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202300"/>
  <xr:revisionPtr revIDLastSave="0" documentId="13_ncr:1_{2E143582-975F-451D-8164-44381EF6759D}" xr6:coauthVersionLast="47" xr6:coauthVersionMax="47" xr10:uidLastSave="{00000000-0000-0000-0000-000000000000}"/>
  <bookViews>
    <workbookView xWindow="-120" yWindow="-120" windowWidth="29040" windowHeight="15990" xr2:uid="{1B867AC5-EDF3-4665-8020-6EF177FE0E6E}"/>
  </bookViews>
  <sheets>
    <sheet name="計算ツール" sheetId="1" r:id="rId1"/>
  </sheets>
  <definedNames>
    <definedName name="_xlnm.Print_Area" localSheetId="0">計算ツール!$A$1:$J$20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 l="1"/>
  <c r="M9" i="1"/>
  <c r="M8" i="1"/>
  <c r="O25" i="1"/>
  <c r="N22" i="1"/>
  <c r="O22" i="1" s="1"/>
  <c r="N21" i="1"/>
  <c r="O21" i="1" s="1"/>
  <c r="N20" i="1"/>
  <c r="O20" i="1" s="1"/>
  <c r="N19" i="1"/>
  <c r="O19" i="1" s="1"/>
  <c r="O9" i="1"/>
  <c r="M11" i="1" l="1"/>
  <c r="O23" i="1"/>
  <c r="O11" i="1"/>
  <c r="M12" i="1" l="1"/>
  <c r="M15" i="1" s="1"/>
  <c r="C15" i="1" s="1"/>
  <c r="O26" i="1"/>
  <c r="O28" i="1" l="1"/>
  <c r="G15" i="1" s="1"/>
</calcChain>
</file>

<file path=xl/sharedStrings.xml><?xml version="1.0" encoding="utf-8"?>
<sst xmlns="http://schemas.openxmlformats.org/spreadsheetml/2006/main" count="66" uniqueCount="57">
  <si>
    <t>家庭用</t>
    <rPh sb="0" eb="3">
      <t>カテイヨウ</t>
    </rPh>
    <phoneticPr fontId="2"/>
  </si>
  <si>
    <t>業務産業用</t>
    <rPh sb="0" eb="2">
      <t>ギョウム</t>
    </rPh>
    <rPh sb="2" eb="5">
      <t>サンギョウヨウ</t>
    </rPh>
    <phoneticPr fontId="2"/>
  </si>
  <si>
    <t>評価基準</t>
    <rPh sb="0" eb="4">
      <t>ヒョウカキジュン</t>
    </rPh>
    <phoneticPr fontId="2"/>
  </si>
  <si>
    <t>評価内容</t>
    <rPh sb="0" eb="4">
      <t>ヒョウカナイヨウ</t>
    </rPh>
    <phoneticPr fontId="2"/>
  </si>
  <si>
    <t>目標価格</t>
    <rPh sb="0" eb="4">
      <t>モクヒョウカカク</t>
    </rPh>
    <phoneticPr fontId="2"/>
  </si>
  <si>
    <t>蓄電容量(kWh)</t>
    <rPh sb="0" eb="2">
      <t>チクデン</t>
    </rPh>
    <rPh sb="2" eb="4">
      <t>ヨウリョウ</t>
    </rPh>
    <phoneticPr fontId="2"/>
  </si>
  <si>
    <t>電力変換装置タイプ</t>
    <phoneticPr fontId="2"/>
  </si>
  <si>
    <t>専用</t>
    <rPh sb="0" eb="2">
      <t>センヨウ</t>
    </rPh>
    <phoneticPr fontId="2"/>
  </si>
  <si>
    <t>系統連系保護装置等の認証で蓄電池による逆潮流機能を有する場合</t>
    <rPh sb="0" eb="4">
      <t>ケイトウレンケイ</t>
    </rPh>
    <rPh sb="4" eb="8">
      <t>ホゴソウチ</t>
    </rPh>
    <rPh sb="8" eb="9">
      <t>トウ</t>
    </rPh>
    <rPh sb="10" eb="12">
      <t>ニンショウ</t>
    </rPh>
    <rPh sb="13" eb="16">
      <t>チクデンチ</t>
    </rPh>
    <rPh sb="19" eb="24">
      <t>ギャクチョウリュウキノウ</t>
    </rPh>
    <rPh sb="25" eb="26">
      <t>ユウ</t>
    </rPh>
    <rPh sb="28" eb="30">
      <t>バアイ</t>
    </rPh>
    <phoneticPr fontId="2"/>
  </si>
  <si>
    <t>機器情報を確認し、以下を入力してください。</t>
    <rPh sb="0" eb="2">
      <t>キキ</t>
    </rPh>
    <rPh sb="2" eb="4">
      <t>ジョウホウ</t>
    </rPh>
    <rPh sb="5" eb="7">
      <t>カクニン</t>
    </rPh>
    <rPh sb="9" eb="11">
      <t>イカ</t>
    </rPh>
    <rPh sb="12" eb="14">
      <t>ニュウリョク</t>
    </rPh>
    <phoneticPr fontId="2"/>
  </si>
  <si>
    <t>ラベル</t>
  </si>
  <si>
    <t>ラベル</t>
    <phoneticPr fontId="2"/>
  </si>
  <si>
    <t>類焼性</t>
    <rPh sb="0" eb="3">
      <t>ルイショウセイ</t>
    </rPh>
    <phoneticPr fontId="2"/>
  </si>
  <si>
    <t>レジリエンス</t>
  </si>
  <si>
    <t>レジリエンス</t>
    <phoneticPr fontId="2"/>
  </si>
  <si>
    <t>廃棄物処理法上の広域認定の取得</t>
    <rPh sb="0" eb="3">
      <t>ハイキブツ</t>
    </rPh>
    <rPh sb="3" eb="6">
      <t>ショリホウ</t>
    </rPh>
    <rPh sb="6" eb="7">
      <t>ジョウ</t>
    </rPh>
    <rPh sb="8" eb="10">
      <t>コウイキ</t>
    </rPh>
    <rPh sb="10" eb="12">
      <t>ニンテイ</t>
    </rPh>
    <rPh sb="13" eb="15">
      <t>シュトク</t>
    </rPh>
    <phoneticPr fontId="2"/>
  </si>
  <si>
    <t>家庭用／業務産業用</t>
    <rPh sb="0" eb="3">
      <t>カテイヨウ</t>
    </rPh>
    <rPh sb="4" eb="9">
      <t>ギョウムサンギョウヨウ</t>
    </rPh>
    <phoneticPr fontId="2"/>
  </si>
  <si>
    <t>プルダウン</t>
    <phoneticPr fontId="2"/>
  </si>
  <si>
    <t>選択してください</t>
    <rPh sb="0" eb="2">
      <t>センタク</t>
    </rPh>
    <phoneticPr fontId="2"/>
  </si>
  <si>
    <t>該当</t>
    <rPh sb="0" eb="2">
      <t>ガイトウ</t>
    </rPh>
    <phoneticPr fontId="2"/>
  </si>
  <si>
    <t>非該当</t>
    <rPh sb="0" eb="3">
      <t>ヒガイトウ</t>
    </rPh>
    <phoneticPr fontId="2"/>
  </si>
  <si>
    <t>選択してください</t>
    <rPh sb="0" eb="2">
      <t>センタク</t>
    </rPh>
    <phoneticPr fontId="2"/>
  </si>
  <si>
    <t>ハイブリッド</t>
    <phoneticPr fontId="2"/>
  </si>
  <si>
    <t>ハイブリッド控除単価</t>
    <rPh sb="6" eb="10">
      <t>コウジョタンカ</t>
    </rPh>
    <phoneticPr fontId="2"/>
  </si>
  <si>
    <t>ハイブリッド控除額</t>
    <rPh sb="6" eb="8">
      <t>コウジョ</t>
    </rPh>
    <rPh sb="8" eb="9">
      <t>ガク</t>
    </rPh>
    <phoneticPr fontId="2"/>
  </si>
  <si>
    <t>ハイブリッド判定
（ハイブリッドなら1）</t>
    <rPh sb="6" eb="8">
      <t>ハンテイ</t>
    </rPh>
    <phoneticPr fontId="2"/>
  </si>
  <si>
    <t>逆潮流判定
（該当なら1）</t>
    <rPh sb="0" eb="3">
      <t>ギャクチョウリュウ</t>
    </rPh>
    <rPh sb="3" eb="5">
      <t>ハンテイ</t>
    </rPh>
    <rPh sb="7" eb="9">
      <t>ガイトウ</t>
    </rPh>
    <phoneticPr fontId="2"/>
  </si>
  <si>
    <t>逆潮流単価</t>
    <rPh sb="0" eb="3">
      <t>ギャクチョウリュウ</t>
    </rPh>
    <rPh sb="3" eb="5">
      <t>タンカ</t>
    </rPh>
    <phoneticPr fontId="2"/>
  </si>
  <si>
    <t>逆潮流控除額</t>
    <rPh sb="0" eb="3">
      <t>ギャクチョウリュウ</t>
    </rPh>
    <rPh sb="3" eb="5">
      <t>コウジョ</t>
    </rPh>
    <rPh sb="5" eb="6">
      <t>ガク</t>
    </rPh>
    <phoneticPr fontId="2"/>
  </si>
  <si>
    <t>定格出力
（小数点第2位切り捨て）</t>
    <rPh sb="0" eb="4">
      <t>テイカクシュツリョク</t>
    </rPh>
    <rPh sb="6" eb="10">
      <t>ショウスウテンダイ</t>
    </rPh>
    <rPh sb="11" eb="12">
      <t>イ</t>
    </rPh>
    <rPh sb="12" eb="13">
      <t>キ</t>
    </rPh>
    <rPh sb="14" eb="15">
      <t>ス</t>
    </rPh>
    <phoneticPr fontId="2"/>
  </si>
  <si>
    <t>目標価格単価</t>
    <rPh sb="0" eb="4">
      <t>モクヒョウカカク</t>
    </rPh>
    <rPh sb="4" eb="6">
      <t>タンカ</t>
    </rPh>
    <phoneticPr fontId="2"/>
  </si>
  <si>
    <t>B　蓄電容量×目標価格単価</t>
    <rPh sb="2" eb="6">
      <t>チクデンヨウリョウ</t>
    </rPh>
    <rPh sb="7" eb="11">
      <t>モクヒョウカカク</t>
    </rPh>
    <rPh sb="11" eb="13">
      <t>タンカ</t>
    </rPh>
    <phoneticPr fontId="2"/>
  </si>
  <si>
    <t>A　控除額合計
（ハイ＋逆潮）</t>
    <rPh sb="2" eb="7">
      <t>コウジョガクゴウケイ</t>
    </rPh>
    <rPh sb="12" eb="14">
      <t>ギャクチョウ</t>
    </rPh>
    <phoneticPr fontId="2"/>
  </si>
  <si>
    <t>目標価格（A＋B）</t>
    <rPh sb="0" eb="4">
      <t>モクヒョウカカク</t>
    </rPh>
    <phoneticPr fontId="2"/>
  </si>
  <si>
    <t>上乗せ評価項目</t>
    <rPh sb="0" eb="2">
      <t>ウワノ</t>
    </rPh>
    <rPh sb="3" eb="5">
      <t>ヒョウカ</t>
    </rPh>
    <rPh sb="5" eb="7">
      <t>コウモク</t>
    </rPh>
    <phoneticPr fontId="2"/>
  </si>
  <si>
    <t>増額単価</t>
    <rPh sb="0" eb="2">
      <t>ゾウガク</t>
    </rPh>
    <rPh sb="2" eb="4">
      <t>タンカ</t>
    </rPh>
    <phoneticPr fontId="2"/>
  </si>
  <si>
    <t>補助金基準額</t>
    <rPh sb="0" eb="6">
      <t>ホジョキンキジュンガク</t>
    </rPh>
    <phoneticPr fontId="2"/>
  </si>
  <si>
    <t>判定
（該当なら1）</t>
    <rPh sb="0" eb="2">
      <t>ハンテイ</t>
    </rPh>
    <rPh sb="4" eb="6">
      <t>ガイトウ</t>
    </rPh>
    <phoneticPr fontId="2"/>
  </si>
  <si>
    <t>A　上乗せ評価増額合計</t>
    <rPh sb="2" eb="4">
      <t>ウワノ</t>
    </rPh>
    <rPh sb="5" eb="7">
      <t>ヒョウカ</t>
    </rPh>
    <rPh sb="7" eb="9">
      <t>ゾウガク</t>
    </rPh>
    <rPh sb="9" eb="11">
      <t>ゴウケイ</t>
    </rPh>
    <phoneticPr fontId="2"/>
  </si>
  <si>
    <t>定格出力(kW)
※小数点第二位以下は切り捨て</t>
    <rPh sb="10" eb="13">
      <t>ショウスウテン</t>
    </rPh>
    <rPh sb="13" eb="14">
      <t>ダイ</t>
    </rPh>
    <rPh sb="14" eb="16">
      <t>ニイ</t>
    </rPh>
    <rPh sb="16" eb="18">
      <t>イカ</t>
    </rPh>
    <rPh sb="19" eb="20">
      <t>キ</t>
    </rPh>
    <rPh sb="21" eb="22">
      <t>ス</t>
    </rPh>
    <phoneticPr fontId="2"/>
  </si>
  <si>
    <t>　</t>
    <phoneticPr fontId="2"/>
  </si>
  <si>
    <t>初期実効容量(kWh)</t>
    <rPh sb="0" eb="2">
      <t>ショキ</t>
    </rPh>
    <rPh sb="2" eb="4">
      <t>ジッコウ</t>
    </rPh>
    <rPh sb="4" eb="6">
      <t>ヨウリョウ</t>
    </rPh>
    <phoneticPr fontId="2"/>
  </si>
  <si>
    <t>増額分
（初期実効×単価）</t>
    <rPh sb="0" eb="3">
      <t>ゾウガクブン</t>
    </rPh>
    <rPh sb="5" eb="7">
      <t>ショキ</t>
    </rPh>
    <rPh sb="7" eb="9">
      <t>ジッコウ</t>
    </rPh>
    <rPh sb="10" eb="12">
      <t>タンカ</t>
    </rPh>
    <phoneticPr fontId="2"/>
  </si>
  <si>
    <t>以下の評価基準を満たしている場合は、それぞれ該当を選択してください。</t>
    <rPh sb="0" eb="2">
      <t>イカ</t>
    </rPh>
    <rPh sb="3" eb="7">
      <t>ヒョウカキジュン</t>
    </rPh>
    <rPh sb="8" eb="9">
      <t>ミ</t>
    </rPh>
    <rPh sb="14" eb="16">
      <t>バアイ</t>
    </rPh>
    <rPh sb="22" eb="24">
      <t>ガイトウ</t>
    </rPh>
    <rPh sb="25" eb="27">
      <t>センタク</t>
    </rPh>
    <phoneticPr fontId="2"/>
  </si>
  <si>
    <t>■目標価格計算過程</t>
    <rPh sb="1" eb="5">
      <t>モクヒョウカカク</t>
    </rPh>
    <rPh sb="5" eb="9">
      <t>ケイサンカテイ</t>
    </rPh>
    <phoneticPr fontId="2"/>
  </si>
  <si>
    <t>■補助金基準額に基づく補助金の上限額の計算過程</t>
    <rPh sb="1" eb="4">
      <t>ホジョキン</t>
    </rPh>
    <rPh sb="4" eb="6">
      <t>キジュン</t>
    </rPh>
    <rPh sb="6" eb="7">
      <t>ガク</t>
    </rPh>
    <rPh sb="8" eb="9">
      <t>モト</t>
    </rPh>
    <rPh sb="11" eb="14">
      <t>ホジョキン</t>
    </rPh>
    <rPh sb="15" eb="17">
      <t>ジョウゲン</t>
    </rPh>
    <rPh sb="17" eb="18">
      <t>ガク</t>
    </rPh>
    <rPh sb="19" eb="21">
      <t>ケイサン</t>
    </rPh>
    <rPh sb="21" eb="23">
      <t>カテイ</t>
    </rPh>
    <phoneticPr fontId="2"/>
  </si>
  <si>
    <t>https://sii.or.jp/DRchikudenchi05r/batterysystem_list.html</t>
    <phoneticPr fontId="2"/>
  </si>
  <si>
    <t>■機器情報</t>
    <rPh sb="1" eb="5">
      <t>キキジョウホウ</t>
    </rPh>
    <phoneticPr fontId="2"/>
  </si>
  <si>
    <t>■蓄電システム評価</t>
    <rPh sb="1" eb="3">
      <t>チクデン</t>
    </rPh>
    <rPh sb="7" eb="9">
      <t>ヒョウカ</t>
    </rPh>
    <phoneticPr fontId="2"/>
  </si>
  <si>
    <t>申請上限額と比較前の補助金額（A＋B）</t>
    <rPh sb="0" eb="2">
      <t>シンセイ</t>
    </rPh>
    <rPh sb="2" eb="5">
      <t>ジョウゲンガク</t>
    </rPh>
    <rPh sb="6" eb="8">
      <t>ヒカク</t>
    </rPh>
    <rPh sb="8" eb="9">
      <t>マエ</t>
    </rPh>
    <rPh sb="10" eb="14">
      <t>ホジョキンガク</t>
    </rPh>
    <phoneticPr fontId="2"/>
  </si>
  <si>
    <t>1申請あたりの補助金上限額</t>
    <rPh sb="1" eb="3">
      <t>シンセイ</t>
    </rPh>
    <rPh sb="7" eb="10">
      <t>ホジョキン</t>
    </rPh>
    <rPh sb="10" eb="13">
      <t>ジョウゲンガク</t>
    </rPh>
    <phoneticPr fontId="2"/>
  </si>
  <si>
    <t>補助金の上限額</t>
    <rPh sb="0" eb="3">
      <t>ホジョキン</t>
    </rPh>
    <rPh sb="4" eb="6">
      <t>ジョウゲン</t>
    </rPh>
    <rPh sb="6" eb="7">
      <t>ガク</t>
    </rPh>
    <phoneticPr fontId="2"/>
  </si>
  <si>
    <t>補助金の上限額</t>
    <rPh sb="0" eb="3">
      <t>ホジョキン</t>
    </rPh>
    <rPh sb="4" eb="7">
      <t>ジョウゲンガク</t>
    </rPh>
    <phoneticPr fontId="2"/>
  </si>
  <si>
    <t>B　初期実効容量×補助金基準額</t>
    <rPh sb="2" eb="4">
      <t>ショキ</t>
    </rPh>
    <rPh sb="4" eb="6">
      <t>ジッコウ</t>
    </rPh>
    <rPh sb="6" eb="8">
      <t>ヨウリョウ</t>
    </rPh>
    <rPh sb="9" eb="12">
      <t>ホジョキン</t>
    </rPh>
    <rPh sb="12" eb="14">
      <t>キジュン</t>
    </rPh>
    <rPh sb="14" eb="15">
      <t>ガク</t>
    </rPh>
    <phoneticPr fontId="2"/>
  </si>
  <si>
    <r>
      <rPr>
        <sz val="18"/>
        <color theme="1"/>
        <rFont val="游ゴシック"/>
        <family val="3"/>
        <charset val="128"/>
        <scheme val="minor"/>
      </rPr>
      <t xml:space="preserve">令和５年度補正
家庭用蓄電池等の分散型エネルギーリソース導入支援事業費補助金
（家庭・業務産業用蓄電システム導入支援事業）
</t>
    </r>
    <r>
      <rPr>
        <b/>
        <sz val="18"/>
        <color theme="1"/>
        <rFont val="游ゴシック"/>
        <family val="3"/>
        <charset val="128"/>
        <scheme val="minor"/>
      </rPr>
      <t>目標価格・補助金上限額　計算ツール　～家庭用蓄電システム用～</t>
    </r>
    <rPh sb="70" eb="72">
      <t>ジョウゲン</t>
    </rPh>
    <phoneticPr fontId="2"/>
  </si>
  <si>
    <r>
      <rPr>
        <b/>
        <sz val="16"/>
        <color rgb="FFFF0000"/>
        <rFont val="游ゴシック"/>
        <family val="3"/>
        <charset val="128"/>
        <scheme val="minor"/>
      </rPr>
      <t>【利用上の注意】</t>
    </r>
    <r>
      <rPr>
        <sz val="14"/>
        <color rgb="FFFF0000"/>
        <rFont val="游ゴシック"/>
        <family val="3"/>
        <charset val="128"/>
        <scheme val="minor"/>
      </rPr>
      <t xml:space="preserve">
</t>
    </r>
    <r>
      <rPr>
        <u/>
        <sz val="14"/>
        <rFont val="游ゴシック"/>
        <family val="3"/>
        <charset val="128"/>
        <scheme val="minor"/>
      </rPr>
      <t>■本ツールについて</t>
    </r>
    <r>
      <rPr>
        <sz val="14"/>
        <rFont val="游ゴシック"/>
        <family val="3"/>
        <charset val="128"/>
        <scheme val="minor"/>
      </rPr>
      <t xml:space="preserve">
本ツールは、導入を検討されている家庭用蓄電システムの情報を入力することで、目標価格と、補助金基準額に基づく補助金の上限額を計算することができます。</t>
    </r>
    <r>
      <rPr>
        <sz val="14"/>
        <color rgb="FFFF0000"/>
        <rFont val="游ゴシック"/>
        <family val="3"/>
        <charset val="128"/>
        <scheme val="minor"/>
      </rPr>
      <t xml:space="preserve">
</t>
    </r>
    <r>
      <rPr>
        <sz val="16"/>
        <color rgb="FFFF0000"/>
        <rFont val="游ゴシック"/>
        <family val="3"/>
        <charset val="128"/>
        <scheme val="minor"/>
      </rPr>
      <t>実際の補助金額は審査を経て決定されるため、本ツールで算出された額は目安であり、実際の補助金額とは異なる場合があることをご承知の上、ご使用ください。</t>
    </r>
    <r>
      <rPr>
        <sz val="14"/>
        <color rgb="FFFF0000"/>
        <rFont val="游ゴシック"/>
        <family val="3"/>
        <charset val="128"/>
        <scheme val="minor"/>
      </rPr>
      <t xml:space="preserve">
</t>
    </r>
    <r>
      <rPr>
        <u/>
        <sz val="14"/>
        <rFont val="游ゴシック"/>
        <family val="3"/>
        <charset val="128"/>
        <scheme val="minor"/>
      </rPr>
      <t>■対象となる家庭用蓄電システムについて</t>
    </r>
    <r>
      <rPr>
        <sz val="14"/>
        <rFont val="游ゴシック"/>
        <family val="3"/>
        <charset val="128"/>
        <scheme val="minor"/>
      </rPr>
      <t xml:space="preserve">
本事業で申請可能な家庭用蓄電システムの一覧はこちらを参照してください。</t>
    </r>
    <rPh sb="1" eb="4">
      <t>リヨウジョウ</t>
    </rPh>
    <rPh sb="5" eb="7">
      <t>チュウイ</t>
    </rPh>
    <rPh sb="10" eb="11">
      <t>ホン</t>
    </rPh>
    <rPh sb="19" eb="20">
      <t>ホン</t>
    </rPh>
    <rPh sb="62" eb="65">
      <t>ホジョキン</t>
    </rPh>
    <rPh sb="65" eb="67">
      <t>キジュン</t>
    </rPh>
    <rPh sb="67" eb="68">
      <t>ガク</t>
    </rPh>
    <rPh sb="69" eb="70">
      <t>モト</t>
    </rPh>
    <rPh sb="78" eb="79">
      <t>ガク</t>
    </rPh>
    <rPh sb="169" eb="171">
      <t>タイショウ</t>
    </rPh>
    <rPh sb="174" eb="179">
      <t>カテイヨウチクデン</t>
    </rPh>
    <rPh sb="188" eb="191">
      <t>ホンジギョウ</t>
    </rPh>
    <rPh sb="192" eb="196">
      <t>シンセイカノウ</t>
    </rPh>
    <rPh sb="197" eb="202">
      <t>カテイヨウチクデン</t>
    </rPh>
    <rPh sb="207" eb="209">
      <t>イチラン</t>
    </rPh>
    <rPh sb="214" eb="216">
      <t>サンショウ</t>
    </rPh>
    <phoneticPr fontId="2"/>
  </si>
  <si>
    <r>
      <rPr>
        <u/>
        <sz val="14"/>
        <rFont val="游ゴシック"/>
        <family val="3"/>
        <charset val="128"/>
        <scheme val="minor"/>
      </rPr>
      <t>■目標価格との比較について（公募要領「１－７．補助対象設備」参照）</t>
    </r>
    <r>
      <rPr>
        <sz val="14"/>
        <color rgb="FFFF0000"/>
        <rFont val="游ゴシック"/>
        <family val="3"/>
        <charset val="128"/>
        <scheme val="minor"/>
      </rPr>
      <t xml:space="preserve">
</t>
    </r>
    <r>
      <rPr>
        <sz val="14"/>
        <rFont val="游ゴシック"/>
        <family val="3"/>
        <charset val="128"/>
        <scheme val="minor"/>
      </rPr>
      <t xml:space="preserve">家庭用蓄電システム購入価格と工事費の合計が、目標価格以下であることが必要です。
</t>
    </r>
    <r>
      <rPr>
        <b/>
        <sz val="14"/>
        <rFont val="游ゴシック"/>
        <family val="3"/>
        <charset val="128"/>
        <scheme val="minor"/>
      </rPr>
      <t xml:space="preserve"> 　2023年度目標価格（設備費+工事費・据付費、税抜）14.1万円／kWh（蓄電容量）</t>
    </r>
    <r>
      <rPr>
        <sz val="14"/>
        <rFont val="游ゴシック"/>
        <family val="3"/>
        <charset val="128"/>
        <scheme val="minor"/>
      </rPr>
      <t xml:space="preserve">
目標価格との比較について、以下の点に注意してください。
・再エネ発電設備の電力変換装置と一体型（ハイブリッド）の場合：
　　・家庭用蓄電システムに係る部分のみを切り分けること。
　　・切り分けられない場合は、目標価格との比較において</t>
    </r>
    <r>
      <rPr>
        <b/>
        <sz val="14"/>
        <rFont val="游ゴシック"/>
        <family val="3"/>
        <charset val="128"/>
        <scheme val="minor"/>
      </rPr>
      <t>当該電力変換装置の定格出力（系統側）1kWあたり2万円を控除できる。</t>
    </r>
    <r>
      <rPr>
        <sz val="14"/>
        <rFont val="游ゴシック"/>
        <family val="3"/>
        <charset val="128"/>
        <scheme val="minor"/>
      </rPr>
      <t xml:space="preserve">
　　　（定格出力の小数点第二位以下は切り捨て）
・系統連系保護装置等の認証で逆潮流機能を有する場合：
　　・目標価格との比較において、上記とは別に</t>
    </r>
    <r>
      <rPr>
        <b/>
        <sz val="14"/>
        <rFont val="游ゴシック"/>
        <family val="3"/>
        <charset val="128"/>
        <scheme val="minor"/>
      </rPr>
      <t>当該電力変換装置の定格出力（系統側）1kWあたり1万円を控除することができる。
　　　</t>
    </r>
    <r>
      <rPr>
        <sz val="14"/>
        <rFont val="游ゴシック"/>
        <family val="3"/>
        <charset val="128"/>
        <scheme val="minor"/>
      </rPr>
      <t>（定格出力の小数点第二位以下は切り捨て）</t>
    </r>
    <rPh sb="12" eb="14">
      <t>サンショウ</t>
    </rPh>
    <rPh sb="67" eb="71">
      <t>モクヒョウカカク</t>
    </rPh>
    <rPh sb="73" eb="75">
      <t>ヒカク</t>
    </rPh>
    <rPh sb="96" eb="98">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</si>
</sst>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0_ ;[Red]\-#,##0.0\ "/>
    <numFmt numFmtId="178" formatCode="0.0"/>
    <numFmt numFmtId="179"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4"/>
      <color rgb="FFFF0000"/>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sz val="14"/>
      <name val="游ゴシック"/>
      <family val="3"/>
      <charset val="128"/>
      <scheme val="minor"/>
    </font>
    <font>
      <b/>
      <sz val="14"/>
      <name val="游ゴシック"/>
      <family val="3"/>
      <charset val="128"/>
      <scheme val="minor"/>
    </font>
    <font>
      <u/>
      <sz val="14"/>
      <name val="游ゴシック"/>
      <family val="3"/>
      <charset val="128"/>
      <scheme val="minor"/>
    </font>
    <font>
      <u/>
      <sz val="11"/>
      <color theme="10"/>
      <name val="游ゴシック"/>
      <family val="2"/>
      <charset val="128"/>
      <scheme val="minor"/>
    </font>
    <font>
      <u/>
      <sz val="14"/>
      <color theme="10"/>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70">
    <xf numFmtId="0" fontId="0" fillId="0" borderId="0" xfId="0">
      <alignment vertical="center"/>
    </xf>
    <xf numFmtId="0" fontId="4" fillId="0" borderId="0" xfId="0" applyFont="1">
      <alignment vertical="center"/>
    </xf>
    <xf numFmtId="38" fontId="4" fillId="0" borderId="0" xfId="1" applyFont="1" applyFill="1" applyProtection="1">
      <alignment vertical="center"/>
    </xf>
    <xf numFmtId="0" fontId="11" fillId="0" borderId="0" xfId="0" applyFont="1" applyAlignment="1">
      <alignmen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4" fillId="0" borderId="1" xfId="0" applyFont="1" applyBorder="1" applyAlignment="1">
      <alignment vertical="center" wrapText="1"/>
    </xf>
    <xf numFmtId="0" fontId="7" fillId="0" borderId="20" xfId="0" applyFont="1" applyBorder="1" applyAlignment="1">
      <alignment horizontal="center" vertical="center"/>
    </xf>
    <xf numFmtId="176" fontId="7" fillId="0" borderId="21" xfId="0" applyNumberFormat="1" applyFont="1" applyBorder="1">
      <alignment vertical="center"/>
    </xf>
    <xf numFmtId="176" fontId="7" fillId="0" borderId="21" xfId="1" applyNumberFormat="1" applyFont="1" applyFill="1" applyBorder="1" applyProtection="1">
      <alignment vertical="center"/>
    </xf>
    <xf numFmtId="0" fontId="5" fillId="0" borderId="0" xfId="0" applyFont="1">
      <alignment vertical="center"/>
    </xf>
    <xf numFmtId="178" fontId="4"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3" borderId="0" xfId="0" applyFont="1" applyFill="1">
      <alignment vertical="center"/>
    </xf>
    <xf numFmtId="38" fontId="4" fillId="3" borderId="14" xfId="1" applyFont="1" applyFill="1" applyBorder="1" applyAlignment="1" applyProtection="1">
      <alignment vertical="center" wrapText="1"/>
    </xf>
    <xf numFmtId="38" fontId="4" fillId="3" borderId="1" xfId="1" applyFont="1" applyFill="1" applyBorder="1" applyProtection="1">
      <alignment vertical="center"/>
    </xf>
    <xf numFmtId="38" fontId="4" fillId="3" borderId="15" xfId="1" applyFont="1" applyFill="1" applyBorder="1" applyProtection="1">
      <alignment vertical="center"/>
    </xf>
    <xf numFmtId="38" fontId="4" fillId="3" borderId="16" xfId="1" applyFont="1" applyFill="1" applyBorder="1" applyAlignment="1" applyProtection="1">
      <alignment vertical="center" wrapText="1"/>
    </xf>
    <xf numFmtId="38" fontId="5" fillId="3" borderId="17" xfId="1" applyFont="1" applyFill="1" applyBorder="1" applyProtection="1">
      <alignment vertical="center"/>
    </xf>
    <xf numFmtId="38" fontId="4" fillId="3" borderId="4" xfId="1" applyFont="1" applyFill="1" applyBorder="1" applyProtection="1">
      <alignment vertical="center"/>
    </xf>
    <xf numFmtId="38" fontId="4" fillId="3" borderId="5" xfId="1" applyFont="1" applyFill="1" applyBorder="1" applyProtection="1">
      <alignment vertical="center"/>
    </xf>
    <xf numFmtId="38" fontId="4" fillId="3" borderId="12" xfId="1" applyFont="1" applyFill="1" applyBorder="1" applyAlignment="1" applyProtection="1">
      <alignment vertical="center" wrapText="1"/>
    </xf>
    <xf numFmtId="38" fontId="4" fillId="3" borderId="18" xfId="1" applyFont="1" applyFill="1" applyBorder="1" applyProtection="1">
      <alignment vertical="center"/>
    </xf>
    <xf numFmtId="38" fontId="4" fillId="3" borderId="0" xfId="1" applyFont="1" applyFill="1" applyProtection="1">
      <alignment vertical="center"/>
    </xf>
    <xf numFmtId="38" fontId="5" fillId="3" borderId="19" xfId="1" applyFont="1" applyFill="1" applyBorder="1" applyProtection="1">
      <alignment vertical="center"/>
    </xf>
    <xf numFmtId="38" fontId="4" fillId="3" borderId="20" xfId="1" applyFont="1" applyFill="1" applyBorder="1" applyAlignment="1" applyProtection="1">
      <alignment vertical="center" wrapText="1"/>
    </xf>
    <xf numFmtId="38" fontId="5" fillId="3" borderId="21" xfId="1" applyFont="1" applyFill="1" applyBorder="1" applyProtection="1">
      <alignment vertical="center"/>
    </xf>
    <xf numFmtId="38" fontId="4" fillId="3" borderId="0" xfId="1" applyFont="1" applyFill="1" applyAlignment="1" applyProtection="1">
      <alignment vertical="center" wrapText="1"/>
    </xf>
    <xf numFmtId="38" fontId="4" fillId="3" borderId="13" xfId="1" applyFont="1" applyFill="1" applyBorder="1" applyProtection="1">
      <alignment vertical="center"/>
    </xf>
    <xf numFmtId="38" fontId="4" fillId="3" borderId="13" xfId="1" applyFont="1" applyFill="1" applyBorder="1" applyAlignment="1" applyProtection="1">
      <alignment vertical="center" wrapText="1"/>
    </xf>
    <xf numFmtId="177" fontId="4" fillId="3" borderId="18" xfId="1" applyNumberFormat="1" applyFont="1" applyFill="1" applyBorder="1" applyAlignment="1" applyProtection="1">
      <alignment vertical="center" wrapText="1"/>
    </xf>
    <xf numFmtId="0" fontId="4" fillId="3" borderId="1" xfId="0" applyFont="1" applyFill="1" applyBorder="1">
      <alignment vertical="center"/>
    </xf>
    <xf numFmtId="179" fontId="4" fillId="3" borderId="15" xfId="1" applyNumberFormat="1" applyFont="1" applyFill="1" applyBorder="1" applyProtection="1">
      <alignment vertical="center"/>
    </xf>
    <xf numFmtId="38" fontId="4" fillId="3" borderId="25" xfId="1" applyFont="1" applyFill="1" applyBorder="1" applyAlignment="1" applyProtection="1">
      <alignment vertical="center"/>
    </xf>
    <xf numFmtId="38" fontId="4" fillId="3" borderId="1" xfId="1" applyFont="1" applyFill="1" applyBorder="1" applyAlignment="1" applyProtection="1">
      <alignment vertical="center" wrapText="1"/>
    </xf>
    <xf numFmtId="40" fontId="4" fillId="3" borderId="13" xfId="1" applyNumberFormat="1" applyFont="1" applyFill="1" applyBorder="1" applyProtection="1">
      <alignment vertical="center"/>
    </xf>
    <xf numFmtId="38" fontId="4" fillId="3" borderId="2" xfId="1" applyFont="1" applyFill="1" applyBorder="1" applyProtection="1">
      <alignment vertical="center"/>
    </xf>
    <xf numFmtId="38" fontId="4" fillId="3" borderId="3" xfId="1" applyFont="1" applyFill="1" applyBorder="1" applyProtection="1">
      <alignment vertical="center"/>
    </xf>
    <xf numFmtId="0" fontId="6" fillId="0" borderId="0" xfId="0" applyFont="1" applyAlignment="1"/>
    <xf numFmtId="0" fontId="3" fillId="0" borderId="0" xfId="0" applyFont="1" applyAlignment="1"/>
    <xf numFmtId="0" fontId="4" fillId="2" borderId="1" xfId="1" applyNumberFormat="1" applyFont="1" applyFill="1" applyBorder="1" applyAlignment="1" applyProtection="1">
      <alignment horizontal="center" vertical="center" wrapText="1"/>
      <protection locked="0"/>
    </xf>
    <xf numFmtId="38" fontId="4" fillId="3" borderId="0" xfId="1" applyFont="1" applyFill="1" applyAlignment="1" applyProtection="1">
      <alignment vertical="center"/>
    </xf>
    <xf numFmtId="0" fontId="4" fillId="0" borderId="0" xfId="0" applyFont="1" applyAlignment="1">
      <alignment vertical="top"/>
    </xf>
    <xf numFmtId="0" fontId="4" fillId="3" borderId="0" xfId="0" applyFont="1" applyFill="1" applyAlignment="1">
      <alignment vertical="top"/>
    </xf>
    <xf numFmtId="38" fontId="4" fillId="3" borderId="0" xfId="1" applyFont="1" applyFill="1" applyAlignment="1" applyProtection="1">
      <alignment vertical="top"/>
    </xf>
    <xf numFmtId="176" fontId="4" fillId="2" borderId="1" xfId="0" applyNumberFormat="1" applyFont="1" applyFill="1" applyBorder="1" applyAlignment="1" applyProtection="1">
      <alignment horizontal="center" vertical="center" wrapText="1"/>
      <protection locked="0"/>
    </xf>
    <xf numFmtId="38" fontId="4" fillId="3" borderId="23" xfId="1" applyFont="1" applyFill="1" applyBorder="1" applyAlignment="1" applyProtection="1">
      <alignment horizontal="center" vertical="center" wrapText="1"/>
    </xf>
    <xf numFmtId="38" fontId="4" fillId="3" borderId="24" xfId="1" applyFont="1" applyFill="1" applyBorder="1" applyAlignment="1" applyProtection="1">
      <alignment horizontal="center" vertical="center" wrapText="1"/>
    </xf>
    <xf numFmtId="38" fontId="4" fillId="3" borderId="22" xfId="1" applyFont="1" applyFill="1" applyBorder="1" applyAlignment="1" applyProtection="1">
      <alignment horizontal="center" vertical="center" wrapText="1"/>
    </xf>
    <xf numFmtId="38" fontId="4" fillId="3" borderId="16" xfId="1" applyFont="1" applyFill="1" applyBorder="1" applyAlignment="1" applyProtection="1">
      <alignment horizontal="right" vertical="center"/>
    </xf>
    <xf numFmtId="38" fontId="4" fillId="3" borderId="17" xfId="1" applyFont="1" applyFill="1" applyBorder="1" applyAlignment="1" applyProtection="1">
      <alignment horizontal="right" vertical="center"/>
    </xf>
    <xf numFmtId="0" fontId="8" fillId="0" borderId="0" xfId="0" applyFont="1" applyAlignment="1">
      <alignment horizontal="center" vertical="center" wrapText="1"/>
    </xf>
    <xf numFmtId="38" fontId="4" fillId="3" borderId="26" xfId="1" applyFont="1" applyFill="1" applyBorder="1" applyAlignment="1" applyProtection="1">
      <alignment horizontal="right" vertical="center"/>
    </xf>
    <xf numFmtId="38" fontId="4" fillId="3" borderId="27" xfId="1" applyFont="1" applyFill="1" applyBorder="1" applyAlignment="1" applyProtection="1">
      <alignment horizontal="right" vertical="center"/>
    </xf>
    <xf numFmtId="38" fontId="4" fillId="3" borderId="28" xfId="1" applyFont="1" applyFill="1" applyBorder="1" applyAlignment="1" applyProtection="1">
      <alignment horizontal="right" vertical="center"/>
    </xf>
    <xf numFmtId="38" fontId="4" fillId="3" borderId="12" xfId="1" applyFont="1" applyFill="1" applyBorder="1" applyAlignment="1" applyProtection="1">
      <alignment horizontal="right" vertical="center"/>
    </xf>
    <xf numFmtId="38" fontId="4" fillId="3" borderId="13" xfId="1" applyFont="1" applyFill="1" applyBorder="1" applyAlignment="1" applyProtection="1">
      <alignment horizontal="right" vertical="center"/>
    </xf>
    <xf numFmtId="38" fontId="4" fillId="3" borderId="20" xfId="1" applyFont="1" applyFill="1" applyBorder="1" applyAlignment="1" applyProtection="1">
      <alignment horizontal="right" vertical="center"/>
    </xf>
    <xf numFmtId="38" fontId="4" fillId="3" borderId="29" xfId="1" applyFont="1" applyFill="1" applyBorder="1" applyAlignment="1" applyProtection="1">
      <alignment horizontal="right" vertical="center"/>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7" fillId="0" borderId="30" xfId="2" applyFont="1" applyBorder="1" applyAlignment="1">
      <alignment horizontal="left" vertical="top" wrapText="1"/>
    </xf>
    <xf numFmtId="0" fontId="10" fillId="0" borderId="0" xfId="0" applyFont="1" applyAlignment="1">
      <alignment horizontal="left" vertical="top" wrapText="1"/>
    </xf>
    <xf numFmtId="0" fontId="10" fillId="0" borderId="31"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129265</xdr:colOff>
      <xdr:row>16</xdr:row>
      <xdr:rowOff>98653</xdr:rowOff>
    </xdr:from>
    <xdr:to>
      <xdr:col>5</xdr:col>
      <xdr:colOff>275729</xdr:colOff>
      <xdr:row>19</xdr:row>
      <xdr:rowOff>306617</xdr:rowOff>
    </xdr:to>
    <xdr:sp macro="" textlink="">
      <xdr:nvSpPr>
        <xdr:cNvPr id="18" name="吹き出し: 線 17">
          <a:extLst>
            <a:ext uri="{FF2B5EF4-FFF2-40B4-BE49-F238E27FC236}">
              <a16:creationId xmlns:a16="http://schemas.microsoft.com/office/drawing/2014/main" id="{9DCEF962-1913-A999-29B6-8CEE8595D776}"/>
            </a:ext>
          </a:extLst>
        </xdr:cNvPr>
        <xdr:cNvSpPr/>
      </xdr:nvSpPr>
      <xdr:spPr>
        <a:xfrm>
          <a:off x="129265" y="16304760"/>
          <a:ext cx="6120000" cy="1800000"/>
        </a:xfrm>
        <a:prstGeom prst="borderCallout1">
          <a:avLst>
            <a:gd name="adj1" fmla="val -556"/>
            <a:gd name="adj2" fmla="val 63949"/>
            <a:gd name="adj3" fmla="val -34769"/>
            <a:gd name="adj4" fmla="val 67578"/>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注意</a:t>
          </a:r>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目標価格の考え方</a:t>
          </a:r>
          <a:endParaRPr kumimoji="1" lang="en-US" altLang="ja-JP" sz="14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rgbClr val="FF0000"/>
              </a:solidFill>
              <a:effectLst/>
              <a:latin typeface="+mn-lt"/>
              <a:ea typeface="+mn-ea"/>
              <a:cs typeface="+mn-cs"/>
            </a:rPr>
            <a:t>ここで算出された目標価格と、</a:t>
          </a:r>
          <a:endParaRPr kumimoji="1" lang="en-US" altLang="ja-JP" sz="14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rgbClr val="FF0000"/>
              </a:solidFill>
              <a:effectLst/>
              <a:latin typeface="+mn-lt"/>
              <a:ea typeface="+mn-ea"/>
              <a:cs typeface="+mn-cs"/>
            </a:rPr>
            <a:t>購入価格（設備費＋工事費・据付費の税抜金額合計）</a:t>
          </a:r>
          <a:r>
            <a:rPr kumimoji="1" lang="ja-JP" altLang="en-US" sz="1400" b="0">
              <a:solidFill>
                <a:srgbClr val="FF0000"/>
              </a:solidFill>
              <a:effectLst/>
              <a:latin typeface="+mn-lt"/>
              <a:ea typeface="+mn-ea"/>
              <a:cs typeface="+mn-cs"/>
            </a:rPr>
            <a:t>を比較し</a:t>
          </a:r>
          <a:r>
            <a:rPr kumimoji="1" lang="ja-JP" altLang="ja-JP" sz="1400" b="0">
              <a:solidFill>
                <a:srgbClr val="FF0000"/>
              </a:solidFill>
              <a:effectLst/>
              <a:latin typeface="+mn-lt"/>
              <a:ea typeface="+mn-ea"/>
              <a:cs typeface="+mn-cs"/>
            </a:rPr>
            <a:t>、</a:t>
          </a:r>
          <a:endParaRPr kumimoji="1" lang="en-US" altLang="ja-JP" sz="14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rgbClr val="FF0000"/>
              </a:solidFill>
              <a:effectLst/>
              <a:latin typeface="+mn-lt"/>
              <a:ea typeface="+mn-ea"/>
              <a:cs typeface="+mn-cs"/>
            </a:rPr>
            <a:t>購入価格が</a:t>
          </a:r>
          <a:r>
            <a:rPr kumimoji="1" lang="ja-JP" altLang="ja-JP" sz="1400" b="0">
              <a:solidFill>
                <a:srgbClr val="FF0000"/>
              </a:solidFill>
              <a:effectLst/>
              <a:latin typeface="+mn-lt"/>
              <a:ea typeface="+mn-ea"/>
              <a:cs typeface="+mn-cs"/>
            </a:rPr>
            <a:t>目標価格を上回る場合は、申請できません。</a:t>
          </a:r>
          <a:endParaRPr lang="ja-JP" altLang="ja-JP" sz="1400">
            <a:solidFill>
              <a:srgbClr val="FF0000"/>
            </a:solidFill>
            <a:effectLst/>
          </a:endParaRPr>
        </a:p>
      </xdr:txBody>
    </xdr:sp>
    <xdr:clientData/>
  </xdr:twoCellAnchor>
  <xdr:twoCellAnchor>
    <xdr:from>
      <xdr:col>4</xdr:col>
      <xdr:colOff>342899</xdr:colOff>
      <xdr:row>16</xdr:row>
      <xdr:rowOff>98653</xdr:rowOff>
    </xdr:from>
    <xdr:to>
      <xdr:col>9</xdr:col>
      <xdr:colOff>13113</xdr:colOff>
      <xdr:row>19</xdr:row>
      <xdr:rowOff>306617</xdr:rowOff>
    </xdr:to>
    <xdr:sp macro="" textlink="">
      <xdr:nvSpPr>
        <xdr:cNvPr id="19" name="吹き出し: 線 18">
          <a:extLst>
            <a:ext uri="{FF2B5EF4-FFF2-40B4-BE49-F238E27FC236}">
              <a16:creationId xmlns:a16="http://schemas.microsoft.com/office/drawing/2014/main" id="{6E4F29D1-4D2F-EC2C-3969-F4584EF7025D}"/>
            </a:ext>
          </a:extLst>
        </xdr:cNvPr>
        <xdr:cNvSpPr/>
      </xdr:nvSpPr>
      <xdr:spPr>
        <a:xfrm>
          <a:off x="5595256" y="16304760"/>
          <a:ext cx="6120000" cy="1800000"/>
        </a:xfrm>
        <a:prstGeom prst="borderCallout1">
          <a:avLst>
            <a:gd name="adj1" fmla="val -174"/>
            <a:gd name="adj2" fmla="val 68333"/>
            <a:gd name="adj3" fmla="val -34042"/>
            <a:gd name="adj4" fmla="val 70809"/>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注意</a:t>
          </a:r>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補助金額の考え方</a:t>
          </a:r>
          <a:endParaRPr kumimoji="1" lang="en-US" altLang="ja-JP" sz="1400" b="1">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ここで算出された補助金の上限額と、</a:t>
          </a:r>
          <a:endParaRPr kumimoji="1" lang="en-US" altLang="ja-JP" sz="1400" b="0">
            <a:solidFill>
              <a:srgbClr val="FF0000"/>
            </a:solidFill>
            <a:effectLst/>
            <a:latin typeface="+mn-lt"/>
            <a:ea typeface="+mn-ea"/>
            <a:cs typeface="+mn-cs"/>
          </a:endParaRPr>
        </a:p>
        <a:p>
          <a:r>
            <a:rPr kumimoji="1" lang="ja-JP" altLang="ja-JP" sz="1400" b="0">
              <a:solidFill>
                <a:srgbClr val="FF0000"/>
              </a:solidFill>
              <a:effectLst/>
              <a:latin typeface="+mn-lt"/>
              <a:ea typeface="+mn-ea"/>
              <a:cs typeface="+mn-cs"/>
            </a:rPr>
            <a:t>購入価格（設備費＋工事費・据付費の税抜金額合計）の</a:t>
          </a:r>
          <a:r>
            <a:rPr kumimoji="1" lang="en-US" altLang="ja-JP" sz="1400" b="0">
              <a:solidFill>
                <a:srgbClr val="FF0000"/>
              </a:solidFill>
              <a:effectLst/>
              <a:latin typeface="+mn-lt"/>
              <a:ea typeface="+mn-ea"/>
              <a:cs typeface="+mn-cs"/>
            </a:rPr>
            <a:t>1/3</a:t>
          </a:r>
          <a:r>
            <a:rPr kumimoji="1" lang="ja-JP" altLang="en-US" sz="1400" b="0">
              <a:solidFill>
                <a:srgbClr val="FF0000"/>
              </a:solidFill>
              <a:effectLst/>
              <a:latin typeface="+mn-lt"/>
              <a:ea typeface="+mn-ea"/>
              <a:cs typeface="+mn-cs"/>
            </a:rPr>
            <a:t>の額を比較し、</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低い方の額が補助金額となります。</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なお、</a:t>
          </a:r>
          <a:r>
            <a:rPr kumimoji="1" lang="en-US" altLang="ja-JP" sz="1400" b="0">
              <a:solidFill>
                <a:srgbClr val="FF0000"/>
              </a:solidFill>
              <a:effectLst/>
              <a:latin typeface="+mn-lt"/>
              <a:ea typeface="+mn-ea"/>
              <a:cs typeface="+mn-cs"/>
            </a:rPr>
            <a:t>1</a:t>
          </a:r>
          <a:r>
            <a:rPr kumimoji="1" lang="ja-JP" altLang="ja-JP" sz="1400" b="0">
              <a:solidFill>
                <a:srgbClr val="FF0000"/>
              </a:solidFill>
              <a:effectLst/>
              <a:latin typeface="+mn-lt"/>
              <a:ea typeface="+mn-ea"/>
              <a:cs typeface="+mn-cs"/>
            </a:rPr>
            <a:t>申請</a:t>
          </a:r>
          <a:r>
            <a:rPr kumimoji="1" lang="ja-JP" altLang="en-US" sz="1400" b="0">
              <a:solidFill>
                <a:srgbClr val="FF0000"/>
              </a:solidFill>
              <a:effectLst/>
              <a:latin typeface="+mn-lt"/>
              <a:ea typeface="+mn-ea"/>
              <a:cs typeface="+mn-cs"/>
            </a:rPr>
            <a:t>あ</a:t>
          </a:r>
          <a:r>
            <a:rPr kumimoji="1" lang="ja-JP" altLang="ja-JP" sz="1400" b="0">
              <a:solidFill>
                <a:srgbClr val="FF0000"/>
              </a:solidFill>
              <a:effectLst/>
              <a:latin typeface="+mn-lt"/>
              <a:ea typeface="+mn-ea"/>
              <a:cs typeface="+mn-cs"/>
            </a:rPr>
            <a:t>たりの補助金上限額は</a:t>
          </a:r>
          <a:r>
            <a:rPr kumimoji="1" lang="en-US" altLang="ja-JP" sz="1400" b="0">
              <a:solidFill>
                <a:srgbClr val="FF0000"/>
              </a:solidFill>
              <a:effectLst/>
              <a:latin typeface="+mn-lt"/>
              <a:ea typeface="+mn-ea"/>
              <a:cs typeface="+mn-cs"/>
            </a:rPr>
            <a:t>60</a:t>
          </a:r>
          <a:r>
            <a:rPr kumimoji="1" lang="ja-JP" altLang="ja-JP" sz="1400" b="0">
              <a:solidFill>
                <a:srgbClr val="FF0000"/>
              </a:solidFill>
              <a:effectLst/>
              <a:latin typeface="+mn-lt"/>
              <a:ea typeface="+mn-ea"/>
              <a:cs typeface="+mn-cs"/>
            </a:rPr>
            <a:t>万円です。</a:t>
          </a:r>
          <a:endParaRPr kumimoji="1" lang="en-US" altLang="ja-JP" sz="1400" b="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i.or.jp/DRchikudenchi05r/batterysystem_li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75C77-97C7-4E97-888F-8C29E501A8CC}">
  <sheetPr codeName="Sheet1">
    <pageSetUpPr fitToPage="1"/>
  </sheetPr>
  <dimension ref="A1:T31"/>
  <sheetViews>
    <sheetView showGridLines="0" tabSelected="1" zoomScale="70" zoomScaleNormal="70" workbookViewId="0">
      <selection activeCell="K1" sqref="K1"/>
    </sheetView>
  </sheetViews>
  <sheetFormatPr defaultColWidth="8.625" defaultRowHeight="19.5" x14ac:dyDescent="0.4"/>
  <cols>
    <col min="1" max="1" width="4" style="15" customWidth="1"/>
    <col min="2" max="2" width="30.5" style="15" customWidth="1"/>
    <col min="3" max="3" width="25" style="15" customWidth="1"/>
    <col min="4" max="5" width="9.375" style="15" customWidth="1"/>
    <col min="6" max="6" width="34.375" style="15" customWidth="1"/>
    <col min="7" max="7" width="21.75" style="15" customWidth="1"/>
    <col min="8" max="9" width="9.375" style="15" customWidth="1"/>
    <col min="10" max="10" width="4" style="15" customWidth="1"/>
    <col min="11" max="11" width="11.625" style="15" customWidth="1"/>
    <col min="12" max="12" width="27.5" style="29" hidden="1" customWidth="1"/>
    <col min="13" max="13" width="16.5" style="25" hidden="1" customWidth="1"/>
    <col min="14" max="14" width="19.5" style="25" hidden="1" customWidth="1"/>
    <col min="15" max="15" width="20.625" style="25" hidden="1" customWidth="1"/>
    <col min="16" max="17" width="0" style="15" hidden="1" customWidth="1"/>
    <col min="18" max="18" width="15.375" style="15" hidden="1" customWidth="1"/>
    <col min="19" max="19" width="17.75" style="15" hidden="1" customWidth="1"/>
    <col min="20" max="20" width="21" style="15" hidden="1" customWidth="1"/>
    <col min="21" max="16384" width="8.625" style="15"/>
  </cols>
  <sheetData>
    <row r="1" spans="1:20" x14ac:dyDescent="0.4">
      <c r="A1" s="1"/>
      <c r="B1" s="1"/>
      <c r="C1" s="1"/>
      <c r="D1" s="1"/>
      <c r="E1" s="1"/>
      <c r="F1" s="1"/>
      <c r="G1" s="1"/>
      <c r="H1" s="1"/>
      <c r="I1" s="1"/>
      <c r="J1" s="1"/>
      <c r="L1" s="15"/>
      <c r="M1" s="15"/>
      <c r="N1" s="15"/>
    </row>
    <row r="2" spans="1:20" ht="134.25" customHeight="1" x14ac:dyDescent="0.4">
      <c r="A2" s="1"/>
      <c r="B2" s="53" t="s">
        <v>54</v>
      </c>
      <c r="C2" s="53"/>
      <c r="D2" s="53"/>
      <c r="E2" s="53"/>
      <c r="F2" s="53"/>
      <c r="G2" s="53"/>
      <c r="H2" s="53"/>
      <c r="I2" s="53"/>
      <c r="J2" s="1"/>
      <c r="L2" s="15"/>
      <c r="M2" s="15"/>
      <c r="N2" s="15"/>
    </row>
    <row r="3" spans="1:20" ht="20.25" customHeight="1" x14ac:dyDescent="0.4">
      <c r="A3" s="1"/>
      <c r="B3" s="1" t="s">
        <v>40</v>
      </c>
      <c r="C3" s="1"/>
      <c r="D3" s="1"/>
      <c r="E3" s="1"/>
      <c r="F3" s="1"/>
      <c r="G3" s="1"/>
      <c r="H3" s="1"/>
      <c r="I3" s="1"/>
      <c r="J3" s="1"/>
      <c r="L3" s="15"/>
      <c r="M3" s="15"/>
      <c r="N3" s="15"/>
    </row>
    <row r="4" spans="1:20" ht="227.25" customHeight="1" x14ac:dyDescent="0.4">
      <c r="A4" s="1"/>
      <c r="B4" s="61" t="s">
        <v>55</v>
      </c>
      <c r="C4" s="62"/>
      <c r="D4" s="62"/>
      <c r="E4" s="62"/>
      <c r="F4" s="62"/>
      <c r="G4" s="62"/>
      <c r="H4" s="62"/>
      <c r="I4" s="63"/>
      <c r="J4" s="3"/>
      <c r="L4" s="15"/>
      <c r="M4" s="15"/>
      <c r="N4" s="15"/>
    </row>
    <row r="5" spans="1:20" s="45" customFormat="1" ht="57.75" customHeight="1" x14ac:dyDescent="0.4">
      <c r="A5" s="44"/>
      <c r="B5" s="64" t="s">
        <v>46</v>
      </c>
      <c r="C5" s="65"/>
      <c r="D5" s="65"/>
      <c r="E5" s="65"/>
      <c r="F5" s="65"/>
      <c r="G5" s="65"/>
      <c r="H5" s="65"/>
      <c r="I5" s="66"/>
      <c r="J5" s="44"/>
      <c r="O5" s="46"/>
    </row>
    <row r="6" spans="1:20" ht="313.5" customHeight="1" x14ac:dyDescent="0.4">
      <c r="A6" s="1"/>
      <c r="B6" s="67" t="s">
        <v>56</v>
      </c>
      <c r="C6" s="68"/>
      <c r="D6" s="68"/>
      <c r="E6" s="68"/>
      <c r="F6" s="68"/>
      <c r="G6" s="68"/>
      <c r="H6" s="68"/>
      <c r="I6" s="69"/>
      <c r="J6" s="1"/>
      <c r="L6" s="15"/>
      <c r="M6" s="15"/>
      <c r="N6" s="15"/>
    </row>
    <row r="7" spans="1:20" ht="48" customHeight="1" thickBot="1" x14ac:dyDescent="0.55000000000000004">
      <c r="A7" s="1"/>
      <c r="B7" s="40" t="s">
        <v>47</v>
      </c>
      <c r="C7" s="41"/>
      <c r="D7" s="41"/>
      <c r="E7" s="41"/>
      <c r="F7" s="40" t="s">
        <v>48</v>
      </c>
      <c r="G7" s="1"/>
      <c r="H7" s="1"/>
      <c r="I7" s="1"/>
      <c r="J7" s="1"/>
      <c r="L7" s="29" t="s">
        <v>44</v>
      </c>
      <c r="R7" s="48" t="s">
        <v>17</v>
      </c>
      <c r="S7" s="49"/>
      <c r="T7" s="50"/>
    </row>
    <row r="8" spans="1:20" ht="39" customHeight="1" x14ac:dyDescent="0.4">
      <c r="A8" s="1"/>
      <c r="B8" s="1" t="s">
        <v>9</v>
      </c>
      <c r="C8" s="1"/>
      <c r="D8" s="1"/>
      <c r="E8" s="1"/>
      <c r="F8" s="1" t="s">
        <v>43</v>
      </c>
      <c r="G8" s="1"/>
      <c r="H8" s="1"/>
      <c r="I8" s="1"/>
      <c r="J8" s="1"/>
      <c r="L8" s="23" t="s">
        <v>29</v>
      </c>
      <c r="M8" s="37">
        <f>ROUNDDOWN(C9,1)</f>
        <v>0</v>
      </c>
      <c r="N8" s="38"/>
      <c r="O8" s="39"/>
      <c r="R8" s="36" t="s">
        <v>16</v>
      </c>
      <c r="S8" s="36" t="s">
        <v>18</v>
      </c>
      <c r="T8" s="36" t="s">
        <v>6</v>
      </c>
    </row>
    <row r="9" spans="1:20" ht="41.25" customHeight="1" x14ac:dyDescent="0.4">
      <c r="A9" s="1"/>
      <c r="B9" s="4" t="s">
        <v>39</v>
      </c>
      <c r="C9" s="12"/>
      <c r="D9" s="1"/>
      <c r="E9" s="1"/>
      <c r="F9" s="5" t="s">
        <v>2</v>
      </c>
      <c r="G9" s="5" t="s">
        <v>3</v>
      </c>
      <c r="H9" s="1"/>
      <c r="I9" s="1"/>
      <c r="J9" s="1"/>
      <c r="L9" s="16" t="s">
        <v>25</v>
      </c>
      <c r="M9" s="17">
        <f>IF(C10="ハイブリッド",1,0)</f>
        <v>0</v>
      </c>
      <c r="N9" s="36" t="s">
        <v>26</v>
      </c>
      <c r="O9" s="18">
        <f>IF(C13="該当",1,0)</f>
        <v>0</v>
      </c>
      <c r="R9" s="36" t="s">
        <v>0</v>
      </c>
      <c r="S9" s="36" t="s">
        <v>19</v>
      </c>
      <c r="T9" s="36" t="s">
        <v>21</v>
      </c>
    </row>
    <row r="10" spans="1:20" ht="41.25" customHeight="1" x14ac:dyDescent="0.4">
      <c r="A10" s="1"/>
      <c r="B10" s="4" t="s">
        <v>6</v>
      </c>
      <c r="C10" s="47" t="s">
        <v>18</v>
      </c>
      <c r="D10" s="1"/>
      <c r="E10" s="1"/>
      <c r="F10" s="5" t="s">
        <v>11</v>
      </c>
      <c r="G10" s="14" t="s">
        <v>18</v>
      </c>
      <c r="H10" s="1"/>
      <c r="I10" s="6"/>
      <c r="J10" s="6"/>
      <c r="L10" s="16" t="s">
        <v>23</v>
      </c>
      <c r="M10" s="17">
        <v>20000</v>
      </c>
      <c r="N10" s="17" t="s">
        <v>27</v>
      </c>
      <c r="O10" s="18">
        <v>10000</v>
      </c>
      <c r="R10" s="36" t="s">
        <v>1</v>
      </c>
      <c r="S10" s="36" t="s">
        <v>20</v>
      </c>
      <c r="T10" s="36" t="s">
        <v>7</v>
      </c>
    </row>
    <row r="11" spans="1:20" ht="41.25" customHeight="1" x14ac:dyDescent="0.4">
      <c r="A11" s="1"/>
      <c r="B11" s="4" t="s">
        <v>41</v>
      </c>
      <c r="C11" s="42"/>
      <c r="D11" s="1"/>
      <c r="E11" s="1"/>
      <c r="F11" s="5" t="s">
        <v>12</v>
      </c>
      <c r="G11" s="13" t="s">
        <v>18</v>
      </c>
      <c r="H11" s="1"/>
      <c r="I11" s="1"/>
      <c r="J11" s="1"/>
      <c r="L11" s="16" t="s">
        <v>24</v>
      </c>
      <c r="M11" s="17">
        <f>M9*M10*M8</f>
        <v>0</v>
      </c>
      <c r="N11" s="17" t="s">
        <v>28</v>
      </c>
      <c r="O11" s="18">
        <f>O9*O10*M8</f>
        <v>0</v>
      </c>
      <c r="R11" s="29"/>
      <c r="S11" s="25"/>
      <c r="T11" s="36" t="s">
        <v>22</v>
      </c>
    </row>
    <row r="12" spans="1:20" ht="41.25" customHeight="1" thickBot="1" x14ac:dyDescent="0.45">
      <c r="A12" s="1"/>
      <c r="B12" s="4" t="s">
        <v>5</v>
      </c>
      <c r="C12" s="42"/>
      <c r="D12" s="1"/>
      <c r="E12" s="1"/>
      <c r="F12" s="5" t="s">
        <v>14</v>
      </c>
      <c r="G12" s="13" t="s">
        <v>18</v>
      </c>
      <c r="H12" s="1"/>
      <c r="I12" s="2"/>
      <c r="J12" s="2"/>
      <c r="L12" s="19" t="s">
        <v>32</v>
      </c>
      <c r="M12" s="20">
        <f>M11+O11</f>
        <v>0</v>
      </c>
      <c r="N12" s="21"/>
      <c r="O12" s="22"/>
    </row>
    <row r="13" spans="1:20" ht="78.75" customHeight="1" x14ac:dyDescent="0.4">
      <c r="A13" s="1"/>
      <c r="B13" s="7" t="s">
        <v>8</v>
      </c>
      <c r="C13" s="13" t="s">
        <v>18</v>
      </c>
      <c r="D13" s="1"/>
      <c r="E13" s="1"/>
      <c r="F13" s="5" t="s">
        <v>15</v>
      </c>
      <c r="G13" s="13" t="s">
        <v>18</v>
      </c>
      <c r="H13" s="1"/>
      <c r="I13" s="2"/>
      <c r="J13" s="2"/>
      <c r="L13" s="23" t="s">
        <v>30</v>
      </c>
      <c r="M13" s="24">
        <v>141000</v>
      </c>
    </row>
    <row r="14" spans="1:20" ht="47.25" customHeight="1" thickBot="1" x14ac:dyDescent="0.45">
      <c r="A14" s="6"/>
      <c r="B14" s="6"/>
      <c r="C14" s="6"/>
      <c r="D14" s="6"/>
      <c r="E14" s="1"/>
      <c r="F14" s="1"/>
      <c r="G14" s="1"/>
      <c r="H14" s="1"/>
      <c r="I14" s="2"/>
      <c r="J14" s="2"/>
      <c r="L14" s="19" t="s">
        <v>31</v>
      </c>
      <c r="M14" s="26">
        <f>C12*M13</f>
        <v>0</v>
      </c>
    </row>
    <row r="15" spans="1:20" ht="41.25" customHeight="1" thickBot="1" x14ac:dyDescent="0.45">
      <c r="A15" s="1"/>
      <c r="B15" s="8" t="s">
        <v>4</v>
      </c>
      <c r="C15" s="9">
        <f>M15</f>
        <v>0</v>
      </c>
      <c r="D15" s="1"/>
      <c r="E15" s="1"/>
      <c r="F15" s="8" t="s">
        <v>52</v>
      </c>
      <c r="G15" s="10">
        <f>O28</f>
        <v>0</v>
      </c>
      <c r="H15" s="1"/>
      <c r="I15" s="2"/>
      <c r="J15" s="2"/>
      <c r="L15" s="27" t="s">
        <v>33</v>
      </c>
      <c r="M15" s="28">
        <f>ROUNDDOWN(M14+M12,0)</f>
        <v>0</v>
      </c>
    </row>
    <row r="16" spans="1:20" ht="41.25" customHeight="1" x14ac:dyDescent="0.4">
      <c r="A16" s="11"/>
      <c r="B16" s="11"/>
      <c r="C16" s="11"/>
      <c r="D16" s="11"/>
      <c r="E16" s="11"/>
      <c r="F16" s="1"/>
      <c r="G16" s="1"/>
      <c r="H16" s="1"/>
      <c r="I16" s="2"/>
      <c r="J16" s="2"/>
      <c r="L16" s="15"/>
      <c r="M16" s="15"/>
      <c r="N16" s="15"/>
      <c r="O16" s="15"/>
    </row>
    <row r="17" spans="1:15" ht="41.25" customHeight="1" thickBot="1" x14ac:dyDescent="0.45">
      <c r="A17" s="1"/>
      <c r="B17" s="1"/>
      <c r="C17" s="1"/>
      <c r="D17" s="1"/>
      <c r="E17" s="1"/>
      <c r="F17" s="1"/>
      <c r="G17" s="1"/>
      <c r="H17" s="1"/>
      <c r="I17" s="2"/>
      <c r="J17" s="2"/>
      <c r="L17" s="43" t="s">
        <v>45</v>
      </c>
      <c r="M17" s="43"/>
      <c r="N17" s="43"/>
      <c r="O17" s="43"/>
    </row>
    <row r="18" spans="1:15" ht="41.25" customHeight="1" x14ac:dyDescent="0.4">
      <c r="A18" s="1"/>
      <c r="B18" s="1"/>
      <c r="C18" s="1"/>
      <c r="D18" s="1"/>
      <c r="E18" s="1"/>
      <c r="F18" s="1"/>
      <c r="G18" s="1"/>
      <c r="H18" s="1"/>
      <c r="I18" s="1"/>
      <c r="J18" s="1"/>
      <c r="L18" s="23" t="s">
        <v>34</v>
      </c>
      <c r="M18" s="30" t="s">
        <v>35</v>
      </c>
      <c r="N18" s="31" t="s">
        <v>37</v>
      </c>
      <c r="O18" s="32" t="s">
        <v>42</v>
      </c>
    </row>
    <row r="19" spans="1:15" ht="41.25" customHeight="1" x14ac:dyDescent="0.4">
      <c r="A19" s="1"/>
      <c r="B19" s="1"/>
      <c r="C19" s="1"/>
      <c r="D19" s="1"/>
      <c r="E19" s="1"/>
      <c r="F19" s="1"/>
      <c r="G19" s="1"/>
      <c r="H19" s="1"/>
      <c r="I19" s="1"/>
      <c r="J19" s="1"/>
      <c r="L19" s="16" t="s">
        <v>10</v>
      </c>
      <c r="M19" s="17">
        <v>2000</v>
      </c>
      <c r="N19" s="33">
        <f>IF(G10="該当",1,0)</f>
        <v>0</v>
      </c>
      <c r="O19" s="34">
        <f>$C$11*M19*N19</f>
        <v>0</v>
      </c>
    </row>
    <row r="20" spans="1:15" ht="41.25" customHeight="1" x14ac:dyDescent="0.4">
      <c r="A20" s="1"/>
      <c r="B20" s="1"/>
      <c r="C20" s="1"/>
      <c r="D20" s="1"/>
      <c r="E20" s="1"/>
      <c r="F20" s="1"/>
      <c r="G20" s="1"/>
      <c r="H20" s="1"/>
      <c r="I20" s="1"/>
      <c r="J20" s="1"/>
      <c r="L20" s="16" t="s">
        <v>12</v>
      </c>
      <c r="M20" s="17">
        <v>6000</v>
      </c>
      <c r="N20" s="33">
        <f>IF(G11="該当",1,0)</f>
        <v>0</v>
      </c>
      <c r="O20" s="34">
        <f>$C$11*M20*N20</f>
        <v>0</v>
      </c>
    </row>
    <row r="21" spans="1:15" ht="41.25" customHeight="1" x14ac:dyDescent="0.4">
      <c r="A21" s="1"/>
      <c r="B21" s="1"/>
      <c r="C21" s="1"/>
      <c r="D21" s="1"/>
      <c r="E21" s="1"/>
      <c r="F21" s="1"/>
      <c r="G21" s="1"/>
      <c r="H21" s="1"/>
      <c r="I21" s="1"/>
      <c r="J21" s="1"/>
      <c r="L21" s="16" t="s">
        <v>13</v>
      </c>
      <c r="M21" s="17">
        <v>1000</v>
      </c>
      <c r="N21" s="33">
        <f>IF(G12="該当",1,0)</f>
        <v>0</v>
      </c>
      <c r="O21" s="34">
        <f>$C$11*M21*N21</f>
        <v>0</v>
      </c>
    </row>
    <row r="22" spans="1:15" ht="41.25" customHeight="1" x14ac:dyDescent="0.4">
      <c r="L22" s="16" t="s">
        <v>15</v>
      </c>
      <c r="M22" s="17">
        <v>1000</v>
      </c>
      <c r="N22" s="33">
        <f>IF(G13="該当",1,0)</f>
        <v>0</v>
      </c>
      <c r="O22" s="34">
        <f>$C$11*M22*N22</f>
        <v>0</v>
      </c>
    </row>
    <row r="23" spans="1:15" ht="41.25" customHeight="1" thickBot="1" x14ac:dyDescent="0.45">
      <c r="L23" s="54" t="s">
        <v>38</v>
      </c>
      <c r="M23" s="55"/>
      <c r="N23" s="56"/>
      <c r="O23" s="26">
        <f>SUM(O19:O22)</f>
        <v>0</v>
      </c>
    </row>
    <row r="24" spans="1:15" ht="41.25" customHeight="1" x14ac:dyDescent="0.4">
      <c r="L24" s="57" t="s">
        <v>36</v>
      </c>
      <c r="M24" s="58"/>
      <c r="N24" s="58"/>
      <c r="O24" s="35">
        <v>37000</v>
      </c>
    </row>
    <row r="25" spans="1:15" ht="41.25" customHeight="1" thickBot="1" x14ac:dyDescent="0.45">
      <c r="L25" s="51" t="s">
        <v>53</v>
      </c>
      <c r="M25" s="52"/>
      <c r="N25" s="52"/>
      <c r="O25" s="26">
        <f>C11*O24</f>
        <v>0</v>
      </c>
    </row>
    <row r="26" spans="1:15" ht="41.25" customHeight="1" thickBot="1" x14ac:dyDescent="0.45">
      <c r="L26" s="59" t="s">
        <v>49</v>
      </c>
      <c r="M26" s="60"/>
      <c r="N26" s="60"/>
      <c r="O26" s="28">
        <f>ROUNDDOWN(O23+O25,0)</f>
        <v>0</v>
      </c>
    </row>
    <row r="27" spans="1:15" ht="41.25" customHeight="1" x14ac:dyDescent="0.4">
      <c r="L27" s="57" t="s">
        <v>50</v>
      </c>
      <c r="M27" s="58"/>
      <c r="N27" s="58"/>
      <c r="O27" s="24">
        <v>600000</v>
      </c>
    </row>
    <row r="28" spans="1:15" ht="41.25" customHeight="1" thickBot="1" x14ac:dyDescent="0.45">
      <c r="L28" s="51" t="s">
        <v>51</v>
      </c>
      <c r="M28" s="52"/>
      <c r="N28" s="52"/>
      <c r="O28" s="26">
        <f>MIN(O26,O27)</f>
        <v>0</v>
      </c>
    </row>
    <row r="29" spans="1:15" ht="41.25" customHeight="1" x14ac:dyDescent="0.4"/>
    <row r="30" spans="1:15" ht="41.25" customHeight="1" x14ac:dyDescent="0.4"/>
    <row r="31" spans="1:15" ht="41.25" customHeight="1" x14ac:dyDescent="0.4"/>
  </sheetData>
  <sheetProtection algorithmName="SHA-512" hashValue="iiUH3qhnJpYXKNME1DdLFBbNHKcTFuEGqTnwyBZvtHGKenWWNNu1xOVXsBp997fm3OrkUdJlA2HESW2H3vm6aw==" saltValue="xcpE+nj3Ejk2Y3TlYJP2vA==" spinCount="100000" sheet="1" objects="1" scenarios="1"/>
  <mergeCells count="11">
    <mergeCell ref="R7:T7"/>
    <mergeCell ref="L28:N28"/>
    <mergeCell ref="B2:I2"/>
    <mergeCell ref="L23:N23"/>
    <mergeCell ref="L24:N24"/>
    <mergeCell ref="L25:N25"/>
    <mergeCell ref="L26:N26"/>
    <mergeCell ref="L27:N27"/>
    <mergeCell ref="B4:I4"/>
    <mergeCell ref="B5:I5"/>
    <mergeCell ref="B6:I6"/>
  </mergeCells>
  <phoneticPr fontId="2"/>
  <dataValidations count="3">
    <dataValidation type="custom" operator="greaterThanOrEqual" allowBlank="1" showInputMessage="1" showErrorMessage="1" error="小数点第二位以下は切り捨てて入力してください" sqref="C9" xr:uid="{DD8FDF14-B89E-4CE2-8C50-F7A395B7EFAA}">
      <formula1>C9*10=INT(C9*10)</formula1>
    </dataValidation>
    <dataValidation type="list" allowBlank="1" showInputMessage="1" showErrorMessage="1" sqref="G10:G13 C13" xr:uid="{55FB7843-4CE8-45B3-9088-FB3855929389}">
      <formula1>$S$8:$S$10</formula1>
    </dataValidation>
    <dataValidation type="list" allowBlank="1" showInputMessage="1" showErrorMessage="1" sqref="C10" xr:uid="{975BFE47-138B-442D-941A-8A1C57E065E8}">
      <formula1>$T$9:$T$11</formula1>
    </dataValidation>
  </dataValidations>
  <hyperlinks>
    <hyperlink ref="B5" r:id="rId1" xr:uid="{18A6E72E-7A10-4E9D-B116-331A5B12DF01}"/>
  </hyperlinks>
  <pageMargins left="0.59055118110236227" right="0" top="0.59055118110236227" bottom="0" header="0.31496062992125984" footer="0.31496062992125984"/>
  <pageSetup paperSize="9" scale="56" fitToHeight="0" orientation="portrait" r:id="rId2"/>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計算ツール</vt:lpstr>
      <vt:lpstr>計算ツール!Print_Area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2024-04-09T08:43:20Z</dcterms:created>
  <dcterms:modified xsi:type="dcterms:W3CDTF">2024-04-18T07:41:39Z</dcterms:modified>
</cp:coreProperties>
</file>