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filterPrivacy="1" defaultThemeVersion="124226"/>
  <xr:revisionPtr revIDLastSave="0" documentId="13_ncr:1_{81C8461A-895D-4D79-9FF0-98DB5FBF6252}" xr6:coauthVersionLast="45" xr6:coauthVersionMax="45" xr10:uidLastSave="{00000000-0000-0000-0000-000000000000}"/>
  <bookViews>
    <workbookView xWindow="-114" yWindow="-114" windowWidth="27602" windowHeight="15027" xr2:uid="{00000000-000D-0000-FFFF-FFFF00000000}"/>
  </bookViews>
  <sheets>
    <sheet name="原油換算シート" sheetId="6" r:id="rId1"/>
  </sheets>
  <definedNames>
    <definedName name="_xlnm.Print_Area" localSheetId="0">原油換算シート!$B$2:$N$60</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9" i="6" l="1"/>
  <c r="J41" i="6"/>
  <c r="I40" i="6" l="1"/>
  <c r="H40" i="6"/>
  <c r="L40" i="6" l="1"/>
  <c r="M40" i="6" l="1"/>
  <c r="N39" i="6"/>
  <c r="J39" i="6"/>
  <c r="N40" i="6" l="1"/>
  <c r="J40" i="6" l="1"/>
  <c r="M44" i="6" l="1"/>
  <c r="L44" i="6"/>
  <c r="J43" i="6" l="1"/>
  <c r="N43" i="6"/>
  <c r="N42" i="6"/>
  <c r="N41" i="6"/>
  <c r="N38" i="6"/>
  <c r="N37" i="6"/>
  <c r="N36" i="6"/>
  <c r="N35" i="6"/>
  <c r="N34" i="6"/>
  <c r="N33" i="6"/>
  <c r="N32" i="6"/>
  <c r="N31" i="6"/>
  <c r="N30" i="6"/>
  <c r="N29" i="6"/>
  <c r="N28" i="6"/>
  <c r="N27" i="6"/>
  <c r="N26" i="6"/>
  <c r="N25" i="6"/>
  <c r="N24" i="6"/>
  <c r="N23" i="6"/>
  <c r="N22" i="6"/>
  <c r="N21" i="6"/>
  <c r="N20" i="6"/>
  <c r="N19" i="6"/>
  <c r="N18" i="6"/>
  <c r="N17" i="6"/>
  <c r="N16" i="6"/>
  <c r="N15" i="6"/>
  <c r="N14" i="6"/>
  <c r="N13" i="6"/>
  <c r="N12" i="6"/>
  <c r="N11" i="6"/>
  <c r="N10" i="6"/>
  <c r="N9" i="6"/>
  <c r="N45" i="6" l="1"/>
  <c r="N46" i="6" s="1"/>
  <c r="N44" i="6"/>
  <c r="J42" i="6"/>
  <c r="J37" i="6"/>
  <c r="J35" i="6"/>
  <c r="J33" i="6"/>
  <c r="J31" i="6"/>
  <c r="J29" i="6"/>
  <c r="J27" i="6"/>
  <c r="J25" i="6"/>
  <c r="J23" i="6"/>
  <c r="J21" i="6"/>
  <c r="J19" i="6"/>
  <c r="J17" i="6"/>
  <c r="J15" i="6"/>
  <c r="J13" i="6"/>
  <c r="J11" i="6"/>
  <c r="I44" i="6"/>
  <c r="J36" i="6"/>
  <c r="J34" i="6"/>
  <c r="J32" i="6"/>
  <c r="J30" i="6"/>
  <c r="J28" i="6"/>
  <c r="J26" i="6"/>
  <c r="J24" i="6"/>
  <c r="J22" i="6"/>
  <c r="J20" i="6"/>
  <c r="J18" i="6"/>
  <c r="J16" i="6"/>
  <c r="J14" i="6"/>
  <c r="J12" i="6"/>
  <c r="J10" i="6"/>
  <c r="J38" i="6"/>
  <c r="H44" i="6"/>
  <c r="J45" i="6" l="1"/>
  <c r="J46" i="6" s="1"/>
  <c r="L48" i="6" s="1"/>
  <c r="J44" i="6"/>
  <c r="H58" i="6" l="1"/>
  <c r="H57" i="6"/>
</calcChain>
</file>

<file path=xl/sharedStrings.xml><?xml version="1.0" encoding="utf-8"?>
<sst xmlns="http://schemas.openxmlformats.org/spreadsheetml/2006/main" count="129" uniqueCount="92">
  <si>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</si>
  <si>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</si>
  <si>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</si>
  <si>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</si>
  <si>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</si>
  <si>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</si>
  <si>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</si>
  <si>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</si>
  <si>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</si>
  <si>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</si>
  <si>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</si>
  <si>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</si>
  <si>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</si>
  <si>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</si>
  <si>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</si>
  <si>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</si>
  <si>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</si>
  <si>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</si>
  <si>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</si>
  <si>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</si>
  <si>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</si>
  <si>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</si>
  <si>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</si>
  <si>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</si>
  <si>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</si>
  <si>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</si>
  <si>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</si>
  <si>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</si>
  <si>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</si>
  <si>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</si>
  <si>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</si>
  <si>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</si>
  <si>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</si>
  <si>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</si>
  <si>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</si>
  <si>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</si>
  <si>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</si>
  <si>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</si>
  <si>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</si>
  <si>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</si>
  <si>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</si>
  <si>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</si>
  <si>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</si>
  <si>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</si>
  <si>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</si>
  <si>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</si>
  <si>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</si>
  <si>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</si>
  <si>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</si>
  <si>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</si>
  <si>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</si>
  <si>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</si>
  <si>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</si>
  <si>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</si>
  <si>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</si>
  <si>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</si>
  <si>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GJ</t>
    <phoneticPr fontId="3"/>
  </si>
  <si>
    <t>【省エネルギー効果】</t>
    <rPh sb="1" eb="2">
      <t>ショウ</t>
    </rPh>
    <rPh sb="7" eb="9">
      <t>コウカ</t>
    </rPh>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</si>
  <si>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</si>
  <si>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</si>
  <si>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自家発電</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</si>
  <si>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</si>
  <si>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</si>
  <si>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</si>
  <si>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</si>
  <si>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</si>
  <si>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</si>
  <si>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</si>
  <si>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</si>
  <si>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※内数の為、合計に含まず</t>
    <rPh sb="1" eb="2">
      <t>ウチ</t>
    </rPh>
    <rPh sb="2" eb="3">
      <t>スウ</t>
    </rPh>
    <rPh sb="4" eb="5">
      <t>タメ</t>
    </rPh>
    <rPh sb="6" eb="8">
      <t>ゴウケイ</t>
    </rPh>
    <rPh sb="9" eb="10">
      <t>フク</t>
    </rPh>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</si>
  <si>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</si>
  <si>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</si>
  <si>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</si>
  <si>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t>一般送配電事業者</t>
    <phoneticPr fontId="3"/>
  </si>
  <si>
    <t>エネルギー使用量の原油換算表</t>
    <rPh sb="5" eb="8">
      <t>シヨウリョウ</t>
    </rPh>
    <rPh sb="9" eb="11">
      <t>ゲンユ</t>
    </rPh>
    <rPh sb="11" eb="13">
      <t>カンザン</t>
    </rPh>
    <rPh sb="13" eb="14">
      <t>ヒョウ</t>
    </rPh>
    <phoneticPr fontId="3"/>
  </si>
  <si>
    <t>%</t>
    <phoneticPr fontId="3"/>
  </si>
  <si>
    <t>kl</t>
    <phoneticPr fontId="3"/>
  </si>
  <si>
    <t>【燃料評価単価】</t>
    <phoneticPr fontId="3"/>
  </si>
  <si>
    <t>【工場・事業場単位のエネルギーコスト】</t>
    <phoneticPr fontId="3"/>
  </si>
  <si>
    <t xml:space="preserve">   L／ｂ</t>
    <phoneticPr fontId="3"/>
  </si>
  <si>
    <t>ｂ</t>
    <phoneticPr fontId="3"/>
  </si>
  <si>
    <t>Ｆ</t>
    <phoneticPr fontId="3"/>
  </si>
  <si>
    <t>ｃ</t>
    <phoneticPr fontId="3"/>
  </si>
  <si>
    <t>Ｅ</t>
    <phoneticPr fontId="3"/>
  </si>
  <si>
    <t>（ｂ－ｃ）／ｂ</t>
    <phoneticPr fontId="3"/>
  </si>
  <si>
    <t>千ｋWh</t>
    <phoneticPr fontId="3"/>
  </si>
  <si>
    <t>kl</t>
    <phoneticPr fontId="3"/>
  </si>
  <si>
    <t>２－２－４</t>
    <phoneticPr fontId="3"/>
  </si>
  <si>
    <t>エネルギーの種類</t>
    <rPh sb="6" eb="8">
      <t>シュルイ</t>
    </rPh>
    <phoneticPr fontId="3"/>
  </si>
  <si>
    <t>　ｂ－ｃ</t>
    <phoneticPr fontId="3"/>
  </si>
  <si>
    <r>
      <rPr>
        <sz val="11"/>
        <color rgb="FF0000FF"/>
        <rFont val="ＭＳ 明朝"/>
        <family val="1"/>
        <charset val="128"/>
      </rPr>
      <t>2019</t>
    </r>
    <r>
      <rPr>
        <sz val="11"/>
        <rFont val="ＭＳ 明朝"/>
        <family val="1"/>
        <charset val="128"/>
      </rPr>
      <t>年度（実績）</t>
    </r>
    <rPh sb="4" eb="6">
      <t>ネンド</t>
    </rPh>
    <rPh sb="7" eb="9">
      <t>ジッセキ</t>
    </rPh>
    <phoneticPr fontId="3"/>
  </si>
  <si>
    <r>
      <rPr>
        <sz val="11"/>
        <color rgb="FF0000FF"/>
        <rFont val="ＭＳ 明朝"/>
        <family val="1"/>
        <charset val="128"/>
      </rPr>
      <t>2021</t>
    </r>
    <r>
      <rPr>
        <sz val="11"/>
        <rFont val="ＭＳ 明朝"/>
        <family val="1"/>
        <charset val="128"/>
      </rPr>
      <t>年度（導入後）</t>
    </r>
    <rPh sb="4" eb="6">
      <t>ネンド</t>
    </rPh>
    <rPh sb="7" eb="9">
      <t>ドウニュウ</t>
    </rPh>
    <rPh sb="9" eb="10">
      <t>ゴ</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</si>
</sst>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0#####"/>
    <numFmt numFmtId="178" formatCode="#,###,###,##0.0#####"/>
    <numFmt numFmtId="179" formatCode="#,##0.0_ "/>
    <numFmt numFmtId="180" formatCode="#,##0.0"/>
    <numFmt numFmtId="181" formatCode="0.0_);\(0.0\)"/>
    <numFmt numFmtId="182" formatCode="#,##0_ "/>
    <numFmt numFmtId="183" formatCode="#,##0&quot;　円&quot;"/>
  </numFmts>
  <fonts count="21"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sz val="14"/>
      <name val="ＭＳ 明朝"/>
      <family val="1"/>
      <charset val="128"/>
    </font>
    <font>
      <sz val="9"/>
      <color theme="0"/>
      <name val="ＭＳ 明朝"/>
      <family val="1"/>
      <charset val="128"/>
    </font>
    <font>
      <sz val="11"/>
      <color theme="0"/>
      <name val="ＭＳ 明朝"/>
      <family val="1"/>
      <charset val="128"/>
    </font>
    <font>
      <b/>
      <sz val="11"/>
      <color rgb="FF00B050"/>
      <name val="ＭＳ 明朝"/>
      <family val="1"/>
      <charset val="128"/>
    </font>
    <font>
      <b/>
      <sz val="11"/>
      <name val="ＭＳ 明朝"/>
      <family val="1"/>
      <charset val="128"/>
    </font>
    <font>
      <b/>
      <sz val="12"/>
      <name val="ＭＳ 明朝"/>
      <family val="1"/>
      <charset val="128"/>
    </font>
    <font>
      <b/>
      <sz val="14"/>
      <name val="ＭＳ 明朝"/>
      <family val="1"/>
      <charset val="128"/>
    </font>
    <font>
      <sz val="14"/>
      <color theme="1"/>
      <name val="ＭＳ 明朝"/>
      <family val="1"/>
      <charset val="128"/>
    </font>
    <font>
      <b/>
      <sz val="16"/>
      <name val="ＭＳ 明朝"/>
      <family val="1"/>
      <charset val="128"/>
    </font>
  </fonts>
  <fills count="3">
    <fill>
      <patternFill patternType="none"/>
    </fill>
    <fill>
      <patternFill patternType="gray125"/>
    </fill>
    <fill>
      <patternFill patternType="solid">
        <fgColor theme="0"/>
        <bgColor indexed="64"/>
      </patternFill>
    </fill>
  </fills>
  <borders count="62">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bottom style="double">
        <color indexed="64"/>
      </bottom>
      <diagonal/>
    </border>
    <border>
      <left/>
      <right style="thin">
        <color indexed="64"/>
      </right>
      <top/>
      <bottom style="double">
        <color indexed="64"/>
      </bottom>
      <diagonal/>
    </border>
    <border>
      <left/>
      <right style="thin">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s>
  <cellStyleXfs count="5">
    <xf numFmtId="0" fontId="0" fillId="0" borderId="0"/>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138">
    <xf numFmtId="0" fontId="0" fillId="0" borderId="0" xfId="0"/>
    <xf numFmtId="0" fontId="2" fillId="0" borderId="0" xfId="0" applyFont="1"/>
    <xf numFmtId="0" fontId="4" fillId="2" borderId="0" xfId="0" applyFont="1" applyFill="1" applyBorder="1"/>
    <xf numFmtId="0" fontId="4" fillId="2" borderId="0"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4" fillId="2" borderId="0" xfId="0" applyFont="1" applyFill="1" applyBorder="1" applyAlignment="1">
      <alignment vertical="center"/>
    </xf>
    <xf numFmtId="0" fontId="4" fillId="2" borderId="23" xfId="0" applyFont="1" applyFill="1" applyBorder="1" applyAlignment="1">
      <alignment horizontal="center" vertical="center"/>
    </xf>
    <xf numFmtId="0" fontId="10" fillId="2" borderId="0" xfId="0" applyFont="1" applyFill="1"/>
    <xf numFmtId="0" fontId="4" fillId="2" borderId="0" xfId="0" applyFont="1" applyFill="1" applyBorder="1" applyAlignment="1">
      <alignment horizontal="center" wrapText="1"/>
    </xf>
    <xf numFmtId="0" fontId="4" fillId="2" borderId="11" xfId="0" applyFont="1" applyFill="1" applyBorder="1" applyAlignment="1">
      <alignment horizontal="center" wrapText="1"/>
    </xf>
    <xf numFmtId="0" fontId="5" fillId="2" borderId="29"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7" fillId="2" borderId="40"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8"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0" fontId="2" fillId="2" borderId="2" xfId="0" applyFont="1" applyFill="1" applyBorder="1" applyAlignment="1">
      <alignment horizontal="center"/>
    </xf>
    <xf numFmtId="0" fontId="4" fillId="2" borderId="2" xfId="0" applyFont="1" applyFill="1" applyBorder="1" applyAlignment="1">
      <alignment horizontal="center" wrapText="1"/>
    </xf>
    <xf numFmtId="177" fontId="4" fillId="2" borderId="19" xfId="1" applyNumberFormat="1" applyFont="1" applyFill="1" applyBorder="1" applyAlignment="1" applyProtection="1">
      <alignment horizontal="center"/>
      <protection locked="0"/>
    </xf>
    <xf numFmtId="2" fontId="4" fillId="2" borderId="9" xfId="0" applyNumberFormat="1" applyFont="1" applyFill="1" applyBorder="1" applyAlignment="1">
      <alignment wrapText="1"/>
    </xf>
    <xf numFmtId="178" fontId="9" fillId="2" borderId="1" xfId="1" applyNumberFormat="1" applyFont="1" applyFill="1" applyBorder="1" applyAlignment="1">
      <alignment horizontal="center"/>
    </xf>
    <xf numFmtId="178" fontId="9" fillId="2" borderId="25" xfId="1" applyNumberFormat="1" applyFont="1" applyFill="1" applyBorder="1" applyAlignment="1">
      <alignment horizontal="center"/>
    </xf>
    <xf numFmtId="0" fontId="4" fillId="2" borderId="10" xfId="0" applyFont="1" applyFill="1" applyBorder="1" applyAlignment="1">
      <alignment horizontal="center" vertical="center"/>
    </xf>
    <xf numFmtId="0" fontId="4" fillId="2" borderId="7" xfId="0" applyNumberFormat="1" applyFont="1" applyFill="1" applyBorder="1" applyAlignment="1">
      <alignment vertical="center"/>
    </xf>
    <xf numFmtId="3" fontId="4" fillId="2" borderId="8" xfId="0" applyNumberFormat="1" applyFont="1" applyFill="1" applyBorder="1" applyAlignment="1">
      <alignment vertical="center"/>
    </xf>
    <xf numFmtId="3" fontId="4" fillId="2" borderId="11" xfId="0" applyNumberFormat="1" applyFont="1" applyFill="1" applyBorder="1" applyAlignment="1">
      <alignment vertical="center"/>
    </xf>
    <xf numFmtId="176" fontId="4" fillId="2" borderId="13" xfId="0" applyNumberFormat="1" applyFont="1" applyFill="1" applyBorder="1" applyAlignment="1">
      <alignment horizontal="center" vertical="center"/>
    </xf>
    <xf numFmtId="3" fontId="4" fillId="2" borderId="13" xfId="0" applyNumberFormat="1" applyFont="1" applyFill="1" applyBorder="1" applyAlignment="1">
      <alignment vertical="center"/>
    </xf>
    <xf numFmtId="0" fontId="13" fillId="2" borderId="0" xfId="0" applyFont="1" applyFill="1"/>
    <xf numFmtId="0" fontId="14" fillId="2" borderId="0" xfId="0" applyFont="1" applyFill="1"/>
    <xf numFmtId="178" fontId="14" fillId="2" borderId="18" xfId="1" applyNumberFormat="1" applyFont="1" applyFill="1" applyBorder="1" applyAlignment="1"/>
    <xf numFmtId="0" fontId="14" fillId="2" borderId="0" xfId="0" applyFont="1" applyFill="1" applyBorder="1"/>
    <xf numFmtId="178" fontId="9" fillId="0" borderId="1" xfId="1" applyNumberFormat="1" applyFont="1" applyBorder="1" applyAlignment="1">
      <alignment horizontal="center"/>
    </xf>
    <xf numFmtId="178" fontId="9" fillId="0" borderId="25" xfId="1" applyNumberFormat="1" applyFont="1" applyBorder="1" applyAlignment="1">
      <alignment horizontal="center"/>
    </xf>
    <xf numFmtId="0" fontId="4" fillId="2" borderId="21" xfId="0" applyFont="1" applyFill="1" applyBorder="1" applyAlignment="1">
      <alignment horizontal="center" vertical="center"/>
    </xf>
    <xf numFmtId="178" fontId="9" fillId="0" borderId="14" xfId="1" applyNumberFormat="1" applyFont="1" applyFill="1" applyBorder="1" applyAlignment="1" applyProtection="1">
      <alignment horizontal="center"/>
      <protection locked="0"/>
    </xf>
    <xf numFmtId="178" fontId="9" fillId="0" borderId="24" xfId="1" applyNumberFormat="1" applyFont="1" applyFill="1" applyBorder="1" applyAlignment="1" applyProtection="1">
      <alignment horizontal="center"/>
      <protection locked="0"/>
    </xf>
    <xf numFmtId="178" fontId="9" fillId="0" borderId="2" xfId="1" applyNumberFormat="1" applyFont="1" applyFill="1" applyBorder="1" applyAlignment="1" applyProtection="1">
      <alignment horizontal="center"/>
      <protection locked="0"/>
    </xf>
    <xf numFmtId="180" fontId="4" fillId="0" borderId="8" xfId="1" applyNumberFormat="1" applyFont="1" applyFill="1" applyBorder="1" applyAlignment="1">
      <alignment horizontal="left"/>
    </xf>
    <xf numFmtId="0" fontId="2" fillId="2" borderId="0" xfId="0" applyFont="1" applyFill="1" applyBorder="1" applyAlignment="1">
      <alignment vertical="center"/>
    </xf>
    <xf numFmtId="0" fontId="15" fillId="2" borderId="0" xfId="0" applyFont="1" applyFill="1"/>
    <xf numFmtId="0" fontId="6" fillId="2" borderId="0" xfId="0" applyFont="1" applyFill="1" applyAlignment="1">
      <alignment vertical="center"/>
    </xf>
    <xf numFmtId="0" fontId="4" fillId="2" borderId="0" xfId="0" applyFont="1" applyFill="1" applyAlignment="1">
      <alignment horizontal="left" vertical="center"/>
    </xf>
    <xf numFmtId="0" fontId="15" fillId="0" borderId="61" xfId="0" applyFont="1" applyBorder="1" applyAlignment="1">
      <alignment vertical="center"/>
    </xf>
    <xf numFmtId="0" fontId="4" fillId="0" borderId="0" xfId="0" applyFont="1" applyFill="1" applyAlignment="1">
      <alignment horizontal="left" vertical="center"/>
    </xf>
    <xf numFmtId="182" fontId="17" fillId="2" borderId="18" xfId="0" applyNumberFormat="1" applyFont="1" applyFill="1" applyBorder="1" applyAlignment="1">
      <alignment horizontal="left" vertical="center"/>
    </xf>
    <xf numFmtId="0" fontId="16" fillId="2" borderId="20" xfId="0" applyFont="1" applyFill="1" applyBorder="1" applyAlignment="1">
      <alignment horizontal="left" vertical="center"/>
    </xf>
    <xf numFmtId="0" fontId="16" fillId="2" borderId="22" xfId="0" applyFont="1" applyFill="1" applyBorder="1" applyAlignment="1">
      <alignment horizontal="left" vertical="center"/>
    </xf>
    <xf numFmtId="3" fontId="18" fillId="2" borderId="14" xfId="0" applyNumberFormat="1" applyFont="1" applyFill="1" applyBorder="1" applyAlignment="1">
      <alignment vertical="center"/>
    </xf>
    <xf numFmtId="3" fontId="12" fillId="0" borderId="8" xfId="1" applyNumberFormat="1" applyFont="1" applyFill="1" applyBorder="1" applyAlignment="1">
      <alignment horizontal="lef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xf>
    <xf numFmtId="179" fontId="9" fillId="2" borderId="0" xfId="0" applyNumberFormat="1" applyFont="1" applyFill="1" applyBorder="1" applyAlignment="1">
      <alignment horizontal="center" vertical="center"/>
    </xf>
    <xf numFmtId="0" fontId="4" fillId="2" borderId="2" xfId="0" applyFont="1" applyFill="1" applyBorder="1" applyAlignment="1">
      <alignment horizontal="center" vertical="center" wrapText="1"/>
    </xf>
    <xf numFmtId="0" fontId="15" fillId="0" borderId="0" xfId="0" applyFont="1" applyBorder="1" applyAlignment="1">
      <alignment vertical="center"/>
    </xf>
    <xf numFmtId="181" fontId="11" fillId="2" borderId="58" xfId="0" applyNumberFormat="1" applyFont="1" applyFill="1" applyBorder="1" applyAlignment="1">
      <alignment horizontal="right" vertical="center"/>
    </xf>
    <xf numFmtId="0" fontId="2" fillId="2" borderId="58" xfId="0" applyFont="1" applyFill="1" applyBorder="1" applyAlignment="1">
      <alignment vertical="center"/>
    </xf>
    <xf numFmtId="178" fontId="9" fillId="0" borderId="27" xfId="1" applyNumberFormat="1" applyFont="1" applyFill="1" applyBorder="1" applyAlignment="1" applyProtection="1">
      <alignment horizontal="center"/>
    </xf>
    <xf numFmtId="178" fontId="9" fillId="0" borderId="6" xfId="1" applyNumberFormat="1" applyFont="1" applyBorder="1" applyAlignment="1" applyProtection="1">
      <alignment horizontal="center"/>
    </xf>
    <xf numFmtId="179" fontId="11" fillId="2" borderId="28" xfId="0" applyNumberFormat="1" applyFont="1" applyFill="1" applyBorder="1" applyAlignment="1" applyProtection="1">
      <alignment vertical="center"/>
    </xf>
    <xf numFmtId="179" fontId="11" fillId="2" borderId="15" xfId="1" applyNumberFormat="1" applyFont="1" applyFill="1" applyBorder="1" applyAlignment="1" applyProtection="1">
      <alignment vertical="center"/>
    </xf>
    <xf numFmtId="179" fontId="9" fillId="2" borderId="26" xfId="0" applyNumberFormat="1" applyFont="1" applyFill="1" applyBorder="1" applyAlignment="1" applyProtection="1">
      <alignment horizontal="center" vertical="center"/>
    </xf>
    <xf numFmtId="178" fontId="9" fillId="2" borderId="3" xfId="1" applyNumberFormat="1" applyFont="1" applyFill="1" applyBorder="1" applyAlignment="1" applyProtection="1">
      <alignment horizontal="center" vertical="center"/>
    </xf>
    <xf numFmtId="0" fontId="20" fillId="2" borderId="0" xfId="0" applyFont="1" applyFill="1"/>
    <xf numFmtId="178" fontId="9" fillId="0" borderId="24" xfId="1" applyNumberFormat="1" applyFont="1" applyFill="1" applyBorder="1" applyAlignment="1" applyProtection="1">
      <alignment horizontal="center"/>
    </xf>
    <xf numFmtId="178" fontId="9" fillId="0" borderId="35" xfId="1" applyNumberFormat="1" applyFont="1" applyFill="1" applyBorder="1" applyAlignment="1" applyProtection="1">
      <alignment horizontal="center"/>
    </xf>
    <xf numFmtId="0" fontId="5" fillId="2" borderId="24"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2" xfId="0" applyFont="1" applyFill="1" applyBorder="1" applyAlignment="1">
      <alignment horizontal="center" vertical="center" wrapText="1"/>
    </xf>
    <xf numFmtId="183" fontId="11" fillId="2" borderId="52" xfId="0" applyNumberFormat="1" applyFont="1" applyFill="1" applyBorder="1" applyAlignment="1" applyProtection="1">
      <alignment horizontal="center" vertical="center"/>
    </xf>
    <xf numFmtId="183" fontId="11" fillId="2" borderId="53" xfId="0" applyNumberFormat="1" applyFont="1" applyFill="1" applyBorder="1" applyAlignment="1" applyProtection="1">
      <alignment horizontal="center" vertical="center"/>
    </xf>
    <xf numFmtId="0" fontId="4" fillId="0" borderId="47" xfId="0" applyFont="1" applyBorder="1" applyAlignment="1">
      <alignment horizontal="center" vertical="center"/>
    </xf>
    <xf numFmtId="0" fontId="4" fillId="0" borderId="40"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46" xfId="0" applyFont="1" applyBorder="1" applyAlignment="1">
      <alignment horizontal="center" vertical="center" wrapText="1"/>
    </xf>
    <xf numFmtId="0" fontId="2" fillId="0" borderId="44" xfId="0" applyFont="1" applyBorder="1" applyAlignment="1">
      <alignment horizontal="center" vertical="center"/>
    </xf>
    <xf numFmtId="0" fontId="2" fillId="0" borderId="28" xfId="0" applyFont="1" applyBorder="1" applyAlignment="1">
      <alignment horizontal="center" vertical="center"/>
    </xf>
    <xf numFmtId="0" fontId="2" fillId="0" borderId="51" xfId="0" applyFont="1" applyBorder="1" applyAlignment="1">
      <alignment horizontal="center" vertical="center"/>
    </xf>
    <xf numFmtId="0" fontId="2" fillId="0" borderId="21" xfId="0" applyFont="1" applyBorder="1" applyAlignment="1">
      <alignment horizontal="center" vertical="center"/>
    </xf>
    <xf numFmtId="0" fontId="2" fillId="0" borderId="24" xfId="0" applyFont="1" applyFill="1" applyBorder="1" applyAlignment="1">
      <alignment horizontal="center" vertical="center" wrapText="1"/>
    </xf>
    <xf numFmtId="0" fontId="2" fillId="0" borderId="35"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45" xfId="0" applyFont="1" applyFill="1" applyBorder="1" applyAlignment="1">
      <alignment horizontal="center" vertical="center"/>
    </xf>
    <xf numFmtId="178" fontId="9" fillId="0" borderId="11" xfId="1" applyNumberFormat="1" applyFont="1" applyFill="1" applyBorder="1" applyAlignment="1" applyProtection="1">
      <alignment horizontal="center"/>
      <protection locked="0"/>
    </xf>
    <xf numFmtId="178" fontId="9" fillId="0" borderId="26" xfId="1" applyNumberFormat="1" applyFont="1" applyFill="1" applyBorder="1" applyAlignment="1" applyProtection="1">
      <alignment horizontal="center"/>
      <protection locked="0"/>
    </xf>
    <xf numFmtId="183" fontId="11" fillId="2" borderId="60" xfId="0" applyNumberFormat="1" applyFont="1" applyFill="1" applyBorder="1" applyAlignment="1" applyProtection="1">
      <alignment horizontal="center" vertical="center"/>
    </xf>
    <xf numFmtId="183" fontId="11" fillId="2" borderId="59" xfId="0" applyNumberFormat="1" applyFont="1" applyFill="1" applyBorder="1" applyAlignment="1" applyProtection="1">
      <alignment horizontal="center" vertical="center"/>
    </xf>
    <xf numFmtId="178" fontId="9" fillId="2" borderId="13" xfId="1" applyNumberFormat="1" applyFont="1" applyFill="1" applyBorder="1" applyAlignment="1" applyProtection="1">
      <alignment horizontal="center" vertical="center"/>
    </xf>
    <xf numFmtId="178" fontId="9" fillId="2" borderId="35" xfId="1" applyNumberFormat="1" applyFont="1" applyFill="1" applyBorder="1" applyAlignment="1" applyProtection="1">
      <alignment horizontal="center" vertical="center"/>
    </xf>
    <xf numFmtId="0" fontId="4" fillId="2" borderId="31" xfId="0" applyFont="1" applyFill="1" applyBorder="1" applyAlignment="1">
      <alignment horizontal="center" wrapText="1"/>
    </xf>
    <xf numFmtId="0" fontId="4" fillId="2" borderId="11" xfId="0" applyFont="1" applyFill="1" applyBorder="1" applyAlignment="1">
      <alignment horizontal="center" wrapText="1"/>
    </xf>
    <xf numFmtId="0" fontId="4" fillId="2" borderId="32" xfId="0" applyFont="1" applyFill="1" applyBorder="1" applyAlignment="1">
      <alignment horizontal="center" wrapText="1"/>
    </xf>
    <xf numFmtId="178" fontId="9" fillId="0" borderId="33" xfId="1" applyNumberFormat="1" applyFont="1" applyFill="1" applyBorder="1" applyAlignment="1" applyProtection="1">
      <alignment horizontal="center"/>
      <protection locked="0"/>
    </xf>
    <xf numFmtId="0" fontId="4" fillId="2" borderId="41" xfId="0" applyFont="1" applyFill="1" applyBorder="1" applyAlignment="1">
      <alignment horizontal="center" vertical="center" textRotation="255"/>
    </xf>
    <xf numFmtId="0" fontId="4" fillId="2" borderId="42" xfId="0" applyFont="1" applyFill="1" applyBorder="1" applyAlignment="1">
      <alignment horizontal="center" vertical="center" textRotation="255"/>
    </xf>
    <xf numFmtId="0" fontId="4" fillId="2" borderId="43" xfId="0" applyFont="1" applyFill="1" applyBorder="1" applyAlignment="1">
      <alignment horizontal="center" vertical="center" textRotation="255"/>
    </xf>
    <xf numFmtId="0" fontId="5" fillId="2" borderId="2" xfId="0" applyFont="1" applyFill="1" applyBorder="1" applyAlignment="1">
      <alignment horizontal="center" vertical="center" wrapText="1"/>
    </xf>
    <xf numFmtId="0" fontId="5" fillId="2" borderId="2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5" fillId="2" borderId="30" xfId="0" applyFont="1" applyFill="1" applyBorder="1" applyAlignment="1">
      <alignment horizontal="center" vertical="center" wrapText="1"/>
    </xf>
    <xf numFmtId="49" fontId="20" fillId="0" borderId="0" xfId="0" applyNumberFormat="1" applyFont="1" applyAlignment="1">
      <alignment horizontal="center"/>
    </xf>
    <xf numFmtId="0" fontId="4" fillId="2" borderId="36" xfId="0" applyFont="1" applyFill="1" applyBorder="1" applyAlignment="1">
      <alignment horizontal="center" vertical="center" textRotation="255"/>
    </xf>
    <xf numFmtId="0" fontId="4" fillId="2" borderId="18" xfId="0" applyFont="1" applyFill="1" applyBorder="1" applyAlignment="1">
      <alignment horizontal="center" vertical="center" textRotation="255"/>
    </xf>
    <xf numFmtId="0" fontId="4" fillId="2" borderId="37" xfId="0" applyFont="1" applyFill="1" applyBorder="1" applyAlignment="1">
      <alignment horizontal="center" vertical="center" textRotation="255"/>
    </xf>
    <xf numFmtId="176" fontId="4" fillId="2" borderId="34"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0" fontId="19" fillId="2" borderId="17" xfId="0" applyFont="1" applyFill="1" applyBorder="1" applyAlignment="1">
      <alignment horizontal="center" vertical="center" wrapText="1"/>
    </xf>
    <xf numFmtId="0" fontId="19" fillId="2" borderId="16" xfId="0" applyFont="1" applyFill="1" applyBorder="1" applyAlignment="1">
      <alignment horizontal="center" vertical="center" wrapText="1"/>
    </xf>
    <xf numFmtId="0" fontId="19" fillId="2" borderId="57" xfId="0" applyFont="1" applyFill="1" applyBorder="1" applyAlignment="1">
      <alignment horizontal="center" vertical="center" wrapText="1"/>
    </xf>
    <xf numFmtId="0" fontId="19" fillId="2" borderId="18" xfId="0" applyFont="1" applyFill="1" applyBorder="1" applyAlignment="1">
      <alignment horizontal="center" vertical="center" wrapText="1"/>
    </xf>
    <xf numFmtId="0" fontId="19" fillId="2" borderId="0" xfId="0" applyFont="1" applyFill="1" applyBorder="1" applyAlignment="1">
      <alignment horizontal="center" vertical="center" wrapText="1"/>
    </xf>
    <xf numFmtId="0" fontId="19" fillId="2" borderId="54" xfId="0" applyFont="1" applyFill="1" applyBorder="1" applyAlignment="1">
      <alignment horizontal="center" vertical="center" wrapText="1"/>
    </xf>
    <xf numFmtId="0" fontId="19" fillId="2" borderId="37" xfId="0" applyFont="1" applyFill="1" applyBorder="1" applyAlignment="1">
      <alignment horizontal="center" vertical="center" wrapText="1"/>
    </xf>
    <xf numFmtId="0" fontId="19" fillId="2" borderId="55" xfId="0" applyFont="1" applyFill="1" applyBorder="1" applyAlignment="1">
      <alignment horizontal="center" vertical="center" wrapText="1"/>
    </xf>
    <xf numFmtId="0" fontId="19" fillId="2" borderId="56" xfId="0" applyFont="1" applyFill="1" applyBorder="1" applyAlignment="1">
      <alignment horizontal="center" vertical="center" wrapText="1"/>
    </xf>
    <xf numFmtId="0" fontId="5" fillId="2" borderId="38" xfId="0" applyFont="1" applyFill="1" applyBorder="1" applyAlignment="1">
      <alignment horizontal="center" vertical="center" wrapText="1"/>
    </xf>
    <xf numFmtId="0" fontId="5" fillId="2" borderId="39" xfId="0" applyFont="1" applyFill="1" applyBorder="1" applyAlignment="1">
      <alignment horizontal="center" vertical="center" wrapText="1"/>
    </xf>
    <xf numFmtId="178" fontId="9" fillId="2" borderId="24" xfId="1" applyNumberFormat="1" applyFont="1" applyFill="1" applyBorder="1" applyAlignment="1" applyProtection="1">
      <alignment horizontal="center"/>
    </xf>
    <xf numFmtId="178" fontId="9" fillId="2" borderId="35" xfId="1" applyNumberFormat="1" applyFont="1" applyFill="1" applyBorder="1" applyAlignment="1" applyProtection="1">
      <alignment horizontal="center"/>
    </xf>
    <xf numFmtId="0" fontId="6" fillId="2" borderId="31"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32" xfId="0" applyFont="1" applyFill="1" applyBorder="1" applyAlignment="1">
      <alignment horizontal="center" vertical="center"/>
    </xf>
    <xf numFmtId="179" fontId="9" fillId="2" borderId="11" xfId="0" applyNumberFormat="1" applyFont="1" applyFill="1" applyBorder="1" applyAlignment="1" applyProtection="1">
      <alignment horizontal="center" vertical="center"/>
    </xf>
    <xf numFmtId="179" fontId="9" fillId="2" borderId="33" xfId="0" applyNumberFormat="1" applyFont="1" applyFill="1" applyBorder="1" applyAlignment="1" applyProtection="1">
      <alignment horizontal="center" vertical="center"/>
    </xf>
  </cellXfs>
  <cellStyles count="5">
    <cellStyle name="桁区切り 2" xfId="1" xr:uid="{00000000-0005-0000-0000-000000000000}"/>
    <cellStyle name="桁区切り 3" xfId="2" xr:uid="{00000000-0005-0000-0000-000001000000}"/>
    <cellStyle name="標準" xfId="0" builtinId="0"/>
    <cellStyle name="標準 2" xfId="3" xr:uid="{00000000-0005-0000-0000-000003000000}"/>
    <cellStyle name="標準 3" xfId="4" xr:uid="{00000000-0005-0000-0000-000004000000}"/>
  </cellStyles>
  <dxfs count="2">
    <dxf>
      <font>
        <color theme="0" tint="-0.499984740745262"/>
      </font>
    </dxf>
    <dxf>
      <fill>
        <patternFill>
          <bgColor theme="0" tint="-0.499984740745262"/>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6</xdr:col>
      <xdr:colOff>438150</xdr:colOff>
      <xdr:row>42</xdr:row>
      <xdr:rowOff>209550</xdr:rowOff>
    </xdr:from>
    <xdr:ext cx="283796" cy="201915"/>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7</xdr:col>
      <xdr:colOff>890095</xdr:colOff>
      <xdr:row>42</xdr:row>
      <xdr:rowOff>209550</xdr:rowOff>
    </xdr:from>
    <xdr:ext cx="280718" cy="201915"/>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10</xdr:col>
      <xdr:colOff>751489</xdr:colOff>
      <xdr:row>42</xdr:row>
      <xdr:rowOff>209550</xdr:rowOff>
    </xdr:from>
    <xdr:ext cx="279692" cy="201915"/>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11</xdr:col>
      <xdr:colOff>892065</xdr:colOff>
      <xdr:row>42</xdr:row>
      <xdr:rowOff>209550</xdr:rowOff>
    </xdr:from>
    <xdr:ext cx="287066" cy="201915"/>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12</xdr:col>
      <xdr:colOff>833037</xdr:colOff>
      <xdr:row>37</xdr:row>
      <xdr:rowOff>215347</xdr:rowOff>
    </xdr:from>
    <xdr:to>
      <xdr:col>13</xdr:col>
      <xdr:colOff>202289</xdr:colOff>
      <xdr:row>44</xdr:row>
      <xdr:rowOff>177811</xdr:rowOff>
    </xdr:to>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7820182" y="9854625"/>
          <a:ext cx="242645" cy="1741204"/>
          <a:chOff x="7870621" y="9810750"/>
          <a:chExt cx="287116" cy="1769579"/>
        </a:xfrm>
      </xdr:grpSpPr>
      <xdr:sp macro="" textlink="">
        <xdr:nvSpPr>
          <xdr:cNvPr id="42" name="テキスト ボックス 41">
            <a:extLst>
              <a:ext uri="{FF2B5EF4-FFF2-40B4-BE49-F238E27FC236}">
                <a16:creationId xmlns:a16="http://schemas.microsoft.com/office/drawing/2014/main" id="{00000000-0008-0000-0000-00002A000000}"/>
              </a:ext>
            </a:extLst>
          </xdr:cNvPr>
          <xdr:cNvSpPr txBox="1"/>
        </xdr:nvSpPr>
        <xdr:spPr>
          <a:xfrm>
            <a:off x="7870621" y="100416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キ</a:t>
            </a:r>
          </a:p>
        </xdr:txBody>
      </xdr:sp>
      <xdr:sp macro="" textlink="">
        <xdr:nvSpPr>
          <xdr:cNvPr id="43" name="テキスト ボックス 42">
            <a:extLst>
              <a:ext uri="{FF2B5EF4-FFF2-40B4-BE49-F238E27FC236}">
                <a16:creationId xmlns:a16="http://schemas.microsoft.com/office/drawing/2014/main" id="{00000000-0008-0000-0000-00002B000000}"/>
              </a:ext>
            </a:extLst>
          </xdr:cNvPr>
          <xdr:cNvSpPr txBox="1"/>
        </xdr:nvSpPr>
        <xdr:spPr>
          <a:xfrm>
            <a:off x="7883055" y="103092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ク</a:t>
            </a:r>
          </a:p>
        </xdr:txBody>
      </xdr:sp>
      <xdr:sp macro="" textlink="">
        <xdr:nvSpPr>
          <xdr:cNvPr id="39" name="テキスト ボックス 38">
            <a:extLst>
              <a:ext uri="{FF2B5EF4-FFF2-40B4-BE49-F238E27FC236}">
                <a16:creationId xmlns:a16="http://schemas.microsoft.com/office/drawing/2014/main" id="{00000000-0008-0000-0000-000027000000}"/>
              </a:ext>
            </a:extLst>
          </xdr:cNvPr>
          <xdr:cNvSpPr txBox="1"/>
        </xdr:nvSpPr>
        <xdr:spPr>
          <a:xfrm>
            <a:off x="7883055" y="11058109"/>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ケ</a:t>
            </a:r>
          </a:p>
        </xdr:txBody>
      </xdr:sp>
      <xdr:sp macro="" textlink="">
        <xdr:nvSpPr>
          <xdr:cNvPr id="40" name="テキスト ボックス 39">
            <a:extLst>
              <a:ext uri="{FF2B5EF4-FFF2-40B4-BE49-F238E27FC236}">
                <a16:creationId xmlns:a16="http://schemas.microsoft.com/office/drawing/2014/main" id="{00000000-0008-0000-0000-000028000000}"/>
              </a:ext>
            </a:extLst>
          </xdr:cNvPr>
          <xdr:cNvSpPr txBox="1"/>
        </xdr:nvSpPr>
        <xdr:spPr>
          <a:xfrm>
            <a:off x="7883055" y="11350588"/>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コ</a:t>
            </a:r>
          </a:p>
        </xdr:txBody>
      </xdr:sp>
      <xdr:sp macro="" textlink="">
        <xdr:nvSpPr>
          <xdr:cNvPr id="44" name="テキスト ボックス 43">
            <a:extLst>
              <a:ext uri="{FF2B5EF4-FFF2-40B4-BE49-F238E27FC236}">
                <a16:creationId xmlns:a16="http://schemas.microsoft.com/office/drawing/2014/main" id="{00000000-0008-0000-0000-00002C000000}"/>
              </a:ext>
            </a:extLst>
          </xdr:cNvPr>
          <xdr:cNvSpPr txBox="1"/>
        </xdr:nvSpPr>
        <xdr:spPr>
          <a:xfrm>
            <a:off x="7870621" y="9810750"/>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カ</a:t>
            </a:r>
          </a:p>
        </xdr:txBody>
      </xdr:sp>
    </xdr:grpSp>
    <xdr:clientData/>
  </xdr:twoCellAnchor>
  <xdr:twoCellAnchor>
    <xdr:from>
      <xdr:col>8</xdr:col>
      <xdr:colOff>827700</xdr:colOff>
      <xdr:row>37</xdr:row>
      <xdr:rowOff>206500</xdr:rowOff>
    </xdr:from>
    <xdr:to>
      <xdr:col>9</xdr:col>
      <xdr:colOff>196952</xdr:colOff>
      <xdr:row>44</xdr:row>
      <xdr:rowOff>203133</xdr:rowOff>
    </xdr:to>
    <xdr:grpSp>
      <xdr:nvGrpSpPr>
        <xdr:cNvPr id="11" name="グループ化 10">
          <a:extLst>
            <a:ext uri="{FF2B5EF4-FFF2-40B4-BE49-F238E27FC236}">
              <a16:creationId xmlns:a16="http://schemas.microsoft.com/office/drawing/2014/main" id="{00000000-0008-0000-0000-00000B000000}"/>
            </a:ext>
          </a:extLst>
        </xdr:cNvPr>
        <xdr:cNvGrpSpPr/>
      </xdr:nvGrpSpPr>
      <xdr:grpSpPr>
        <a:xfrm>
          <a:off x="5013596" y="9845778"/>
          <a:ext cx="242645" cy="1775373"/>
          <a:chOff x="4912910" y="9774419"/>
          <a:chExt cx="287116" cy="1806383"/>
        </a:xfrm>
      </xdr:grpSpPr>
      <xdr:sp macro="" textlink="">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913106" y="9774419"/>
            <a:ext cx="286724"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ア</a:t>
            </a:r>
          </a:p>
        </xdr:txBody>
      </xdr:sp>
      <xdr:sp macro="" textlink="">
        <xdr:nvSpPr>
          <xdr:cNvPr id="33" name="テキスト ボックス 32">
            <a:extLst>
              <a:ext uri="{FF2B5EF4-FFF2-40B4-BE49-F238E27FC236}">
                <a16:creationId xmlns:a16="http://schemas.microsoft.com/office/drawing/2014/main" id="{00000000-0008-0000-0000-000021000000}"/>
              </a:ext>
            </a:extLst>
          </xdr:cNvPr>
          <xdr:cNvSpPr txBox="1"/>
        </xdr:nvSpPr>
        <xdr:spPr>
          <a:xfrm>
            <a:off x="4912910" y="10042076"/>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イ</a:t>
            </a:r>
          </a:p>
        </xdr:txBody>
      </xdr:sp>
      <xdr:sp macro="" textlink="">
        <xdr:nvSpPr>
          <xdr:cNvPr id="35" name="テキスト ボックス 34">
            <a:extLst>
              <a:ext uri="{FF2B5EF4-FFF2-40B4-BE49-F238E27FC236}">
                <a16:creationId xmlns:a16="http://schemas.microsoft.com/office/drawing/2014/main" id="{00000000-0008-0000-0000-000023000000}"/>
              </a:ext>
            </a:extLst>
          </xdr:cNvPr>
          <xdr:cNvSpPr txBox="1"/>
        </xdr:nvSpPr>
        <xdr:spPr>
          <a:xfrm>
            <a:off x="4925344" y="11058582"/>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エ</a:t>
            </a:r>
          </a:p>
        </xdr:txBody>
      </xdr:sp>
      <xdr:sp macro="" textlink="">
        <xdr:nvSpPr>
          <xdr:cNvPr id="36" name="テキスト ボックス 35">
            <a:extLst>
              <a:ext uri="{FF2B5EF4-FFF2-40B4-BE49-F238E27FC236}">
                <a16:creationId xmlns:a16="http://schemas.microsoft.com/office/drawing/2014/main" id="{00000000-0008-0000-0000-000024000000}"/>
              </a:ext>
            </a:extLst>
          </xdr:cNvPr>
          <xdr:cNvSpPr txBox="1"/>
        </xdr:nvSpPr>
        <xdr:spPr>
          <a:xfrm>
            <a:off x="4925344" y="113510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オ</a:t>
            </a:r>
          </a:p>
        </xdr:txBody>
      </xdr:sp>
      <xdr:sp macro="" textlink="">
        <xdr:nvSpPr>
          <xdr:cNvPr id="47" name="テキスト ボックス 46">
            <a:extLst>
              <a:ext uri="{FF2B5EF4-FFF2-40B4-BE49-F238E27FC236}">
                <a16:creationId xmlns:a16="http://schemas.microsoft.com/office/drawing/2014/main" id="{00000000-0008-0000-0000-00002F000000}"/>
              </a:ext>
            </a:extLst>
          </xdr:cNvPr>
          <xdr:cNvSpPr txBox="1"/>
        </xdr:nvSpPr>
        <xdr:spPr>
          <a:xfrm>
            <a:off x="4912910" y="103157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ウ</a:t>
            </a:r>
          </a:p>
        </xdr:txBody>
      </xdr:sp>
    </xdr:grpSp>
    <xdr:clientData/>
  </xdr:twoCellAnchor>
  <xdr:twoCellAnchor>
    <xdr:from>
      <xdr:col>6</xdr:col>
      <xdr:colOff>432954</xdr:colOff>
      <xdr:row>37</xdr:row>
      <xdr:rowOff>233796</xdr:rowOff>
    </xdr:from>
    <xdr:to>
      <xdr:col>7</xdr:col>
      <xdr:colOff>239611</xdr:colOff>
      <xdr:row>40</xdr:row>
      <xdr:rowOff>225333</xdr:rowOff>
    </xdr:to>
    <xdr:grpSp>
      <xdr:nvGrpSpPr>
        <xdr:cNvPr id="48" name="グループ化 47">
          <a:extLst>
            <a:ext uri="{FF2B5EF4-FFF2-40B4-BE49-F238E27FC236}">
              <a16:creationId xmlns:a16="http://schemas.microsoft.com/office/drawing/2014/main" id="{00000000-0008-0000-0000-000030000000}"/>
            </a:ext>
          </a:extLst>
        </xdr:cNvPr>
        <xdr:cNvGrpSpPr/>
      </xdr:nvGrpSpPr>
      <xdr:grpSpPr>
        <a:xfrm>
          <a:off x="3310359" y="9873074"/>
          <a:ext cx="241756" cy="726465"/>
          <a:chOff x="3125932" y="9752937"/>
          <a:chExt cx="256930" cy="744878"/>
        </a:xfrm>
      </xdr:grpSpPr>
      <xdr:sp macro="" textlink="">
        <xdr:nvSpPr>
          <xdr:cNvPr id="49" name="テキスト ボックス 48">
            <a:extLst>
              <a:ext uri="{FF2B5EF4-FFF2-40B4-BE49-F238E27FC236}">
                <a16:creationId xmlns:a16="http://schemas.microsoft.com/office/drawing/2014/main" id="{00000000-0008-0000-0000-000031000000}"/>
              </a:ext>
            </a:extLst>
          </xdr:cNvPr>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50" name="テキスト ボックス 49">
            <a:extLst>
              <a:ext uri="{FF2B5EF4-FFF2-40B4-BE49-F238E27FC236}">
                <a16:creationId xmlns:a16="http://schemas.microsoft.com/office/drawing/2014/main" id="{00000000-0008-0000-0000-000032000000}"/>
              </a:ext>
            </a:extLst>
          </xdr:cNvPr>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51" name="テキスト ボックス 50">
            <a:extLst>
              <a:ext uri="{FF2B5EF4-FFF2-40B4-BE49-F238E27FC236}">
                <a16:creationId xmlns:a16="http://schemas.microsoft.com/office/drawing/2014/main" id="{00000000-0008-0000-0000-000033000000}"/>
              </a:ext>
            </a:extLst>
          </xdr:cNvPr>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10</xdr:col>
      <xdr:colOff>749012</xdr:colOff>
      <xdr:row>37</xdr:row>
      <xdr:rowOff>233796</xdr:rowOff>
    </xdr:from>
    <xdr:to>
      <xdr:col>11</xdr:col>
      <xdr:colOff>229890</xdr:colOff>
      <xdr:row>40</xdr:row>
      <xdr:rowOff>225333</xdr:rowOff>
    </xdr:to>
    <xdr:grpSp>
      <xdr:nvGrpSpPr>
        <xdr:cNvPr id="52" name="グループ化 51">
          <a:extLst>
            <a:ext uri="{FF2B5EF4-FFF2-40B4-BE49-F238E27FC236}">
              <a16:creationId xmlns:a16="http://schemas.microsoft.com/office/drawing/2014/main" id="{00000000-0008-0000-0000-000034000000}"/>
            </a:ext>
          </a:extLst>
        </xdr:cNvPr>
        <xdr:cNvGrpSpPr/>
      </xdr:nvGrpSpPr>
      <xdr:grpSpPr>
        <a:xfrm>
          <a:off x="6106533" y="9873074"/>
          <a:ext cx="237109" cy="726465"/>
          <a:chOff x="6108989" y="9752937"/>
          <a:chExt cx="268856" cy="744878"/>
        </a:xfrm>
      </xdr:grpSpPr>
      <xdr:sp macro="" textlink="">
        <xdr:nvSpPr>
          <xdr:cNvPr id="53" name="テキスト ボックス 52">
            <a:extLst>
              <a:ext uri="{FF2B5EF4-FFF2-40B4-BE49-F238E27FC236}">
                <a16:creationId xmlns:a16="http://schemas.microsoft.com/office/drawing/2014/main" id="{00000000-0008-0000-0000-000035000000}"/>
              </a:ext>
            </a:extLst>
          </xdr:cNvPr>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54" name="テキスト ボックス 53">
            <a:extLst>
              <a:ext uri="{FF2B5EF4-FFF2-40B4-BE49-F238E27FC236}">
                <a16:creationId xmlns:a16="http://schemas.microsoft.com/office/drawing/2014/main" id="{00000000-0008-0000-0000-000036000000}"/>
              </a:ext>
            </a:extLst>
          </xdr:cNvPr>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55" name="テキスト ボックス 54">
            <a:extLst>
              <a:ext uri="{FF2B5EF4-FFF2-40B4-BE49-F238E27FC236}">
                <a16:creationId xmlns:a16="http://schemas.microsoft.com/office/drawing/2014/main" id="{00000000-0008-0000-0000-000037000000}"/>
              </a:ext>
            </a:extLst>
          </xdr:cNvPr>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7</xdr:col>
      <xdr:colOff>890358</xdr:colOff>
      <xdr:row>37</xdr:row>
      <xdr:rowOff>233796</xdr:rowOff>
    </xdr:from>
    <xdr:to>
      <xdr:col>8</xdr:col>
      <xdr:colOff>211535</xdr:colOff>
      <xdr:row>40</xdr:row>
      <xdr:rowOff>225333</xdr:rowOff>
    </xdr:to>
    <xdr:grpSp>
      <xdr:nvGrpSpPr>
        <xdr:cNvPr id="56" name="グループ化 55">
          <a:extLst>
            <a:ext uri="{FF2B5EF4-FFF2-40B4-BE49-F238E27FC236}">
              <a16:creationId xmlns:a16="http://schemas.microsoft.com/office/drawing/2014/main" id="{00000000-0008-0000-0000-000038000000}"/>
            </a:ext>
          </a:extLst>
        </xdr:cNvPr>
        <xdr:cNvGrpSpPr/>
      </xdr:nvGrpSpPr>
      <xdr:grpSpPr>
        <a:xfrm>
          <a:off x="4184755" y="9873074"/>
          <a:ext cx="212676" cy="726465"/>
          <a:chOff x="4033609" y="9752937"/>
          <a:chExt cx="239040" cy="744878"/>
        </a:xfrm>
      </xdr:grpSpPr>
      <xdr:sp macro="" textlink="">
        <xdr:nvSpPr>
          <xdr:cNvPr id="57" name="テキスト ボックス 56">
            <a:extLst>
              <a:ext uri="{FF2B5EF4-FFF2-40B4-BE49-F238E27FC236}">
                <a16:creationId xmlns:a16="http://schemas.microsoft.com/office/drawing/2014/main" id="{00000000-0008-0000-0000-000039000000}"/>
              </a:ext>
            </a:extLst>
          </xdr:cNvPr>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58" name="テキスト ボックス 57">
            <a:extLst>
              <a:ext uri="{FF2B5EF4-FFF2-40B4-BE49-F238E27FC236}">
                <a16:creationId xmlns:a16="http://schemas.microsoft.com/office/drawing/2014/main" id="{00000000-0008-0000-0000-00003A000000}"/>
              </a:ext>
            </a:extLst>
          </xdr:cNvPr>
          <xdr:cNvSpPr txBox="1"/>
        </xdr:nvSpPr>
        <xdr:spPr>
          <a:xfrm>
            <a:off x="4033609" y="10020351"/>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59" name="テキスト ボックス 58">
            <a:extLst>
              <a:ext uri="{FF2B5EF4-FFF2-40B4-BE49-F238E27FC236}">
                <a16:creationId xmlns:a16="http://schemas.microsoft.com/office/drawing/2014/main" id="{00000000-0008-0000-0000-00003B000000}"/>
              </a:ext>
            </a:extLst>
          </xdr:cNvPr>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11</xdr:col>
      <xdr:colOff>867183</xdr:colOff>
      <xdr:row>37</xdr:row>
      <xdr:rowOff>233796</xdr:rowOff>
    </xdr:from>
    <xdr:to>
      <xdr:col>12</xdr:col>
      <xdr:colOff>189770</xdr:colOff>
      <xdr:row>40</xdr:row>
      <xdr:rowOff>225333</xdr:rowOff>
    </xdr:to>
    <xdr:grpSp>
      <xdr:nvGrpSpPr>
        <xdr:cNvPr id="60" name="グループ化 59">
          <a:extLst>
            <a:ext uri="{FF2B5EF4-FFF2-40B4-BE49-F238E27FC236}">
              <a16:creationId xmlns:a16="http://schemas.microsoft.com/office/drawing/2014/main" id="{00000000-0008-0000-0000-00003C000000}"/>
            </a:ext>
          </a:extLst>
        </xdr:cNvPr>
        <xdr:cNvGrpSpPr/>
      </xdr:nvGrpSpPr>
      <xdr:grpSpPr>
        <a:xfrm>
          <a:off x="6980935" y="9873074"/>
          <a:ext cx="195980" cy="726465"/>
          <a:chOff x="6980502" y="9752937"/>
          <a:chExt cx="240450" cy="744878"/>
        </a:xfrm>
      </xdr:grpSpPr>
      <xdr:sp macro="" textlink="">
        <xdr:nvSpPr>
          <xdr:cNvPr id="61" name="テキスト ボックス 60">
            <a:extLst>
              <a:ext uri="{FF2B5EF4-FFF2-40B4-BE49-F238E27FC236}">
                <a16:creationId xmlns:a16="http://schemas.microsoft.com/office/drawing/2014/main" id="{00000000-0008-0000-0000-00003D000000}"/>
              </a:ext>
            </a:extLst>
          </xdr:cNvPr>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62" name="テキスト ボックス 61">
            <a:extLst>
              <a:ext uri="{FF2B5EF4-FFF2-40B4-BE49-F238E27FC236}">
                <a16:creationId xmlns:a16="http://schemas.microsoft.com/office/drawing/2014/main" id="{00000000-0008-0000-0000-00003E000000}"/>
              </a:ext>
            </a:extLst>
          </xdr:cNvPr>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63" name="テキスト ボックス 62">
            <a:extLst>
              <a:ext uri="{FF2B5EF4-FFF2-40B4-BE49-F238E27FC236}">
                <a16:creationId xmlns:a16="http://schemas.microsoft.com/office/drawing/2014/main" id="{00000000-0008-0000-0000-00003F000000}"/>
              </a:ext>
            </a:extLst>
          </xdr:cNvPr>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6</xdr:col>
      <xdr:colOff>405845</xdr:colOff>
      <xdr:row>47</xdr:row>
      <xdr:rowOff>16565</xdr:rowOff>
    </xdr:from>
    <xdr:ext cx="262188" cy="292452"/>
    <xdr:sp macro="" textlink="">
      <xdr:nvSpPr>
        <xdr:cNvPr id="65" name="テキスト ボックス 64">
          <a:extLst>
            <a:ext uri="{FF2B5EF4-FFF2-40B4-BE49-F238E27FC236}">
              <a16:creationId xmlns:a16="http://schemas.microsoft.com/office/drawing/2014/main" id="{00000000-0008-0000-0000-000041000000}"/>
            </a:ext>
          </a:extLst>
        </xdr:cNvPr>
        <xdr:cNvSpPr txBox="1"/>
      </xdr:nvSpPr>
      <xdr:spPr>
        <a:xfrm>
          <a:off x="3081128"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L</a:t>
          </a:r>
          <a:endParaRPr kumimoji="1" lang="ja-JP" altLang="en-US" sz="1200" b="1">
            <a:solidFill>
              <a:schemeClr val="tx1"/>
            </a:solidFill>
            <a:latin typeface="ＭＳ 明朝" panose="02020609040205080304" pitchFamily="17" charset="-128"/>
            <a:ea typeface="ＭＳ 明朝" panose="02020609040205080304" pitchFamily="17" charset="-128"/>
          </a:endParaRPr>
        </a:p>
      </xdr:txBody>
    </xdr:sp>
    <xdr:clientData/>
  </xdr:oneCellAnchor>
  <xdr:oneCellAnchor>
    <xdr:from>
      <xdr:col>10</xdr:col>
      <xdr:colOff>762483</xdr:colOff>
      <xdr:row>47</xdr:row>
      <xdr:rowOff>16565</xdr:rowOff>
    </xdr:from>
    <xdr:ext cx="262188" cy="292452"/>
    <xdr:sp macro="" textlink="">
      <xdr:nvSpPr>
        <xdr:cNvPr id="66" name="テキスト ボックス 65">
          <a:extLst>
            <a:ext uri="{FF2B5EF4-FFF2-40B4-BE49-F238E27FC236}">
              <a16:creationId xmlns:a16="http://schemas.microsoft.com/office/drawing/2014/main" id="{00000000-0008-0000-0000-000042000000}"/>
            </a:ext>
          </a:extLst>
        </xdr:cNvPr>
        <xdr:cNvSpPr txBox="1"/>
      </xdr:nvSpPr>
      <xdr:spPr>
        <a:xfrm>
          <a:off x="6021940"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M</a:t>
          </a:r>
        </a:p>
      </xdr:txBody>
    </xdr:sp>
    <xdr:clientData/>
  </xdr:oneCellAnchor>
  <xdr:oneCellAnchor>
    <xdr:from>
      <xdr:col>8</xdr:col>
      <xdr:colOff>100052</xdr:colOff>
      <xdr:row>1</xdr:row>
      <xdr:rowOff>81642</xdr:rowOff>
    </xdr:from>
    <xdr:ext cx="4987422" cy="537883"/>
    <xdr:sp macro="" textlink="">
      <xdr:nvSpPr>
        <xdr:cNvPr id="37" name="テキスト ボックス 36">
          <a:extLst>
            <a:ext uri="{FF2B5EF4-FFF2-40B4-BE49-F238E27FC236}">
              <a16:creationId xmlns:a16="http://schemas.microsoft.com/office/drawing/2014/main" id="{00000000-0008-0000-0000-000025000000}"/>
            </a:ext>
          </a:extLst>
        </xdr:cNvPr>
        <xdr:cNvSpPr txBox="1"/>
      </xdr:nvSpPr>
      <xdr:spPr>
        <a:xfrm>
          <a:off x="4246228" y="81642"/>
          <a:ext cx="4987422" cy="5378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連携事業及び工場・事業場間一体省エネルギー事業の場合は、対象の各工場</a:t>
          </a:r>
          <a:endParaRPr kumimoji="1" lang="en-US" altLang="ja-JP" sz="1050" u="sng">
            <a:solidFill>
              <a:srgbClr val="FF0000"/>
            </a:solidFill>
            <a:latin typeface="+mj-ea"/>
            <a:ea typeface="+mj-ea"/>
          </a:endParaRPr>
        </a:p>
        <a:p>
          <a:pPr>
            <a:lnSpc>
              <a:spcPts val="1100"/>
            </a:lnSpc>
          </a:pPr>
          <a:r>
            <a:rPr kumimoji="1" lang="ja-JP" altLang="en-US" sz="1050" u="sng">
              <a:solidFill>
                <a:srgbClr val="FF0000"/>
              </a:solidFill>
              <a:latin typeface="+mj-ea"/>
              <a:ea typeface="+mj-ea"/>
            </a:rPr>
            <a:t>　・事業場及びその合算分を合わせて提出のこと</a:t>
          </a:r>
        </a:p>
      </xdr:txBody>
    </xdr:sp>
    <xdr:clientData/>
  </xdr:oneCellAnchor>
  <xdr:twoCellAnchor>
    <xdr:from>
      <xdr:col>6</xdr:col>
      <xdr:colOff>272143</xdr:colOff>
      <xdr:row>30</xdr:row>
      <xdr:rowOff>27214</xdr:rowOff>
    </xdr:from>
    <xdr:to>
      <xdr:col>9</xdr:col>
      <xdr:colOff>65041</xdr:colOff>
      <xdr:row>31</xdr:row>
      <xdr:rowOff>227402</xdr:rowOff>
    </xdr:to>
    <xdr:sp macro="" textlink="">
      <xdr:nvSpPr>
        <xdr:cNvPr id="38" name="四角形吹き出し 37">
          <a:extLst>
            <a:ext uri="{FF2B5EF4-FFF2-40B4-BE49-F238E27FC236}">
              <a16:creationId xmlns:a16="http://schemas.microsoft.com/office/drawing/2014/main" id="{00000000-0008-0000-0000-000026000000}"/>
            </a:ext>
          </a:extLst>
        </xdr:cNvPr>
        <xdr:cNvSpPr/>
      </xdr:nvSpPr>
      <xdr:spPr bwMode="auto">
        <a:xfrm>
          <a:off x="2939143" y="7837714"/>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9</xdr:col>
      <xdr:colOff>84604</xdr:colOff>
      <xdr:row>35</xdr:row>
      <xdr:rowOff>151010</xdr:rowOff>
    </xdr:from>
    <xdr:to>
      <xdr:col>12</xdr:col>
      <xdr:colOff>271818</xdr:colOff>
      <xdr:row>36</xdr:row>
      <xdr:rowOff>242169</xdr:rowOff>
    </xdr:to>
    <xdr:sp macro="" textlink="">
      <xdr:nvSpPr>
        <xdr:cNvPr id="41" name="四角形吹き出し 40">
          <a:extLst>
            <a:ext uri="{FF2B5EF4-FFF2-40B4-BE49-F238E27FC236}">
              <a16:creationId xmlns:a16="http://schemas.microsoft.com/office/drawing/2014/main" id="{00000000-0008-0000-0000-000029000000}"/>
            </a:ext>
          </a:extLst>
        </xdr:cNvPr>
        <xdr:cNvSpPr/>
      </xdr:nvSpPr>
      <xdr:spPr bwMode="auto">
        <a:xfrm>
          <a:off x="5149663" y="9227775"/>
          <a:ext cx="2215479" cy="337688"/>
        </a:xfrm>
        <a:prstGeom prst="wedgeRectCallout">
          <a:avLst>
            <a:gd name="adj1" fmla="val -74076"/>
            <a:gd name="adj2" fmla="val 50879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a:ln>
                <a:noFill/>
              </a:ln>
              <a:solidFill>
                <a:srgbClr val="FF0000"/>
              </a:solidFill>
              <a:effectLst/>
              <a:uLnTx/>
              <a:uFillTx/>
            </a:rPr>
            <a:t>自家発電の余剰を販売している場合</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14999847407452621"/>
  </sheetPr>
  <dimension ref="B2:P60"/>
  <sheetViews>
    <sheetView showGridLines="0" tabSelected="1" view="pageBreakPreview" zoomScale="85" zoomScaleNormal="85" zoomScaleSheetLayoutView="85" workbookViewId="0">
      <selection activeCell="S58" sqref="S58"/>
    </sheetView>
  </sheetViews>
  <sheetFormatPr defaultRowHeight="12.85" x14ac:dyDescent="0.15"/>
  <cols>
    <col min="1" max="2" width="3.375" style="1" customWidth="1"/>
    <col min="3" max="3" width="7.875" style="1" customWidth="1"/>
    <col min="4" max="4" width="2.375" style="1" customWidth="1"/>
    <col min="5" max="5" width="13.75" style="1" bestFit="1" customWidth="1"/>
    <col min="6" max="6" width="9" style="1" customWidth="1"/>
    <col min="7" max="7" width="5.875" style="1" customWidth="1"/>
    <col min="8" max="9" width="12" style="1" customWidth="1"/>
    <col min="10" max="10" width="4.125" style="1" customWidth="1"/>
    <col min="11" max="11" width="10.375" style="1" customWidth="1"/>
    <col min="12" max="13" width="12" style="1" customWidth="1"/>
    <col min="14" max="14" width="14.25" style="1" customWidth="1"/>
    <col min="15" max="15" width="1.25" style="8" customWidth="1"/>
    <col min="16" max="16" width="1.875" style="8" customWidth="1"/>
    <col min="17" max="16384" width="9" style="1"/>
  </cols>
  <sheetData>
    <row r="2" spans="2:14" ht="8.1999999999999993" customHeight="1" x14ac:dyDescent="0.15">
      <c r="B2" s="8"/>
      <c r="C2" s="8"/>
      <c r="D2" s="8"/>
      <c r="E2" s="8"/>
      <c r="F2" s="8"/>
      <c r="G2" s="8"/>
      <c r="H2" s="8"/>
      <c r="I2" s="8"/>
      <c r="J2" s="8"/>
      <c r="K2" s="8"/>
      <c r="L2" s="8"/>
      <c r="M2" s="8"/>
      <c r="N2" s="8"/>
    </row>
    <row r="3" spans="2:14" ht="21.05" customHeight="1" x14ac:dyDescent="0.2">
      <c r="B3" s="113" t="s">
        <v>87</v>
      </c>
      <c r="C3" s="113"/>
      <c r="D3" s="113"/>
      <c r="E3" s="74" t="s">
        <v>74</v>
      </c>
      <c r="F3" s="8"/>
      <c r="G3" s="8"/>
      <c r="H3" s="8"/>
      <c r="I3" s="8"/>
      <c r="J3" s="8"/>
      <c r="K3" s="8"/>
      <c r="L3" s="8"/>
      <c r="M3" s="8"/>
      <c r="N3" s="8"/>
    </row>
    <row r="4" spans="2:14" ht="21.05" customHeight="1" thickBot="1" x14ac:dyDescent="0.2">
      <c r="B4" s="8"/>
      <c r="C4" s="8"/>
      <c r="D4" s="8"/>
      <c r="E4" s="8"/>
      <c r="F4" s="8"/>
      <c r="G4" s="8"/>
      <c r="H4" s="8"/>
      <c r="I4" s="8"/>
      <c r="J4" s="8"/>
      <c r="K4" s="8"/>
      <c r="L4" s="8"/>
      <c r="M4" s="8"/>
      <c r="N4" s="8"/>
    </row>
    <row r="5" spans="2:14" ht="32.299999999999997" customHeight="1" x14ac:dyDescent="0.15">
      <c r="B5" s="120" t="s">
        <v>88</v>
      </c>
      <c r="C5" s="121"/>
      <c r="D5" s="121"/>
      <c r="E5" s="122"/>
      <c r="F5" s="82" t="s">
        <v>0</v>
      </c>
      <c r="G5" s="85" t="s">
        <v>1</v>
      </c>
      <c r="H5" s="88" t="s">
        <v>90</v>
      </c>
      <c r="I5" s="89"/>
      <c r="J5" s="89"/>
      <c r="K5" s="90"/>
      <c r="L5" s="88" t="s">
        <v>91</v>
      </c>
      <c r="M5" s="89"/>
      <c r="N5" s="91"/>
    </row>
    <row r="6" spans="2:14" ht="51" customHeight="1" x14ac:dyDescent="0.15">
      <c r="B6" s="123"/>
      <c r="C6" s="124"/>
      <c r="D6" s="124"/>
      <c r="E6" s="125"/>
      <c r="F6" s="83"/>
      <c r="G6" s="86"/>
      <c r="H6" s="57" t="s">
        <v>2</v>
      </c>
      <c r="I6" s="58" t="s">
        <v>3</v>
      </c>
      <c r="J6" s="92" t="s">
        <v>4</v>
      </c>
      <c r="K6" s="93"/>
      <c r="L6" s="57" t="s">
        <v>5</v>
      </c>
      <c r="M6" s="58" t="s">
        <v>6</v>
      </c>
      <c r="N6" s="59" t="s">
        <v>7</v>
      </c>
    </row>
    <row r="7" spans="2:14" ht="31.55" customHeight="1" thickBot="1" x14ac:dyDescent="0.2">
      <c r="B7" s="126"/>
      <c r="C7" s="127"/>
      <c r="D7" s="127"/>
      <c r="E7" s="128"/>
      <c r="F7" s="84"/>
      <c r="G7" s="87"/>
      <c r="H7" s="60" t="s">
        <v>8</v>
      </c>
      <c r="I7" s="61" t="s">
        <v>8</v>
      </c>
      <c r="J7" s="94" t="s">
        <v>9</v>
      </c>
      <c r="K7" s="95"/>
      <c r="L7" s="60" t="s">
        <v>8</v>
      </c>
      <c r="M7" s="61" t="s">
        <v>8</v>
      </c>
      <c r="N7" s="62" t="s">
        <v>9</v>
      </c>
    </row>
    <row r="8" spans="2:14" ht="24.8" customHeight="1" thickTop="1" x14ac:dyDescent="0.2">
      <c r="B8" s="102" t="s">
        <v>10</v>
      </c>
      <c r="C8" s="103"/>
      <c r="D8" s="104"/>
      <c r="E8" s="13"/>
      <c r="F8" s="19" t="s">
        <v>11</v>
      </c>
      <c r="G8" s="20"/>
      <c r="H8" s="56" t="s">
        <v>12</v>
      </c>
      <c r="I8" s="96">
        <v>3000</v>
      </c>
      <c r="J8" s="96"/>
      <c r="K8" s="105"/>
      <c r="L8" s="45"/>
      <c r="M8" s="96">
        <v>3000</v>
      </c>
      <c r="N8" s="97"/>
    </row>
    <row r="9" spans="2:14" ht="19.45" customHeight="1" x14ac:dyDescent="0.15">
      <c r="B9" s="106" t="s">
        <v>13</v>
      </c>
      <c r="C9" s="77" t="s">
        <v>14</v>
      </c>
      <c r="D9" s="78"/>
      <c r="E9" s="79"/>
      <c r="F9" s="21" t="s">
        <v>15</v>
      </c>
      <c r="G9" s="22">
        <v>38.200000000000003</v>
      </c>
      <c r="H9" s="42">
        <v>0</v>
      </c>
      <c r="I9" s="43">
        <v>0</v>
      </c>
      <c r="J9" s="75">
        <f>(H9-I9)*$G9</f>
        <v>0</v>
      </c>
      <c r="K9" s="76"/>
      <c r="L9" s="42">
        <v>0</v>
      </c>
      <c r="M9" s="43">
        <v>0</v>
      </c>
      <c r="N9" s="68">
        <f>(L9-M9)*$G9</f>
        <v>0</v>
      </c>
    </row>
    <row r="10" spans="2:14" ht="19.45" customHeight="1" x14ac:dyDescent="0.15">
      <c r="B10" s="107"/>
      <c r="C10" s="77" t="s">
        <v>71</v>
      </c>
      <c r="D10" s="78"/>
      <c r="E10" s="79"/>
      <c r="F10" s="21" t="s">
        <v>15</v>
      </c>
      <c r="G10" s="22">
        <v>35.299999999999997</v>
      </c>
      <c r="H10" s="42">
        <v>0</v>
      </c>
      <c r="I10" s="43">
        <v>0</v>
      </c>
      <c r="J10" s="75">
        <f t="shared" ref="J10:J42" si="0">(H10-I10)*$G10</f>
        <v>0</v>
      </c>
      <c r="K10" s="76"/>
      <c r="L10" s="42">
        <v>0</v>
      </c>
      <c r="M10" s="43">
        <v>0</v>
      </c>
      <c r="N10" s="68">
        <f>(L10-M10)*$G10</f>
        <v>0</v>
      </c>
    </row>
    <row r="11" spans="2:14" ht="19.45" customHeight="1" x14ac:dyDescent="0.15">
      <c r="B11" s="107"/>
      <c r="C11" s="77" t="s">
        <v>16</v>
      </c>
      <c r="D11" s="78"/>
      <c r="E11" s="79"/>
      <c r="F11" s="21" t="s">
        <v>15</v>
      </c>
      <c r="G11" s="22">
        <v>34.6</v>
      </c>
      <c r="H11" s="42">
        <v>0</v>
      </c>
      <c r="I11" s="43">
        <v>0</v>
      </c>
      <c r="J11" s="75">
        <f t="shared" si="0"/>
        <v>0</v>
      </c>
      <c r="K11" s="76"/>
      <c r="L11" s="42">
        <v>0</v>
      </c>
      <c r="M11" s="43">
        <v>0</v>
      </c>
      <c r="N11" s="68">
        <f t="shared" ref="N11:N42" si="1">(L11-M11)*$G11</f>
        <v>0</v>
      </c>
    </row>
    <row r="12" spans="2:14" ht="19.45" customHeight="1" x14ac:dyDescent="0.15">
      <c r="B12" s="107"/>
      <c r="C12" s="77" t="s">
        <v>17</v>
      </c>
      <c r="D12" s="78"/>
      <c r="E12" s="79"/>
      <c r="F12" s="21" t="s">
        <v>15</v>
      </c>
      <c r="G12" s="22">
        <v>33.6</v>
      </c>
      <c r="H12" s="42">
        <v>0</v>
      </c>
      <c r="I12" s="43">
        <v>0</v>
      </c>
      <c r="J12" s="75">
        <f t="shared" si="0"/>
        <v>0</v>
      </c>
      <c r="K12" s="76"/>
      <c r="L12" s="42">
        <v>0</v>
      </c>
      <c r="M12" s="43">
        <v>0</v>
      </c>
      <c r="N12" s="68">
        <f t="shared" si="1"/>
        <v>0</v>
      </c>
    </row>
    <row r="13" spans="2:14" ht="19.45" customHeight="1" x14ac:dyDescent="0.15">
      <c r="B13" s="107"/>
      <c r="C13" s="77" t="s">
        <v>18</v>
      </c>
      <c r="D13" s="78"/>
      <c r="E13" s="79"/>
      <c r="F13" s="21" t="s">
        <v>15</v>
      </c>
      <c r="G13" s="22">
        <v>36.700000000000003</v>
      </c>
      <c r="H13" s="42">
        <v>0</v>
      </c>
      <c r="I13" s="43">
        <v>0</v>
      </c>
      <c r="J13" s="75">
        <f t="shared" si="0"/>
        <v>0</v>
      </c>
      <c r="K13" s="76"/>
      <c r="L13" s="42">
        <v>0</v>
      </c>
      <c r="M13" s="43">
        <v>0</v>
      </c>
      <c r="N13" s="68">
        <f t="shared" si="1"/>
        <v>0</v>
      </c>
    </row>
    <row r="14" spans="2:14" ht="19.45" customHeight="1" x14ac:dyDescent="0.15">
      <c r="B14" s="107"/>
      <c r="C14" s="77" t="s">
        <v>19</v>
      </c>
      <c r="D14" s="78"/>
      <c r="E14" s="79"/>
      <c r="F14" s="21" t="s">
        <v>15</v>
      </c>
      <c r="G14" s="22">
        <v>37.700000000000003</v>
      </c>
      <c r="H14" s="42">
        <v>0</v>
      </c>
      <c r="I14" s="43">
        <v>0</v>
      </c>
      <c r="J14" s="75">
        <f t="shared" si="0"/>
        <v>0</v>
      </c>
      <c r="K14" s="76"/>
      <c r="L14" s="42">
        <v>0</v>
      </c>
      <c r="M14" s="43">
        <v>0</v>
      </c>
      <c r="N14" s="68">
        <f t="shared" si="1"/>
        <v>0</v>
      </c>
    </row>
    <row r="15" spans="2:14" ht="19.45" customHeight="1" x14ac:dyDescent="0.15">
      <c r="B15" s="107"/>
      <c r="C15" s="77" t="s">
        <v>20</v>
      </c>
      <c r="D15" s="78"/>
      <c r="E15" s="79"/>
      <c r="F15" s="21" t="s">
        <v>15</v>
      </c>
      <c r="G15" s="22">
        <v>39.1</v>
      </c>
      <c r="H15" s="42">
        <v>0</v>
      </c>
      <c r="I15" s="43">
        <v>0</v>
      </c>
      <c r="J15" s="75">
        <f t="shared" si="0"/>
        <v>0</v>
      </c>
      <c r="K15" s="76"/>
      <c r="L15" s="42">
        <v>0</v>
      </c>
      <c r="M15" s="43">
        <v>0</v>
      </c>
      <c r="N15" s="68">
        <f t="shared" si="1"/>
        <v>0</v>
      </c>
    </row>
    <row r="16" spans="2:14" ht="19.45" customHeight="1" x14ac:dyDescent="0.15">
      <c r="B16" s="107"/>
      <c r="C16" s="77" t="s">
        <v>21</v>
      </c>
      <c r="D16" s="78"/>
      <c r="E16" s="79"/>
      <c r="F16" s="21" t="s">
        <v>15</v>
      </c>
      <c r="G16" s="22">
        <v>41.9</v>
      </c>
      <c r="H16" s="42">
        <v>24906</v>
      </c>
      <c r="I16" s="43">
        <v>0</v>
      </c>
      <c r="J16" s="75">
        <f t="shared" si="0"/>
        <v>1043561.4</v>
      </c>
      <c r="K16" s="76"/>
      <c r="L16" s="42">
        <v>22906</v>
      </c>
      <c r="M16" s="43">
        <v>0</v>
      </c>
      <c r="N16" s="68">
        <f>(L16-M16)*$G16</f>
        <v>959761.4</v>
      </c>
    </row>
    <row r="17" spans="2:14" ht="19.45" customHeight="1" x14ac:dyDescent="0.15">
      <c r="B17" s="107"/>
      <c r="C17" s="77" t="s">
        <v>22</v>
      </c>
      <c r="D17" s="78"/>
      <c r="E17" s="79"/>
      <c r="F17" s="21" t="s">
        <v>23</v>
      </c>
      <c r="G17" s="22">
        <v>40.9</v>
      </c>
      <c r="H17" s="42">
        <v>0</v>
      </c>
      <c r="I17" s="43">
        <v>0</v>
      </c>
      <c r="J17" s="75">
        <f t="shared" si="0"/>
        <v>0</v>
      </c>
      <c r="K17" s="76"/>
      <c r="L17" s="42">
        <v>0</v>
      </c>
      <c r="M17" s="43">
        <v>0</v>
      </c>
      <c r="N17" s="68">
        <f t="shared" si="1"/>
        <v>0</v>
      </c>
    </row>
    <row r="18" spans="2:14" ht="19.45" customHeight="1" x14ac:dyDescent="0.15">
      <c r="B18" s="107"/>
      <c r="C18" s="77" t="s">
        <v>24</v>
      </c>
      <c r="D18" s="78"/>
      <c r="E18" s="79"/>
      <c r="F18" s="21" t="s">
        <v>23</v>
      </c>
      <c r="G18" s="22">
        <v>29.9</v>
      </c>
      <c r="H18" s="42">
        <v>0</v>
      </c>
      <c r="I18" s="43">
        <v>0</v>
      </c>
      <c r="J18" s="75">
        <f t="shared" si="0"/>
        <v>0</v>
      </c>
      <c r="K18" s="76"/>
      <c r="L18" s="42">
        <v>0</v>
      </c>
      <c r="M18" s="43">
        <v>0</v>
      </c>
      <c r="N18" s="68">
        <f t="shared" si="1"/>
        <v>0</v>
      </c>
    </row>
    <row r="19" spans="2:14" ht="19.45" customHeight="1" x14ac:dyDescent="0.15">
      <c r="B19" s="107"/>
      <c r="C19" s="109" t="s">
        <v>25</v>
      </c>
      <c r="D19" s="77" t="s">
        <v>26</v>
      </c>
      <c r="E19" s="79"/>
      <c r="F19" s="23" t="s">
        <v>23</v>
      </c>
      <c r="G19" s="22">
        <v>50.8</v>
      </c>
      <c r="H19" s="42">
        <v>0</v>
      </c>
      <c r="I19" s="43">
        <v>0</v>
      </c>
      <c r="J19" s="75">
        <f t="shared" si="0"/>
        <v>0</v>
      </c>
      <c r="K19" s="76"/>
      <c r="L19" s="42">
        <v>0</v>
      </c>
      <c r="M19" s="43">
        <v>0</v>
      </c>
      <c r="N19" s="68">
        <f t="shared" si="1"/>
        <v>0</v>
      </c>
    </row>
    <row r="20" spans="2:14" ht="19.45" customHeight="1" x14ac:dyDescent="0.15">
      <c r="B20" s="107"/>
      <c r="C20" s="109"/>
      <c r="D20" s="77" t="s">
        <v>27</v>
      </c>
      <c r="E20" s="79"/>
      <c r="F20" s="23" t="s">
        <v>28</v>
      </c>
      <c r="G20" s="22">
        <v>44.9</v>
      </c>
      <c r="H20" s="42">
        <v>0</v>
      </c>
      <c r="I20" s="43">
        <v>0</v>
      </c>
      <c r="J20" s="75">
        <f t="shared" si="0"/>
        <v>0</v>
      </c>
      <c r="K20" s="76"/>
      <c r="L20" s="42">
        <v>0</v>
      </c>
      <c r="M20" s="43">
        <v>0</v>
      </c>
      <c r="N20" s="68">
        <f t="shared" si="1"/>
        <v>0</v>
      </c>
    </row>
    <row r="21" spans="2:14" ht="19.45" customHeight="1" x14ac:dyDescent="0.15">
      <c r="B21" s="107"/>
      <c r="C21" s="109" t="s">
        <v>29</v>
      </c>
      <c r="D21" s="77" t="s">
        <v>30</v>
      </c>
      <c r="E21" s="79"/>
      <c r="F21" s="23" t="s">
        <v>23</v>
      </c>
      <c r="G21" s="22">
        <v>54.6</v>
      </c>
      <c r="H21" s="42">
        <v>0</v>
      </c>
      <c r="I21" s="43">
        <v>0</v>
      </c>
      <c r="J21" s="75">
        <f t="shared" si="0"/>
        <v>0</v>
      </c>
      <c r="K21" s="76"/>
      <c r="L21" s="42">
        <v>0</v>
      </c>
      <c r="M21" s="43">
        <v>0</v>
      </c>
      <c r="N21" s="68">
        <f t="shared" si="1"/>
        <v>0</v>
      </c>
    </row>
    <row r="22" spans="2:14" ht="19.45" customHeight="1" x14ac:dyDescent="0.15">
      <c r="B22" s="107"/>
      <c r="C22" s="109"/>
      <c r="D22" s="77" t="s">
        <v>31</v>
      </c>
      <c r="E22" s="79"/>
      <c r="F22" s="23" t="s">
        <v>28</v>
      </c>
      <c r="G22" s="22">
        <v>43.5</v>
      </c>
      <c r="H22" s="42">
        <v>0</v>
      </c>
      <c r="I22" s="43">
        <v>0</v>
      </c>
      <c r="J22" s="75">
        <f t="shared" si="0"/>
        <v>0</v>
      </c>
      <c r="K22" s="76"/>
      <c r="L22" s="42">
        <v>0</v>
      </c>
      <c r="M22" s="43">
        <v>0</v>
      </c>
      <c r="N22" s="68">
        <f t="shared" si="1"/>
        <v>0</v>
      </c>
    </row>
    <row r="23" spans="2:14" ht="19.45" customHeight="1" x14ac:dyDescent="0.15">
      <c r="B23" s="107"/>
      <c r="C23" s="109" t="s">
        <v>32</v>
      </c>
      <c r="D23" s="77" t="s">
        <v>33</v>
      </c>
      <c r="E23" s="79"/>
      <c r="F23" s="23" t="s">
        <v>23</v>
      </c>
      <c r="G23" s="22">
        <v>29</v>
      </c>
      <c r="H23" s="42">
        <v>0</v>
      </c>
      <c r="I23" s="43">
        <v>0</v>
      </c>
      <c r="J23" s="75">
        <f t="shared" si="0"/>
        <v>0</v>
      </c>
      <c r="K23" s="76"/>
      <c r="L23" s="42">
        <v>0</v>
      </c>
      <c r="M23" s="43">
        <v>0</v>
      </c>
      <c r="N23" s="68">
        <f t="shared" si="1"/>
        <v>0</v>
      </c>
    </row>
    <row r="24" spans="2:14" ht="19.45" customHeight="1" x14ac:dyDescent="0.15">
      <c r="B24" s="107"/>
      <c r="C24" s="109"/>
      <c r="D24" s="77" t="s">
        <v>34</v>
      </c>
      <c r="E24" s="79"/>
      <c r="F24" s="23" t="s">
        <v>23</v>
      </c>
      <c r="G24" s="22">
        <v>25.7</v>
      </c>
      <c r="H24" s="42">
        <v>0</v>
      </c>
      <c r="I24" s="43">
        <v>0</v>
      </c>
      <c r="J24" s="75">
        <f t="shared" si="0"/>
        <v>0</v>
      </c>
      <c r="K24" s="76"/>
      <c r="L24" s="42">
        <v>0</v>
      </c>
      <c r="M24" s="43">
        <v>0</v>
      </c>
      <c r="N24" s="68">
        <f t="shared" si="1"/>
        <v>0</v>
      </c>
    </row>
    <row r="25" spans="2:14" ht="19.45" customHeight="1" x14ac:dyDescent="0.15">
      <c r="B25" s="107"/>
      <c r="C25" s="109"/>
      <c r="D25" s="77" t="s">
        <v>35</v>
      </c>
      <c r="E25" s="79"/>
      <c r="F25" s="23" t="s">
        <v>23</v>
      </c>
      <c r="G25" s="22">
        <v>26.9</v>
      </c>
      <c r="H25" s="42">
        <v>0</v>
      </c>
      <c r="I25" s="43">
        <v>0</v>
      </c>
      <c r="J25" s="75">
        <f t="shared" si="0"/>
        <v>0</v>
      </c>
      <c r="K25" s="76"/>
      <c r="L25" s="42">
        <v>0</v>
      </c>
      <c r="M25" s="43">
        <v>0</v>
      </c>
      <c r="N25" s="68">
        <f t="shared" si="1"/>
        <v>0</v>
      </c>
    </row>
    <row r="26" spans="2:14" ht="19.45" customHeight="1" x14ac:dyDescent="0.15">
      <c r="B26" s="107"/>
      <c r="C26" s="77" t="s">
        <v>36</v>
      </c>
      <c r="D26" s="78"/>
      <c r="E26" s="79"/>
      <c r="F26" s="24" t="s">
        <v>23</v>
      </c>
      <c r="G26" s="22">
        <v>29.4</v>
      </c>
      <c r="H26" s="42">
        <v>0</v>
      </c>
      <c r="I26" s="43">
        <v>0</v>
      </c>
      <c r="J26" s="75">
        <f t="shared" si="0"/>
        <v>0</v>
      </c>
      <c r="K26" s="76"/>
      <c r="L26" s="42">
        <v>0</v>
      </c>
      <c r="M26" s="43">
        <v>0</v>
      </c>
      <c r="N26" s="68">
        <f t="shared" si="1"/>
        <v>0</v>
      </c>
    </row>
    <row r="27" spans="2:14" ht="19.45" customHeight="1" x14ac:dyDescent="0.15">
      <c r="B27" s="107"/>
      <c r="C27" s="77" t="s">
        <v>37</v>
      </c>
      <c r="D27" s="78"/>
      <c r="E27" s="79"/>
      <c r="F27" s="21" t="s">
        <v>23</v>
      </c>
      <c r="G27" s="22">
        <v>37.299999999999997</v>
      </c>
      <c r="H27" s="42">
        <v>0</v>
      </c>
      <c r="I27" s="43">
        <v>0</v>
      </c>
      <c r="J27" s="75">
        <f t="shared" si="0"/>
        <v>0</v>
      </c>
      <c r="K27" s="76"/>
      <c r="L27" s="42">
        <v>0</v>
      </c>
      <c r="M27" s="43">
        <v>0</v>
      </c>
      <c r="N27" s="68">
        <f t="shared" si="1"/>
        <v>0</v>
      </c>
    </row>
    <row r="28" spans="2:14" ht="19.45" customHeight="1" x14ac:dyDescent="0.15">
      <c r="B28" s="107"/>
      <c r="C28" s="77" t="s">
        <v>38</v>
      </c>
      <c r="D28" s="78"/>
      <c r="E28" s="79"/>
      <c r="F28" s="21" t="s">
        <v>28</v>
      </c>
      <c r="G28" s="22">
        <v>21.1</v>
      </c>
      <c r="H28" s="42">
        <v>0</v>
      </c>
      <c r="I28" s="43">
        <v>0</v>
      </c>
      <c r="J28" s="75">
        <f t="shared" si="0"/>
        <v>0</v>
      </c>
      <c r="K28" s="76"/>
      <c r="L28" s="42">
        <v>0</v>
      </c>
      <c r="M28" s="43">
        <v>0</v>
      </c>
      <c r="N28" s="68">
        <f t="shared" si="1"/>
        <v>0</v>
      </c>
    </row>
    <row r="29" spans="2:14" ht="19.45" customHeight="1" x14ac:dyDescent="0.15">
      <c r="B29" s="107"/>
      <c r="C29" s="77" t="s">
        <v>39</v>
      </c>
      <c r="D29" s="78"/>
      <c r="E29" s="79"/>
      <c r="F29" s="21" t="s">
        <v>28</v>
      </c>
      <c r="G29" s="22">
        <v>3.41</v>
      </c>
      <c r="H29" s="42">
        <v>0</v>
      </c>
      <c r="I29" s="43">
        <v>0</v>
      </c>
      <c r="J29" s="75">
        <f t="shared" si="0"/>
        <v>0</v>
      </c>
      <c r="K29" s="76"/>
      <c r="L29" s="42">
        <v>0</v>
      </c>
      <c r="M29" s="43">
        <v>0</v>
      </c>
      <c r="N29" s="68">
        <f t="shared" si="1"/>
        <v>0</v>
      </c>
    </row>
    <row r="30" spans="2:14" ht="19.45" customHeight="1" x14ac:dyDescent="0.15">
      <c r="B30" s="107"/>
      <c r="C30" s="77" t="s">
        <v>40</v>
      </c>
      <c r="D30" s="78"/>
      <c r="E30" s="79"/>
      <c r="F30" s="21" t="s">
        <v>28</v>
      </c>
      <c r="G30" s="22">
        <v>8.41</v>
      </c>
      <c r="H30" s="42">
        <v>0</v>
      </c>
      <c r="I30" s="43">
        <v>0</v>
      </c>
      <c r="J30" s="75">
        <f t="shared" si="0"/>
        <v>0</v>
      </c>
      <c r="K30" s="76"/>
      <c r="L30" s="42">
        <v>0</v>
      </c>
      <c r="M30" s="43">
        <v>0</v>
      </c>
      <c r="N30" s="68">
        <f t="shared" si="1"/>
        <v>0</v>
      </c>
    </row>
    <row r="31" spans="2:14" ht="19.45" customHeight="1" x14ac:dyDescent="0.15">
      <c r="B31" s="107"/>
      <c r="C31" s="110" t="s">
        <v>41</v>
      </c>
      <c r="D31" s="77" t="s">
        <v>42</v>
      </c>
      <c r="E31" s="79"/>
      <c r="F31" s="21" t="s">
        <v>28</v>
      </c>
      <c r="G31" s="25"/>
      <c r="H31" s="42">
        <v>0</v>
      </c>
      <c r="I31" s="43">
        <v>0</v>
      </c>
      <c r="J31" s="75">
        <f t="shared" si="0"/>
        <v>0</v>
      </c>
      <c r="K31" s="76"/>
      <c r="L31" s="42">
        <v>0</v>
      </c>
      <c r="M31" s="43">
        <v>0</v>
      </c>
      <c r="N31" s="68">
        <f t="shared" si="1"/>
        <v>0</v>
      </c>
    </row>
    <row r="32" spans="2:14" ht="19.45" customHeight="1" x14ac:dyDescent="0.15">
      <c r="B32" s="107"/>
      <c r="C32" s="111"/>
      <c r="D32" s="77"/>
      <c r="E32" s="79"/>
      <c r="F32" s="21"/>
      <c r="G32" s="25"/>
      <c r="H32" s="42">
        <v>0</v>
      </c>
      <c r="I32" s="43">
        <v>0</v>
      </c>
      <c r="J32" s="75">
        <f t="shared" si="0"/>
        <v>0</v>
      </c>
      <c r="K32" s="76"/>
      <c r="L32" s="42">
        <v>0</v>
      </c>
      <c r="M32" s="43">
        <v>0</v>
      </c>
      <c r="N32" s="68">
        <f t="shared" si="1"/>
        <v>0</v>
      </c>
    </row>
    <row r="33" spans="2:16" ht="19.45" customHeight="1" x14ac:dyDescent="0.15">
      <c r="B33" s="107"/>
      <c r="C33" s="112"/>
      <c r="D33" s="77"/>
      <c r="E33" s="79"/>
      <c r="F33" s="21"/>
      <c r="G33" s="25"/>
      <c r="H33" s="42">
        <v>0</v>
      </c>
      <c r="I33" s="43">
        <v>0</v>
      </c>
      <c r="J33" s="75">
        <f t="shared" si="0"/>
        <v>0</v>
      </c>
      <c r="K33" s="76"/>
      <c r="L33" s="42">
        <v>0</v>
      </c>
      <c r="M33" s="43">
        <v>0</v>
      </c>
      <c r="N33" s="68">
        <f t="shared" si="1"/>
        <v>0</v>
      </c>
    </row>
    <row r="34" spans="2:16" ht="19.45" customHeight="1" x14ac:dyDescent="0.15">
      <c r="B34" s="107"/>
      <c r="C34" s="77" t="s">
        <v>43</v>
      </c>
      <c r="D34" s="78"/>
      <c r="E34" s="79"/>
      <c r="F34" s="21" t="s">
        <v>44</v>
      </c>
      <c r="G34" s="22">
        <v>1.02</v>
      </c>
      <c r="H34" s="42">
        <v>0</v>
      </c>
      <c r="I34" s="43">
        <v>0</v>
      </c>
      <c r="J34" s="75">
        <f t="shared" si="0"/>
        <v>0</v>
      </c>
      <c r="K34" s="76"/>
      <c r="L34" s="42">
        <v>0</v>
      </c>
      <c r="M34" s="43">
        <v>0</v>
      </c>
      <c r="N34" s="68">
        <f t="shared" si="1"/>
        <v>0</v>
      </c>
    </row>
    <row r="35" spans="2:16" ht="19.45" customHeight="1" x14ac:dyDescent="0.15">
      <c r="B35" s="107"/>
      <c r="C35" s="77" t="s">
        <v>45</v>
      </c>
      <c r="D35" s="78"/>
      <c r="E35" s="79"/>
      <c r="F35" s="21" t="s">
        <v>44</v>
      </c>
      <c r="G35" s="22">
        <v>1.36</v>
      </c>
      <c r="H35" s="42">
        <v>0</v>
      </c>
      <c r="I35" s="43">
        <v>0</v>
      </c>
      <c r="J35" s="75">
        <f t="shared" si="0"/>
        <v>0</v>
      </c>
      <c r="K35" s="76"/>
      <c r="L35" s="42">
        <v>0</v>
      </c>
      <c r="M35" s="43">
        <v>0</v>
      </c>
      <c r="N35" s="68">
        <f t="shared" si="1"/>
        <v>0</v>
      </c>
    </row>
    <row r="36" spans="2:16" ht="19.45" customHeight="1" x14ac:dyDescent="0.15">
      <c r="B36" s="107"/>
      <c r="C36" s="77" t="s">
        <v>46</v>
      </c>
      <c r="D36" s="78"/>
      <c r="E36" s="79"/>
      <c r="F36" s="21" t="s">
        <v>44</v>
      </c>
      <c r="G36" s="22">
        <v>1.36</v>
      </c>
      <c r="H36" s="42">
        <v>0</v>
      </c>
      <c r="I36" s="43">
        <v>0</v>
      </c>
      <c r="J36" s="75">
        <f t="shared" si="0"/>
        <v>0</v>
      </c>
      <c r="K36" s="76"/>
      <c r="L36" s="42">
        <v>0</v>
      </c>
      <c r="M36" s="43">
        <v>0</v>
      </c>
      <c r="N36" s="68">
        <f t="shared" si="1"/>
        <v>0</v>
      </c>
    </row>
    <row r="37" spans="2:16" ht="19.45" customHeight="1" x14ac:dyDescent="0.15">
      <c r="B37" s="108"/>
      <c r="C37" s="77" t="s">
        <v>47</v>
      </c>
      <c r="D37" s="78"/>
      <c r="E37" s="79"/>
      <c r="F37" s="21" t="s">
        <v>44</v>
      </c>
      <c r="G37" s="22">
        <v>1.36</v>
      </c>
      <c r="H37" s="42">
        <v>0</v>
      </c>
      <c r="I37" s="43">
        <v>0</v>
      </c>
      <c r="J37" s="75">
        <f t="shared" si="0"/>
        <v>0</v>
      </c>
      <c r="K37" s="76"/>
      <c r="L37" s="42">
        <v>0</v>
      </c>
      <c r="M37" s="43">
        <v>0</v>
      </c>
      <c r="N37" s="68">
        <f t="shared" si="1"/>
        <v>0</v>
      </c>
    </row>
    <row r="38" spans="2:16" ht="19.45" customHeight="1" x14ac:dyDescent="0.15">
      <c r="B38" s="114" t="s">
        <v>48</v>
      </c>
      <c r="C38" s="110" t="s">
        <v>73</v>
      </c>
      <c r="D38" s="14" t="s">
        <v>49</v>
      </c>
      <c r="E38" s="15"/>
      <c r="F38" s="21" t="s">
        <v>85</v>
      </c>
      <c r="G38" s="22">
        <v>9.9700000000000006</v>
      </c>
      <c r="H38" s="42">
        <v>24000</v>
      </c>
      <c r="I38" s="43">
        <v>2000</v>
      </c>
      <c r="J38" s="75">
        <f t="shared" si="0"/>
        <v>219340</v>
      </c>
      <c r="K38" s="76"/>
      <c r="L38" s="42">
        <v>21530</v>
      </c>
      <c r="M38" s="43">
        <v>2000</v>
      </c>
      <c r="N38" s="68">
        <f t="shared" si="1"/>
        <v>194714.1</v>
      </c>
    </row>
    <row r="39" spans="2:16" ht="19.45" customHeight="1" x14ac:dyDescent="0.15">
      <c r="B39" s="115"/>
      <c r="C39" s="111"/>
      <c r="D39" s="16"/>
      <c r="E39" s="17" t="s">
        <v>72</v>
      </c>
      <c r="F39" s="21" t="s">
        <v>50</v>
      </c>
      <c r="G39" s="22">
        <v>9.9700000000000006</v>
      </c>
      <c r="H39" s="42">
        <v>16800</v>
      </c>
      <c r="I39" s="44">
        <v>700</v>
      </c>
      <c r="J39" s="75">
        <f t="shared" si="0"/>
        <v>160517</v>
      </c>
      <c r="K39" s="76"/>
      <c r="L39" s="42">
        <v>14952</v>
      </c>
      <c r="M39" s="44">
        <v>700</v>
      </c>
      <c r="N39" s="68">
        <f t="shared" si="1"/>
        <v>142092.44</v>
      </c>
      <c r="O39" s="35" t="s">
        <v>69</v>
      </c>
      <c r="P39" s="35"/>
    </row>
    <row r="40" spans="2:16" ht="19.45" customHeight="1" x14ac:dyDescent="0.15">
      <c r="B40" s="115"/>
      <c r="C40" s="111"/>
      <c r="D40" s="18"/>
      <c r="E40" s="17" t="s">
        <v>70</v>
      </c>
      <c r="F40" s="21" t="s">
        <v>50</v>
      </c>
      <c r="G40" s="22">
        <v>9.9700000000000006</v>
      </c>
      <c r="H40" s="42">
        <f>H38-H39</f>
        <v>7200</v>
      </c>
      <c r="I40" s="44">
        <f>I38-I39</f>
        <v>1300</v>
      </c>
      <c r="J40" s="75">
        <f t="shared" si="0"/>
        <v>58823</v>
      </c>
      <c r="K40" s="76"/>
      <c r="L40" s="42">
        <f>L38-L39</f>
        <v>6578</v>
      </c>
      <c r="M40" s="44">
        <f>M38-M39</f>
        <v>1300</v>
      </c>
      <c r="N40" s="68">
        <f t="shared" si="1"/>
        <v>52621.66</v>
      </c>
      <c r="O40" s="35" t="s">
        <v>69</v>
      </c>
      <c r="P40" s="35"/>
    </row>
    <row r="41" spans="2:16" ht="19.45" customHeight="1" x14ac:dyDescent="0.15">
      <c r="B41" s="115"/>
      <c r="C41" s="112"/>
      <c r="D41" s="77" t="s">
        <v>51</v>
      </c>
      <c r="E41" s="79"/>
      <c r="F41" s="21" t="s">
        <v>50</v>
      </c>
      <c r="G41" s="22">
        <v>9.2799999999999994</v>
      </c>
      <c r="H41" s="42">
        <v>5000</v>
      </c>
      <c r="I41" s="43">
        <v>0</v>
      </c>
      <c r="J41" s="75">
        <f>(H41-I41)*$G41</f>
        <v>46400</v>
      </c>
      <c r="K41" s="76"/>
      <c r="L41" s="42">
        <v>4500</v>
      </c>
      <c r="M41" s="43">
        <v>0</v>
      </c>
      <c r="N41" s="68">
        <f t="shared" si="1"/>
        <v>41760</v>
      </c>
      <c r="O41" s="36"/>
      <c r="P41" s="36"/>
    </row>
    <row r="42" spans="2:16" ht="19.45" customHeight="1" x14ac:dyDescent="0.15">
      <c r="B42" s="115"/>
      <c r="C42" s="110" t="s">
        <v>52</v>
      </c>
      <c r="D42" s="77" t="s">
        <v>53</v>
      </c>
      <c r="E42" s="79"/>
      <c r="F42" s="21" t="s">
        <v>50</v>
      </c>
      <c r="G42" s="22">
        <v>9.76</v>
      </c>
      <c r="H42" s="42">
        <v>0</v>
      </c>
      <c r="I42" s="43">
        <v>0</v>
      </c>
      <c r="J42" s="75">
        <f t="shared" si="0"/>
        <v>0</v>
      </c>
      <c r="K42" s="76"/>
      <c r="L42" s="42">
        <v>0</v>
      </c>
      <c r="M42" s="43">
        <v>0</v>
      </c>
      <c r="N42" s="68">
        <f t="shared" si="1"/>
        <v>0</v>
      </c>
      <c r="O42" s="36"/>
      <c r="P42" s="36"/>
    </row>
    <row r="43" spans="2:16" ht="20.149999999999999" customHeight="1" x14ac:dyDescent="0.15">
      <c r="B43" s="115"/>
      <c r="C43" s="112"/>
      <c r="D43" s="77" t="s">
        <v>60</v>
      </c>
      <c r="E43" s="79"/>
      <c r="F43" s="21" t="s">
        <v>50</v>
      </c>
      <c r="G43" s="26">
        <v>9.76</v>
      </c>
      <c r="H43" s="42">
        <v>0</v>
      </c>
      <c r="I43" s="43">
        <v>0</v>
      </c>
      <c r="J43" s="75">
        <f>(-I43)*$G43</f>
        <v>0</v>
      </c>
      <c r="K43" s="76"/>
      <c r="L43" s="42">
        <v>0</v>
      </c>
      <c r="M43" s="43">
        <v>0</v>
      </c>
      <c r="N43" s="68">
        <f>(-M43)*$G43</f>
        <v>0</v>
      </c>
      <c r="O43" s="36"/>
      <c r="P43" s="36"/>
    </row>
    <row r="44" spans="2:16" ht="24.1" customHeight="1" thickBot="1" x14ac:dyDescent="0.2">
      <c r="B44" s="116"/>
      <c r="C44" s="129" t="s">
        <v>54</v>
      </c>
      <c r="D44" s="129"/>
      <c r="E44" s="130"/>
      <c r="F44" s="21" t="s">
        <v>50</v>
      </c>
      <c r="G44" s="21" t="s">
        <v>55</v>
      </c>
      <c r="H44" s="27">
        <f>SUM(H38,H41,H42)</f>
        <v>29000</v>
      </c>
      <c r="I44" s="28">
        <f>SUM(I38,I41,I42)</f>
        <v>2000</v>
      </c>
      <c r="J44" s="131">
        <f>J38+J41+J42-J43</f>
        <v>265740</v>
      </c>
      <c r="K44" s="132"/>
      <c r="L44" s="39">
        <f>SUM(L38,L41,L42)</f>
        <v>26030</v>
      </c>
      <c r="M44" s="40">
        <f>SUM(M38,M41,M42)</f>
        <v>2000</v>
      </c>
      <c r="N44" s="69">
        <f>N38+N41+N42-N43</f>
        <v>236474.1</v>
      </c>
      <c r="O44" s="37"/>
      <c r="P44" s="38"/>
    </row>
    <row r="45" spans="2:16" ht="22.45" customHeight="1" thickTop="1" x14ac:dyDescent="0.15">
      <c r="B45" s="133" t="s">
        <v>58</v>
      </c>
      <c r="C45" s="134"/>
      <c r="D45" s="134"/>
      <c r="E45" s="135"/>
      <c r="F45" s="29" t="s">
        <v>56</v>
      </c>
      <c r="G45" s="30"/>
      <c r="H45" s="31"/>
      <c r="I45" s="32"/>
      <c r="J45" s="136">
        <f>SUM(J9:K37)+SUM(J38:K43)-SUM(J39:K40)</f>
        <v>1309301.3999999999</v>
      </c>
      <c r="K45" s="137"/>
      <c r="L45" s="31"/>
      <c r="M45" s="32"/>
      <c r="N45" s="72">
        <f>SUM(N9:N37)+SUM(N38:N43)-SUM(N39:N40)</f>
        <v>1196235.5</v>
      </c>
      <c r="O45" s="63"/>
      <c r="P45" s="36"/>
    </row>
    <row r="46" spans="2:16" ht="24.1" customHeight="1" x14ac:dyDescent="0.15">
      <c r="B46" s="117" t="s">
        <v>59</v>
      </c>
      <c r="C46" s="118"/>
      <c r="D46" s="118"/>
      <c r="E46" s="119"/>
      <c r="F46" s="64" t="s">
        <v>86</v>
      </c>
      <c r="G46" s="33"/>
      <c r="H46" s="55" t="s">
        <v>80</v>
      </c>
      <c r="I46" s="34"/>
      <c r="J46" s="100">
        <f>ROUND(J45*0.0258,1)</f>
        <v>33780</v>
      </c>
      <c r="K46" s="101"/>
      <c r="L46" s="55" t="s">
        <v>82</v>
      </c>
      <c r="M46" s="34"/>
      <c r="N46" s="73">
        <f>ROUND(N45*0.0258,1)</f>
        <v>30862.9</v>
      </c>
      <c r="O46" s="36"/>
      <c r="P46" s="36"/>
    </row>
    <row r="47" spans="2:16" ht="10.55" customHeight="1" thickBot="1" x14ac:dyDescent="0.2">
      <c r="B47" s="7"/>
      <c r="C47" s="51"/>
      <c r="D47" s="51"/>
      <c r="E47" s="51"/>
      <c r="F47" s="51"/>
      <c r="G47" s="65"/>
      <c r="H47" s="66"/>
      <c r="I47" s="67"/>
      <c r="J47" s="47"/>
      <c r="K47" s="7"/>
      <c r="L47" s="7"/>
      <c r="M47" s="7"/>
      <c r="N47" s="7"/>
    </row>
    <row r="48" spans="2:16" ht="23.2" customHeight="1" thickBot="1" x14ac:dyDescent="0.2">
      <c r="B48" s="7"/>
      <c r="C48" s="51" t="s">
        <v>78</v>
      </c>
      <c r="D48" s="51"/>
      <c r="E48" s="51"/>
      <c r="F48" s="51"/>
      <c r="G48" s="50"/>
      <c r="H48" s="98">
        <v>506700000</v>
      </c>
      <c r="I48" s="99"/>
      <c r="J48" s="49" t="s">
        <v>77</v>
      </c>
      <c r="K48" s="48"/>
      <c r="L48" s="80">
        <f>ROUND((H48/J46),1)</f>
        <v>15000</v>
      </c>
      <c r="M48" s="81"/>
      <c r="N48" s="52" t="s">
        <v>79</v>
      </c>
    </row>
    <row r="49" spans="2:16" ht="19.45" customHeight="1" x14ac:dyDescent="0.15">
      <c r="B49" s="2"/>
      <c r="C49" s="12" t="s">
        <v>68</v>
      </c>
      <c r="D49" s="3" t="s">
        <v>64</v>
      </c>
      <c r="E49" s="3"/>
      <c r="F49" s="3"/>
      <c r="G49" s="3"/>
      <c r="H49" s="3"/>
      <c r="I49" s="3"/>
      <c r="J49" s="3"/>
      <c r="K49" s="3"/>
      <c r="L49" s="4"/>
      <c r="M49" s="4"/>
      <c r="N49" s="4"/>
      <c r="O49" s="36"/>
      <c r="P49" s="36"/>
    </row>
    <row r="50" spans="2:16" ht="14.3" customHeight="1" x14ac:dyDescent="0.15">
      <c r="B50" s="5"/>
      <c r="C50" s="6" t="s">
        <v>61</v>
      </c>
      <c r="D50" s="6" t="s">
        <v>65</v>
      </c>
      <c r="E50" s="6"/>
      <c r="F50" s="5"/>
      <c r="G50" s="5"/>
      <c r="H50" s="5"/>
      <c r="I50" s="5"/>
      <c r="J50" s="5"/>
      <c r="K50" s="5"/>
      <c r="L50" s="5"/>
      <c r="M50" s="5"/>
      <c r="N50" s="5"/>
      <c r="O50" s="36"/>
      <c r="P50" s="36"/>
    </row>
    <row r="51" spans="2:16" ht="14.3" customHeight="1" x14ac:dyDescent="0.15">
      <c r="B51" s="7"/>
      <c r="C51" s="7" t="s">
        <v>61</v>
      </c>
      <c r="D51" s="7" t="s">
        <v>66</v>
      </c>
      <c r="E51" s="7"/>
      <c r="F51" s="7"/>
      <c r="G51" s="7"/>
      <c r="H51" s="7"/>
      <c r="I51" s="7"/>
      <c r="J51" s="7"/>
      <c r="K51" s="7"/>
      <c r="L51" s="7"/>
      <c r="M51" s="7"/>
      <c r="N51" s="7"/>
      <c r="O51" s="36"/>
      <c r="P51" s="36"/>
    </row>
    <row r="52" spans="2:16" ht="14.3" customHeight="1" x14ac:dyDescent="0.15">
      <c r="B52" s="7"/>
      <c r="C52" s="7" t="s">
        <v>61</v>
      </c>
      <c r="D52" s="7" t="s">
        <v>67</v>
      </c>
      <c r="E52" s="7"/>
      <c r="F52" s="7"/>
      <c r="G52" s="7"/>
      <c r="H52" s="7"/>
      <c r="I52" s="7"/>
      <c r="J52" s="7"/>
      <c r="K52" s="7"/>
      <c r="L52" s="7"/>
      <c r="M52" s="7"/>
      <c r="N52" s="7"/>
      <c r="O52" s="36"/>
      <c r="P52" s="36"/>
    </row>
    <row r="53" spans="2:16" ht="14.3" customHeight="1" x14ac:dyDescent="0.15">
      <c r="B53" s="7"/>
      <c r="C53" s="11" t="s">
        <v>61</v>
      </c>
      <c r="D53" s="7" t="s">
        <v>62</v>
      </c>
      <c r="E53" s="7"/>
      <c r="F53" s="7"/>
      <c r="G53" s="7"/>
      <c r="H53" s="7"/>
      <c r="I53" s="7"/>
      <c r="J53" s="7"/>
      <c r="K53" s="7"/>
      <c r="L53" s="7"/>
      <c r="M53" s="7"/>
      <c r="N53" s="7"/>
      <c r="O53" s="36"/>
      <c r="P53" s="36"/>
    </row>
    <row r="54" spans="2:16" ht="11.95" customHeight="1" x14ac:dyDescent="0.15">
      <c r="B54" s="7"/>
      <c r="C54" s="11" t="s">
        <v>61</v>
      </c>
      <c r="D54" s="7" t="s">
        <v>63</v>
      </c>
      <c r="E54" s="7"/>
      <c r="F54" s="7"/>
      <c r="G54" s="7"/>
      <c r="H54" s="7"/>
      <c r="I54" s="7"/>
      <c r="J54" s="7"/>
      <c r="K54" s="7"/>
      <c r="L54" s="7"/>
      <c r="M54" s="7"/>
      <c r="N54" s="7"/>
      <c r="O54" s="36"/>
      <c r="P54" s="36"/>
    </row>
    <row r="55" spans="2:16" ht="13.55" customHeight="1" x14ac:dyDescent="0.15">
      <c r="B55" s="7"/>
      <c r="C55" s="7"/>
      <c r="D55" s="7"/>
      <c r="E55" s="7"/>
      <c r="F55" s="7"/>
      <c r="G55" s="7"/>
      <c r="H55" s="7"/>
      <c r="I55" s="7"/>
      <c r="J55" s="7"/>
      <c r="K55" s="7"/>
      <c r="L55" s="7"/>
      <c r="M55" s="7"/>
      <c r="N55" s="7"/>
      <c r="O55" s="36"/>
      <c r="P55" s="36"/>
    </row>
    <row r="56" spans="2:16" ht="6.8" customHeight="1" thickBot="1" x14ac:dyDescent="0.2">
      <c r="B56" s="7"/>
      <c r="C56" s="7"/>
      <c r="D56" s="7"/>
      <c r="E56" s="7"/>
      <c r="F56" s="7"/>
      <c r="G56" s="7"/>
      <c r="H56" s="7"/>
      <c r="I56" s="7"/>
      <c r="J56" s="7"/>
      <c r="K56" s="7"/>
      <c r="L56" s="7"/>
      <c r="M56" s="7"/>
      <c r="N56" s="7"/>
      <c r="O56" s="36"/>
      <c r="P56" s="36"/>
    </row>
    <row r="57" spans="2:16" ht="21.05" customHeight="1" x14ac:dyDescent="0.15">
      <c r="B57" s="7"/>
      <c r="C57" s="9" t="s">
        <v>57</v>
      </c>
      <c r="D57" s="9"/>
      <c r="E57" s="9"/>
      <c r="F57" s="9"/>
      <c r="G57" s="53" t="s">
        <v>83</v>
      </c>
      <c r="H57" s="70">
        <f>ROUND((J46-N46)/J46*100,1)</f>
        <v>8.6</v>
      </c>
      <c r="I57" s="41" t="s">
        <v>75</v>
      </c>
      <c r="J57" s="46" t="s">
        <v>84</v>
      </c>
      <c r="K57" s="9"/>
      <c r="L57" s="7"/>
      <c r="M57" s="7"/>
      <c r="N57" s="7"/>
      <c r="O57" s="36"/>
      <c r="P57" s="36"/>
    </row>
    <row r="58" spans="2:16" ht="21.05" customHeight="1" thickBot="1" x14ac:dyDescent="0.2">
      <c r="B58" s="7"/>
      <c r="C58" s="9"/>
      <c r="D58" s="9"/>
      <c r="E58" s="9"/>
      <c r="F58" s="9"/>
      <c r="G58" s="54" t="s">
        <v>81</v>
      </c>
      <c r="H58" s="71">
        <f>ROUND(J46-N46,1)</f>
        <v>2917.1</v>
      </c>
      <c r="I58" s="10" t="s">
        <v>76</v>
      </c>
      <c r="J58" s="46" t="s">
        <v>89</v>
      </c>
      <c r="K58" s="9"/>
      <c r="L58" s="7"/>
      <c r="M58" s="7"/>
      <c r="N58" s="7"/>
      <c r="O58" s="36"/>
      <c r="P58" s="36"/>
    </row>
    <row r="59" spans="2:16" ht="7.5" customHeight="1" x14ac:dyDescent="0.15">
      <c r="B59" s="7"/>
      <c r="C59" s="7"/>
      <c r="D59" s="7"/>
      <c r="E59" s="7"/>
      <c r="F59" s="7"/>
      <c r="G59" s="7"/>
      <c r="H59" s="7"/>
      <c r="I59" s="7"/>
      <c r="J59" s="7"/>
      <c r="K59" s="7"/>
      <c r="L59" s="7"/>
      <c r="M59" s="7"/>
      <c r="N59" s="7"/>
      <c r="O59" s="36"/>
      <c r="P59" s="36"/>
    </row>
    <row r="60" spans="2:16" ht="10.55" customHeight="1" x14ac:dyDescent="0.15">
      <c r="B60" s="8"/>
      <c r="C60" s="8"/>
      <c r="D60" s="8"/>
      <c r="E60" s="8"/>
      <c r="F60" s="8"/>
      <c r="G60" s="7"/>
      <c r="H60" s="8"/>
      <c r="I60" s="8"/>
      <c r="J60" s="8"/>
      <c r="K60" s="8"/>
      <c r="L60" s="8"/>
      <c r="M60" s="8"/>
      <c r="N60" s="8"/>
    </row>
  </sheetData>
  <mergeCells count="94">
    <mergeCell ref="B5:E7"/>
    <mergeCell ref="C44:E44"/>
    <mergeCell ref="J44:K44"/>
    <mergeCell ref="B45:E45"/>
    <mergeCell ref="J45:K45"/>
    <mergeCell ref="D24:E24"/>
    <mergeCell ref="J24:K24"/>
    <mergeCell ref="J11:K11"/>
    <mergeCell ref="C12:E12"/>
    <mergeCell ref="J12:K12"/>
    <mergeCell ref="C13:E13"/>
    <mergeCell ref="J13:K13"/>
    <mergeCell ref="D22:E22"/>
    <mergeCell ref="J22:K22"/>
    <mergeCell ref="C18:E18"/>
    <mergeCell ref="J18:K18"/>
    <mergeCell ref="B46:E46"/>
    <mergeCell ref="C42:C43"/>
    <mergeCell ref="D42:E42"/>
    <mergeCell ref="J42:K42"/>
    <mergeCell ref="D43:E43"/>
    <mergeCell ref="J43:K43"/>
    <mergeCell ref="C19:C20"/>
    <mergeCell ref="D19:E19"/>
    <mergeCell ref="J19:K19"/>
    <mergeCell ref="D20:E20"/>
    <mergeCell ref="J20:K20"/>
    <mergeCell ref="C37:E37"/>
    <mergeCell ref="J37:K37"/>
    <mergeCell ref="B3:D3"/>
    <mergeCell ref="B38:B44"/>
    <mergeCell ref="C38:C41"/>
    <mergeCell ref="J38:K38"/>
    <mergeCell ref="J39:K39"/>
    <mergeCell ref="J40:K40"/>
    <mergeCell ref="D41:E41"/>
    <mergeCell ref="D25:E25"/>
    <mergeCell ref="J25:K25"/>
    <mergeCell ref="C26:E26"/>
    <mergeCell ref="J26:K26"/>
    <mergeCell ref="C23:C25"/>
    <mergeCell ref="D23:E23"/>
    <mergeCell ref="J23:K23"/>
    <mergeCell ref="C34:E34"/>
    <mergeCell ref="J34:K34"/>
    <mergeCell ref="C35:E35"/>
    <mergeCell ref="J35:K35"/>
    <mergeCell ref="C36:E36"/>
    <mergeCell ref="J36:K36"/>
    <mergeCell ref="C28:E28"/>
    <mergeCell ref="J28:K28"/>
    <mergeCell ref="C29:E29"/>
    <mergeCell ref="J29:K29"/>
    <mergeCell ref="C30:E30"/>
    <mergeCell ref="J30:K30"/>
    <mergeCell ref="C31:C33"/>
    <mergeCell ref="D31:E31"/>
    <mergeCell ref="J31:K31"/>
    <mergeCell ref="D32:E32"/>
    <mergeCell ref="J32:K32"/>
    <mergeCell ref="D33:E33"/>
    <mergeCell ref="J33:K33"/>
    <mergeCell ref="B8:D8"/>
    <mergeCell ref="I8:K8"/>
    <mergeCell ref="B9:B37"/>
    <mergeCell ref="C9:E9"/>
    <mergeCell ref="J9:K9"/>
    <mergeCell ref="C10:E10"/>
    <mergeCell ref="J10:K10"/>
    <mergeCell ref="C11:E11"/>
    <mergeCell ref="C14:E14"/>
    <mergeCell ref="J14:K14"/>
    <mergeCell ref="C21:C22"/>
    <mergeCell ref="D21:E21"/>
    <mergeCell ref="J21:K21"/>
    <mergeCell ref="C15:E15"/>
    <mergeCell ref="C27:E27"/>
    <mergeCell ref="J27:K27"/>
    <mergeCell ref="J15:K15"/>
    <mergeCell ref="C16:E16"/>
    <mergeCell ref="J16:K16"/>
    <mergeCell ref="L48:M48"/>
    <mergeCell ref="F5:F7"/>
    <mergeCell ref="G5:G7"/>
    <mergeCell ref="H5:K5"/>
    <mergeCell ref="L5:N5"/>
    <mergeCell ref="J6:K6"/>
    <mergeCell ref="J7:K7"/>
    <mergeCell ref="M8:N8"/>
    <mergeCell ref="H48:I48"/>
    <mergeCell ref="J46:K46"/>
    <mergeCell ref="J41:K41"/>
    <mergeCell ref="C17:E17"/>
    <mergeCell ref="J17:K17"/>
  </mergeCells>
  <phoneticPr fontId="3"/>
  <conditionalFormatting sqref="B57:N58">
    <cfRule type="expression" dxfId="1" priority="7">
      <formula>$B$5="（イ）"</formula>
    </cfRule>
  </conditionalFormatting>
  <conditionalFormatting sqref="H57:H58">
    <cfRule type="expression" dxfId="0" priority="8">
      <formula>$B$5="（イ）"</formula>
    </cfRule>
  </conditionalFormatting>
  <printOptions horizontalCentered="1" verticalCentered="1"/>
  <pageMargins left="0.87" right="0.27" top="0.42" bottom="0.33" header="0.31496062992125984" footer="0.31496062992125984"/>
  <pageSetup paperSize="9" scale="71" orientation="portrait" r:id="rId1"/>
  <headerFooter alignWithMargins="0"/>
  <ignoredErrors>
    <ignoredError sqref="M40 J39:K39 J40:K40 L40 H40:I40"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原油換算シート</vt:lpstr>
      <vt:lpstr>原油換算シート!Print_Area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2012-07-24T10:54:34Z</dcterms:created>
  <dcterms:modified xsi:type="dcterms:W3CDTF">2020-09-25T09:32:05Z</dcterms:modified>
</cp:coreProperties>
</file>