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/>
  <xr:revisionPtr revIDLastSave="0" documentId="13_ncr:1_{7A89D677-BDC8-43FF-A0B1-0112A6511B85}" xr6:coauthVersionLast="46" xr6:coauthVersionMax="47" xr10:uidLastSave="{00000000-0000-0000-0000-000000000000}"/>
  <workbookProtection workbookAlgorithmName="SHA-512" workbookHashValue="TUE/fanhUNoddWz4ExJP8Re7h4ohiiTZGC1rNmnrs0nDbus9t/Eocx/RtFnU0uTe2ujniNrTuxGc7v4vJjL8tA==" workbookSaltValue="p3FRVI1Wq290a7zcvgvn1Q==" workbookSpinCount="100000" lockStructure="1"/>
  <bookViews>
    <workbookView xWindow="9585" yWindow="-16095" windowWidth="19185" windowHeight="15645" tabRatio="623" xr2:uid="{00000000-000D-0000-FFFF-FFFF00000000}"/>
  </bookViews>
  <sheets>
    <sheet name="入力例" sheetId="23" r:id="rId1"/>
    <sheet name="新規登録用" sheetId="18" r:id="rId2"/>
    <sheet name="プルダウン" sheetId="19" state="hidden" r:id="rId3"/>
    <sheet name="基準値" sheetId="20" r:id="rId4"/>
    <sheet name="登録申請メールテンプレート" sheetId="24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4">#REF!</definedName>
    <definedName name="_" localSheetId="0">入力例!#REF!</definedName>
    <definedName name="_">#REF!</definedName>
    <definedName name="_xlnm._FilterDatabase" localSheetId="1" hidden="1">新規登録用!$A$11:$AF$11</definedName>
    <definedName name="_xlnm._FilterDatabase" localSheetId="0" hidden="1">入力例!$A$9:$S$11</definedName>
    <definedName name="_xlnm.Print_Area" localSheetId="3">基準値!$A$1:$J$16</definedName>
    <definedName name="_xlnm.Print_Area" localSheetId="1">新規登録用!$A$1:$AE$62</definedName>
    <definedName name="_xlnm.Print_Area" localSheetId="4">登録申請メールテンプレート!$A$1:$B$28</definedName>
    <definedName name="_xlnm.Print_Area" localSheetId="0">入力例!$A$1:$S$62</definedName>
    <definedName name="_xlnm.Print_Titles" localSheetId="1">新規登録用!$1:$11</definedName>
    <definedName name="_xlnm.Print_Titles" localSheetId="0">入力例!$1:$11</definedName>
    <definedName name="工業会" localSheetId="4">[1]製品型番リスト管理表!$AY$5:$AY$8</definedName>
    <definedName name="工業会">[1]製品型番リスト管理表!$AY$5:$AY$8</definedName>
    <definedName name="無効化" localSheetId="4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3" l="1"/>
  <c r="D18" i="23"/>
  <c r="B14" i="18" l="1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13" i="18"/>
  <c r="D13" i="18" s="1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13" i="23"/>
  <c r="D12" i="23" l="1"/>
  <c r="AA62" i="23"/>
  <c r="X62" i="23"/>
  <c r="J62" i="23" s="1" a="1"/>
  <c r="J62" i="23" s="1"/>
  <c r="V62" i="23"/>
  <c r="AB62" i="23" s="1"/>
  <c r="AC62" i="23" s="1"/>
  <c r="O62" i="23"/>
  <c r="H62" i="23"/>
  <c r="E62" i="23"/>
  <c r="A62" i="23"/>
  <c r="AA61" i="23"/>
  <c r="X61" i="23"/>
  <c r="V61" i="23"/>
  <c r="AB61" i="23" s="1"/>
  <c r="AC61" i="23" s="1"/>
  <c r="O61" i="23"/>
  <c r="J61" i="23" a="1"/>
  <c r="J61" i="23" s="1"/>
  <c r="Y61" i="23" s="1"/>
  <c r="N61" i="23" s="1" a="1"/>
  <c r="N61" i="23" s="1"/>
  <c r="AD61" i="23" s="1"/>
  <c r="H61" i="23"/>
  <c r="E61" i="23"/>
  <c r="D61" i="23"/>
  <c r="A61" i="23"/>
  <c r="AA60" i="23"/>
  <c r="X60" i="23"/>
  <c r="J60" i="23" s="1" a="1"/>
  <c r="J60" i="23" s="1"/>
  <c r="Y60" i="23" s="1"/>
  <c r="N60" i="23" s="1" a="1"/>
  <c r="N60" i="23" s="1"/>
  <c r="AD60" i="23" s="1"/>
  <c r="V60" i="23"/>
  <c r="AB60" i="23" s="1"/>
  <c r="AC60" i="23" s="1"/>
  <c r="O60" i="23"/>
  <c r="H60" i="23"/>
  <c r="E60" i="23"/>
  <c r="D60" i="23"/>
  <c r="A60" i="23"/>
  <c r="AA59" i="23"/>
  <c r="X59" i="23"/>
  <c r="V59" i="23"/>
  <c r="AB59" i="23" s="1"/>
  <c r="AC59" i="23" s="1"/>
  <c r="O59" i="23"/>
  <c r="J59" i="23" a="1"/>
  <c r="J59" i="23" s="1"/>
  <c r="Y59" i="23" s="1"/>
  <c r="N59" i="23" s="1" a="1"/>
  <c r="N59" i="23" s="1"/>
  <c r="H59" i="23"/>
  <c r="E59" i="23"/>
  <c r="A59" i="23"/>
  <c r="AA58" i="23"/>
  <c r="X58" i="23"/>
  <c r="J58" i="23" s="1" a="1"/>
  <c r="J58" i="23" s="1"/>
  <c r="V58" i="23"/>
  <c r="AB58" i="23" s="1"/>
  <c r="AC58" i="23" s="1"/>
  <c r="O58" i="23"/>
  <c r="H58" i="23"/>
  <c r="E58" i="23"/>
  <c r="A58" i="23"/>
  <c r="AA57" i="23"/>
  <c r="X57" i="23"/>
  <c r="J57" i="23" s="1" a="1"/>
  <c r="J57" i="23" s="1"/>
  <c r="V57" i="23"/>
  <c r="AB57" i="23" s="1"/>
  <c r="AC57" i="23" s="1"/>
  <c r="O57" i="23"/>
  <c r="H57" i="23"/>
  <c r="E57" i="23"/>
  <c r="A57" i="23"/>
  <c r="AA56" i="23"/>
  <c r="X56" i="23"/>
  <c r="J56" i="23" s="1" a="1"/>
  <c r="J56" i="23" s="1"/>
  <c r="V56" i="23"/>
  <c r="AB56" i="23" s="1"/>
  <c r="AC56" i="23" s="1"/>
  <c r="O56" i="23"/>
  <c r="H56" i="23"/>
  <c r="E56" i="23"/>
  <c r="A56" i="23"/>
  <c r="AA55" i="23"/>
  <c r="X55" i="23"/>
  <c r="J55" i="23" s="1" a="1"/>
  <c r="J55" i="23" s="1"/>
  <c r="V55" i="23"/>
  <c r="AB55" i="23" s="1"/>
  <c r="AC55" i="23" s="1"/>
  <c r="O55" i="23"/>
  <c r="H55" i="23"/>
  <c r="D55" i="23"/>
  <c r="E55" i="23"/>
  <c r="A55" i="23"/>
  <c r="AA54" i="23"/>
  <c r="X54" i="23"/>
  <c r="J54" i="23" s="1" a="1"/>
  <c r="J54" i="23" s="1"/>
  <c r="V54" i="23"/>
  <c r="AB54" i="23" s="1"/>
  <c r="AC54" i="23" s="1"/>
  <c r="O54" i="23"/>
  <c r="H54" i="23"/>
  <c r="E54" i="23"/>
  <c r="A54" i="23"/>
  <c r="AA53" i="23"/>
  <c r="X53" i="23"/>
  <c r="J53" i="23" s="1" a="1"/>
  <c r="J53" i="23" s="1"/>
  <c r="V53" i="23"/>
  <c r="AB53" i="23" s="1"/>
  <c r="AC53" i="23" s="1"/>
  <c r="O53" i="23"/>
  <c r="H53" i="23"/>
  <c r="E53" i="23"/>
  <c r="A53" i="23"/>
  <c r="AA52" i="23"/>
  <c r="X52" i="23"/>
  <c r="J52" i="23" s="1" a="1"/>
  <c r="J52" i="23" s="1"/>
  <c r="V52" i="23"/>
  <c r="AB52" i="23" s="1"/>
  <c r="AC52" i="23" s="1"/>
  <c r="O52" i="23"/>
  <c r="H52" i="23"/>
  <c r="E52" i="23"/>
  <c r="A52" i="23"/>
  <c r="AA51" i="23"/>
  <c r="X51" i="23"/>
  <c r="J51" i="23" s="1" a="1"/>
  <c r="J51" i="23" s="1"/>
  <c r="Y51" i="23" s="1"/>
  <c r="N51" i="23" s="1" a="1"/>
  <c r="N51" i="23" s="1"/>
  <c r="V51" i="23"/>
  <c r="AB51" i="23" s="1"/>
  <c r="AC51" i="23" s="1"/>
  <c r="O51" i="23"/>
  <c r="H51" i="23"/>
  <c r="D51" i="23"/>
  <c r="A51" i="23"/>
  <c r="AA50" i="23"/>
  <c r="X50" i="23"/>
  <c r="J50" i="23" s="1" a="1"/>
  <c r="J50" i="23" s="1"/>
  <c r="Y50" i="23" s="1"/>
  <c r="N50" i="23" s="1" a="1"/>
  <c r="N50" i="23" s="1"/>
  <c r="AD50" i="23" s="1"/>
  <c r="V50" i="23"/>
  <c r="AB50" i="23" s="1"/>
  <c r="AC50" i="23" s="1"/>
  <c r="O50" i="23"/>
  <c r="H50" i="23"/>
  <c r="E50" i="23"/>
  <c r="A50" i="23"/>
  <c r="AA49" i="23"/>
  <c r="X49" i="23"/>
  <c r="J49" i="23" s="1" a="1"/>
  <c r="J49" i="23" s="1"/>
  <c r="Y49" i="23" s="1"/>
  <c r="N49" i="23" s="1" a="1"/>
  <c r="N49" i="23" s="1"/>
  <c r="AD49" i="23" s="1"/>
  <c r="V49" i="23"/>
  <c r="AB49" i="23" s="1"/>
  <c r="AC49" i="23" s="1"/>
  <c r="O49" i="23"/>
  <c r="H49" i="23"/>
  <c r="D49" i="23"/>
  <c r="A49" i="23"/>
  <c r="AA48" i="23"/>
  <c r="X48" i="23"/>
  <c r="V48" i="23"/>
  <c r="AB48" i="23" s="1"/>
  <c r="AC48" i="23" s="1"/>
  <c r="O48" i="23"/>
  <c r="H48" i="23"/>
  <c r="E48" i="23"/>
  <c r="D48" i="23"/>
  <c r="A48" i="23"/>
  <c r="AA47" i="23"/>
  <c r="X47" i="23"/>
  <c r="J47" i="23" s="1" a="1"/>
  <c r="J47" i="23" s="1"/>
  <c r="Y47" i="23" s="1"/>
  <c r="N47" i="23" s="1" a="1"/>
  <c r="N47" i="23" s="1"/>
  <c r="AD47" i="23" s="1"/>
  <c r="V47" i="23"/>
  <c r="AB47" i="23" s="1"/>
  <c r="AC47" i="23" s="1"/>
  <c r="O47" i="23"/>
  <c r="H47" i="23"/>
  <c r="D47" i="23"/>
  <c r="A47" i="23"/>
  <c r="AA46" i="23"/>
  <c r="X46" i="23"/>
  <c r="J46" i="23" s="1" a="1"/>
  <c r="J46" i="23" s="1"/>
  <c r="Y46" i="23" s="1"/>
  <c r="N46" i="23" s="1" a="1"/>
  <c r="N46" i="23" s="1"/>
  <c r="AD46" i="23" s="1"/>
  <c r="V46" i="23"/>
  <c r="AB46" i="23" s="1"/>
  <c r="AC46" i="23" s="1"/>
  <c r="O46" i="23"/>
  <c r="H46" i="23"/>
  <c r="E46" i="23"/>
  <c r="A46" i="23"/>
  <c r="AA45" i="23"/>
  <c r="X45" i="23"/>
  <c r="J45" i="23" s="1" a="1"/>
  <c r="J45" i="23" s="1"/>
  <c r="Y45" i="23" s="1"/>
  <c r="N45" i="23" s="1" a="1"/>
  <c r="N45" i="23" s="1"/>
  <c r="AD45" i="23" s="1"/>
  <c r="V45" i="23"/>
  <c r="AB45" i="23" s="1"/>
  <c r="AC45" i="23" s="1"/>
  <c r="O45" i="23"/>
  <c r="H45" i="23"/>
  <c r="D45" i="23"/>
  <c r="A45" i="23"/>
  <c r="AA44" i="23"/>
  <c r="X44" i="23"/>
  <c r="J44" i="23" s="1" a="1"/>
  <c r="J44" i="23" s="1"/>
  <c r="Y44" i="23" s="1"/>
  <c r="N44" i="23" s="1" a="1"/>
  <c r="N44" i="23" s="1"/>
  <c r="AD44" i="23" s="1"/>
  <c r="V44" i="23"/>
  <c r="AB44" i="23" s="1"/>
  <c r="AC44" i="23" s="1"/>
  <c r="O44" i="23"/>
  <c r="H44" i="23"/>
  <c r="D44" i="23"/>
  <c r="A44" i="23"/>
  <c r="AA43" i="23"/>
  <c r="X43" i="23"/>
  <c r="V43" i="23"/>
  <c r="AB43" i="23" s="1"/>
  <c r="AC43" i="23" s="1"/>
  <c r="O43" i="23"/>
  <c r="H43" i="23"/>
  <c r="E43" i="23"/>
  <c r="D43" i="23"/>
  <c r="A43" i="23"/>
  <c r="AA42" i="23"/>
  <c r="X42" i="23"/>
  <c r="J42" i="23" s="1" a="1"/>
  <c r="J42" i="23" s="1"/>
  <c r="Y42" i="23" s="1"/>
  <c r="V42" i="23"/>
  <c r="AB42" i="23" s="1"/>
  <c r="AC42" i="23" s="1"/>
  <c r="O42" i="23"/>
  <c r="H42" i="23"/>
  <c r="D42" i="23"/>
  <c r="A42" i="23"/>
  <c r="AA41" i="23"/>
  <c r="X41" i="23"/>
  <c r="V41" i="23"/>
  <c r="AB41" i="23" s="1"/>
  <c r="AC41" i="23" s="1"/>
  <c r="O41" i="23"/>
  <c r="H41" i="23"/>
  <c r="E41" i="23"/>
  <c r="D41" i="23"/>
  <c r="A41" i="23"/>
  <c r="AA40" i="23"/>
  <c r="X40" i="23"/>
  <c r="J40" i="23" s="1" a="1"/>
  <c r="J40" i="23" s="1"/>
  <c r="Y40" i="23" s="1"/>
  <c r="N40" i="23" s="1" a="1"/>
  <c r="N40" i="23" s="1"/>
  <c r="V40" i="23"/>
  <c r="AB40" i="23" s="1"/>
  <c r="AC40" i="23" s="1"/>
  <c r="O40" i="23"/>
  <c r="H40" i="23"/>
  <c r="E40" i="23"/>
  <c r="A40" i="23"/>
  <c r="AA39" i="23"/>
  <c r="X39" i="23"/>
  <c r="J39" i="23" s="1" a="1"/>
  <c r="J39" i="23" s="1"/>
  <c r="Y39" i="23" s="1"/>
  <c r="N39" i="23" s="1" a="1"/>
  <c r="N39" i="23" s="1"/>
  <c r="AD39" i="23" s="1"/>
  <c r="V39" i="23"/>
  <c r="AB39" i="23" s="1"/>
  <c r="AC39" i="23" s="1"/>
  <c r="O39" i="23"/>
  <c r="H39" i="23"/>
  <c r="D39" i="23"/>
  <c r="A39" i="23"/>
  <c r="AA38" i="23"/>
  <c r="X38" i="23"/>
  <c r="V38" i="23"/>
  <c r="AB38" i="23" s="1"/>
  <c r="AC38" i="23" s="1"/>
  <c r="O38" i="23"/>
  <c r="H38" i="23"/>
  <c r="E38" i="23"/>
  <c r="A38" i="23"/>
  <c r="AA37" i="23"/>
  <c r="X37" i="23"/>
  <c r="J37" i="23" s="1" a="1"/>
  <c r="J37" i="23" s="1"/>
  <c r="Y37" i="23" s="1"/>
  <c r="V37" i="23"/>
  <c r="AB37" i="23" s="1"/>
  <c r="AC37" i="23" s="1"/>
  <c r="O37" i="23"/>
  <c r="H37" i="23"/>
  <c r="E37" i="23"/>
  <c r="D37" i="23"/>
  <c r="A37" i="23"/>
  <c r="AA36" i="23"/>
  <c r="X36" i="23"/>
  <c r="V36" i="23"/>
  <c r="AB36" i="23" s="1"/>
  <c r="AC36" i="23" s="1"/>
  <c r="O36" i="23"/>
  <c r="H36" i="23"/>
  <c r="D36" i="23"/>
  <c r="A36" i="23"/>
  <c r="AA35" i="23"/>
  <c r="X35" i="23"/>
  <c r="V35" i="23"/>
  <c r="AB35" i="23" s="1"/>
  <c r="AC35" i="23" s="1"/>
  <c r="O35" i="23"/>
  <c r="H35" i="23"/>
  <c r="E35" i="23"/>
  <c r="A35" i="23"/>
  <c r="AA34" i="23"/>
  <c r="X34" i="23"/>
  <c r="V34" i="23"/>
  <c r="AB34" i="23" s="1"/>
  <c r="AC34" i="23" s="1"/>
  <c r="O34" i="23"/>
  <c r="H34" i="23"/>
  <c r="E34" i="23"/>
  <c r="A34" i="23"/>
  <c r="AA33" i="23"/>
  <c r="X33" i="23"/>
  <c r="J33" i="23" s="1" a="1"/>
  <c r="J33" i="23" s="1"/>
  <c r="Y33" i="23" s="1"/>
  <c r="N33" i="23" s="1" a="1"/>
  <c r="N33" i="23" s="1"/>
  <c r="V33" i="23"/>
  <c r="AB33" i="23" s="1"/>
  <c r="AC33" i="23" s="1"/>
  <c r="O33" i="23"/>
  <c r="H33" i="23"/>
  <c r="D33" i="23"/>
  <c r="A33" i="23"/>
  <c r="AA32" i="23"/>
  <c r="X32" i="23"/>
  <c r="V32" i="23"/>
  <c r="AB32" i="23" s="1"/>
  <c r="AC32" i="23" s="1"/>
  <c r="O32" i="23"/>
  <c r="H32" i="23"/>
  <c r="E32" i="23"/>
  <c r="A32" i="23"/>
  <c r="AA31" i="23"/>
  <c r="X31" i="23"/>
  <c r="V31" i="23"/>
  <c r="AB31" i="23" s="1"/>
  <c r="AC31" i="23" s="1"/>
  <c r="O31" i="23"/>
  <c r="H31" i="23"/>
  <c r="E31" i="23"/>
  <c r="A31" i="23"/>
  <c r="AA30" i="23"/>
  <c r="X30" i="23"/>
  <c r="J30" i="23" s="1" a="1"/>
  <c r="J30" i="23" s="1"/>
  <c r="Y30" i="23" s="1"/>
  <c r="N30" i="23" s="1" a="1"/>
  <c r="N30" i="23" s="1"/>
  <c r="AD30" i="23" s="1"/>
  <c r="V30" i="23"/>
  <c r="AB30" i="23" s="1"/>
  <c r="AC30" i="23" s="1"/>
  <c r="O30" i="23"/>
  <c r="H30" i="23"/>
  <c r="D30" i="23"/>
  <c r="A30" i="23"/>
  <c r="AA29" i="23"/>
  <c r="X29" i="23"/>
  <c r="V29" i="23"/>
  <c r="AB29" i="23" s="1"/>
  <c r="AC29" i="23" s="1"/>
  <c r="O29" i="23"/>
  <c r="H29" i="23"/>
  <c r="E29" i="23"/>
  <c r="A29" i="23"/>
  <c r="AA28" i="23"/>
  <c r="X28" i="23"/>
  <c r="V28" i="23"/>
  <c r="AB28" i="23" s="1"/>
  <c r="AC28" i="23" s="1"/>
  <c r="O28" i="23"/>
  <c r="H28" i="23"/>
  <c r="E28" i="23"/>
  <c r="A28" i="23"/>
  <c r="AA27" i="23"/>
  <c r="X27" i="23"/>
  <c r="V27" i="23"/>
  <c r="AB27" i="23" s="1"/>
  <c r="AC27" i="23" s="1"/>
  <c r="O27" i="23"/>
  <c r="J27" i="23" a="1"/>
  <c r="J27" i="23" s="1"/>
  <c r="Y27" i="23" s="1"/>
  <c r="N27" i="23" s="1" a="1"/>
  <c r="N27" i="23" s="1"/>
  <c r="AD27" i="23" s="1"/>
  <c r="H27" i="23"/>
  <c r="D27" i="23"/>
  <c r="A27" i="23"/>
  <c r="AA26" i="23"/>
  <c r="X26" i="23"/>
  <c r="V26" i="23"/>
  <c r="AB26" i="23" s="1"/>
  <c r="AC26" i="23" s="1"/>
  <c r="O26" i="23"/>
  <c r="H26" i="23"/>
  <c r="E26" i="23"/>
  <c r="A26" i="23"/>
  <c r="AA25" i="23"/>
  <c r="X25" i="23"/>
  <c r="V25" i="23"/>
  <c r="AB25" i="23" s="1"/>
  <c r="AC25" i="23" s="1"/>
  <c r="O25" i="23"/>
  <c r="H25" i="23"/>
  <c r="E25" i="23"/>
  <c r="A25" i="23"/>
  <c r="AA24" i="23"/>
  <c r="X24" i="23"/>
  <c r="J24" i="23" s="1" a="1"/>
  <c r="J24" i="23" s="1"/>
  <c r="Y24" i="23" s="1"/>
  <c r="N24" i="23" s="1" a="1"/>
  <c r="N24" i="23" s="1"/>
  <c r="AD24" i="23" s="1"/>
  <c r="V24" i="23"/>
  <c r="AB24" i="23" s="1"/>
  <c r="AC24" i="23" s="1"/>
  <c r="O24" i="23"/>
  <c r="H24" i="23"/>
  <c r="D24" i="23"/>
  <c r="A24" i="23"/>
  <c r="AA23" i="23"/>
  <c r="X23" i="23"/>
  <c r="V23" i="23"/>
  <c r="AB23" i="23" s="1"/>
  <c r="AC23" i="23" s="1"/>
  <c r="O23" i="23"/>
  <c r="H23" i="23"/>
  <c r="E23" i="23"/>
  <c r="A23" i="23"/>
  <c r="AA22" i="23"/>
  <c r="X22" i="23"/>
  <c r="V22" i="23"/>
  <c r="AB22" i="23" s="1"/>
  <c r="AC22" i="23" s="1"/>
  <c r="O22" i="23"/>
  <c r="H22" i="23"/>
  <c r="E22" i="23"/>
  <c r="A22" i="23"/>
  <c r="AA21" i="23"/>
  <c r="X21" i="23"/>
  <c r="J21" i="23" s="1" a="1"/>
  <c r="J21" i="23" s="1"/>
  <c r="Y21" i="23" s="1"/>
  <c r="N21" i="23" s="1" a="1"/>
  <c r="N21" i="23" s="1"/>
  <c r="AD21" i="23" s="1"/>
  <c r="V21" i="23"/>
  <c r="AB21" i="23" s="1"/>
  <c r="AC21" i="23" s="1"/>
  <c r="O21" i="23"/>
  <c r="H21" i="23"/>
  <c r="D21" i="23"/>
  <c r="A21" i="23"/>
  <c r="AB20" i="23"/>
  <c r="AC20" i="23" s="1"/>
  <c r="AA20" i="23"/>
  <c r="X20" i="23"/>
  <c r="V20" i="23"/>
  <c r="O20" i="23"/>
  <c r="H20" i="23"/>
  <c r="E20" i="23"/>
  <c r="A20" i="23"/>
  <c r="AA19" i="23"/>
  <c r="X19" i="23"/>
  <c r="J19" i="23" s="1" a="1"/>
  <c r="J19" i="23" s="1"/>
  <c r="Y19" i="23" s="1"/>
  <c r="V19" i="23"/>
  <c r="AB19" i="23" s="1"/>
  <c r="O19" i="23"/>
  <c r="H19" i="23"/>
  <c r="E19" i="23"/>
  <c r="A19" i="23"/>
  <c r="AA18" i="23"/>
  <c r="X18" i="23"/>
  <c r="J18" i="23" s="1" a="1"/>
  <c r="J18" i="23" s="1"/>
  <c r="Y18" i="23" s="1"/>
  <c r="V18" i="23"/>
  <c r="AB18" i="23" s="1"/>
  <c r="O18" i="23"/>
  <c r="H18" i="23"/>
  <c r="A18" i="23"/>
  <c r="AA17" i="23"/>
  <c r="X17" i="23"/>
  <c r="V17" i="23"/>
  <c r="AB17" i="23" s="1"/>
  <c r="O17" i="23"/>
  <c r="H17" i="23"/>
  <c r="E17" i="23"/>
  <c r="A17" i="23"/>
  <c r="AA16" i="23"/>
  <c r="X16" i="23"/>
  <c r="J16" i="23" s="1" a="1"/>
  <c r="J16" i="23" s="1"/>
  <c r="Y16" i="23" s="1"/>
  <c r="V16" i="23"/>
  <c r="AB16" i="23" s="1"/>
  <c r="O16" i="23"/>
  <c r="H16" i="23"/>
  <c r="D16" i="23"/>
  <c r="A16" i="23"/>
  <c r="AA15" i="23"/>
  <c r="X15" i="23"/>
  <c r="J15" i="23" s="1" a="1"/>
  <c r="J15" i="23" s="1"/>
  <c r="Y15" i="23" s="1"/>
  <c r="N15" i="23" s="1" a="1"/>
  <c r="N15" i="23" s="1"/>
  <c r="V15" i="23"/>
  <c r="AB15" i="23" s="1"/>
  <c r="O15" i="23"/>
  <c r="H15" i="23"/>
  <c r="E15" i="23"/>
  <c r="A15" i="23"/>
  <c r="AA14" i="23"/>
  <c r="X14" i="23"/>
  <c r="J14" i="23" s="1" a="1"/>
  <c r="J14" i="23" s="1"/>
  <c r="Z14" i="23" s="1"/>
  <c r="V14" i="23"/>
  <c r="AB14" i="23" s="1"/>
  <c r="O14" i="23"/>
  <c r="H14" i="23"/>
  <c r="E14" i="23"/>
  <c r="A14" i="23"/>
  <c r="AA13" i="23"/>
  <c r="X13" i="23"/>
  <c r="J13" i="23" s="1" a="1"/>
  <c r="J13" i="23" s="1"/>
  <c r="Z13" i="23" s="1"/>
  <c r="V13" i="23"/>
  <c r="AB13" i="23" s="1"/>
  <c r="O13" i="23"/>
  <c r="H13" i="23"/>
  <c r="E13" i="23"/>
  <c r="A13" i="23"/>
  <c r="C6" i="23"/>
  <c r="B6" i="23"/>
  <c r="T4" i="23"/>
  <c r="G4" i="23"/>
  <c r="E42" i="23" l="1"/>
  <c r="D58" i="23"/>
  <c r="D62" i="23"/>
  <c r="AD33" i="23"/>
  <c r="AD59" i="23"/>
  <c r="E49" i="23"/>
  <c r="AD40" i="23"/>
  <c r="AD51" i="23"/>
  <c r="J43" i="23" a="1"/>
  <c r="J43" i="23" s="1"/>
  <c r="Y43" i="23" s="1"/>
  <c r="N43" i="23" s="1" a="1"/>
  <c r="N43" i="23" s="1"/>
  <c r="AD43" i="23" s="1"/>
  <c r="E45" i="23"/>
  <c r="D46" i="23"/>
  <c r="E21" i="23"/>
  <c r="E24" i="23"/>
  <c r="E27" i="23"/>
  <c r="D34" i="23"/>
  <c r="J36" i="23" a="1"/>
  <c r="J36" i="23" s="1"/>
  <c r="Y36" i="23" s="1"/>
  <c r="N36" i="23" s="1" a="1"/>
  <c r="N36" i="23" s="1"/>
  <c r="AD36" i="23" s="1"/>
  <c r="E39" i="23"/>
  <c r="N42" i="23" a="1"/>
  <c r="N42" i="23" s="1"/>
  <c r="AD42" i="23" s="1"/>
  <c r="E51" i="23"/>
  <c r="D56" i="23"/>
  <c r="Y52" i="23"/>
  <c r="N52" i="23" s="1" a="1"/>
  <c r="N52" i="23" s="1"/>
  <c r="AD52" i="23" s="1"/>
  <c r="Z52" i="23"/>
  <c r="Y55" i="23"/>
  <c r="N55" i="23" s="1" a="1"/>
  <c r="N55" i="23" s="1"/>
  <c r="AD55" i="23" s="1"/>
  <c r="Z55" i="23"/>
  <c r="Y57" i="23"/>
  <c r="N57" i="23" s="1" a="1"/>
  <c r="N57" i="23" s="1"/>
  <c r="AD57" i="23" s="1"/>
  <c r="Z57" i="23"/>
  <c r="Y62" i="23"/>
  <c r="N62" i="23" s="1" a="1"/>
  <c r="N62" i="23" s="1"/>
  <c r="AD62" i="23" s="1"/>
  <c r="Z62" i="23"/>
  <c r="Y54" i="23"/>
  <c r="N54" i="23" s="1" a="1"/>
  <c r="N54" i="23" s="1"/>
  <c r="AD54" i="23" s="1"/>
  <c r="Z54" i="23"/>
  <c r="Y58" i="23"/>
  <c r="N58" i="23" s="1" a="1"/>
  <c r="N58" i="23" s="1"/>
  <c r="AD58" i="23" s="1"/>
  <c r="Z58" i="23"/>
  <c r="Y53" i="23"/>
  <c r="N53" i="23" s="1" a="1"/>
  <c r="N53" i="23" s="1"/>
  <c r="AD53" i="23" s="1"/>
  <c r="Z53" i="23"/>
  <c r="Y56" i="23"/>
  <c r="N56" i="23" s="1" a="1"/>
  <c r="N56" i="23" s="1"/>
  <c r="AD56" i="23" s="1"/>
  <c r="Z56" i="23"/>
  <c r="E36" i="23"/>
  <c r="D57" i="23"/>
  <c r="D31" i="23"/>
  <c r="D40" i="23"/>
  <c r="D50" i="23"/>
  <c r="D22" i="23"/>
  <c r="D25" i="23"/>
  <c r="D28" i="23"/>
  <c r="E33" i="23"/>
  <c r="J34" i="23" a="1"/>
  <c r="J34" i="23" s="1"/>
  <c r="Y34" i="23" s="1"/>
  <c r="N34" i="23" s="1" a="1"/>
  <c r="N34" i="23" s="1"/>
  <c r="AD34" i="23" s="1"/>
  <c r="J41" i="23" a="1"/>
  <c r="J41" i="23" s="1"/>
  <c r="Y41" i="23" s="1"/>
  <c r="N41" i="23" s="1" a="1"/>
  <c r="N41" i="23" s="1"/>
  <c r="AD41" i="23" s="1"/>
  <c r="E44" i="23"/>
  <c r="E47" i="23"/>
  <c r="J48" i="23" a="1"/>
  <c r="J48" i="23" s="1"/>
  <c r="Y48" i="23" s="1"/>
  <c r="N48" i="23" s="1" a="1"/>
  <c r="N48" i="23" s="1"/>
  <c r="AD48" i="23" s="1"/>
  <c r="E18" i="23"/>
  <c r="E30" i="23"/>
  <c r="J31" i="23" a="1"/>
  <c r="J31" i="23" s="1"/>
  <c r="Y31" i="23" s="1"/>
  <c r="N31" i="23" s="1" a="1"/>
  <c r="N31" i="23" s="1"/>
  <c r="AD31" i="23" s="1"/>
  <c r="N37" i="23" a="1"/>
  <c r="N37" i="23" s="1"/>
  <c r="AD37" i="23" s="1"/>
  <c r="D59" i="23"/>
  <c r="AC18" i="23"/>
  <c r="J22" i="23" a="1"/>
  <c r="J22" i="23" s="1"/>
  <c r="Y22" i="23" s="1"/>
  <c r="N22" i="23" s="1" a="1"/>
  <c r="N22" i="23" s="1"/>
  <c r="AD22" i="23" s="1"/>
  <c r="J25" i="23" a="1"/>
  <c r="J25" i="23" s="1"/>
  <c r="Y25" i="23" s="1"/>
  <c r="N25" i="23" s="1" a="1"/>
  <c r="N25" i="23" s="1"/>
  <c r="AD25" i="23" s="1"/>
  <c r="J28" i="23" a="1"/>
  <c r="J28" i="23" s="1"/>
  <c r="Y28" i="23" s="1"/>
  <c r="N28" i="23" s="1" a="1"/>
  <c r="N28" i="23" s="1"/>
  <c r="AD28" i="23" s="1"/>
  <c r="Z59" i="23"/>
  <c r="Z60" i="23"/>
  <c r="Z61" i="23"/>
  <c r="AD15" i="23"/>
  <c r="N19" i="23" a="1"/>
  <c r="N19" i="23" s="1"/>
  <c r="AD19" i="23" s="1"/>
  <c r="AC19" i="23"/>
  <c r="AC14" i="23"/>
  <c r="N18" i="23" a="1"/>
  <c r="N18" i="23" s="1"/>
  <c r="AD18" i="23" s="1"/>
  <c r="N16" i="23" a="1"/>
  <c r="N16" i="23" s="1"/>
  <c r="AD16" i="23" s="1"/>
  <c r="D19" i="23"/>
  <c r="AC13" i="23"/>
  <c r="AC17" i="23"/>
  <c r="AC16" i="23"/>
  <c r="AC15" i="23"/>
  <c r="Z19" i="23"/>
  <c r="D20" i="23"/>
  <c r="D23" i="23"/>
  <c r="D26" i="23"/>
  <c r="D29" i="23"/>
  <c r="D32" i="23"/>
  <c r="D35" i="23"/>
  <c r="D38" i="23"/>
  <c r="D52" i="23"/>
  <c r="Z15" i="23"/>
  <c r="Z18" i="23"/>
  <c r="Z21" i="23"/>
  <c r="Z24" i="23"/>
  <c r="Z27" i="23"/>
  <c r="Z30" i="23"/>
  <c r="Z33" i="23"/>
  <c r="Z36" i="23"/>
  <c r="Z39" i="23"/>
  <c r="Z41" i="23"/>
  <c r="Z43" i="23"/>
  <c r="Z45" i="23"/>
  <c r="Z47" i="23"/>
  <c r="Z49" i="23"/>
  <c r="Z51" i="23"/>
  <c r="Z16" i="23"/>
  <c r="Y13" i="23"/>
  <c r="N13" i="23" s="1" a="1"/>
  <c r="N13" i="23" s="1"/>
  <c r="AD13" i="23" s="1"/>
  <c r="D53" i="23"/>
  <c r="Z22" i="23"/>
  <c r="Z37" i="23"/>
  <c r="Y14" i="23"/>
  <c r="N14" i="23" s="1" a="1"/>
  <c r="N14" i="23" s="1"/>
  <c r="AD14" i="23" s="1"/>
  <c r="D13" i="23"/>
  <c r="AA63" i="23"/>
  <c r="D14" i="23"/>
  <c r="D15" i="23"/>
  <c r="E16" i="23"/>
  <c r="J17" i="23" a="1"/>
  <c r="J17" i="23" s="1"/>
  <c r="J20" i="23" a="1"/>
  <c r="J20" i="23" s="1"/>
  <c r="J23" i="23" a="1"/>
  <c r="J23" i="23" s="1"/>
  <c r="J26" i="23" a="1"/>
  <c r="J26" i="23" s="1"/>
  <c r="J29" i="23" a="1"/>
  <c r="J29" i="23" s="1"/>
  <c r="J32" i="23" a="1"/>
  <c r="J32" i="23" s="1"/>
  <c r="J35" i="23" a="1"/>
  <c r="J35" i="23" s="1"/>
  <c r="J38" i="23" a="1"/>
  <c r="J38" i="23" s="1"/>
  <c r="Z31" i="23"/>
  <c r="Z40" i="23"/>
  <c r="Z42" i="23"/>
  <c r="Z44" i="23"/>
  <c r="Z46" i="23"/>
  <c r="Z48" i="23"/>
  <c r="Z50" i="23"/>
  <c r="D54" i="23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13" i="18"/>
  <c r="Z25" i="23" l="1"/>
  <c r="Z28" i="23"/>
  <c r="Z34" i="23"/>
  <c r="AC63" i="23"/>
  <c r="Y38" i="23"/>
  <c r="N38" i="23" s="1" a="1"/>
  <c r="N38" i="23" s="1"/>
  <c r="AD38" i="23" s="1"/>
  <c r="Z38" i="23"/>
  <c r="Y20" i="23"/>
  <c r="N20" i="23" s="1" a="1"/>
  <c r="N20" i="23" s="1"/>
  <c r="AD20" i="23" s="1"/>
  <c r="Z20" i="23"/>
  <c r="Y35" i="23"/>
  <c r="N35" i="23" s="1" a="1"/>
  <c r="N35" i="23" s="1"/>
  <c r="AD35" i="23" s="1"/>
  <c r="Z35" i="23"/>
  <c r="Y17" i="23"/>
  <c r="N17" i="23" s="1" a="1"/>
  <c r="N17" i="23" s="1"/>
  <c r="AD17" i="23" s="1"/>
  <c r="Z17" i="23"/>
  <c r="Y32" i="23"/>
  <c r="N32" i="23" s="1" a="1"/>
  <c r="N32" i="23" s="1"/>
  <c r="AD32" i="23" s="1"/>
  <c r="Z32" i="23"/>
  <c r="Y29" i="23"/>
  <c r="N29" i="23" s="1" a="1"/>
  <c r="N29" i="23" s="1"/>
  <c r="AD29" i="23" s="1"/>
  <c r="Z29" i="23"/>
  <c r="Y26" i="23"/>
  <c r="N26" i="23" s="1" a="1"/>
  <c r="N26" i="23" s="1"/>
  <c r="AD26" i="23" s="1"/>
  <c r="Z26" i="23"/>
  <c r="Y23" i="23"/>
  <c r="N23" i="23" s="1" a="1"/>
  <c r="N23" i="23" s="1"/>
  <c r="AD23" i="23" s="1"/>
  <c r="Z23" i="23"/>
  <c r="AC62" i="18"/>
  <c r="AD62" i="18" s="1"/>
  <c r="AC61" i="18"/>
  <c r="AD61" i="18" s="1"/>
  <c r="AC60" i="18"/>
  <c r="AD60" i="18" s="1"/>
  <c r="AC59" i="18"/>
  <c r="AD59" i="18" s="1"/>
  <c r="AC58" i="18"/>
  <c r="AD58" i="18" s="1"/>
  <c r="AC57" i="18"/>
  <c r="AD57" i="18" s="1"/>
  <c r="AC56" i="18"/>
  <c r="AD56" i="18" s="1"/>
  <c r="AC55" i="18"/>
  <c r="AD55" i="18" s="1"/>
  <c r="AC54" i="18"/>
  <c r="AD54" i="18" s="1"/>
  <c r="AC53" i="18"/>
  <c r="AD53" i="18" s="1"/>
  <c r="AC52" i="18"/>
  <c r="AD52" i="18" s="1"/>
  <c r="AC51" i="18"/>
  <c r="AD51" i="18" s="1"/>
  <c r="AC50" i="18"/>
  <c r="AD50" i="18" s="1"/>
  <c r="AC49" i="18"/>
  <c r="AD49" i="18" s="1"/>
  <c r="AC48" i="18"/>
  <c r="AD48" i="18" s="1"/>
  <c r="AC47" i="18"/>
  <c r="AD47" i="18" s="1"/>
  <c r="AC46" i="18"/>
  <c r="AD46" i="18" s="1"/>
  <c r="AC45" i="18"/>
  <c r="AD45" i="18" s="1"/>
  <c r="AC44" i="18"/>
  <c r="AD44" i="18" s="1"/>
  <c r="AC43" i="18"/>
  <c r="AD43" i="18" s="1"/>
  <c r="AC42" i="18"/>
  <c r="AD42" i="18" s="1"/>
  <c r="AC41" i="18"/>
  <c r="AD41" i="18" s="1"/>
  <c r="AC40" i="18"/>
  <c r="AD40" i="18" s="1"/>
  <c r="AC39" i="18"/>
  <c r="AD39" i="18" s="1"/>
  <c r="AC38" i="18"/>
  <c r="AD38" i="18" s="1"/>
  <c r="AC37" i="18"/>
  <c r="AD37" i="18" s="1"/>
  <c r="AC36" i="18"/>
  <c r="AD36" i="18" s="1"/>
  <c r="AC35" i="18"/>
  <c r="AD35" i="18" s="1"/>
  <c r="AC34" i="18"/>
  <c r="AD34" i="18" s="1"/>
  <c r="AC33" i="18"/>
  <c r="AD33" i="18" s="1"/>
  <c r="AC32" i="18"/>
  <c r="AD32" i="18" s="1"/>
  <c r="AC31" i="18"/>
  <c r="AD31" i="18" s="1"/>
  <c r="AC30" i="18"/>
  <c r="AC29" i="18"/>
  <c r="AC28" i="18"/>
  <c r="AC27" i="18"/>
  <c r="AC26" i="18"/>
  <c r="AC25" i="18"/>
  <c r="AC24" i="18"/>
  <c r="AC23" i="18"/>
  <c r="AC22" i="18"/>
  <c r="AC21" i="18"/>
  <c r="AC20" i="18"/>
  <c r="AC19" i="18"/>
  <c r="AC18" i="18"/>
  <c r="AC17" i="18"/>
  <c r="AC16" i="18"/>
  <c r="AC15" i="18"/>
  <c r="AC14" i="18"/>
  <c r="AC13" i="18"/>
  <c r="AB62" i="18"/>
  <c r="AB61" i="18"/>
  <c r="AB60" i="18"/>
  <c r="AB59" i="18"/>
  <c r="AB58" i="18"/>
  <c r="AB57" i="18"/>
  <c r="AB56" i="18"/>
  <c r="AB55" i="18"/>
  <c r="AB54" i="18"/>
  <c r="AB53" i="18"/>
  <c r="AB52" i="18"/>
  <c r="AB51" i="18"/>
  <c r="AB50" i="18"/>
  <c r="AB49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4" i="18"/>
  <c r="AB33" i="18"/>
  <c r="AB32" i="18"/>
  <c r="AB31" i="18"/>
  <c r="AB30" i="18"/>
  <c r="AB29" i="18"/>
  <c r="AB28" i="18"/>
  <c r="AB27" i="18"/>
  <c r="AB26" i="18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AB13" i="18"/>
  <c r="AD19" i="18" l="1"/>
  <c r="AD27" i="18"/>
  <c r="AD20" i="18"/>
  <c r="AD24" i="18"/>
  <c r="AD28" i="18"/>
  <c r="AD21" i="18"/>
  <c r="AD25" i="18"/>
  <c r="AD29" i="18"/>
  <c r="AD23" i="18"/>
  <c r="AD18" i="18"/>
  <c r="AD22" i="18"/>
  <c r="AD26" i="18"/>
  <c r="AD30" i="18"/>
  <c r="AD63" i="23"/>
  <c r="Z63" i="23"/>
  <c r="AD17" i="18"/>
  <c r="AD16" i="18"/>
  <c r="AD15" i="18"/>
  <c r="AD13" i="18"/>
  <c r="AD14" i="18"/>
  <c r="AB63" i="18"/>
  <c r="O14" i="18" l="1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13" i="18"/>
  <c r="G4" i="18" l="1"/>
  <c r="Y14" i="18" l="1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13" i="18"/>
  <c r="J38" i="18" l="1" a="1"/>
  <c r="J38" i="18" s="1"/>
  <c r="J62" i="18" a="1"/>
  <c r="J62" i="18" s="1"/>
  <c r="J22" i="18" a="1"/>
  <c r="J22" i="18" s="1"/>
  <c r="J29" i="18" a="1"/>
  <c r="J29" i="18" s="1"/>
  <c r="J20" i="18" a="1"/>
  <c r="J20" i="18" s="1"/>
  <c r="J27" i="18" a="1"/>
  <c r="J27" i="18" s="1"/>
  <c r="J18" i="18" a="1"/>
  <c r="J18" i="18" s="1"/>
  <c r="J54" i="18" a="1"/>
  <c r="J54" i="18" s="1"/>
  <c r="J30" i="18" a="1"/>
  <c r="J30" i="18" s="1"/>
  <c r="J53" i="18" a="1"/>
  <c r="J53" i="18" s="1"/>
  <c r="J21" i="18" a="1"/>
  <c r="J21" i="18" s="1"/>
  <c r="J44" i="18" a="1"/>
  <c r="J44" i="18" s="1"/>
  <c r="J36" i="18" a="1"/>
  <c r="J36" i="18" s="1"/>
  <c r="J51" i="18" a="1"/>
  <c r="J51" i="18" s="1"/>
  <c r="J35" i="18" a="1"/>
  <c r="J35" i="18" s="1"/>
  <c r="J50" i="18" a="1"/>
  <c r="J50" i="18" s="1"/>
  <c r="J34" i="18" a="1"/>
  <c r="J34" i="18" s="1"/>
  <c r="J57" i="18" a="1"/>
  <c r="J57" i="18" s="1"/>
  <c r="J49" i="18" a="1"/>
  <c r="J49" i="18" s="1"/>
  <c r="J41" i="18" a="1"/>
  <c r="J41" i="18" s="1"/>
  <c r="J33" i="18" a="1"/>
  <c r="J33" i="18" s="1"/>
  <c r="J25" i="18" a="1"/>
  <c r="J25" i="18" s="1"/>
  <c r="J17" i="18" a="1"/>
  <c r="J17" i="18" s="1"/>
  <c r="J61" i="18" a="1"/>
  <c r="J61" i="18" s="1"/>
  <c r="J37" i="18" a="1"/>
  <c r="J37" i="18" s="1"/>
  <c r="J52" i="18" a="1"/>
  <c r="J52" i="18" s="1"/>
  <c r="J28" i="18" a="1"/>
  <c r="J28" i="18" s="1"/>
  <c r="J59" i="18" a="1"/>
  <c r="J59" i="18" s="1"/>
  <c r="J43" i="18" a="1"/>
  <c r="J43" i="18" s="1"/>
  <c r="J19" i="18" a="1"/>
  <c r="J19" i="18" s="1"/>
  <c r="J58" i="18" a="1"/>
  <c r="J58" i="18" s="1"/>
  <c r="J42" i="18" a="1"/>
  <c r="J42" i="18" s="1"/>
  <c r="J26" i="18" a="1"/>
  <c r="J26" i="18" s="1"/>
  <c r="J56" i="18" a="1"/>
  <c r="J56" i="18" s="1"/>
  <c r="J48" i="18" a="1"/>
  <c r="J48" i="18" s="1"/>
  <c r="J40" i="18" a="1"/>
  <c r="J40" i="18" s="1"/>
  <c r="J32" i="18" a="1"/>
  <c r="J32" i="18" s="1"/>
  <c r="J24" i="18" a="1"/>
  <c r="J24" i="18" s="1"/>
  <c r="J16" i="18" a="1"/>
  <c r="J16" i="18" s="1"/>
  <c r="J46" i="18" a="1"/>
  <c r="J46" i="18" s="1"/>
  <c r="J45" i="18" a="1"/>
  <c r="J45" i="18" s="1"/>
  <c r="J60" i="18" a="1"/>
  <c r="J60" i="18" s="1"/>
  <c r="J55" i="18" a="1"/>
  <c r="J55" i="18" s="1"/>
  <c r="J47" i="18" a="1"/>
  <c r="J47" i="18" s="1"/>
  <c r="J39" i="18" a="1"/>
  <c r="J39" i="18" s="1"/>
  <c r="J31" i="18" a="1"/>
  <c r="J31" i="18" s="1"/>
  <c r="J23" i="18" a="1"/>
  <c r="J23" i="18" s="1"/>
  <c r="J15" i="18" a="1"/>
  <c r="J15" i="18" s="1"/>
  <c r="AA15" i="18" s="1"/>
  <c r="J13" i="18" a="1"/>
  <c r="J13" i="18" s="1"/>
  <c r="AA13" i="18" s="1"/>
  <c r="J14" i="18" a="1"/>
  <c r="J14" i="18" s="1"/>
  <c r="AA54" i="18" l="1"/>
  <c r="Z54" i="18"/>
  <c r="N54" i="18" s="1" a="1"/>
  <c r="N54" i="18" s="1"/>
  <c r="AE54" i="18" s="1"/>
  <c r="AA29" i="18"/>
  <c r="Z29" i="18"/>
  <c r="N29" i="18" s="1" a="1"/>
  <c r="N29" i="18" s="1"/>
  <c r="AE29" i="18" s="1"/>
  <c r="AA23" i="18"/>
  <c r="Z23" i="18"/>
  <c r="N23" i="18" s="1" a="1"/>
  <c r="N23" i="18" s="1"/>
  <c r="AE23" i="18" s="1"/>
  <c r="AA55" i="18"/>
  <c r="Z55" i="18"/>
  <c r="N55" i="18" s="1" a="1"/>
  <c r="N55" i="18" s="1"/>
  <c r="AE55" i="18" s="1"/>
  <c r="AA16" i="18"/>
  <c r="Z16" i="18"/>
  <c r="N16" i="18" s="1" a="1"/>
  <c r="N16" i="18" s="1"/>
  <c r="AE16" i="18" s="1"/>
  <c r="AA48" i="18"/>
  <c r="Z48" i="18"/>
  <c r="N48" i="18" s="1" a="1"/>
  <c r="N48" i="18" s="1"/>
  <c r="AE48" i="18" s="1"/>
  <c r="AA58" i="18"/>
  <c r="Z58" i="18"/>
  <c r="N58" i="18" s="1" a="1"/>
  <c r="N58" i="18" s="1"/>
  <c r="AE58" i="18" s="1"/>
  <c r="AA28" i="18"/>
  <c r="Z28" i="18"/>
  <c r="N28" i="18" s="1" a="1"/>
  <c r="N28" i="18" s="1"/>
  <c r="AE28" i="18" s="1"/>
  <c r="AA17" i="18"/>
  <c r="Z17" i="18"/>
  <c r="N17" i="18" s="1" a="1"/>
  <c r="N17" i="18" s="1"/>
  <c r="AE17" i="18" s="1"/>
  <c r="AA49" i="18"/>
  <c r="Z49" i="18"/>
  <c r="N49" i="18" s="1" a="1"/>
  <c r="N49" i="18" s="1"/>
  <c r="AE49" i="18" s="1"/>
  <c r="AA35" i="18"/>
  <c r="Z35" i="18"/>
  <c r="N35" i="18" s="1" a="1"/>
  <c r="N35" i="18" s="1"/>
  <c r="AE35" i="18" s="1"/>
  <c r="AA21" i="18"/>
  <c r="Z21" i="18"/>
  <c r="N21" i="18" s="1" a="1"/>
  <c r="N21" i="18" s="1"/>
  <c r="AE21" i="18" s="1"/>
  <c r="AA18" i="18"/>
  <c r="Z18" i="18"/>
  <c r="N18" i="18" s="1" a="1"/>
  <c r="N18" i="18" s="1"/>
  <c r="AE18" i="18" s="1"/>
  <c r="AA22" i="18"/>
  <c r="Z22" i="18"/>
  <c r="N22" i="18" s="1" a="1"/>
  <c r="N22" i="18" s="1"/>
  <c r="AE22" i="18" s="1"/>
  <c r="AA41" i="18"/>
  <c r="Z41" i="18"/>
  <c r="N41" i="18" s="1" a="1"/>
  <c r="N41" i="18" s="1"/>
  <c r="AE41" i="18" s="1"/>
  <c r="AA52" i="18"/>
  <c r="Z52" i="18"/>
  <c r="N52" i="18" s="1" a="1"/>
  <c r="N52" i="18" s="1"/>
  <c r="AE52" i="18" s="1"/>
  <c r="AA25" i="18"/>
  <c r="Z25" i="18"/>
  <c r="N25" i="18" s="1" a="1"/>
  <c r="N25" i="18" s="1"/>
  <c r="AE25" i="18" s="1"/>
  <c r="AA57" i="18"/>
  <c r="Z57" i="18"/>
  <c r="N57" i="18" s="1" a="1"/>
  <c r="N57" i="18" s="1"/>
  <c r="AE57" i="18" s="1"/>
  <c r="AA51" i="18"/>
  <c r="Z51" i="18"/>
  <c r="N51" i="18" s="1" a="1"/>
  <c r="N51" i="18" s="1"/>
  <c r="AE51" i="18" s="1"/>
  <c r="AA53" i="18"/>
  <c r="Z53" i="18"/>
  <c r="N53" i="18" s="1" a="1"/>
  <c r="N53" i="18" s="1"/>
  <c r="AE53" i="18" s="1"/>
  <c r="AA27" i="18"/>
  <c r="Z27" i="18"/>
  <c r="N27" i="18" s="1" a="1"/>
  <c r="N27" i="18" s="1"/>
  <c r="AE27" i="18" s="1"/>
  <c r="AA62" i="18"/>
  <c r="Z62" i="18"/>
  <c r="N62" i="18" s="1" a="1"/>
  <c r="N62" i="18" s="1"/>
  <c r="AE62" i="18" s="1"/>
  <c r="AA31" i="18"/>
  <c r="Z31" i="18"/>
  <c r="N31" i="18" s="1" a="1"/>
  <c r="N31" i="18" s="1"/>
  <c r="AE31" i="18" s="1"/>
  <c r="AA19" i="18"/>
  <c r="Z19" i="18"/>
  <c r="N19" i="18" s="1" a="1"/>
  <c r="N19" i="18" s="1"/>
  <c r="AE19" i="18" s="1"/>
  <c r="AA39" i="18"/>
  <c r="Z39" i="18"/>
  <c r="N39" i="18" s="1" a="1"/>
  <c r="N39" i="18" s="1"/>
  <c r="AE39" i="18" s="1"/>
  <c r="AA32" i="18"/>
  <c r="Z32" i="18"/>
  <c r="N32" i="18" s="1" a="1"/>
  <c r="N32" i="18" s="1"/>
  <c r="AE32" i="18" s="1"/>
  <c r="AA26" i="18"/>
  <c r="Z26" i="18"/>
  <c r="N26" i="18" s="1" a="1"/>
  <c r="N26" i="18" s="1"/>
  <c r="AE26" i="18" s="1"/>
  <c r="AA43" i="18"/>
  <c r="Z43" i="18"/>
  <c r="N43" i="18" s="1" a="1"/>
  <c r="N43" i="18" s="1"/>
  <c r="AE43" i="18" s="1"/>
  <c r="AA37" i="18"/>
  <c r="Z37" i="18"/>
  <c r="N37" i="18" s="1" a="1"/>
  <c r="N37" i="18" s="1"/>
  <c r="AE37" i="18" s="1"/>
  <c r="AA44" i="18"/>
  <c r="Z44" i="18"/>
  <c r="N44" i="18" s="1" a="1"/>
  <c r="N44" i="18" s="1"/>
  <c r="AE44" i="18" s="1"/>
  <c r="AA60" i="18"/>
  <c r="Z60" i="18"/>
  <c r="N60" i="18" s="1" a="1"/>
  <c r="N60" i="18" s="1"/>
  <c r="AE60" i="18" s="1"/>
  <c r="AA56" i="18"/>
  <c r="Z56" i="18"/>
  <c r="N56" i="18" s="1" a="1"/>
  <c r="N56" i="18" s="1"/>
  <c r="AE56" i="18" s="1"/>
  <c r="Z15" i="18"/>
  <c r="N15" i="18" s="1" a="1"/>
  <c r="N15" i="18" s="1"/>
  <c r="AE15" i="18" s="1"/>
  <c r="AA45" i="18"/>
  <c r="Z45" i="18"/>
  <c r="N45" i="18" s="1" a="1"/>
  <c r="N45" i="18" s="1"/>
  <c r="AE45" i="18" s="1"/>
  <c r="AA33" i="18"/>
  <c r="Z33" i="18"/>
  <c r="N33" i="18" s="1" a="1"/>
  <c r="N33" i="18" s="1"/>
  <c r="AE33" i="18" s="1"/>
  <c r="AA34" i="18"/>
  <c r="Z34" i="18"/>
  <c r="N34" i="18" s="1" a="1"/>
  <c r="N34" i="18" s="1"/>
  <c r="AE34" i="18" s="1"/>
  <c r="AA36" i="18"/>
  <c r="Z36" i="18"/>
  <c r="N36" i="18" s="1" a="1"/>
  <c r="N36" i="18" s="1"/>
  <c r="AE36" i="18" s="1"/>
  <c r="AA30" i="18"/>
  <c r="Z30" i="18"/>
  <c r="N30" i="18" s="1" a="1"/>
  <c r="N30" i="18" s="1"/>
  <c r="AE30" i="18" s="1"/>
  <c r="AA20" i="18"/>
  <c r="Z20" i="18"/>
  <c r="N20" i="18" s="1" a="1"/>
  <c r="N20" i="18" s="1"/>
  <c r="AE20" i="18" s="1"/>
  <c r="AA38" i="18"/>
  <c r="Z38" i="18"/>
  <c r="N38" i="18" s="1" a="1"/>
  <c r="N38" i="18" s="1"/>
  <c r="AE38" i="18" s="1"/>
  <c r="AA50" i="18"/>
  <c r="Z50" i="18"/>
  <c r="N50" i="18" s="1" a="1"/>
  <c r="N50" i="18" s="1"/>
  <c r="AE50" i="18" s="1"/>
  <c r="AA24" i="18"/>
  <c r="Z24" i="18"/>
  <c r="N24" i="18" s="1" a="1"/>
  <c r="N24" i="18" s="1"/>
  <c r="AE24" i="18" s="1"/>
  <c r="AA47" i="18"/>
  <c r="Z47" i="18"/>
  <c r="N47" i="18" s="1" a="1"/>
  <c r="N47" i="18" s="1"/>
  <c r="AE47" i="18" s="1"/>
  <c r="AA46" i="18"/>
  <c r="Z46" i="18"/>
  <c r="N46" i="18" s="1" a="1"/>
  <c r="N46" i="18" s="1"/>
  <c r="AE46" i="18" s="1"/>
  <c r="AA40" i="18"/>
  <c r="Z40" i="18"/>
  <c r="N40" i="18" s="1" a="1"/>
  <c r="N40" i="18" s="1"/>
  <c r="AE40" i="18" s="1"/>
  <c r="AA42" i="18"/>
  <c r="Z42" i="18"/>
  <c r="N42" i="18" s="1" a="1"/>
  <c r="N42" i="18" s="1"/>
  <c r="AE42" i="18" s="1"/>
  <c r="AA59" i="18"/>
  <c r="Z59" i="18"/>
  <c r="N59" i="18" s="1" a="1"/>
  <c r="N59" i="18" s="1"/>
  <c r="AE59" i="18" s="1"/>
  <c r="AA61" i="18"/>
  <c r="Z61" i="18"/>
  <c r="N61" i="18" s="1" a="1"/>
  <c r="N61" i="18" s="1"/>
  <c r="AE61" i="18" s="1"/>
  <c r="Z13" i="18"/>
  <c r="N13" i="18" s="1" a="1"/>
  <c r="N13" i="18" s="1"/>
  <c r="AE13" i="18" s="1"/>
  <c r="AA14" i="18"/>
  <c r="Z14" i="18"/>
  <c r="N14" i="18" s="1" a="1"/>
  <c r="N14" i="18" s="1"/>
  <c r="AE14" i="18" s="1"/>
  <c r="AE63" i="18" l="1"/>
  <c r="AA63" i="18" l="1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13" i="18"/>
  <c r="E62" i="18" l="1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AD63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<sst xmlns="http://schemas.openxmlformats.org/spreadsheetml/2006/main" count="260" uniqueCount="110">
  <si>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</si>
  <si>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</si>
  <si>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</si>
  <si>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</si>
  <si>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</si>
  <si>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</si>
  <si>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</si>
  <si>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</si>
  <si>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</si>
  <si>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</si>
  <si>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</si>
  <si>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種別
※プルダウン選択</t>
    <rPh sb="0" eb="2">
      <t>シュベツ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</si>
  <si>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</si>
  <si>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</si>
  <si>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</si>
  <si>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</si>
  <si>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</si>
  <si>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</si>
  <si>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</si>
  <si>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</si>
  <si>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加熱能力（kW）</t>
    <rPh sb="0" eb="2">
      <t>カネツ</t>
    </rPh>
    <rPh sb="2" eb="4">
      <t>ノウリョク</t>
    </rPh>
    <phoneticPr fontId="18"/>
  </si>
  <si>
    <t>消費電力（kW）</t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</si>
  <si>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</si>
  <si>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</si>
  <si>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</si>
  <si>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</si>
  <si>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</si>
  <si>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</si>
  <si>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</si>
  <si>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</si>
  <si>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</si>
  <si>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基準値
（COP）</t>
    <phoneticPr fontId="18"/>
  </si>
  <si>
    <t>性能値
（COP）</t>
    <rPh sb="0" eb="2">
      <t>セイノウ</t>
    </rPh>
    <rPh sb="2" eb="3">
      <t>チ</t>
    </rPh>
    <phoneticPr fontId="18"/>
  </si>
  <si>
    <t>性能値（COP）：</t>
    <rPh sb="0" eb="2">
      <t>セイノウ</t>
    </rPh>
    <rPh sb="2" eb="3">
      <t>チ</t>
    </rPh>
    <phoneticPr fontId="18"/>
  </si>
  <si>
    <t>大項目</t>
    <rPh sb="0" eb="3">
      <t>ダイコウモク</t>
    </rPh>
    <phoneticPr fontId="18"/>
  </si>
  <si>
    <t>熱源／方式</t>
    <rPh sb="0" eb="2">
      <t>ネツゲン</t>
    </rPh>
    <rPh sb="3" eb="5">
      <t>ホウシキ</t>
    </rPh>
    <phoneticPr fontId="18"/>
  </si>
  <si>
    <t>蒸気発生ヒートポンプ</t>
    <rPh sb="0" eb="2">
      <t>ジョウキ</t>
    </rPh>
    <rPh sb="2" eb="4">
      <t>ハッセイ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</si>
  <si>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</si>
  <si>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水熱源／一過式</t>
    <rPh sb="0" eb="1">
      <t>ミズ</t>
    </rPh>
    <rPh sb="1" eb="3">
      <t>ネツゲン</t>
    </rPh>
    <rPh sb="4" eb="7">
      <t>イッカシキ</t>
    </rPh>
    <phoneticPr fontId="18"/>
  </si>
  <si>
    <t>蒸気供給温度：120℃以上～150℃未満</t>
    <rPh sb="0" eb="2">
      <t>ジョウキ</t>
    </rPh>
    <rPh sb="2" eb="4">
      <t>キョウキュウ</t>
    </rPh>
    <rPh sb="4" eb="6">
      <t>オンド</t>
    </rPh>
    <rPh sb="11" eb="13">
      <t>イジョウ</t>
    </rPh>
    <rPh sb="18" eb="20">
      <t>ミマン</t>
    </rPh>
    <phoneticPr fontId="18"/>
  </si>
  <si>
    <t>蒸気供給温度：150℃以上～165℃未満</t>
    <rPh sb="0" eb="2">
      <t>ジョウキ</t>
    </rPh>
    <rPh sb="2" eb="4">
      <t>キョウキュウ</t>
    </rPh>
    <rPh sb="4" eb="6">
      <t>オンド</t>
    </rPh>
    <rPh sb="11" eb="13">
      <t>イジョウ</t>
    </rPh>
    <rPh sb="18" eb="20">
      <t>ミマン</t>
    </rPh>
    <phoneticPr fontId="18"/>
  </si>
  <si>
    <t>蒸気供給温度：165℃以上</t>
    <rPh sb="0" eb="2">
      <t>ジョウキ</t>
    </rPh>
    <rPh sb="2" eb="4">
      <t>キョウキュウ</t>
    </rPh>
    <rPh sb="4" eb="6">
      <t>オンド</t>
    </rPh>
    <rPh sb="11" eb="13">
      <t>イジョウ</t>
    </rPh>
    <phoneticPr fontId="18"/>
  </si>
  <si>
    <t>熱源水入口温度：65℃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</si>
  <si>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熱源水入口温度：90℃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</si>
  <si>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熱源水入口温度：70℃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</si>
  <si>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</si>
  <si>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熱源水入口温度：65℃</t>
    <phoneticPr fontId="18"/>
  </si>
  <si>
    <t>測定条件①
判定</t>
    <rPh sb="0" eb="4">
      <t>ソクテイジョウケン</t>
    </rPh>
    <rPh sb="6" eb="8">
      <t>ハンテイ</t>
    </rPh>
    <phoneticPr fontId="18"/>
  </si>
  <si>
    <t>測定条件②
判定</t>
    <rPh sb="0" eb="4">
      <t>ソクテイジョウケン</t>
    </rPh>
    <rPh sb="6" eb="8">
      <t>ハンテイ</t>
    </rPh>
    <phoneticPr fontId="18"/>
  </si>
  <si>
    <t>非公表</t>
    <phoneticPr fontId="18"/>
  </si>
  <si>
    <t>自動表示</t>
    <phoneticPr fontId="18"/>
  </si>
  <si>
    <t>非表示項目</t>
    <phoneticPr fontId="18"/>
  </si>
  <si>
    <t>掛かり増し経費
（設備費）</t>
    <phoneticPr fontId="18"/>
  </si>
  <si>
    <t>掛かり増し経費
（設計費・工事費）</t>
    <phoneticPr fontId="18"/>
  </si>
  <si>
    <t>●●万円／kW</t>
    <rPh sb="2" eb="4">
      <t>マンエン</t>
    </rPh>
    <phoneticPr fontId="18"/>
  </si>
  <si>
    <t>測定条件①
※プルダウン選択</t>
    <rPh sb="0" eb="4">
      <t>ソクテイジョウケン</t>
    </rPh>
    <phoneticPr fontId="18"/>
  </si>
  <si>
    <t>最終更新日</t>
    <rPh sb="0" eb="2">
      <t>サイシュウ</t>
    </rPh>
    <rPh sb="2" eb="5">
      <t>コウシンビ</t>
    </rPh>
    <phoneticPr fontId="18"/>
  </si>
  <si>
    <t>測定条件②</t>
    <rPh sb="0" eb="4">
      <t>ソクテイジョウケン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</si>
  <si>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</si>
  <si>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</si>
  <si>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</si>
  <si>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</si>
  <si>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</si>
  <si>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t>最高供給温度（℃）</t>
    <rPh sb="0" eb="4">
      <t>サイコウキョウキュウ</t>
    </rPh>
    <rPh sb="4" eb="6">
      <t>オンド</t>
    </rPh>
    <phoneticPr fontId="18"/>
  </si>
  <si>
    <t>○○○株式会社</t>
  </si>
  <si>
    <t>マルマルマル</t>
  </si>
  <si>
    <t>マルマルマル</t>
    <phoneticPr fontId="18"/>
  </si>
  <si>
    <t>補助金額
（本体設備費）</t>
    <rPh sb="0" eb="2">
      <t>ホジョ</t>
    </rPh>
    <rPh sb="2" eb="4">
      <t>キンガク</t>
    </rPh>
    <rPh sb="6" eb="8">
      <t>ホンタイ</t>
    </rPh>
    <rPh sb="8" eb="10">
      <t>セツビ</t>
    </rPh>
    <rPh sb="10" eb="11">
      <t>ヒ</t>
    </rPh>
    <phoneticPr fontId="18"/>
  </si>
  <si>
    <t>補助金額
（その他経費）</t>
    <rPh sb="0" eb="2">
      <t>ホジョ</t>
    </rPh>
    <rPh sb="2" eb="4">
      <t>キンガク</t>
    </rPh>
    <rPh sb="8" eb="9">
      <t>タ</t>
    </rPh>
    <rPh sb="9" eb="11">
      <t>ケイヒ</t>
    </rPh>
    <phoneticPr fontId="18"/>
  </si>
  <si>
    <t>Ver01.00</t>
    <phoneticPr fontId="18"/>
  </si>
  <si>
    <t>非公表</t>
    <rPh sb="0" eb="3">
      <t>ヒコウヒョウ</t>
    </rPh>
    <phoneticPr fontId="18"/>
  </si>
  <si>
    <t>対象外</t>
    <rPh sb="0" eb="3">
      <t>タイショウガイ</t>
    </rPh>
    <phoneticPr fontId="18"/>
  </si>
  <si>
    <t>希望小売価格
（千円）</t>
    <rPh sb="0" eb="6">
      <t>キボウコウリカカク</t>
    </rPh>
    <rPh sb="8" eb="9">
      <t>セン</t>
    </rPh>
    <rPh sb="9" eb="10">
      <t>エン</t>
    </rPh>
    <phoneticPr fontId="18"/>
  </si>
  <si>
    <t>事務局
備考欄</t>
    <rPh sb="0" eb="3">
      <t>ジムキョク</t>
    </rPh>
    <rPh sb="4" eb="7">
      <t>ビコウラン</t>
    </rPh>
    <phoneticPr fontId="18"/>
  </si>
  <si>
    <t>ワイルドカードの内訳一覧</t>
    <phoneticPr fontId="18"/>
  </si>
  <si>
    <t>項番</t>
    <rPh sb="0" eb="2">
      <t>ニンイ</t>
    </rPh>
    <phoneticPr fontId="18"/>
  </si>
  <si>
    <t>非公表</t>
    <phoneticPr fontId="18"/>
  </si>
  <si>
    <t>必須（条件有）</t>
    <rPh sb="0" eb="2">
      <t>ヒッス</t>
    </rPh>
    <rPh sb="3" eb="5">
      <t>ジョウケン</t>
    </rPh>
    <rPh sb="5" eb="6">
      <t>アリ</t>
    </rPh>
    <phoneticPr fontId="18"/>
  </si>
  <si>
    <t>XYZヒートポンプ</t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</si>
  <si>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8"/>
  </si>
  <si>
    <t>ワイルドカード
未入力
判定</t>
    <rPh sb="8" eb="11">
      <t>ミニュウリョク</t>
    </rPh>
    <rPh sb="12" eb="14">
      <t>ハンテイ</t>
    </rPh>
    <phoneticPr fontId="18"/>
  </si>
  <si>
    <t>非表示項目</t>
    <rPh sb="0" eb="3">
      <t>ヒヒョウジ</t>
    </rPh>
    <rPh sb="3" eb="5">
      <t>コウモク</t>
    </rPh>
    <phoneticPr fontId="18"/>
  </si>
  <si>
    <t>自動表示</t>
    <rPh sb="0" eb="4">
      <t>ジドウヒョウジ</t>
    </rPh>
    <phoneticPr fontId="18"/>
  </si>
  <si>
    <t>型番重複チェック用</t>
    <phoneticPr fontId="18"/>
  </si>
  <si>
    <t>ABCヒートポンプ</t>
    <phoneticPr fontId="18"/>
  </si>
  <si>
    <t>XYZ-bbbb</t>
  </si>
  <si>
    <t>XYZ-dddd</t>
    <phoneticPr fontId="18"/>
  </si>
  <si>
    <t>XYZ-aaaa</t>
    <phoneticPr fontId="18"/>
  </si>
  <si>
    <t>XYZ-eeee</t>
    <phoneticPr fontId="18"/>
  </si>
  <si>
    <t>EFG-aaaa■</t>
    <phoneticPr fontId="18"/>
  </si>
  <si>
    <t>ABC-1111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</si>
  <si>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</si>
  <si>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</si>
  <si>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</si>
  <si>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</si>
  <si>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EFGヒートポンプ</t>
    <phoneticPr fontId="18"/>
  </si>
  <si>
    <t>ABC-2222■</t>
    <phoneticPr fontId="18"/>
  </si>
  <si>
    <t>-FL（●●仕様）,-GK（〇〇タイプ）</t>
  </si>
  <si>
    <t>産業ヒートポンプ（蒸気発生ヒートポンプ）</t>
    <rPh sb="0" eb="2">
      <t>サンギョウ</t>
    </rPh>
    <rPh sb="9" eb="11">
      <t>ジョウキ</t>
    </rPh>
    <rPh sb="11" eb="13">
      <t>ハッセイ</t>
    </rPh>
    <phoneticPr fontId="18"/>
  </si>
  <si>
    <t>産業ヒートポンプ</t>
    <rPh sb="0" eb="2">
      <t>サンギョウ</t>
    </rPh>
    <phoneticPr fontId="18"/>
  </si>
  <si>
    <t>st-kataban@sii.or.jp</t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</si>
  <si>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>令和３年度
先進的省エネルギー投資促進支援事業における
（C）指定設備導入事業の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35" eb="137">
      <t>セイヒン</t>
    </rPh>
    <rPh sb="142" eb="145">
      <t>シヨウショ</t>
    </rPh>
    <rPh sb="145" eb="146">
      <t>トウ</t>
    </rPh>
    <phoneticPr fontId="18"/>
  </si>
  <si>
    <t>＜備考＞</t>
  </si>
  <si>
    <t>※1 蒸気最高供給温度が１２０℃以上の製品で、表の測定条件において、COPが基準値を満たすこと。</t>
  </si>
  <si>
    <t>○○○株式会社</t>
    <rPh sb="3" eb="7">
      <t>カブシキガイシャ</t>
    </rPh>
    <phoneticPr fontId="18"/>
  </si>
  <si>
    <t>aaaa-bbbb■</t>
    <phoneticPr fontId="18"/>
  </si>
  <si>
    <t>Ver.</t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</si>
  <si>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</si>
  <si>
    <t>1.01</t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</si>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</sst>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;\-0;;@"/>
    <numFmt numFmtId="178" formatCode="0.00_);[Red]\(0.00\)"/>
    <numFmt numFmtId="179" formatCode="#,##0_ "/>
    <numFmt numFmtId="180" formatCode="0_ "/>
  </numFmts>
  <fonts count="6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11"/>
      <color theme="1"/>
      <name val="Meiryo UI"/>
      <family val="3"/>
      <charset val="128"/>
    </font>
    <font>
      <sz val="9"/>
      <color rgb="FF000000"/>
      <name val="ＭＳ Ｐ明朝"/>
      <family val="1"/>
      <charset val="128"/>
    </font>
    <font>
      <b/>
      <sz val="20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39" borderId="0" xfId="0" applyFont="1" applyFill="1" applyAlignment="1" applyProtection="1">
      <alignment horizontal="center" vertical="center" wrapText="1"/>
    </xf>
    <xf numFmtId="0" fontId="45" fillId="39" borderId="0" xfId="169" applyFont="1" applyFill="1" applyAlignment="1" applyProtection="1">
      <alignment horizontal="center" vertical="center" wrapText="1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51" fillId="42" borderId="22" xfId="169" applyFont="1" applyFill="1" applyBorder="1" applyAlignment="1" applyProtection="1">
      <alignment horizontal="center" vertical="center"/>
    </xf>
    <xf numFmtId="0" fontId="51" fillId="42" borderId="24" xfId="169" applyFont="1" applyFill="1" applyBorder="1" applyAlignment="1" applyProtection="1">
      <alignment horizontal="center" vertical="center" wrapText="1"/>
    </xf>
    <xf numFmtId="0" fontId="51" fillId="41" borderId="24" xfId="169" applyFont="1" applyFill="1" applyBorder="1" applyAlignment="1" applyProtection="1">
      <alignment horizontal="center" vertical="center" shrinkToFit="1"/>
    </xf>
    <xf numFmtId="0" fontId="51" fillId="41" borderId="10" xfId="169" applyFont="1" applyFill="1" applyBorder="1" applyAlignment="1" applyProtection="1">
      <alignment horizontal="center" vertical="center" shrinkToFit="1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177" fontId="52" fillId="33" borderId="27" xfId="102" applyNumberFormat="1" applyFont="1" applyFill="1" applyBorder="1" applyAlignment="1" applyProtection="1">
      <alignment horizontal="center" vertical="center" shrinkToFit="1"/>
    </xf>
    <xf numFmtId="49" fontId="52" fillId="0" borderId="27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7" xfId="102" applyNumberFormat="1" applyFont="1" applyBorder="1" applyAlignment="1" applyProtection="1">
      <alignment horizontal="center" vertical="center" shrinkToFit="1"/>
      <protection locked="0"/>
    </xf>
    <xf numFmtId="0" fontId="53" fillId="43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shrinkToFit="1"/>
    </xf>
    <xf numFmtId="0" fontId="51" fillId="42" borderId="33" xfId="169" applyFont="1" applyFill="1" applyBorder="1" applyAlignment="1" applyProtection="1">
      <alignment horizontal="center" vertical="center"/>
    </xf>
    <xf numFmtId="0" fontId="52" fillId="34" borderId="27" xfId="169" applyFont="1" applyFill="1" applyBorder="1" applyAlignment="1" applyProtection="1">
      <alignment horizontal="center" vertical="center"/>
    </xf>
    <xf numFmtId="0" fontId="52" fillId="33" borderId="27" xfId="169" applyFont="1" applyFill="1" applyBorder="1" applyAlignment="1" applyProtection="1">
      <alignment horizontal="center" vertical="center"/>
    </xf>
    <xf numFmtId="0" fontId="50" fillId="38" borderId="24" xfId="169" applyFont="1" applyFill="1" applyBorder="1" applyAlignment="1" applyProtection="1">
      <alignment horizontal="center" vertical="center"/>
    </xf>
    <xf numFmtId="0" fontId="50" fillId="38" borderId="26" xfId="169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 wrapText="1"/>
    </xf>
    <xf numFmtId="0" fontId="56" fillId="0" borderId="0" xfId="169" applyFont="1" applyFill="1" applyBorder="1" applyAlignment="1" applyProtection="1">
      <alignment vertical="center" wrapText="1"/>
    </xf>
    <xf numFmtId="0" fontId="53" fillId="0" borderId="0" xfId="169" applyFont="1" applyFill="1" applyAlignment="1">
      <alignment horizontal="center" vertical="center"/>
    </xf>
    <xf numFmtId="0" fontId="51" fillId="37" borderId="23" xfId="169" applyFont="1" applyFill="1" applyBorder="1" applyAlignment="1" applyProtection="1">
      <alignment horizontal="center" vertical="center"/>
    </xf>
    <xf numFmtId="0" fontId="51" fillId="36" borderId="23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 wrapText="1"/>
    </xf>
    <xf numFmtId="0" fontId="45" fillId="0" borderId="10" xfId="169" applyFont="1" applyBorder="1" applyAlignment="1" applyProtection="1">
      <alignment horizontal="center" vertical="center"/>
    </xf>
    <xf numFmtId="0" fontId="45" fillId="39" borderId="10" xfId="0" applyFont="1" applyFill="1" applyBorder="1" applyAlignment="1" applyProtection="1">
      <alignment horizontal="center" vertical="center" wrapText="1"/>
    </xf>
    <xf numFmtId="0" fontId="53" fillId="43" borderId="0" xfId="169" applyFont="1" applyFill="1" applyAlignment="1">
      <alignment horizontal="center" vertical="center" wrapTex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7" xfId="102" quotePrefix="1" applyNumberFormat="1" applyFont="1" applyFill="1" applyBorder="1" applyAlignment="1" applyProtection="1">
      <alignment horizontal="center" vertical="center" shrinkToFit="1"/>
    </xf>
    <xf numFmtId="178" fontId="51" fillId="41" borderId="10" xfId="102" applyNumberFormat="1" applyFont="1" applyFill="1" applyBorder="1" applyAlignment="1" applyProtection="1">
      <alignment horizontal="center" vertical="center" shrinkToFit="1"/>
    </xf>
    <xf numFmtId="178" fontId="52" fillId="0" borderId="10" xfId="102" applyNumberFormat="1" applyFont="1" applyBorder="1" applyAlignment="1" applyProtection="1">
      <alignment horizontal="center" vertical="center" shrinkToFit="1"/>
      <protection locked="0"/>
    </xf>
    <xf numFmtId="178" fontId="52" fillId="0" borderId="27" xfId="102" applyNumberFormat="1" applyFont="1" applyBorder="1" applyAlignment="1" applyProtection="1">
      <alignment horizontal="center" vertical="center" shrinkToFit="1"/>
      <protection locked="0"/>
    </xf>
    <xf numFmtId="0" fontId="45" fillId="39" borderId="12" xfId="0" applyFont="1" applyFill="1" applyBorder="1" applyAlignment="1" applyProtection="1">
      <alignment horizontal="center" vertical="center" wrapText="1"/>
    </xf>
    <xf numFmtId="0" fontId="45" fillId="0" borderId="12" xfId="169" applyFont="1" applyBorder="1" applyAlignment="1" applyProtection="1">
      <alignment horizontal="center" vertical="center"/>
    </xf>
    <xf numFmtId="0" fontId="52" fillId="0" borderId="24" xfId="169" applyFont="1" applyBorder="1" applyAlignment="1" applyProtection="1">
      <alignment horizontal="center" vertical="center" shrinkToFit="1"/>
    </xf>
    <xf numFmtId="0" fontId="52" fillId="33" borderId="10" xfId="169" applyFont="1" applyFill="1" applyBorder="1" applyAlignment="1" applyProtection="1">
      <alignment horizontal="center" vertical="center" shrinkToFit="1"/>
    </xf>
    <xf numFmtId="0" fontId="52" fillId="0" borderId="26" xfId="169" applyFont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2" fillId="33" borderId="10" xfId="102" applyNumberFormat="1" applyFont="1" applyFill="1" applyBorder="1" applyAlignment="1" applyProtection="1">
      <alignment horizontal="center" vertical="center" shrinkToFit="1"/>
    </xf>
    <xf numFmtId="176" fontId="52" fillId="33" borderId="27" xfId="102" applyNumberFormat="1" applyFont="1" applyFill="1" applyBorder="1" applyAlignment="1" applyProtection="1">
      <alignment horizontal="center" vertical="center" shrinkToFit="1"/>
    </xf>
    <xf numFmtId="176" fontId="52" fillId="33" borderId="10" xfId="102" quotePrefix="1" applyNumberFormat="1" applyFont="1" applyFill="1" applyBorder="1" applyAlignment="1" applyProtection="1">
      <alignment horizontal="center" vertical="center" shrinkToFit="1"/>
    </xf>
    <xf numFmtId="176" fontId="52" fillId="33" borderId="27" xfId="102" quotePrefix="1" applyNumberFormat="1" applyFont="1" applyFill="1" applyBorder="1" applyAlignment="1" applyProtection="1">
      <alignment horizontal="center" vertical="center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51" fillId="0" borderId="38" xfId="102" applyNumberFormat="1" applyFont="1" applyFill="1" applyBorder="1" applyAlignment="1" applyProtection="1">
      <alignment horizontal="center" vertical="center"/>
      <protection locked="0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176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 applyProtection="1">
      <alignment horizontal="center" vertical="center" shrinkToFit="1"/>
    </xf>
    <xf numFmtId="2" fontId="52" fillId="33" borderId="27" xfId="102" applyNumberFormat="1" applyFont="1" applyFill="1" applyBorder="1" applyAlignment="1" applyProtection="1">
      <alignment horizontal="center" vertical="center" shrinkToFit="1"/>
    </xf>
    <xf numFmtId="0" fontId="51" fillId="0" borderId="39" xfId="102" applyNumberFormat="1" applyFont="1" applyFill="1" applyBorder="1" applyAlignment="1" applyProtection="1">
      <alignment horizontal="center" vertical="center"/>
      <protection locked="0"/>
    </xf>
    <xf numFmtId="179" fontId="51" fillId="0" borderId="11" xfId="102" applyNumberFormat="1" applyFont="1" applyFill="1" applyBorder="1" applyAlignment="1" applyProtection="1">
      <alignment horizontal="center" vertical="center"/>
      <protection locked="0"/>
    </xf>
    <xf numFmtId="179" fontId="51" fillId="0" borderId="31" xfId="102" applyNumberFormat="1" applyFont="1" applyFill="1" applyBorder="1" applyAlignment="1" applyProtection="1">
      <alignment horizontal="center" vertical="center"/>
      <protection locked="0"/>
    </xf>
    <xf numFmtId="180" fontId="52" fillId="0" borderId="10" xfId="102" applyNumberFormat="1" applyFont="1" applyBorder="1" applyAlignment="1" applyProtection="1">
      <alignment horizontal="center" vertical="center" shrinkToFit="1"/>
      <protection locked="0"/>
    </xf>
    <xf numFmtId="180" fontId="52" fillId="0" borderId="27" xfId="102" applyNumberFormat="1" applyFont="1" applyBorder="1" applyAlignment="1" applyProtection="1">
      <alignment horizontal="center" vertical="center" shrinkToFit="1"/>
      <protection locked="0"/>
    </xf>
    <xf numFmtId="14" fontId="48" fillId="0" borderId="10" xfId="169" applyNumberFormat="1" applyFont="1" applyFill="1" applyBorder="1" applyAlignment="1" applyProtection="1">
      <alignment horizontal="center" vertical="center"/>
      <protection locked="0"/>
    </xf>
    <xf numFmtId="49" fontId="51" fillId="33" borderId="10" xfId="102" applyNumberFormat="1" applyFont="1" applyFill="1" applyBorder="1" applyAlignment="1" applyProtection="1">
      <alignment horizontal="center" vertical="center" shrinkToFit="1"/>
    </xf>
    <xf numFmtId="0" fontId="45" fillId="33" borderId="10" xfId="169" applyFont="1" applyFill="1" applyBorder="1" applyAlignment="1" applyProtection="1">
      <alignment horizontal="center" vertical="center"/>
    </xf>
    <xf numFmtId="0" fontId="51" fillId="36" borderId="11" xfId="169" applyFont="1" applyFill="1" applyBorder="1" applyAlignment="1" applyProtection="1">
      <alignment horizontal="center" vertical="center"/>
    </xf>
    <xf numFmtId="0" fontId="51" fillId="36" borderId="25" xfId="169" applyFont="1" applyFill="1" applyBorder="1" applyAlignment="1" applyProtection="1">
      <alignment horizontal="center" vertical="center"/>
    </xf>
    <xf numFmtId="0" fontId="50" fillId="38" borderId="22" xfId="169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47" fillId="0" borderId="0" xfId="169" applyFont="1" applyFill="1" applyBorder="1" applyAlignment="1" applyProtection="1">
      <alignment horizontal="center"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59" fillId="0" borderId="0" xfId="177" applyFont="1">
      <alignment vertical="center"/>
    </xf>
    <xf numFmtId="0" fontId="1" fillId="0" borderId="0" xfId="177">
      <alignment vertical="center"/>
    </xf>
    <xf numFmtId="0" fontId="1" fillId="0" borderId="35" xfId="177" applyBorder="1">
      <alignment vertical="center"/>
    </xf>
    <xf numFmtId="0" fontId="32" fillId="0" borderId="10" xfId="177" applyFont="1" applyBorder="1">
      <alignment vertical="center"/>
    </xf>
    <xf numFmtId="0" fontId="58" fillId="37" borderId="10" xfId="178" applyFill="1" applyBorder="1" applyAlignment="1" applyProtection="1">
      <alignment vertical="center" wrapText="1"/>
    </xf>
    <xf numFmtId="0" fontId="32" fillId="37" borderId="10" xfId="177" applyFont="1" applyFill="1" applyBorder="1">
      <alignment vertical="center"/>
    </xf>
    <xf numFmtId="0" fontId="66" fillId="0" borderId="0" xfId="0" applyFont="1" applyAlignment="1">
      <alignment horizontal="left" vertical="center" readingOrder="1"/>
    </xf>
    <xf numFmtId="0" fontId="52" fillId="33" borderId="27" xfId="169" applyFont="1" applyFill="1" applyBorder="1" applyAlignment="1" applyProtection="1">
      <alignment horizontal="center" vertical="center" shrinkToFit="1"/>
    </xf>
    <xf numFmtId="0" fontId="53" fillId="0" borderId="0" xfId="0" applyFont="1" applyProtection="1">
      <alignment vertical="center"/>
    </xf>
    <xf numFmtId="0" fontId="49" fillId="0" borderId="0" xfId="169" applyFont="1" applyAlignment="1" applyProtection="1">
      <alignment horizontal="center" vertical="center"/>
    </xf>
    <xf numFmtId="14" fontId="49" fillId="0" borderId="0" xfId="169" applyNumberFormat="1" applyFont="1" applyAlignment="1" applyProtection="1">
      <alignment horizontal="center" vertical="center"/>
    </xf>
    <xf numFmtId="0" fontId="54" fillId="0" borderId="11" xfId="169" applyFont="1" applyBorder="1" applyAlignment="1" applyProtection="1">
      <alignment horizontal="center" vertical="center" wrapText="1" shrinkToFit="1"/>
    </xf>
    <xf numFmtId="0" fontId="57" fillId="0" borderId="0" xfId="169" applyFont="1" applyProtection="1">
      <alignment vertical="center"/>
    </xf>
    <xf numFmtId="0" fontId="43" fillId="0" borderId="0" xfId="169" applyFont="1" applyAlignment="1" applyProtection="1">
      <alignment vertical="top"/>
    </xf>
    <xf numFmtId="0" fontId="48" fillId="35" borderId="10" xfId="169" applyFont="1" applyFill="1" applyBorder="1" applyAlignment="1" applyProtection="1">
      <alignment horizontal="center" vertical="center"/>
    </xf>
    <xf numFmtId="14" fontId="48" fillId="0" borderId="10" xfId="169" applyNumberFormat="1" applyFont="1" applyFill="1" applyBorder="1" applyAlignment="1" applyProtection="1">
      <alignment horizontal="center" vertical="center"/>
    </xf>
    <xf numFmtId="0" fontId="48" fillId="37" borderId="10" xfId="169" applyFont="1" applyFill="1" applyBorder="1" applyAlignment="1" applyProtection="1">
      <alignment horizontal="center" vertical="center"/>
    </xf>
    <xf numFmtId="0" fontId="50" fillId="0" borderId="0" xfId="169" applyFont="1" applyAlignment="1" applyProtection="1">
      <alignment horizontal="right" vertical="center" wrapText="1"/>
    </xf>
    <xf numFmtId="0" fontId="44" fillId="0" borderId="0" xfId="169" applyFont="1" applyFill="1" applyBorder="1" applyAlignment="1" applyProtection="1">
      <alignment vertical="center"/>
    </xf>
    <xf numFmtId="0" fontId="53" fillId="0" borderId="0" xfId="0" applyFont="1" applyAlignment="1" applyProtection="1">
      <alignment horizontal="center" vertical="center"/>
    </xf>
    <xf numFmtId="0" fontId="44" fillId="0" borderId="0" xfId="169" applyFont="1" applyBorder="1" applyAlignment="1" applyProtection="1">
      <alignment horizontal="center" vertical="center"/>
    </xf>
    <xf numFmtId="0" fontId="52" fillId="37" borderId="25" xfId="0" applyFont="1" applyFill="1" applyBorder="1" applyAlignment="1" applyProtection="1">
      <alignment horizontal="center" vertical="center"/>
    </xf>
    <xf numFmtId="0" fontId="52" fillId="37" borderId="37" xfId="0" applyFont="1" applyFill="1" applyBorder="1" applyAlignment="1" applyProtection="1">
      <alignment horizontal="center" vertical="center"/>
    </xf>
    <xf numFmtId="0" fontId="52" fillId="37" borderId="43" xfId="0" applyFont="1" applyFill="1" applyBorder="1" applyAlignment="1" applyProtection="1">
      <alignment horizontal="center" vertical="center"/>
    </xf>
    <xf numFmtId="0" fontId="51" fillId="37" borderId="10" xfId="0" applyFont="1" applyFill="1" applyBorder="1" applyAlignment="1" applyProtection="1">
      <alignment horizontal="center" vertical="center"/>
    </xf>
    <xf numFmtId="0" fontId="51" fillId="37" borderId="38" xfId="0" applyFont="1" applyFill="1" applyBorder="1" applyAlignment="1" applyProtection="1">
      <alignment horizontal="center" vertical="center"/>
    </xf>
    <xf numFmtId="0" fontId="51" fillId="37" borderId="44" xfId="0" applyFont="1" applyFill="1" applyBorder="1" applyAlignment="1" applyProtection="1">
      <alignment horizontal="center" vertical="center"/>
    </xf>
    <xf numFmtId="0" fontId="52" fillId="35" borderId="27" xfId="0" applyFont="1" applyFill="1" applyBorder="1" applyAlignment="1" applyProtection="1">
      <alignment horizontal="center" vertical="center"/>
    </xf>
    <xf numFmtId="0" fontId="52" fillId="34" borderId="27" xfId="0" applyFont="1" applyFill="1" applyBorder="1" applyAlignment="1" applyProtection="1">
      <alignment horizontal="center" vertical="center"/>
    </xf>
    <xf numFmtId="0" fontId="52" fillId="35" borderId="39" xfId="0" applyFont="1" applyFill="1" applyBorder="1" applyAlignment="1" applyProtection="1">
      <alignment horizontal="center" vertical="center"/>
    </xf>
    <xf numFmtId="0" fontId="52" fillId="43" borderId="45" xfId="0" applyFont="1" applyFill="1" applyBorder="1" applyAlignment="1" applyProtection="1">
      <alignment horizontal="center" vertical="center"/>
    </xf>
    <xf numFmtId="179" fontId="51" fillId="41" borderId="11" xfId="102" applyNumberFormat="1" applyFont="1" applyFill="1" applyBorder="1" applyAlignment="1" applyProtection="1">
      <alignment horizontal="center" vertical="center"/>
    </xf>
    <xf numFmtId="0" fontId="51" fillId="41" borderId="38" xfId="102" applyNumberFormat="1" applyFont="1" applyFill="1" applyBorder="1" applyAlignment="1" applyProtection="1">
      <alignment horizontal="center" vertical="center"/>
    </xf>
    <xf numFmtId="0" fontId="51" fillId="33" borderId="44" xfId="102" applyNumberFormat="1" applyFont="1" applyFill="1" applyBorder="1" applyAlignment="1" applyProtection="1">
      <alignment horizontal="center" vertical="center"/>
    </xf>
    <xf numFmtId="0" fontId="52" fillId="0" borderId="10" xfId="169" applyFont="1" applyFill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180" fontId="52" fillId="0" borderId="10" xfId="102" applyNumberFormat="1" applyFont="1" applyBorder="1" applyAlignment="1" applyProtection="1">
      <alignment horizontal="center" vertical="center" shrinkToFit="1"/>
    </xf>
    <xf numFmtId="178" fontId="52" fillId="0" borderId="10" xfId="102" applyNumberFormat="1" applyFont="1" applyBorder="1" applyAlignment="1" applyProtection="1">
      <alignment horizontal="center" vertical="center" shrinkToFit="1"/>
    </xf>
    <xf numFmtId="179" fontId="51" fillId="0" borderId="11" xfId="102" applyNumberFormat="1" applyFont="1" applyFill="1" applyBorder="1" applyAlignment="1" applyProtection="1">
      <alignment horizontal="center" vertical="center"/>
    </xf>
    <xf numFmtId="0" fontId="51" fillId="0" borderId="38" xfId="102" applyNumberFormat="1" applyFont="1" applyFill="1" applyBorder="1" applyAlignment="1" applyProtection="1">
      <alignment horizontal="center" vertical="center"/>
    </xf>
    <xf numFmtId="0" fontId="52" fillId="0" borderId="27" xfId="169" applyFont="1" applyFill="1" applyBorder="1" applyAlignment="1" applyProtection="1">
      <alignment horizontal="center" vertical="center" shrinkToFit="1"/>
    </xf>
    <xf numFmtId="49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Border="1" applyAlignment="1" applyProtection="1">
      <alignment horizontal="center" vertical="center" shrinkToFit="1"/>
    </xf>
    <xf numFmtId="180" fontId="52" fillId="0" borderId="27" xfId="102" applyNumberFormat="1" applyFont="1" applyBorder="1" applyAlignment="1" applyProtection="1">
      <alignment horizontal="center" vertical="center" shrinkToFit="1"/>
    </xf>
    <xf numFmtId="178" fontId="52" fillId="0" borderId="27" xfId="102" applyNumberFormat="1" applyFont="1" applyBorder="1" applyAlignment="1" applyProtection="1">
      <alignment horizontal="center" vertical="center" shrinkToFit="1"/>
    </xf>
    <xf numFmtId="179" fontId="51" fillId="0" borderId="31" xfId="102" applyNumberFormat="1" applyFont="1" applyFill="1" applyBorder="1" applyAlignment="1" applyProtection="1">
      <alignment horizontal="center" vertical="center"/>
    </xf>
    <xf numFmtId="0" fontId="51" fillId="0" borderId="39" xfId="102" applyNumberFormat="1" applyFont="1" applyFill="1" applyBorder="1" applyAlignment="1" applyProtection="1">
      <alignment horizontal="center" vertical="center"/>
    </xf>
    <xf numFmtId="0" fontId="51" fillId="33" borderId="47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 applyProtection="1">
      <alignment horizontal="center" vertical="center"/>
    </xf>
    <xf numFmtId="0" fontId="42" fillId="45" borderId="0" xfId="169" applyFont="1" applyFill="1" applyAlignment="1" applyProtection="1">
      <alignment vertical="center"/>
    </xf>
    <xf numFmtId="0" fontId="42" fillId="45" borderId="0" xfId="169" applyFont="1" applyFill="1" applyAlignment="1" applyProtection="1">
      <alignment horizontal="right" vertical="center"/>
    </xf>
    <xf numFmtId="0" fontId="0" fillId="0" borderId="0" xfId="0" applyProtection="1">
      <alignment vertical="center"/>
    </xf>
    <xf numFmtId="0" fontId="52" fillId="37" borderId="48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/>
    </xf>
    <xf numFmtId="0" fontId="51" fillId="37" borderId="49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52" fillId="43" borderId="47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 wrapText="1"/>
    </xf>
    <xf numFmtId="0" fontId="65" fillId="46" borderId="12" xfId="171" applyFont="1" applyFill="1" applyBorder="1" applyAlignment="1" applyProtection="1">
      <alignment horizontal="center" vertical="center"/>
    </xf>
    <xf numFmtId="0" fontId="65" fillId="46" borderId="10" xfId="171" applyFont="1" applyFill="1" applyBorder="1" applyAlignment="1" applyProtection="1">
      <alignment horizontal="center" vertical="center"/>
    </xf>
    <xf numFmtId="0" fontId="53" fillId="46" borderId="11" xfId="171" applyFont="1" applyFill="1" applyBorder="1" applyAlignment="1" applyProtection="1">
      <alignment horizontal="center" vertical="center" wrapText="1"/>
    </xf>
    <xf numFmtId="0" fontId="51" fillId="33" borderId="49" xfId="102" applyNumberFormat="1" applyFont="1" applyFill="1" applyBorder="1" applyAlignment="1" applyProtection="1">
      <alignment horizontal="center" vertical="center"/>
    </xf>
    <xf numFmtId="0" fontId="53" fillId="0" borderId="12" xfId="171" applyFont="1" applyBorder="1" applyAlignment="1" applyProtection="1">
      <alignment horizontal="center" vertical="center"/>
    </xf>
    <xf numFmtId="0" fontId="53" fillId="0" borderId="10" xfId="171" applyFont="1" applyBorder="1" applyAlignment="1" applyProtection="1">
      <alignment horizontal="center" vertical="center"/>
    </xf>
    <xf numFmtId="0" fontId="53" fillId="0" borderId="10" xfId="171" applyFont="1" applyBorder="1" applyAlignment="1" applyProtection="1">
      <alignment horizontal="center" vertical="center" wrapText="1"/>
    </xf>
    <xf numFmtId="0" fontId="52" fillId="37" borderId="10" xfId="0" applyFont="1" applyFill="1" applyBorder="1" applyAlignment="1" applyProtection="1">
      <alignment horizontal="center" vertical="center" wrapTex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2" fillId="45" borderId="0" xfId="169" applyFont="1" applyFill="1" applyAlignment="1" applyProtection="1">
      <alignment horizontal="center" vertical="center"/>
    </xf>
    <xf numFmtId="0" fontId="51" fillId="0" borderId="10" xfId="169" applyFont="1" applyFill="1" applyBorder="1" applyAlignment="1" applyProtection="1">
      <alignment horizontal="center" vertical="center" shrinkToFit="1"/>
      <protection locked="0"/>
    </xf>
    <xf numFmtId="0" fontId="51" fillId="0" borderId="27" xfId="169" applyFont="1" applyFill="1" applyBorder="1" applyAlignment="1" applyProtection="1">
      <alignment horizontal="center" vertical="center" shrinkToFit="1"/>
      <protection locked="0"/>
    </xf>
    <xf numFmtId="0" fontId="51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9" xfId="169" applyFont="1" applyBorder="1" applyAlignment="1" applyProtection="1">
      <alignment horizontal="center" vertical="center"/>
    </xf>
    <xf numFmtId="0" fontId="52" fillId="0" borderId="30" xfId="169" applyFont="1" applyBorder="1" applyAlignment="1" applyProtection="1">
      <alignment horizontal="center" vertical="center"/>
    </xf>
    <xf numFmtId="0" fontId="51" fillId="39" borderId="12" xfId="169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46" fillId="44" borderId="11" xfId="169" applyFont="1" applyFill="1" applyBorder="1" applyAlignment="1" applyProtection="1">
      <alignment horizontal="center" vertical="center"/>
    </xf>
    <xf numFmtId="0" fontId="46" fillId="44" borderId="13" xfId="169" applyFont="1" applyFill="1" applyBorder="1" applyAlignment="1" applyProtection="1">
      <alignment horizontal="center" vertical="center"/>
    </xf>
    <xf numFmtId="0" fontId="46" fillId="44" borderId="12" xfId="169" applyFont="1" applyFill="1" applyBorder="1" applyAlignment="1" applyProtection="1">
      <alignment horizontal="center" vertical="center"/>
    </xf>
    <xf numFmtId="0" fontId="47" fillId="40" borderId="34" xfId="169" applyFont="1" applyFill="1" applyBorder="1" applyAlignment="1" applyProtection="1">
      <alignment horizontal="center" vertical="center"/>
    </xf>
    <xf numFmtId="0" fontId="47" fillId="40" borderId="19" xfId="169" applyFont="1" applyFill="1" applyBorder="1" applyAlignment="1" applyProtection="1">
      <alignment horizontal="center" vertical="center"/>
    </xf>
    <xf numFmtId="0" fontId="47" fillId="40" borderId="20" xfId="169" applyFont="1" applyFill="1" applyBorder="1" applyAlignment="1" applyProtection="1">
      <alignment horizontal="center" vertical="center"/>
    </xf>
    <xf numFmtId="0" fontId="47" fillId="0" borderId="0" xfId="169" applyFont="1" applyFill="1" applyBorder="1" applyAlignment="1" applyProtection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28" xfId="169" applyFont="1" applyFill="1" applyBorder="1" applyAlignment="1" applyProtection="1">
      <alignment horizontal="center" vertical="center"/>
    </xf>
    <xf numFmtId="0" fontId="54" fillId="0" borderId="18" xfId="169" applyFont="1" applyBorder="1" applyAlignment="1" applyProtection="1">
      <alignment horizontal="left" vertical="center" shrinkToFit="1"/>
    </xf>
    <xf numFmtId="0" fontId="54" fillId="0" borderId="15" xfId="169" applyFont="1" applyBorder="1" applyAlignment="1" applyProtection="1">
      <alignment horizontal="left" vertical="center" shrinkToFit="1"/>
    </xf>
    <xf numFmtId="0" fontId="54" fillId="0" borderId="17" xfId="169" applyFont="1" applyBorder="1" applyAlignment="1" applyProtection="1">
      <alignment horizontal="left" vertical="center" shrinkToFit="1"/>
    </xf>
    <xf numFmtId="0" fontId="54" fillId="0" borderId="12" xfId="169" applyFont="1" applyBorder="1" applyAlignment="1" applyProtection="1">
      <alignment horizontal="left" vertical="center" shrinkToFit="1"/>
    </xf>
    <xf numFmtId="0" fontId="56" fillId="0" borderId="23" xfId="169" applyFont="1" applyBorder="1" applyAlignment="1" applyProtection="1">
      <alignment horizontal="center" vertical="center" wrapText="1"/>
    </xf>
    <xf numFmtId="0" fontId="56" fillId="0" borderId="37" xfId="169" applyFont="1" applyBorder="1" applyAlignment="1" applyProtection="1">
      <alignment horizontal="center" vertical="center" wrapText="1"/>
    </xf>
    <xf numFmtId="0" fontId="50" fillId="0" borderId="10" xfId="170" applyFont="1" applyBorder="1" applyAlignment="1">
      <alignment horizontal="left" vertical="top" wrapText="1"/>
    </xf>
    <xf numFmtId="0" fontId="56" fillId="0" borderId="10" xfId="169" applyFont="1" applyBorder="1" applyAlignment="1" applyProtection="1">
      <alignment horizontal="center" vertical="center" wrapText="1"/>
    </xf>
    <xf numFmtId="0" fontId="56" fillId="0" borderId="38" xfId="169" applyFont="1" applyBorder="1" applyAlignment="1" applyProtection="1">
      <alignment horizontal="center" vertical="center" wrapText="1"/>
    </xf>
    <xf numFmtId="0" fontId="56" fillId="0" borderId="27" xfId="169" applyFont="1" applyFill="1" applyBorder="1" applyAlignment="1" applyProtection="1">
      <alignment horizontal="center" vertical="center" wrapText="1"/>
    </xf>
    <xf numFmtId="0" fontId="56" fillId="0" borderId="39" xfId="169" applyFont="1" applyFill="1" applyBorder="1" applyAlignment="1" applyProtection="1">
      <alignment horizontal="center" vertical="center" wrapText="1"/>
    </xf>
    <xf numFmtId="0" fontId="52" fillId="36" borderId="16" xfId="169" applyFont="1" applyFill="1" applyBorder="1" applyAlignment="1" applyProtection="1">
      <alignment horizontal="center" vertical="center" wrapText="1"/>
    </xf>
    <xf numFmtId="0" fontId="52" fillId="36" borderId="16" xfId="169" applyFont="1" applyFill="1" applyBorder="1" applyAlignment="1" applyProtection="1">
      <alignment horizontal="center" vertical="center"/>
    </xf>
    <xf numFmtId="0" fontId="52" fillId="36" borderId="14" xfId="169" applyFont="1" applyFill="1" applyBorder="1" applyAlignment="1" applyProtection="1">
      <alignment horizontal="center" vertical="center"/>
    </xf>
    <xf numFmtId="0" fontId="52" fillId="37" borderId="16" xfId="169" applyFont="1" applyFill="1" applyBorder="1" applyAlignment="1" applyProtection="1">
      <alignment horizontal="center" vertical="center" wrapText="1"/>
    </xf>
    <xf numFmtId="0" fontId="52" fillId="37" borderId="16" xfId="169" applyFont="1" applyFill="1" applyBorder="1" applyAlignment="1" applyProtection="1">
      <alignment horizontal="center" vertical="center"/>
    </xf>
    <xf numFmtId="0" fontId="52" fillId="37" borderId="14" xfId="169" applyFont="1" applyFill="1" applyBorder="1" applyAlignment="1" applyProtection="1">
      <alignment horizontal="center" vertical="center"/>
    </xf>
    <xf numFmtId="0" fontId="52" fillId="37" borderId="32" xfId="0" applyFont="1" applyFill="1" applyBorder="1" applyAlignment="1" applyProtection="1">
      <alignment horizontal="center" vertical="center" wrapText="1"/>
    </xf>
    <xf numFmtId="0" fontId="52" fillId="37" borderId="16" xfId="0" applyFont="1" applyFill="1" applyBorder="1" applyAlignment="1" applyProtection="1">
      <alignment horizontal="center" vertical="center"/>
    </xf>
    <xf numFmtId="0" fontId="52" fillId="37" borderId="14" xfId="0" applyFont="1" applyFill="1" applyBorder="1" applyAlignment="1" applyProtection="1">
      <alignment horizontal="center" vertical="center"/>
    </xf>
    <xf numFmtId="0" fontId="52" fillId="37" borderId="20" xfId="0" applyFont="1" applyFill="1" applyBorder="1" applyAlignment="1" applyProtection="1">
      <alignment horizontal="center" vertical="center" wrapText="1"/>
    </xf>
    <xf numFmtId="0" fontId="52" fillId="37" borderId="21" xfId="0" applyFont="1" applyFill="1" applyBorder="1" applyAlignment="1" applyProtection="1">
      <alignment horizontal="center" vertical="center" wrapText="1"/>
    </xf>
    <xf numFmtId="0" fontId="52" fillId="37" borderId="46" xfId="0" applyFont="1" applyFill="1" applyBorder="1" applyAlignment="1" applyProtection="1">
      <alignment horizontal="center" vertical="center" wrapText="1"/>
    </xf>
    <xf numFmtId="0" fontId="51" fillId="0" borderId="12" xfId="169" applyFont="1" applyBorder="1" applyAlignment="1" applyProtection="1">
      <alignment horizontal="center" vertical="center" wrapText="1"/>
    </xf>
    <xf numFmtId="0" fontId="51" fillId="0" borderId="12" xfId="169" applyFont="1" applyBorder="1" applyAlignment="1" applyProtection="1">
      <alignment horizontal="center" vertical="center"/>
    </xf>
    <xf numFmtId="0" fontId="52" fillId="37" borderId="16" xfId="0" applyFont="1" applyFill="1" applyBorder="1" applyAlignment="1" applyProtection="1">
      <alignment horizontal="center" vertical="center" wrapText="1"/>
    </xf>
    <xf numFmtId="0" fontId="51" fillId="0" borderId="10" xfId="169" applyFont="1" applyBorder="1" applyAlignment="1" applyProtection="1">
      <alignment horizontal="center" vertical="center" wrapText="1"/>
    </xf>
    <xf numFmtId="0" fontId="51" fillId="0" borderId="10" xfId="169" applyFont="1" applyBorder="1" applyAlignment="1" applyProtection="1">
      <alignment horizontal="center" vertical="center"/>
    </xf>
    <xf numFmtId="0" fontId="51" fillId="37" borderId="32" xfId="169" applyFont="1" applyFill="1" applyBorder="1" applyAlignment="1" applyProtection="1">
      <alignment horizontal="center" vertical="center"/>
    </xf>
    <xf numFmtId="0" fontId="51" fillId="37" borderId="14" xfId="169" applyFont="1" applyFill="1" applyBorder="1" applyAlignment="1" applyProtection="1">
      <alignment horizontal="center" vertical="center"/>
    </xf>
    <xf numFmtId="0" fontId="52" fillId="37" borderId="14" xfId="0" applyFont="1" applyFill="1" applyBorder="1" applyAlignment="1" applyProtection="1">
      <alignment horizontal="center" vertical="center" wrapText="1"/>
    </xf>
    <xf numFmtId="0" fontId="52" fillId="37" borderId="10" xfId="0" applyFont="1" applyFill="1" applyBorder="1" applyAlignment="1" applyProtection="1">
      <alignment horizontal="center" vertical="center" wrapText="1"/>
    </xf>
    <xf numFmtId="0" fontId="52" fillId="37" borderId="42" xfId="0" applyFont="1" applyFill="1" applyBorder="1" applyAlignment="1" applyProtection="1">
      <alignment horizontal="center" vertical="center"/>
    </xf>
    <xf numFmtId="0" fontId="52" fillId="37" borderId="40" xfId="0" applyFont="1" applyFill="1" applyBorder="1" applyAlignment="1" applyProtection="1">
      <alignment horizontal="center" vertical="center"/>
    </xf>
    <xf numFmtId="0" fontId="52" fillId="37" borderId="41" xfId="0" applyFont="1" applyFill="1" applyBorder="1" applyAlignment="1" applyProtection="1">
      <alignment horizontal="center" vertical="center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15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52" fillId="37" borderId="50" xfId="0" applyFont="1" applyFill="1" applyBorder="1" applyAlignment="1" applyProtection="1">
      <alignment horizontal="center" vertical="center" wrapText="1"/>
    </xf>
    <xf numFmtId="0" fontId="52" fillId="37" borderId="51" xfId="0" applyFont="1" applyFill="1" applyBorder="1" applyAlignment="1" applyProtection="1">
      <alignment horizontal="center" vertical="center" wrapText="1"/>
    </xf>
    <xf numFmtId="0" fontId="52" fillId="37" borderId="52" xfId="0" applyFont="1" applyFill="1" applyBorder="1" applyAlignment="1" applyProtection="1">
      <alignment horizontal="center" vertical="center" wrapText="1"/>
    </xf>
    <xf numFmtId="0" fontId="65" fillId="46" borderId="13" xfId="171" applyFont="1" applyFill="1" applyBorder="1" applyAlignment="1" applyProtection="1">
      <alignment horizontal="center" vertical="center"/>
    </xf>
    <xf numFmtId="0" fontId="32" fillId="0" borderId="36" xfId="177" applyFont="1" applyBorder="1" applyAlignment="1">
      <alignment horizontal="left" vertical="top" wrapText="1"/>
    </xf>
    <xf numFmtId="0" fontId="32" fillId="0" borderId="16" xfId="177" applyFont="1" applyBorder="1" applyAlignment="1">
      <alignment horizontal="left" vertical="top" wrapText="1"/>
    </xf>
    <xf numFmtId="0" fontId="32" fillId="0" borderId="14" xfId="177" applyFont="1" applyBorder="1" applyAlignment="1">
      <alignment horizontal="left" vertical="top" wrapText="1"/>
    </xf>
    <xf numFmtId="0" fontId="60" fillId="37" borderId="36" xfId="177" applyFont="1" applyFill="1" applyBorder="1" applyAlignment="1">
      <alignment vertical="top" wrapText="1"/>
    </xf>
    <xf numFmtId="0" fontId="60" fillId="37" borderId="16" xfId="177" applyFont="1" applyFill="1" applyBorder="1" applyAlignment="1">
      <alignment vertical="top" wrapText="1"/>
    </xf>
    <xf numFmtId="0" fontId="60" fillId="37" borderId="14" xfId="177" applyFont="1" applyFill="1" applyBorder="1" applyAlignment="1">
      <alignment vertical="top" wrapText="1"/>
    </xf>
  </cellXfs>
  <cellStyles count="179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D8DEDE16-C3F3-405F-9436-4C1CF1EA4CF9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DA419188-6747-4E29-B12B-DB03DF7C3717}"/>
    <cellStyle name="良い" xfId="6" builtinId="26" customBuiltin="1"/>
    <cellStyle name="良い 2" xfId="176" xr:uid="{00000000-0005-0000-0000-0000B2000000}"/>
  </cellStyles>
  <dxfs count="3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9999FF"/>
      <color rgb="FFCC66FF"/>
      <color rgb="FF00CC66"/>
      <color rgb="FF33CC33"/>
      <color rgb="FFFFCCFF"/>
      <color rgb="FFFF9966"/>
      <color rgb="FFFFCC99"/>
      <color rgb="FFFF66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911616</xdr:colOff>
      <xdr:row>1</xdr:row>
      <xdr:rowOff>599125</xdr:rowOff>
    </xdr:from>
    <xdr:to>
      <xdr:col>16</xdr:col>
      <xdr:colOff>2542597</xdr:colOff>
      <xdr:row>3</xdr:row>
      <xdr:rowOff>731795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45E2477-167C-47C7-9FDE-96A2D20C5513}"/>
            </a:ext>
          </a:extLst>
        </xdr:cNvPr>
        <xdr:cNvGrpSpPr/>
      </xdr:nvGrpSpPr>
      <xdr:grpSpPr>
        <a:xfrm>
          <a:off x="32742434" y="1069891"/>
          <a:ext cx="5998338" cy="3319215"/>
          <a:chOff x="24658346" y="530124"/>
          <a:chExt cx="6660205" cy="266109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E53A3E7-9E18-4224-BA83-C0087A997FCC}"/>
              </a:ext>
            </a:extLst>
          </xdr:cNvPr>
          <xdr:cNvSpPr/>
        </xdr:nvSpPr>
        <xdr:spPr>
          <a:xfrm>
            <a:off x="24658346" y="530124"/>
            <a:ext cx="6660205" cy="26610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97D717E-4821-4D8E-98C9-1559C2BC0D61}"/>
              </a:ext>
            </a:extLst>
          </xdr:cNvPr>
          <xdr:cNvGrpSpPr/>
        </xdr:nvGrpSpPr>
        <xdr:grpSpPr>
          <a:xfrm>
            <a:off x="25431456" y="849725"/>
            <a:ext cx="5159602" cy="514041"/>
            <a:chOff x="20809325" y="530440"/>
            <a:chExt cx="2416460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D819D5B3-C3F9-4726-91E5-D8CEC28810C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58C31C15-4A08-4220-BA10-4B181711B338}"/>
                </a:ext>
              </a:extLst>
            </xdr:cNvPr>
            <xdr:cNvSpPr/>
          </xdr:nvSpPr>
          <xdr:spPr>
            <a:xfrm>
              <a:off x="21761824" y="530440"/>
              <a:ext cx="146396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A4516661-213E-455A-8F24-9FF900AE126D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3DF35675-8F72-4F0A-AEA1-F03E17431A29}"/>
              </a:ext>
            </a:extLst>
          </xdr:cNvPr>
          <xdr:cNvGrpSpPr/>
        </xdr:nvGrpSpPr>
        <xdr:grpSpPr>
          <a:xfrm>
            <a:off x="25407428" y="1584070"/>
            <a:ext cx="5252770" cy="514041"/>
            <a:chOff x="20809325" y="530440"/>
            <a:chExt cx="2459944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22A1C6E-6D54-4988-9A6A-4D784F75145B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5A06628B-BCF8-4E25-9A57-9E475FF3C926}"/>
                </a:ext>
              </a:extLst>
            </xdr:cNvPr>
            <xdr:cNvSpPr/>
          </xdr:nvSpPr>
          <xdr:spPr>
            <a:xfrm>
              <a:off x="21761823" y="530440"/>
              <a:ext cx="150744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DFD41860-B823-4244-90F2-5EF01DF4DE8A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FDA2FC74-CF42-413C-93D3-231C2367BD58}"/>
              </a:ext>
            </a:extLst>
          </xdr:cNvPr>
          <xdr:cNvGrpSpPr/>
        </xdr:nvGrpSpPr>
        <xdr:grpSpPr>
          <a:xfrm>
            <a:off x="25407436" y="2326559"/>
            <a:ext cx="5303558" cy="513770"/>
            <a:chOff x="20809325" y="534306"/>
            <a:chExt cx="248377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C3FDA30-DD39-4C5F-93C0-62B76A3CE888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50D2859-D57B-4F72-BA2D-EEAF774D7322}"/>
                </a:ext>
              </a:extLst>
            </xdr:cNvPr>
            <xdr:cNvSpPr/>
          </xdr:nvSpPr>
          <xdr:spPr>
            <a:xfrm>
              <a:off x="21761821" y="534306"/>
              <a:ext cx="153128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  <a:endParaRPr kumimoji="1" lang="en-US" altLang="ja-JP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232D647-5783-4A46-B7CE-57489F2C162F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311727</xdr:colOff>
      <xdr:row>1</xdr:row>
      <xdr:rowOff>1257300</xdr:rowOff>
    </xdr:from>
    <xdr:to>
      <xdr:col>29</xdr:col>
      <xdr:colOff>1440089</xdr:colOff>
      <xdr:row>3</xdr:row>
      <xdr:rowOff>209322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3E5DAD4-ED75-4C0F-B3BC-B01E918DBB97}"/>
            </a:ext>
          </a:extLst>
        </xdr:cNvPr>
        <xdr:cNvSpPr/>
      </xdr:nvSpPr>
      <xdr:spPr>
        <a:xfrm>
          <a:off x="46395409" y="1724891"/>
          <a:ext cx="15190725" cy="172293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6</xdr:col>
      <xdr:colOff>2010208</xdr:colOff>
      <xdr:row>1</xdr:row>
      <xdr:rowOff>1</xdr:rowOff>
    </xdr:from>
    <xdr:to>
      <xdr:col>8</xdr:col>
      <xdr:colOff>598342</xdr:colOff>
      <xdr:row>3</xdr:row>
      <xdr:rowOff>1171288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B9E06C5-39DF-4777-991A-15258AD03083}"/>
            </a:ext>
          </a:extLst>
        </xdr:cNvPr>
        <xdr:cNvSpPr/>
      </xdr:nvSpPr>
      <xdr:spPr>
        <a:xfrm>
          <a:off x="15085435" y="467592"/>
          <a:ext cx="3437225" cy="4357832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2021/4/20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87129</xdr:colOff>
      <xdr:row>20</xdr:row>
      <xdr:rowOff>238125</xdr:rowOff>
    </xdr:from>
    <xdr:to>
      <xdr:col>3</xdr:col>
      <xdr:colOff>749550</xdr:colOff>
      <xdr:row>23</xdr:row>
      <xdr:rowOff>162807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39E717C9-74B4-4D9C-B6DD-9AC39AEF6FBA}"/>
            </a:ext>
          </a:extLst>
        </xdr:cNvPr>
        <xdr:cNvSpPr/>
      </xdr:nvSpPr>
      <xdr:spPr>
        <a:xfrm>
          <a:off x="3397067" y="12120563"/>
          <a:ext cx="3115108" cy="1210557"/>
        </a:xfrm>
        <a:prstGeom prst="wedgeRoundRectCallout">
          <a:avLst>
            <a:gd name="adj1" fmla="val -15317"/>
            <a:gd name="adj2" fmla="val -829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23810</xdr:colOff>
      <xdr:row>19</xdr:row>
      <xdr:rowOff>3</xdr:rowOff>
    </xdr:from>
    <xdr:to>
      <xdr:col>7</xdr:col>
      <xdr:colOff>0</xdr:colOff>
      <xdr:row>21</xdr:row>
      <xdr:rowOff>13607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67500FFA-4A24-464C-B5EB-B38DD4742828}"/>
            </a:ext>
          </a:extLst>
        </xdr:cNvPr>
        <xdr:cNvSpPr/>
      </xdr:nvSpPr>
      <xdr:spPr>
        <a:xfrm rot="5400000">
          <a:off x="14006851" y="6890319"/>
          <a:ext cx="857247" cy="8467044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119062</xdr:colOff>
      <xdr:row>22</xdr:row>
      <xdr:rowOff>411307</xdr:rowOff>
    </xdr:from>
    <xdr:to>
      <xdr:col>8</xdr:col>
      <xdr:colOff>3311094</xdr:colOff>
      <xdr:row>25</xdr:row>
      <xdr:rowOff>306387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5A9D7BF4-F80E-4582-8287-F341F48851EC}"/>
            </a:ext>
          </a:extLst>
        </xdr:cNvPr>
        <xdr:cNvSpPr/>
      </xdr:nvSpPr>
      <xdr:spPr>
        <a:xfrm>
          <a:off x="18097500" y="13150995"/>
          <a:ext cx="3192032" cy="1180955"/>
        </a:xfrm>
        <a:prstGeom prst="wedgeRoundRectCallout">
          <a:avLst>
            <a:gd name="adj1" fmla="val -42340"/>
            <a:gd name="adj2" fmla="val -15552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　測定条件①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④測定条件を選択してください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2046719</xdr:colOff>
      <xdr:row>22</xdr:row>
      <xdr:rowOff>407987</xdr:rowOff>
    </xdr:from>
    <xdr:to>
      <xdr:col>13</xdr:col>
      <xdr:colOff>285750</xdr:colOff>
      <xdr:row>30</xdr:row>
      <xdr:rowOff>315911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98DE309D-82AC-467B-8151-68F7DC3661F2}"/>
            </a:ext>
          </a:extLst>
        </xdr:cNvPr>
        <xdr:cNvSpPr/>
      </xdr:nvSpPr>
      <xdr:spPr>
        <a:xfrm>
          <a:off x="23549407" y="13147675"/>
          <a:ext cx="6454343" cy="3336924"/>
        </a:xfrm>
        <a:prstGeom prst="wedgeRoundRectCallout">
          <a:avLst>
            <a:gd name="adj1" fmla="val -1563"/>
            <a:gd name="adj2" fmla="val -7669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⑤最高供給温度（℃）　⑥加熱能力（ｋ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⑦消費電力（ｋ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⑤最高供給温度（℃）を入力してください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カタログ（仕様書）記載の最高供給温度を整数で入力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⑥加熱能力（ｋ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カタログ（仕様書）記載の加熱能力を入力</a:t>
          </a: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</a:p>
        <a:p>
          <a:pPr algn="l"/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⑦消費電力（ｋ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カタログ（仕様書）記載の加熱能力を入力</a:t>
          </a: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18864</xdr:colOff>
      <xdr:row>19</xdr:row>
      <xdr:rowOff>9900</xdr:rowOff>
    </xdr:from>
    <xdr:to>
      <xdr:col>13</xdr:col>
      <xdr:colOff>17318</xdr:colOff>
      <xdr:row>21</xdr:row>
      <xdr:rowOff>23504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D328F330-8246-40D8-9ED4-B0FC4A9C6F34}"/>
            </a:ext>
          </a:extLst>
        </xdr:cNvPr>
        <xdr:cNvSpPr/>
      </xdr:nvSpPr>
      <xdr:spPr>
        <a:xfrm rot="5400000">
          <a:off x="29789902" y="7784680"/>
          <a:ext cx="844877" cy="6631318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0</xdr:colOff>
      <xdr:row>1</xdr:row>
      <xdr:rowOff>7505</xdr:rowOff>
    </xdr:from>
    <xdr:to>
      <xdr:col>11</xdr:col>
      <xdr:colOff>590116</xdr:colOff>
      <xdr:row>3</xdr:row>
      <xdr:rowOff>1627910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E8FFF673-79A2-40BD-92C8-1B0F954F1541}"/>
            </a:ext>
          </a:extLst>
        </xdr:cNvPr>
        <xdr:cNvSpPr/>
      </xdr:nvSpPr>
      <xdr:spPr>
        <a:xfrm>
          <a:off x="23864455" y="475096"/>
          <a:ext cx="590116" cy="4806950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1029279</xdr:colOff>
      <xdr:row>1</xdr:row>
      <xdr:rowOff>336694</xdr:rowOff>
    </xdr:from>
    <xdr:to>
      <xdr:col>13</xdr:col>
      <xdr:colOff>1614672</xdr:colOff>
      <xdr:row>2</xdr:row>
      <xdr:rowOff>623454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50C2747F-1674-45E8-8663-9937DBF7D7FD}"/>
            </a:ext>
          </a:extLst>
        </xdr:cNvPr>
        <xdr:cNvSpPr/>
      </xdr:nvSpPr>
      <xdr:spPr>
        <a:xfrm>
          <a:off x="26781415" y="804285"/>
          <a:ext cx="4516621" cy="1828078"/>
        </a:xfrm>
        <a:prstGeom prst="wedgeRoundRectCallout">
          <a:avLst>
            <a:gd name="adj1" fmla="val -59444"/>
            <a:gd name="adj2" fmla="val 5715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199159</xdr:colOff>
      <xdr:row>2</xdr:row>
      <xdr:rowOff>734869</xdr:rowOff>
    </xdr:from>
    <xdr:to>
      <xdr:col>14</xdr:col>
      <xdr:colOff>406727</xdr:colOff>
      <xdr:row>3</xdr:row>
      <xdr:rowOff>1039091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E02C4203-9EE2-461F-B8B4-D75C90F771AB}"/>
            </a:ext>
          </a:extLst>
        </xdr:cNvPr>
        <xdr:cNvSpPr/>
      </xdr:nvSpPr>
      <xdr:spPr>
        <a:xfrm>
          <a:off x="27735068" y="2743778"/>
          <a:ext cx="4502477" cy="1949449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620280</xdr:colOff>
      <xdr:row>23</xdr:row>
      <xdr:rowOff>381001</xdr:rowOff>
    </xdr:from>
    <xdr:to>
      <xdr:col>4</xdr:col>
      <xdr:colOff>1990437</xdr:colOff>
      <xdr:row>32</xdr:row>
      <xdr:rowOff>225137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99C23A62-1257-4AA4-93BC-00F511398798}"/>
            </a:ext>
          </a:extLst>
        </xdr:cNvPr>
        <xdr:cNvSpPr/>
      </xdr:nvSpPr>
      <xdr:spPr>
        <a:xfrm>
          <a:off x="1486189" y="13438910"/>
          <a:ext cx="8158884" cy="3584863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218785</xdr:colOff>
      <xdr:row>22</xdr:row>
      <xdr:rowOff>381000</xdr:rowOff>
    </xdr:from>
    <xdr:to>
      <xdr:col>7</xdr:col>
      <xdr:colOff>987136</xdr:colOff>
      <xdr:row>31</xdr:row>
      <xdr:rowOff>66098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E0EA9F47-D9DB-4308-8BBE-0A0450D039FC}"/>
            </a:ext>
          </a:extLst>
        </xdr:cNvPr>
        <xdr:cNvSpPr/>
      </xdr:nvSpPr>
      <xdr:spPr>
        <a:xfrm>
          <a:off x="10176740" y="13023273"/>
          <a:ext cx="5063260" cy="3425825"/>
        </a:xfrm>
        <a:prstGeom prst="wedgeRoundRectCallout">
          <a:avLst>
            <a:gd name="adj1" fmla="val -8217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173182</xdr:colOff>
      <xdr:row>21</xdr:row>
      <xdr:rowOff>2</xdr:rowOff>
    </xdr:from>
    <xdr:to>
      <xdr:col>17</xdr:col>
      <xdr:colOff>744681</xdr:colOff>
      <xdr:row>39</xdr:row>
      <xdr:rowOff>51958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98205340-83B0-4DF1-AAE1-C79D8D2D9317}"/>
            </a:ext>
          </a:extLst>
        </xdr:cNvPr>
        <xdr:cNvSpPr/>
      </xdr:nvSpPr>
      <xdr:spPr>
        <a:xfrm>
          <a:off x="34497818" y="11499275"/>
          <a:ext cx="8364681" cy="7533410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原則カタログに記載の型番を入力、入力方法は以下を参照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345070</xdr:colOff>
      <xdr:row>24</xdr:row>
      <xdr:rowOff>146778</xdr:rowOff>
    </xdr:from>
    <xdr:to>
      <xdr:col>17</xdr:col>
      <xdr:colOff>481072</xdr:colOff>
      <xdr:row>36</xdr:row>
      <xdr:rowOff>335544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D0C87AD7-A2E8-48DD-A3D4-BC6A85EDEEEA}"/>
            </a:ext>
          </a:extLst>
        </xdr:cNvPr>
        <xdr:cNvSpPr/>
      </xdr:nvSpPr>
      <xdr:spPr>
        <a:xfrm>
          <a:off x="34669706" y="12892960"/>
          <a:ext cx="7929184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                 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</a:t>
          </a:r>
          <a:r>
            <a:rPr kumimoji="1" lang="en-US" altLang="ja-JP" sz="1600" b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                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847580</xdr:colOff>
      <xdr:row>21</xdr:row>
      <xdr:rowOff>207819</xdr:rowOff>
    </xdr:from>
    <xdr:to>
      <xdr:col>18</xdr:col>
      <xdr:colOff>485054</xdr:colOff>
      <xdr:row>26</xdr:row>
      <xdr:rowOff>277091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F83CEA80-926E-4AA8-8518-88929C9C6EE7}"/>
            </a:ext>
          </a:extLst>
        </xdr:cNvPr>
        <xdr:cNvSpPr/>
      </xdr:nvSpPr>
      <xdr:spPr>
        <a:xfrm>
          <a:off x="40090580" y="12434455"/>
          <a:ext cx="2391065" cy="2147454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1437410</xdr:colOff>
      <xdr:row>20</xdr:row>
      <xdr:rowOff>380999</xdr:rowOff>
    </xdr:from>
    <xdr:to>
      <xdr:col>15</xdr:col>
      <xdr:colOff>84572</xdr:colOff>
      <xdr:row>26</xdr:row>
      <xdr:rowOff>51954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AA9BC471-DD1B-4EFC-AD74-100FE8654B87}"/>
            </a:ext>
          </a:extLst>
        </xdr:cNvPr>
        <xdr:cNvSpPr/>
      </xdr:nvSpPr>
      <xdr:spPr>
        <a:xfrm>
          <a:off x="29233092" y="12191999"/>
          <a:ext cx="2942071" cy="2164773"/>
        </a:xfrm>
        <a:prstGeom prst="wedgeRoundRectCallout">
          <a:avLst>
            <a:gd name="adj1" fmla="val 77456"/>
            <a:gd name="adj2" fmla="val -861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5</xdr:col>
      <xdr:colOff>311727</xdr:colOff>
      <xdr:row>31</xdr:row>
      <xdr:rowOff>242455</xdr:rowOff>
    </xdr:from>
    <xdr:to>
      <xdr:col>8</xdr:col>
      <xdr:colOff>2452685</xdr:colOff>
      <xdr:row>37</xdr:row>
      <xdr:rowOff>121227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E7EEB925-F451-4E69-81C0-C13186CCC084}"/>
            </a:ext>
          </a:extLst>
        </xdr:cNvPr>
        <xdr:cNvSpPr/>
      </xdr:nvSpPr>
      <xdr:spPr>
        <a:xfrm>
          <a:off x="10494818" y="16573500"/>
          <a:ext cx="8773822" cy="2372591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282966</xdr:colOff>
      <xdr:row>1</xdr:row>
      <xdr:rowOff>1035688</xdr:rowOff>
    </xdr:from>
    <xdr:to>
      <xdr:col>14</xdr:col>
      <xdr:colOff>381000</xdr:colOff>
      <xdr:row>3</xdr:row>
      <xdr:rowOff>1168358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6035102" y="1506454"/>
          <a:ext cx="6176716" cy="3319215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31456" y="849725"/>
            <a:ext cx="5159602" cy="514041"/>
            <a:chOff x="20809325" y="530440"/>
            <a:chExt cx="2416460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61824" y="530440"/>
              <a:ext cx="146396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8" y="1584070"/>
            <a:ext cx="5252770" cy="514041"/>
            <a:chOff x="20809325" y="530440"/>
            <a:chExt cx="2459944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23" y="530440"/>
              <a:ext cx="150744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6" y="2326559"/>
            <a:ext cx="5303558" cy="513770"/>
            <a:chOff x="20809325" y="534306"/>
            <a:chExt cx="2483779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4306"/>
              <a:ext cx="153128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95250</xdr:colOff>
      <xdr:row>1</xdr:row>
      <xdr:rowOff>1541317</xdr:rowOff>
    </xdr:from>
    <xdr:to>
      <xdr:col>30</xdr:col>
      <xdr:colOff>796636</xdr:colOff>
      <xdr:row>3</xdr:row>
      <xdr:rowOff>209321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6DA03D-3D53-4A05-A7CE-E0A8903DEDD5}"/>
            </a:ext>
          </a:extLst>
        </xdr:cNvPr>
        <xdr:cNvSpPr/>
      </xdr:nvSpPr>
      <xdr:spPr>
        <a:xfrm>
          <a:off x="93726000" y="2008908"/>
          <a:ext cx="29163818" cy="17506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581024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蒸気発生ヒートポンプ／基準値</a:t>
          </a:r>
        </a:p>
      </xdr:txBody>
    </xdr:sp>
    <xdr:clientData/>
  </xdr:twoCellAnchor>
  <xdr:twoCellAnchor editAs="oneCell">
    <xdr:from>
      <xdr:col>0</xdr:col>
      <xdr:colOff>38100</xdr:colOff>
      <xdr:row>5</xdr:row>
      <xdr:rowOff>47625</xdr:rowOff>
    </xdr:from>
    <xdr:to>
      <xdr:col>9</xdr:col>
      <xdr:colOff>251460</xdr:colOff>
      <xdr:row>12</xdr:row>
      <xdr:rowOff>5715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03D379-7A24-48F1-B8A5-03A8A6A29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04875"/>
          <a:ext cx="6385560" cy="1158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6303-5919-41CD-8FE4-49DFE23B015E}">
  <sheetPr codeName="Sheet1">
    <pageSetUpPr fitToPage="1"/>
  </sheetPr>
  <dimension ref="A1:AO63"/>
  <sheetViews>
    <sheetView tabSelected="1" view="pageBreakPreview" zoomScale="55" zoomScaleNormal="70" zoomScaleSheetLayoutView="55" zoomScalePageLayoutView="55" workbookViewId="0">
      <selection sqref="A1:G1"/>
    </sheetView>
  </sheetViews>
  <sheetFormatPr defaultColWidth="9" defaultRowHeight="16" outlineLevelCol="1"/>
  <cols>
    <col min="1" max="1" width="12.453125" style="129" customWidth="1"/>
    <col min="2" max="2" width="35" style="129" customWidth="1"/>
    <col min="3" max="7" width="35" style="2" customWidth="1"/>
    <col min="8" max="8" width="34.36328125" style="2" customWidth="1"/>
    <col min="9" max="9" width="50.6328125" style="2" customWidth="1"/>
    <col min="10" max="11" width="30.6328125" style="2" customWidth="1"/>
    <col min="12" max="12" width="25.6328125" style="2" customWidth="1"/>
    <col min="13" max="15" width="30.6328125" style="2" customWidth="1"/>
    <col min="16" max="16" width="31.6328125" style="87" customWidth="1"/>
    <col min="17" max="17" width="70.6328125" style="2" customWidth="1"/>
    <col min="18" max="18" width="39.453125" style="87" customWidth="1"/>
    <col min="19" max="19" width="12.453125" style="87" customWidth="1"/>
    <col min="20" max="20" width="22.08984375" style="2" hidden="1" customWidth="1" outlineLevel="1"/>
    <col min="21" max="22" width="22.6328125" style="2" hidden="1" customWidth="1" outlineLevel="1"/>
    <col min="23" max="28" width="16.08984375" style="2" hidden="1" customWidth="1" outlineLevel="1"/>
    <col min="29" max="29" width="20.26953125" style="2" hidden="1" customWidth="1" outlineLevel="1"/>
    <col min="30" max="30" width="19.26953125" style="2" hidden="1" customWidth="1" outlineLevel="1"/>
    <col min="31" max="31" width="19.26953125" style="2" customWidth="1" collapsed="1"/>
    <col min="32" max="37" width="19.26953125" style="2" customWidth="1"/>
    <col min="38" max="41" width="9" style="2" customWidth="1"/>
    <col min="42" max="16384" width="9" style="2"/>
  </cols>
  <sheetData>
    <row r="1" spans="1:34" ht="36.75" customHeight="1" thickBot="1">
      <c r="A1" s="159" t="s">
        <v>98</v>
      </c>
      <c r="B1" s="160"/>
      <c r="C1" s="160"/>
      <c r="D1" s="160"/>
      <c r="E1" s="160"/>
      <c r="F1" s="160"/>
      <c r="G1" s="161"/>
      <c r="I1" s="162" t="s">
        <v>14</v>
      </c>
      <c r="J1" s="163"/>
      <c r="K1" s="164"/>
      <c r="L1" s="165"/>
      <c r="M1" s="165"/>
      <c r="N1" s="165"/>
      <c r="O1" s="77"/>
      <c r="Q1" s="87"/>
      <c r="R1" s="2"/>
      <c r="T1" s="88" t="s">
        <v>56</v>
      </c>
      <c r="U1" s="89">
        <v>44274</v>
      </c>
      <c r="V1" s="89" t="s">
        <v>69</v>
      </c>
      <c r="W1" s="89"/>
    </row>
    <row r="2" spans="1:34" ht="120.75" customHeight="1">
      <c r="A2" s="166" t="s">
        <v>17</v>
      </c>
      <c r="B2" s="167"/>
      <c r="C2" s="168" t="s">
        <v>104</v>
      </c>
      <c r="D2" s="169"/>
      <c r="E2" s="90" t="s">
        <v>27</v>
      </c>
      <c r="F2" s="170" t="s">
        <v>66</v>
      </c>
      <c r="G2" s="171"/>
      <c r="I2" s="75" t="s">
        <v>12</v>
      </c>
      <c r="J2" s="172" t="s">
        <v>94</v>
      </c>
      <c r="K2" s="173"/>
      <c r="L2" s="31"/>
      <c r="M2" s="33"/>
      <c r="N2" s="33"/>
      <c r="O2" s="33"/>
      <c r="Q2" s="87"/>
      <c r="R2" s="2"/>
      <c r="T2" s="91"/>
      <c r="U2" s="92"/>
      <c r="V2" s="92"/>
      <c r="W2" s="92"/>
      <c r="X2" s="92"/>
      <c r="Y2" s="92"/>
    </row>
    <row r="3" spans="1:34" ht="130" customHeight="1">
      <c r="A3" s="174" t="s">
        <v>107</v>
      </c>
      <c r="B3" s="174"/>
      <c r="C3" s="174"/>
      <c r="D3" s="174"/>
      <c r="E3" s="174"/>
      <c r="F3" s="93" t="s">
        <v>25</v>
      </c>
      <c r="G3" s="94">
        <v>44301</v>
      </c>
      <c r="I3" s="28" t="s">
        <v>13</v>
      </c>
      <c r="J3" s="175" t="s">
        <v>28</v>
      </c>
      <c r="K3" s="176"/>
      <c r="L3" s="31"/>
      <c r="M3" s="33"/>
      <c r="N3" s="33"/>
      <c r="O3" s="33"/>
      <c r="Q3" s="87"/>
      <c r="R3" s="2"/>
      <c r="T3" s="91"/>
      <c r="U3" s="92"/>
      <c r="V3" s="92"/>
      <c r="W3" s="92"/>
      <c r="X3" s="92"/>
      <c r="Y3" s="92"/>
    </row>
    <row r="4" spans="1:34" ht="130" customHeight="1" thickBot="1">
      <c r="A4" s="174"/>
      <c r="B4" s="174"/>
      <c r="C4" s="174"/>
      <c r="D4" s="174"/>
      <c r="E4" s="174"/>
      <c r="F4" s="95" t="s">
        <v>26</v>
      </c>
      <c r="G4" s="95">
        <f>COUNTIF($C$13:$C$62,"蒸気発生ヒートポンプ")</f>
        <v>7</v>
      </c>
      <c r="I4" s="29" t="s">
        <v>33</v>
      </c>
      <c r="J4" s="177" t="s">
        <v>37</v>
      </c>
      <c r="K4" s="178"/>
      <c r="L4" s="32"/>
      <c r="M4" s="33"/>
      <c r="N4" s="33"/>
      <c r="O4" s="33"/>
      <c r="Q4" s="87"/>
      <c r="R4" s="2"/>
      <c r="T4" s="96" t="str">
        <f>IF(COUNTIF(S13:S82,"✓")=0,"",COUNTIF(S13:S82,"✓"))</f>
        <v/>
      </c>
      <c r="U4" s="92"/>
      <c r="V4" s="92"/>
      <c r="W4" s="92"/>
      <c r="X4" s="92"/>
      <c r="Y4" s="92"/>
    </row>
    <row r="5" spans="1:34" s="3" customFormat="1" ht="30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97"/>
      <c r="S5" s="98"/>
      <c r="T5" s="98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9"/>
    </row>
    <row r="6" spans="1:34" s="4" customFormat="1" ht="36" customHeight="1">
      <c r="A6" s="10" t="s">
        <v>75</v>
      </c>
      <c r="B6" s="36">
        <f>COLUMN()-1</f>
        <v>1</v>
      </c>
      <c r="C6" s="36">
        <f>COLUMN()-1</f>
        <v>2</v>
      </c>
      <c r="D6" s="74">
        <v>3</v>
      </c>
      <c r="E6" s="35">
        <v>4</v>
      </c>
      <c r="F6" s="36">
        <v>5</v>
      </c>
      <c r="G6" s="36">
        <v>6</v>
      </c>
      <c r="H6" s="35">
        <v>7</v>
      </c>
      <c r="I6" s="35">
        <v>8</v>
      </c>
      <c r="J6" s="35">
        <v>9</v>
      </c>
      <c r="K6" s="35">
        <v>10</v>
      </c>
      <c r="L6" s="35">
        <v>11</v>
      </c>
      <c r="M6" s="35">
        <v>12</v>
      </c>
      <c r="N6" s="35">
        <v>13</v>
      </c>
      <c r="O6" s="35">
        <v>14</v>
      </c>
      <c r="P6" s="100">
        <v>15</v>
      </c>
      <c r="Q6" s="35">
        <v>16</v>
      </c>
      <c r="R6" s="101">
        <v>17</v>
      </c>
      <c r="S6" s="102">
        <v>18</v>
      </c>
      <c r="T6" s="157">
        <v>19</v>
      </c>
      <c r="U6" s="158"/>
      <c r="V6" s="76">
        <v>20</v>
      </c>
    </row>
    <row r="7" spans="1:34" s="4" customFormat="1" ht="39">
      <c r="A7" s="11" t="s">
        <v>5</v>
      </c>
      <c r="B7" s="37" t="s">
        <v>6</v>
      </c>
      <c r="C7" s="37" t="s">
        <v>6</v>
      </c>
      <c r="D7" s="73" t="s">
        <v>6</v>
      </c>
      <c r="E7" s="38" t="s">
        <v>49</v>
      </c>
      <c r="F7" s="37" t="s">
        <v>6</v>
      </c>
      <c r="G7" s="37" t="s">
        <v>6</v>
      </c>
      <c r="H7" s="38" t="s">
        <v>7</v>
      </c>
      <c r="I7" s="38" t="s">
        <v>7</v>
      </c>
      <c r="J7" s="38" t="s">
        <v>7</v>
      </c>
      <c r="K7" s="38" t="s">
        <v>7</v>
      </c>
      <c r="L7" s="38" t="s">
        <v>70</v>
      </c>
      <c r="M7" s="38" t="s">
        <v>7</v>
      </c>
      <c r="N7" s="38" t="s">
        <v>7</v>
      </c>
      <c r="O7" s="38" t="s">
        <v>7</v>
      </c>
      <c r="P7" s="103" t="s">
        <v>70</v>
      </c>
      <c r="Q7" s="38" t="s">
        <v>7</v>
      </c>
      <c r="R7" s="104" t="s">
        <v>70</v>
      </c>
      <c r="S7" s="105" t="s">
        <v>70</v>
      </c>
      <c r="T7" s="157" t="s">
        <v>51</v>
      </c>
      <c r="U7" s="158"/>
      <c r="V7" s="76" t="s">
        <v>81</v>
      </c>
    </row>
    <row r="8" spans="1:34" s="4" customFormat="1" ht="31.5" customHeight="1" thickBot="1">
      <c r="A8" s="25" t="s">
        <v>24</v>
      </c>
      <c r="B8" s="27" t="s">
        <v>16</v>
      </c>
      <c r="C8" s="26" t="s">
        <v>9</v>
      </c>
      <c r="D8" s="27" t="s">
        <v>16</v>
      </c>
      <c r="E8" s="27" t="s">
        <v>16</v>
      </c>
      <c r="F8" s="26" t="s">
        <v>9</v>
      </c>
      <c r="G8" s="26" t="s">
        <v>9</v>
      </c>
      <c r="H8" s="27" t="s">
        <v>16</v>
      </c>
      <c r="I8" s="26" t="s">
        <v>9</v>
      </c>
      <c r="J8" s="27" t="s">
        <v>16</v>
      </c>
      <c r="K8" s="26" t="s">
        <v>9</v>
      </c>
      <c r="L8" s="26" t="s">
        <v>9</v>
      </c>
      <c r="M8" s="26" t="s">
        <v>9</v>
      </c>
      <c r="N8" s="27" t="s">
        <v>16</v>
      </c>
      <c r="O8" s="27" t="s">
        <v>16</v>
      </c>
      <c r="P8" s="106" t="s">
        <v>10</v>
      </c>
      <c r="Q8" s="107" t="s">
        <v>77</v>
      </c>
      <c r="R8" s="108" t="s">
        <v>10</v>
      </c>
      <c r="S8" s="109" t="s">
        <v>71</v>
      </c>
      <c r="T8" s="157" t="s">
        <v>50</v>
      </c>
      <c r="U8" s="158"/>
      <c r="V8" s="76" t="s">
        <v>82</v>
      </c>
    </row>
    <row r="9" spans="1:34" s="4" customFormat="1" ht="35.25" customHeight="1">
      <c r="A9" s="155" t="s">
        <v>8</v>
      </c>
      <c r="B9" s="179" t="s">
        <v>19</v>
      </c>
      <c r="C9" s="179" t="s">
        <v>11</v>
      </c>
      <c r="D9" s="180" t="s">
        <v>17</v>
      </c>
      <c r="E9" s="182" t="s">
        <v>45</v>
      </c>
      <c r="F9" s="180" t="s">
        <v>0</v>
      </c>
      <c r="G9" s="180" t="s">
        <v>2</v>
      </c>
      <c r="H9" s="185" t="s">
        <v>35</v>
      </c>
      <c r="I9" s="185" t="s">
        <v>55</v>
      </c>
      <c r="J9" s="185" t="s">
        <v>57</v>
      </c>
      <c r="K9" s="186" t="s">
        <v>63</v>
      </c>
      <c r="L9" s="196" t="s">
        <v>20</v>
      </c>
      <c r="M9" s="186" t="s">
        <v>21</v>
      </c>
      <c r="N9" s="185" t="s">
        <v>31</v>
      </c>
      <c r="O9" s="198" t="s">
        <v>32</v>
      </c>
      <c r="P9" s="185" t="s">
        <v>72</v>
      </c>
      <c r="Q9" s="185" t="s">
        <v>74</v>
      </c>
      <c r="R9" s="200" t="s">
        <v>1</v>
      </c>
      <c r="S9" s="188" t="s">
        <v>73</v>
      </c>
      <c r="T9" s="191" t="s">
        <v>67</v>
      </c>
      <c r="U9" s="194" t="s">
        <v>68</v>
      </c>
      <c r="V9" s="194" t="s">
        <v>83</v>
      </c>
    </row>
    <row r="10" spans="1:34" s="4" customFormat="1" ht="27" customHeight="1">
      <c r="A10" s="155"/>
      <c r="B10" s="180"/>
      <c r="C10" s="180"/>
      <c r="D10" s="180"/>
      <c r="E10" s="183"/>
      <c r="F10" s="180"/>
      <c r="G10" s="180"/>
      <c r="H10" s="186"/>
      <c r="I10" s="186"/>
      <c r="J10" s="186"/>
      <c r="K10" s="187"/>
      <c r="L10" s="197"/>
      <c r="M10" s="187"/>
      <c r="N10" s="193"/>
      <c r="O10" s="199"/>
      <c r="P10" s="193"/>
      <c r="Q10" s="186"/>
      <c r="R10" s="201"/>
      <c r="S10" s="189"/>
      <c r="T10" s="192"/>
      <c r="U10" s="195"/>
      <c r="V10" s="194"/>
    </row>
    <row r="11" spans="1:34" s="4" customFormat="1" ht="19.5">
      <c r="A11" s="156"/>
      <c r="B11" s="181"/>
      <c r="C11" s="181"/>
      <c r="D11" s="181"/>
      <c r="E11" s="184"/>
      <c r="F11" s="181"/>
      <c r="G11" s="181"/>
      <c r="H11" s="187"/>
      <c r="I11" s="187"/>
      <c r="J11" s="187"/>
      <c r="K11" s="78" t="s">
        <v>3</v>
      </c>
      <c r="L11" s="38" t="s">
        <v>3</v>
      </c>
      <c r="M11" s="78" t="s">
        <v>3</v>
      </c>
      <c r="N11" s="146" t="s">
        <v>23</v>
      </c>
      <c r="O11" s="78" t="s">
        <v>23</v>
      </c>
      <c r="P11" s="198"/>
      <c r="Q11" s="187"/>
      <c r="R11" s="202"/>
      <c r="S11" s="190"/>
      <c r="T11" s="192"/>
      <c r="U11" s="195"/>
      <c r="V11" s="194"/>
    </row>
    <row r="12" spans="1:34" s="4" customFormat="1" ht="32.25" customHeight="1">
      <c r="A12" s="12" t="s">
        <v>4</v>
      </c>
      <c r="B12" s="63" t="s">
        <v>99</v>
      </c>
      <c r="C12" s="13" t="s">
        <v>36</v>
      </c>
      <c r="D12" s="16" t="str">
        <f>IF($B12&lt;&gt;"",$C$2,"")</f>
        <v>○○○株式会社</v>
      </c>
      <c r="E12" s="62" t="s">
        <v>65</v>
      </c>
      <c r="F12" s="15" t="s">
        <v>22</v>
      </c>
      <c r="G12" s="15" t="s">
        <v>87</v>
      </c>
      <c r="H12" s="61" t="s">
        <v>38</v>
      </c>
      <c r="I12" s="24" t="s">
        <v>39</v>
      </c>
      <c r="J12" s="61" t="s">
        <v>46</v>
      </c>
      <c r="K12" s="14">
        <v>120</v>
      </c>
      <c r="L12" s="45">
        <v>60</v>
      </c>
      <c r="M12" s="45">
        <v>15</v>
      </c>
      <c r="N12" s="43">
        <v>3.5</v>
      </c>
      <c r="O12" s="60">
        <v>4</v>
      </c>
      <c r="P12" s="110">
        <v>1500</v>
      </c>
      <c r="Q12" s="71"/>
      <c r="R12" s="111"/>
      <c r="S12" s="112"/>
      <c r="T12" s="48"/>
      <c r="U12" s="41"/>
      <c r="V12" s="41"/>
      <c r="W12" s="39"/>
      <c r="X12" s="5" t="s">
        <v>47</v>
      </c>
      <c r="Y12" s="5" t="s">
        <v>48</v>
      </c>
      <c r="Z12" s="5" t="s">
        <v>79</v>
      </c>
      <c r="AA12" s="5" t="s">
        <v>80</v>
      </c>
      <c r="AB12" s="5"/>
      <c r="AC12" s="6" t="s">
        <v>15</v>
      </c>
      <c r="AD12" s="6" t="s">
        <v>29</v>
      </c>
    </row>
    <row r="13" spans="1:34" s="4" customFormat="1" ht="33" customHeight="1">
      <c r="A13" s="50">
        <f>ROW()-12</f>
        <v>1</v>
      </c>
      <c r="B13" s="51" t="str">
        <f>IF($C13="","","産業ヒートポンプ")</f>
        <v>産業ヒートポンプ</v>
      </c>
      <c r="C13" s="113" t="s">
        <v>36</v>
      </c>
      <c r="D13" s="16" t="str">
        <f>IF($B13&lt;&gt;"",$C$2,"")</f>
        <v>○○○株式会社</v>
      </c>
      <c r="E13" s="16" t="str">
        <f>IF($B13&lt;&gt;"",$F$2,"")</f>
        <v>マルマルマル</v>
      </c>
      <c r="F13" s="114" t="s">
        <v>78</v>
      </c>
      <c r="G13" s="115" t="s">
        <v>85</v>
      </c>
      <c r="H13" s="54" t="str">
        <f>IF($C13="","","水熱源／一過式")</f>
        <v>水熱源／一過式</v>
      </c>
      <c r="I13" s="116" t="s">
        <v>39</v>
      </c>
      <c r="J13" s="56" t="str" cm="1">
        <f t="array" ref="J13">IFERROR(_xlfn.IFS($X13=1,"熱源水入口温度：65℃",$X13=2,"熱源水入口温度：90℃",$X13=3,"熱源水入口温度：70℃"),"")</f>
        <v>熱源水入口温度：65℃</v>
      </c>
      <c r="K13" s="117">
        <v>145</v>
      </c>
      <c r="L13" s="118">
        <v>80</v>
      </c>
      <c r="M13" s="118">
        <v>15</v>
      </c>
      <c r="N13" s="43" cm="1">
        <f t="array" ref="N13">IFERROR(_xlfn.IFS(AND($X13=1,$Y13=1),VALUE(3.5),AND($X13=2,$Y13=2),VALUE(3),AND($X13=3,$Y13=3),VALUE(2.46)),"")</f>
        <v>3.5</v>
      </c>
      <c r="O13" s="58">
        <f>IF(OR($L13="",$M13=""),"",ROUND($L13/$M13,2))</f>
        <v>5.33</v>
      </c>
      <c r="P13" s="119">
        <v>1800</v>
      </c>
      <c r="Q13" s="115"/>
      <c r="R13" s="120"/>
      <c r="S13" s="112"/>
      <c r="T13" s="49"/>
      <c r="U13" s="40"/>
      <c r="V13" s="72" t="str">
        <f t="shared" ref="V13:V44" si="0">IF(G13="","",G13)</f>
        <v>XYZ-bbbb</v>
      </c>
      <c r="W13" s="7"/>
      <c r="X13" s="7">
        <f>IF($I13="","",IF($I13="蒸気供給温度：120℃以上～150℃未満",1,IF($I13="蒸気供給温度：150℃以上～165℃未満",2,IF($I13="蒸気供給温度：165℃以上",3))))</f>
        <v>1</v>
      </c>
      <c r="Y13" s="7">
        <f>IF($J13="","",IF($J13="熱源水入口温度：65℃",1,IF($J13="熱源水入口温度：90℃",2,IF($J13="熱源水入口温度：70℃",3))))</f>
        <v>1</v>
      </c>
      <c r="Z13" s="30">
        <f t="shared" ref="Z13:Z44" si="1">IF(AND(($C13&lt;&gt;""),(OR($C$2="",$F$2="",$G$3="",F13="",G13="",I13="",J13="",K13="",L13="",M13=""))),1,0)</f>
        <v>0</v>
      </c>
      <c r="AA13" s="30">
        <f t="shared" ref="AA13:AA44" si="2">IF(AND($G13&lt;&gt;"",COUNTIF($G13,"*■*")&gt;0,$Q13=""),1,0)</f>
        <v>0</v>
      </c>
      <c r="AB13" s="30" t="str">
        <f>TEXT(V13,"G/標準")</f>
        <v>XYZ-bbbb</v>
      </c>
      <c r="AC13" s="7">
        <f>IF(AB13="",0,COUNTIF($AB$13:$AB$1048576,AB13))</f>
        <v>2</v>
      </c>
      <c r="AD13" s="7">
        <f>IF(AND(N13&lt;&gt;"",$N13&gt;$O13),1,0)</f>
        <v>0</v>
      </c>
    </row>
    <row r="14" spans="1:34" s="4" customFormat="1" ht="33" customHeight="1">
      <c r="A14" s="50">
        <f t="shared" ref="A14:A62" si="3">ROW()-12</f>
        <v>2</v>
      </c>
      <c r="B14" s="51" t="str">
        <f t="shared" ref="B14:B62" si="4">IF($C14="","","産業ヒートポンプ")</f>
        <v>産業ヒートポンプ</v>
      </c>
      <c r="C14" s="113" t="s">
        <v>36</v>
      </c>
      <c r="D14" s="16" t="str">
        <f t="shared" ref="D14:D62" si="5">IF($B14&lt;&gt;"",$C$2,"")</f>
        <v>○○○株式会社</v>
      </c>
      <c r="E14" s="16" t="str">
        <f>IF($B14&lt;&gt;"",$F$2,"")</f>
        <v>マルマルマル</v>
      </c>
      <c r="F14" s="115" t="s">
        <v>78</v>
      </c>
      <c r="G14" s="115" t="s">
        <v>85</v>
      </c>
      <c r="H14" s="54" t="str">
        <f t="shared" ref="H14:H62" si="6">IF($C14="","","水熱源／一過式")</f>
        <v>水熱源／一過式</v>
      </c>
      <c r="I14" s="116" t="s">
        <v>40</v>
      </c>
      <c r="J14" s="56" t="str" cm="1">
        <f t="array" ref="J14">IFERROR(_xlfn.IFS($X14=1,"熱源水入口温度：65℃",$X14=2,"熱源水入口温度：90℃",$X14=3,"熱源水入口温度：70℃"),"")</f>
        <v>熱源水入口温度：90℃</v>
      </c>
      <c r="K14" s="117">
        <v>160</v>
      </c>
      <c r="L14" s="118">
        <v>90</v>
      </c>
      <c r="M14" s="118">
        <v>18</v>
      </c>
      <c r="N14" s="43" cm="1">
        <f t="array" ref="N14">IFERROR(_xlfn.IFS(AND($X14=1,$Y14=1),VALUE(3.5),AND($X14=2,$Y14=2),VALUE(3),AND($X14=3,$Y14=3),VALUE(2.46)),"")</f>
        <v>3</v>
      </c>
      <c r="O14" s="58">
        <f t="shared" ref="O14:O62" si="7">IF(OR($L14="",$M14=""),"",ROUND($L14/$M14,2))</f>
        <v>5</v>
      </c>
      <c r="P14" s="119">
        <v>2000</v>
      </c>
      <c r="Q14" s="115"/>
      <c r="R14" s="120"/>
      <c r="S14" s="112"/>
      <c r="T14" s="49"/>
      <c r="U14" s="40"/>
      <c r="V14" s="72" t="str">
        <f t="shared" si="0"/>
        <v>XYZ-bbbb</v>
      </c>
      <c r="W14" s="7"/>
      <c r="X14" s="7">
        <f t="shared" ref="X14:X62" si="8">IF($I14="","",IF($I14="蒸気供給温度：120℃以上～150℃未満",1,IF($I14="蒸気供給温度：150℃以上～165℃未満",2,IF($I14="蒸気供給温度：165℃以上",3))))</f>
        <v>2</v>
      </c>
      <c r="Y14" s="7">
        <f t="shared" ref="Y14:Y62" si="9">IF($J14="","",IF($J14="熱源水入口温度：65℃",1,IF($J14="熱源水入口温度：90℃",2,IF($J14="熱源水入口温度：70℃",3))))</f>
        <v>2</v>
      </c>
      <c r="Z14" s="30">
        <f t="shared" si="1"/>
        <v>0</v>
      </c>
      <c r="AA14" s="30">
        <f t="shared" si="2"/>
        <v>0</v>
      </c>
      <c r="AB14" s="30" t="str">
        <f t="shared" ref="AB14:AB62" si="10">TEXT(V14,"G/標準")</f>
        <v>XYZ-bbbb</v>
      </c>
      <c r="AC14" s="7">
        <f t="shared" ref="AC14:AC62" si="11">IF(AB14="",0,COUNTIF($AB$13:$AB$1048576,AB14))</f>
        <v>2</v>
      </c>
      <c r="AD14" s="7">
        <f t="shared" ref="AD14:AD62" si="12">IF(AND(N14&lt;&gt;"",$N14&gt;$O14),1,0)</f>
        <v>0</v>
      </c>
    </row>
    <row r="15" spans="1:34" s="4" customFormat="1" ht="33" customHeight="1">
      <c r="A15" s="50">
        <f t="shared" si="3"/>
        <v>3</v>
      </c>
      <c r="B15" s="51" t="str">
        <f t="shared" si="4"/>
        <v>産業ヒートポンプ</v>
      </c>
      <c r="C15" s="113" t="s">
        <v>36</v>
      </c>
      <c r="D15" s="16" t="str">
        <f t="shared" si="5"/>
        <v>○○○株式会社</v>
      </c>
      <c r="E15" s="16" t="str">
        <f t="shared" ref="E15:E62" si="13">IF($B15&lt;&gt;"",$F$2,"")</f>
        <v>マルマルマル</v>
      </c>
      <c r="F15" s="115" t="s">
        <v>78</v>
      </c>
      <c r="G15" s="115" t="s">
        <v>86</v>
      </c>
      <c r="H15" s="54" t="str">
        <f t="shared" si="6"/>
        <v>水熱源／一過式</v>
      </c>
      <c r="I15" s="116" t="s">
        <v>41</v>
      </c>
      <c r="J15" s="56" t="str" cm="1">
        <f t="array" ref="J15">IFERROR(_xlfn.IFS($X15=1,"熱源水入口温度：65℃",$X15=2,"熱源水入口温度：90℃",$X15=3,"熱源水入口温度：70℃"),"")</f>
        <v>熱源水入口温度：70℃</v>
      </c>
      <c r="K15" s="117">
        <v>170</v>
      </c>
      <c r="L15" s="118">
        <v>95</v>
      </c>
      <c r="M15" s="118">
        <v>20</v>
      </c>
      <c r="N15" s="43" cm="1">
        <f t="array" ref="N15">IFERROR(_xlfn.IFS(AND($X15=1,$Y15=1),VALUE(3.5),AND($X15=2,$Y15=2),VALUE(3),AND($X15=3,$Y15=3),VALUE(2.46)),"")</f>
        <v>2.46</v>
      </c>
      <c r="O15" s="58">
        <f t="shared" si="7"/>
        <v>4.75</v>
      </c>
      <c r="P15" s="119">
        <v>2200</v>
      </c>
      <c r="Q15" s="115"/>
      <c r="R15" s="120"/>
      <c r="S15" s="112"/>
      <c r="T15" s="49"/>
      <c r="U15" s="40"/>
      <c r="V15" s="72" t="str">
        <f t="shared" si="0"/>
        <v>XYZ-dddd</v>
      </c>
      <c r="W15" s="7"/>
      <c r="X15" s="7">
        <f t="shared" si="8"/>
        <v>3</v>
      </c>
      <c r="Y15" s="7">
        <f t="shared" si="9"/>
        <v>3</v>
      </c>
      <c r="Z15" s="30">
        <f t="shared" si="1"/>
        <v>0</v>
      </c>
      <c r="AA15" s="30">
        <f t="shared" si="2"/>
        <v>0</v>
      </c>
      <c r="AB15" s="30" t="str">
        <f t="shared" si="10"/>
        <v>XYZ-dddd</v>
      </c>
      <c r="AC15" s="7">
        <f t="shared" si="11"/>
        <v>1</v>
      </c>
      <c r="AD15" s="7">
        <f t="shared" si="12"/>
        <v>0</v>
      </c>
    </row>
    <row r="16" spans="1:34" s="4" customFormat="1" ht="33" customHeight="1">
      <c r="A16" s="50">
        <f t="shared" si="3"/>
        <v>4</v>
      </c>
      <c r="B16" s="51" t="str">
        <f t="shared" si="4"/>
        <v>産業ヒートポンプ</v>
      </c>
      <c r="C16" s="113" t="s">
        <v>36</v>
      </c>
      <c r="D16" s="16" t="str">
        <f t="shared" si="5"/>
        <v>○○○株式会社</v>
      </c>
      <c r="E16" s="16" t="str">
        <f t="shared" si="13"/>
        <v>マルマルマル</v>
      </c>
      <c r="F16" s="115" t="s">
        <v>78</v>
      </c>
      <c r="G16" s="115" t="s">
        <v>88</v>
      </c>
      <c r="H16" s="54" t="str">
        <f t="shared" si="6"/>
        <v>水熱源／一過式</v>
      </c>
      <c r="I16" s="116" t="s">
        <v>41</v>
      </c>
      <c r="J16" s="56" t="str" cm="1">
        <f t="array" ref="J16">IFERROR(_xlfn.IFS($X16=1,"熱源水入口温度：65℃",$X16=2,"熱源水入口温度：90℃",$X16=3,"熱源水入口温度：70℃"),"")</f>
        <v>熱源水入口温度：70℃</v>
      </c>
      <c r="K16" s="117"/>
      <c r="L16" s="118">
        <v>110</v>
      </c>
      <c r="M16" s="118">
        <v>20</v>
      </c>
      <c r="N16" s="43" cm="1">
        <f t="array" ref="N16">IFERROR(_xlfn.IFS(AND($X16=1,$Y16=1),VALUE(3.5),AND($X16=2,$Y16=2),VALUE(3),AND($X16=3,$Y16=3),VALUE(2.46)),"")</f>
        <v>2.46</v>
      </c>
      <c r="O16" s="58">
        <f t="shared" si="7"/>
        <v>5.5</v>
      </c>
      <c r="P16" s="119">
        <v>2300</v>
      </c>
      <c r="Q16" s="115"/>
      <c r="R16" s="120"/>
      <c r="S16" s="112"/>
      <c r="T16" s="49"/>
      <c r="U16" s="40"/>
      <c r="V16" s="72" t="str">
        <f t="shared" si="0"/>
        <v>XYZ-eeee</v>
      </c>
      <c r="W16" s="7"/>
      <c r="X16" s="7">
        <f t="shared" si="8"/>
        <v>3</v>
      </c>
      <c r="Y16" s="7">
        <f t="shared" si="9"/>
        <v>3</v>
      </c>
      <c r="Z16" s="30">
        <f t="shared" si="1"/>
        <v>1</v>
      </c>
      <c r="AA16" s="30">
        <f t="shared" si="2"/>
        <v>0</v>
      </c>
      <c r="AB16" s="30" t="str">
        <f t="shared" si="10"/>
        <v>XYZ-eeee</v>
      </c>
      <c r="AC16" s="7">
        <f t="shared" si="11"/>
        <v>1</v>
      </c>
      <c r="AD16" s="7">
        <f t="shared" si="12"/>
        <v>0</v>
      </c>
    </row>
    <row r="17" spans="1:30" s="4" customFormat="1" ht="33" customHeight="1">
      <c r="A17" s="50">
        <f t="shared" si="3"/>
        <v>5</v>
      </c>
      <c r="B17" s="51" t="str">
        <f t="shared" si="4"/>
        <v>産業ヒートポンプ</v>
      </c>
      <c r="C17" s="113" t="s">
        <v>36</v>
      </c>
      <c r="D17" s="16" t="str">
        <f>IF($B17&lt;&gt;"",$C$2,"")</f>
        <v>○○○株式会社</v>
      </c>
      <c r="E17" s="16" t="str">
        <f t="shared" si="13"/>
        <v>マルマルマル</v>
      </c>
      <c r="F17" s="115" t="s">
        <v>84</v>
      </c>
      <c r="G17" s="115" t="s">
        <v>90</v>
      </c>
      <c r="H17" s="54" t="str">
        <f t="shared" si="6"/>
        <v>水熱源／一過式</v>
      </c>
      <c r="I17" s="116" t="s">
        <v>39</v>
      </c>
      <c r="J17" s="56" t="str" cm="1">
        <f t="array" ref="J17">IFERROR(_xlfn.IFS($X17=1,"熱源水入口温度：65℃",$X17=2,"熱源水入口温度：90℃",$X17=3,"熱源水入口温度：70℃"),"")</f>
        <v>熱源水入口温度：65℃</v>
      </c>
      <c r="K17" s="117"/>
      <c r="L17" s="118">
        <v>80</v>
      </c>
      <c r="M17" s="118">
        <v>15</v>
      </c>
      <c r="N17" s="43" cm="1">
        <f t="array" ref="N17">IFERROR(_xlfn.IFS(AND($X17=1,$Y17=1),VALUE(3.5),AND($X17=2,$Y17=2),VALUE(3),AND($X17=3,$Y17=3),VALUE(2.46)),"")</f>
        <v>3.5</v>
      </c>
      <c r="O17" s="58">
        <f t="shared" si="7"/>
        <v>5.33</v>
      </c>
      <c r="P17" s="119"/>
      <c r="Q17" s="115"/>
      <c r="R17" s="120"/>
      <c r="S17" s="112"/>
      <c r="T17" s="49"/>
      <c r="U17" s="40"/>
      <c r="V17" s="72" t="str">
        <f t="shared" si="0"/>
        <v>ABC-1111</v>
      </c>
      <c r="W17" s="7"/>
      <c r="X17" s="7">
        <f t="shared" si="8"/>
        <v>1</v>
      </c>
      <c r="Y17" s="7">
        <f t="shared" si="9"/>
        <v>1</v>
      </c>
      <c r="Z17" s="30">
        <f t="shared" si="1"/>
        <v>1</v>
      </c>
      <c r="AA17" s="30">
        <f t="shared" si="2"/>
        <v>0</v>
      </c>
      <c r="AB17" s="30" t="str">
        <f t="shared" si="10"/>
        <v>ABC-1111</v>
      </c>
      <c r="AC17" s="7">
        <f t="shared" si="11"/>
        <v>1</v>
      </c>
      <c r="AD17" s="7">
        <f t="shared" si="12"/>
        <v>0</v>
      </c>
    </row>
    <row r="18" spans="1:30" s="4" customFormat="1" ht="33" customHeight="1">
      <c r="A18" s="50">
        <f t="shared" si="3"/>
        <v>6</v>
      </c>
      <c r="B18" s="51" t="str">
        <f t="shared" si="4"/>
        <v>産業ヒートポンプ</v>
      </c>
      <c r="C18" s="113" t="s">
        <v>36</v>
      </c>
      <c r="D18" s="16" t="str">
        <f>IF($B18&lt;&gt;"",$C$2,"")</f>
        <v>○○○株式会社</v>
      </c>
      <c r="E18" s="16" t="str">
        <f t="shared" si="13"/>
        <v>マルマルマル</v>
      </c>
      <c r="F18" s="115" t="s">
        <v>84</v>
      </c>
      <c r="G18" s="115" t="s">
        <v>96</v>
      </c>
      <c r="H18" s="54" t="str">
        <f t="shared" si="6"/>
        <v>水熱源／一過式</v>
      </c>
      <c r="I18" s="116" t="s">
        <v>41</v>
      </c>
      <c r="J18" s="56" t="str" cm="1">
        <f t="array" ref="J18">IFERROR(_xlfn.IFS($X18=1,"熱源水入口温度：65℃",$X18=2,"熱源水入口温度：90℃",$X18=3,"熱源水入口温度：70℃"),"")</f>
        <v>熱源水入口温度：70℃</v>
      </c>
      <c r="K18" s="117"/>
      <c r="L18" s="118">
        <v>90</v>
      </c>
      <c r="M18" s="118">
        <v>20</v>
      </c>
      <c r="N18" s="43" cm="1">
        <f t="array" ref="N18">IFERROR(_xlfn.IFS(AND($X18=1,$Y18=1),VALUE(3.5),AND($X18=2,$Y18=2),VALUE(3),AND($X18=3,$Y18=3),VALUE(2.46)),"")</f>
        <v>2.46</v>
      </c>
      <c r="O18" s="58">
        <f t="shared" si="7"/>
        <v>4.5</v>
      </c>
      <c r="P18" s="119"/>
      <c r="Q18" s="115" t="s">
        <v>97</v>
      </c>
      <c r="R18" s="120"/>
      <c r="S18" s="112"/>
      <c r="T18" s="49"/>
      <c r="U18" s="40"/>
      <c r="V18" s="72" t="str">
        <f t="shared" si="0"/>
        <v>ABC-2222■</v>
      </c>
      <c r="W18" s="7"/>
      <c r="X18" s="7">
        <f t="shared" si="8"/>
        <v>3</v>
      </c>
      <c r="Y18" s="7">
        <f t="shared" si="9"/>
        <v>3</v>
      </c>
      <c r="Z18" s="30">
        <f t="shared" si="1"/>
        <v>1</v>
      </c>
      <c r="AA18" s="30">
        <f t="shared" si="2"/>
        <v>0</v>
      </c>
      <c r="AB18" s="30" t="str">
        <f t="shared" si="10"/>
        <v>ABC-2222■</v>
      </c>
      <c r="AC18" s="7">
        <f t="shared" si="11"/>
        <v>1</v>
      </c>
      <c r="AD18" s="7">
        <f t="shared" si="12"/>
        <v>0</v>
      </c>
    </row>
    <row r="19" spans="1:30" s="4" customFormat="1" ht="33" customHeight="1">
      <c r="A19" s="50">
        <f t="shared" si="3"/>
        <v>7</v>
      </c>
      <c r="B19" s="51" t="str">
        <f t="shared" si="4"/>
        <v>産業ヒートポンプ</v>
      </c>
      <c r="C19" s="113" t="s">
        <v>36</v>
      </c>
      <c r="D19" s="16" t="str">
        <f t="shared" si="5"/>
        <v>○○○株式会社</v>
      </c>
      <c r="E19" s="16" t="str">
        <f t="shared" si="13"/>
        <v>マルマルマル</v>
      </c>
      <c r="F19" s="115" t="s">
        <v>95</v>
      </c>
      <c r="G19" s="115" t="s">
        <v>89</v>
      </c>
      <c r="H19" s="54" t="str">
        <f t="shared" si="6"/>
        <v>水熱源／一過式</v>
      </c>
      <c r="I19" s="116" t="s">
        <v>39</v>
      </c>
      <c r="J19" s="56" t="str" cm="1">
        <f t="array" ref="J19">IFERROR(_xlfn.IFS($X19=1,"熱源水入口温度：65℃",$X19=2,"熱源水入口温度：90℃",$X19=3,"熱源水入口温度：70℃"),"")</f>
        <v>熱源水入口温度：65℃</v>
      </c>
      <c r="K19" s="117">
        <v>145</v>
      </c>
      <c r="L19" s="118">
        <v>50</v>
      </c>
      <c r="M19" s="118">
        <v>15</v>
      </c>
      <c r="N19" s="43" cm="1">
        <f t="array" ref="N19">IFERROR(_xlfn.IFS(AND($X19=1,$Y19=1),VALUE(3.5),AND($X19=2,$Y19=2),VALUE(3),AND($X19=3,$Y19=3),VALUE(2.46)),"")</f>
        <v>3.5</v>
      </c>
      <c r="O19" s="58">
        <f t="shared" si="7"/>
        <v>3.33</v>
      </c>
      <c r="P19" s="119"/>
      <c r="Q19" s="115" t="s">
        <v>97</v>
      </c>
      <c r="R19" s="120"/>
      <c r="S19" s="112"/>
      <c r="T19" s="49"/>
      <c r="U19" s="40"/>
      <c r="V19" s="72" t="str">
        <f t="shared" si="0"/>
        <v>EFG-aaaa■</v>
      </c>
      <c r="W19" s="7"/>
      <c r="X19" s="7">
        <f t="shared" si="8"/>
        <v>1</v>
      </c>
      <c r="Y19" s="7">
        <f t="shared" si="9"/>
        <v>1</v>
      </c>
      <c r="Z19" s="30">
        <f t="shared" si="1"/>
        <v>0</v>
      </c>
      <c r="AA19" s="30">
        <f t="shared" si="2"/>
        <v>0</v>
      </c>
      <c r="AB19" s="30" t="str">
        <f t="shared" si="10"/>
        <v>EFG-aaaa■</v>
      </c>
      <c r="AC19" s="7">
        <f t="shared" si="11"/>
        <v>1</v>
      </c>
      <c r="AD19" s="7">
        <f t="shared" si="12"/>
        <v>1</v>
      </c>
    </row>
    <row r="20" spans="1:30" s="4" customFormat="1" ht="33" customHeight="1">
      <c r="A20" s="50">
        <f t="shared" si="3"/>
        <v>8</v>
      </c>
      <c r="B20" s="51" t="str">
        <f t="shared" si="4"/>
        <v/>
      </c>
      <c r="C20" s="113"/>
      <c r="D20" s="16" t="str">
        <f t="shared" si="5"/>
        <v/>
      </c>
      <c r="E20" s="16" t="str">
        <f t="shared" si="13"/>
        <v/>
      </c>
      <c r="F20" s="115"/>
      <c r="G20" s="115"/>
      <c r="H20" s="54" t="str">
        <f t="shared" si="6"/>
        <v/>
      </c>
      <c r="I20" s="116"/>
      <c r="J20" s="56" t="str" cm="1">
        <f t="array" ref="J20">IFERROR(_xlfn.IFS($X20=1,"熱源水入口温度：65℃",$X20=2,"熱源水入口温度：90℃",$X20=3,"熱源水入口温度：70℃"),"")</f>
        <v/>
      </c>
      <c r="K20" s="117"/>
      <c r="L20" s="118"/>
      <c r="M20" s="118"/>
      <c r="N20" s="43" t="str" cm="1">
        <f t="array" ref="N20">IFERROR(_xlfn.IFS(AND($X20=1,$Y20=1),VALUE(3.5),AND($X20=2,$Y20=2),VALUE(3),AND($X20=3,$Y20=3),VALUE(2.46)),"")</f>
        <v/>
      </c>
      <c r="O20" s="58" t="str">
        <f t="shared" si="7"/>
        <v/>
      </c>
      <c r="P20" s="119"/>
      <c r="Q20" s="115"/>
      <c r="R20" s="120"/>
      <c r="S20" s="112"/>
      <c r="T20" s="49"/>
      <c r="U20" s="40"/>
      <c r="V20" s="72" t="str">
        <f t="shared" si="0"/>
        <v/>
      </c>
      <c r="W20" s="7"/>
      <c r="X20" s="7" t="str">
        <f t="shared" si="8"/>
        <v/>
      </c>
      <c r="Y20" s="7" t="str">
        <f t="shared" si="9"/>
        <v/>
      </c>
      <c r="Z20" s="30">
        <f t="shared" si="1"/>
        <v>0</v>
      </c>
      <c r="AA20" s="30">
        <f t="shared" si="2"/>
        <v>0</v>
      </c>
      <c r="AB20" s="30" t="str">
        <f t="shared" si="10"/>
        <v/>
      </c>
      <c r="AC20" s="7">
        <f t="shared" si="11"/>
        <v>0</v>
      </c>
      <c r="AD20" s="7">
        <f t="shared" si="12"/>
        <v>0</v>
      </c>
    </row>
    <row r="21" spans="1:30" s="4" customFormat="1" ht="33" customHeight="1">
      <c r="A21" s="50">
        <f t="shared" si="3"/>
        <v>9</v>
      </c>
      <c r="B21" s="51" t="str">
        <f t="shared" si="4"/>
        <v/>
      </c>
      <c r="C21" s="113"/>
      <c r="D21" s="16" t="str">
        <f t="shared" si="5"/>
        <v/>
      </c>
      <c r="E21" s="16" t="str">
        <f t="shared" si="13"/>
        <v/>
      </c>
      <c r="F21" s="115"/>
      <c r="G21" s="115"/>
      <c r="H21" s="54" t="str">
        <f t="shared" si="6"/>
        <v/>
      </c>
      <c r="I21" s="116"/>
      <c r="J21" s="56" t="str" cm="1">
        <f t="array" ref="J21">IFERROR(_xlfn.IFS($X21=1,"熱源水入口温度：65℃",$X21=2,"熱源水入口温度：90℃",$X21=3,"熱源水入口温度：70℃"),"")</f>
        <v/>
      </c>
      <c r="K21" s="117"/>
      <c r="L21" s="118"/>
      <c r="M21" s="118"/>
      <c r="N21" s="43" t="str" cm="1">
        <f t="array" ref="N21">IFERROR(_xlfn.IFS(AND($X21=1,$Y21=1),VALUE(3.5),AND($X21=2,$Y21=2),VALUE(3),AND($X21=3,$Y21=3),VALUE(2.46)),"")</f>
        <v/>
      </c>
      <c r="O21" s="58" t="str">
        <f t="shared" si="7"/>
        <v/>
      </c>
      <c r="P21" s="119"/>
      <c r="Q21" s="115"/>
      <c r="R21" s="120"/>
      <c r="S21" s="112"/>
      <c r="T21" s="49"/>
      <c r="U21" s="40"/>
      <c r="V21" s="72" t="str">
        <f t="shared" si="0"/>
        <v/>
      </c>
      <c r="W21" s="7"/>
      <c r="X21" s="7" t="str">
        <f t="shared" si="8"/>
        <v/>
      </c>
      <c r="Y21" s="7" t="str">
        <f t="shared" si="9"/>
        <v/>
      </c>
      <c r="Z21" s="30">
        <f t="shared" si="1"/>
        <v>0</v>
      </c>
      <c r="AA21" s="30">
        <f t="shared" si="2"/>
        <v>0</v>
      </c>
      <c r="AB21" s="30" t="str">
        <f t="shared" si="10"/>
        <v/>
      </c>
      <c r="AC21" s="7">
        <f t="shared" si="11"/>
        <v>0</v>
      </c>
      <c r="AD21" s="7">
        <f t="shared" si="12"/>
        <v>0</v>
      </c>
    </row>
    <row r="22" spans="1:30" s="4" customFormat="1" ht="33" customHeight="1">
      <c r="A22" s="50">
        <f t="shared" si="3"/>
        <v>10</v>
      </c>
      <c r="B22" s="51" t="str">
        <f t="shared" si="4"/>
        <v/>
      </c>
      <c r="C22" s="113"/>
      <c r="D22" s="16" t="str">
        <f t="shared" si="5"/>
        <v/>
      </c>
      <c r="E22" s="16" t="str">
        <f t="shared" si="13"/>
        <v/>
      </c>
      <c r="F22" s="115"/>
      <c r="G22" s="115"/>
      <c r="H22" s="54" t="str">
        <f t="shared" si="6"/>
        <v/>
      </c>
      <c r="I22" s="116"/>
      <c r="J22" s="56" t="str" cm="1">
        <f t="array" ref="J22">IFERROR(_xlfn.IFS($X22=1,"熱源水入口温度：65℃",$X22=2,"熱源水入口温度：90℃",$X22=3,"熱源水入口温度：70℃"),"")</f>
        <v/>
      </c>
      <c r="K22" s="117"/>
      <c r="L22" s="118"/>
      <c r="M22" s="118"/>
      <c r="N22" s="43" t="str" cm="1">
        <f t="array" ref="N22">IFERROR(_xlfn.IFS(AND($X22=1,$Y22=1),VALUE(3.5),AND($X22=2,$Y22=2),VALUE(3),AND($X22=3,$Y22=3),VALUE(2.46)),"")</f>
        <v/>
      </c>
      <c r="O22" s="58" t="str">
        <f t="shared" si="7"/>
        <v/>
      </c>
      <c r="P22" s="119"/>
      <c r="Q22" s="115"/>
      <c r="R22" s="120"/>
      <c r="S22" s="112"/>
      <c r="T22" s="49"/>
      <c r="U22" s="40"/>
      <c r="V22" s="72" t="str">
        <f t="shared" si="0"/>
        <v/>
      </c>
      <c r="W22" s="7"/>
      <c r="X22" s="7" t="str">
        <f t="shared" si="8"/>
        <v/>
      </c>
      <c r="Y22" s="7" t="str">
        <f t="shared" si="9"/>
        <v/>
      </c>
      <c r="Z22" s="30">
        <f t="shared" si="1"/>
        <v>0</v>
      </c>
      <c r="AA22" s="30">
        <f t="shared" si="2"/>
        <v>0</v>
      </c>
      <c r="AB22" s="30" t="str">
        <f t="shared" si="10"/>
        <v/>
      </c>
      <c r="AC22" s="7">
        <f t="shared" si="11"/>
        <v>0</v>
      </c>
      <c r="AD22" s="7">
        <f t="shared" si="12"/>
        <v>0</v>
      </c>
    </row>
    <row r="23" spans="1:30" s="4" customFormat="1" ht="33" customHeight="1">
      <c r="A23" s="50">
        <f t="shared" si="3"/>
        <v>11</v>
      </c>
      <c r="B23" s="51" t="str">
        <f t="shared" si="4"/>
        <v/>
      </c>
      <c r="C23" s="113"/>
      <c r="D23" s="16" t="str">
        <f t="shared" si="5"/>
        <v/>
      </c>
      <c r="E23" s="16" t="str">
        <f t="shared" si="13"/>
        <v/>
      </c>
      <c r="F23" s="115"/>
      <c r="G23" s="115"/>
      <c r="H23" s="54" t="str">
        <f t="shared" si="6"/>
        <v/>
      </c>
      <c r="I23" s="116"/>
      <c r="J23" s="56" t="str" cm="1">
        <f t="array" ref="J23">IFERROR(_xlfn.IFS($X23=1,"熱源水入口温度：65℃",$X23=2,"熱源水入口温度：90℃",$X23=3,"熱源水入口温度：70℃"),"")</f>
        <v/>
      </c>
      <c r="K23" s="117"/>
      <c r="L23" s="118"/>
      <c r="M23" s="118"/>
      <c r="N23" s="43" t="str" cm="1">
        <f t="array" ref="N23">IFERROR(_xlfn.IFS(AND($X23=1,$Y23=1),VALUE(3.5),AND($X23=2,$Y23=2),VALUE(3),AND($X23=3,$Y23=3),VALUE(2.46)),"")</f>
        <v/>
      </c>
      <c r="O23" s="58" t="str">
        <f t="shared" si="7"/>
        <v/>
      </c>
      <c r="P23" s="119"/>
      <c r="Q23" s="115"/>
      <c r="R23" s="120"/>
      <c r="S23" s="112"/>
      <c r="T23" s="49"/>
      <c r="U23" s="40"/>
      <c r="V23" s="72" t="str">
        <f t="shared" si="0"/>
        <v/>
      </c>
      <c r="W23" s="7"/>
      <c r="X23" s="7" t="str">
        <f t="shared" si="8"/>
        <v/>
      </c>
      <c r="Y23" s="7" t="str">
        <f t="shared" si="9"/>
        <v/>
      </c>
      <c r="Z23" s="30">
        <f t="shared" si="1"/>
        <v>0</v>
      </c>
      <c r="AA23" s="30">
        <f t="shared" si="2"/>
        <v>0</v>
      </c>
      <c r="AB23" s="30" t="str">
        <f t="shared" si="10"/>
        <v/>
      </c>
      <c r="AC23" s="7">
        <f t="shared" si="11"/>
        <v>0</v>
      </c>
      <c r="AD23" s="7">
        <f t="shared" si="12"/>
        <v>0</v>
      </c>
    </row>
    <row r="24" spans="1:30" s="4" customFormat="1" ht="33" customHeight="1">
      <c r="A24" s="50">
        <f t="shared" si="3"/>
        <v>12</v>
      </c>
      <c r="B24" s="51" t="str">
        <f t="shared" si="4"/>
        <v/>
      </c>
      <c r="C24" s="113"/>
      <c r="D24" s="16" t="str">
        <f t="shared" si="5"/>
        <v/>
      </c>
      <c r="E24" s="16" t="str">
        <f t="shared" si="13"/>
        <v/>
      </c>
      <c r="F24" s="115"/>
      <c r="G24" s="115"/>
      <c r="H24" s="54" t="str">
        <f t="shared" si="6"/>
        <v/>
      </c>
      <c r="I24" s="116"/>
      <c r="J24" s="56" t="str" cm="1">
        <f t="array" ref="J24">IFERROR(_xlfn.IFS($X24=1,"熱源水入口温度：65℃",$X24=2,"熱源水入口温度：90℃",$X24=3,"熱源水入口温度：70℃"),"")</f>
        <v/>
      </c>
      <c r="K24" s="117"/>
      <c r="L24" s="118"/>
      <c r="M24" s="118"/>
      <c r="N24" s="43" t="str" cm="1">
        <f t="array" ref="N24">IFERROR(_xlfn.IFS(AND($X24=1,$Y24=1),VALUE(3.5),AND($X24=2,$Y24=2),VALUE(3),AND($X24=3,$Y24=3),VALUE(2.46)),"")</f>
        <v/>
      </c>
      <c r="O24" s="58" t="str">
        <f t="shared" si="7"/>
        <v/>
      </c>
      <c r="P24" s="119"/>
      <c r="Q24" s="115"/>
      <c r="R24" s="120"/>
      <c r="S24" s="112"/>
      <c r="T24" s="49"/>
      <c r="U24" s="40"/>
      <c r="V24" s="72" t="str">
        <f t="shared" si="0"/>
        <v/>
      </c>
      <c r="W24" s="7"/>
      <c r="X24" s="7" t="str">
        <f t="shared" si="8"/>
        <v/>
      </c>
      <c r="Y24" s="7" t="str">
        <f t="shared" si="9"/>
        <v/>
      </c>
      <c r="Z24" s="30">
        <f t="shared" si="1"/>
        <v>0</v>
      </c>
      <c r="AA24" s="30">
        <f t="shared" si="2"/>
        <v>0</v>
      </c>
      <c r="AB24" s="30" t="str">
        <f t="shared" si="10"/>
        <v/>
      </c>
      <c r="AC24" s="7">
        <f t="shared" si="11"/>
        <v>0</v>
      </c>
      <c r="AD24" s="7">
        <f t="shared" si="12"/>
        <v>0</v>
      </c>
    </row>
    <row r="25" spans="1:30" s="4" customFormat="1" ht="33" customHeight="1">
      <c r="A25" s="50">
        <f t="shared" si="3"/>
        <v>13</v>
      </c>
      <c r="B25" s="51" t="str">
        <f t="shared" si="4"/>
        <v/>
      </c>
      <c r="C25" s="113"/>
      <c r="D25" s="16" t="str">
        <f t="shared" si="5"/>
        <v/>
      </c>
      <c r="E25" s="16" t="str">
        <f t="shared" si="13"/>
        <v/>
      </c>
      <c r="F25" s="115"/>
      <c r="G25" s="115"/>
      <c r="H25" s="54" t="str">
        <f t="shared" si="6"/>
        <v/>
      </c>
      <c r="I25" s="116"/>
      <c r="J25" s="56" t="str" cm="1">
        <f t="array" ref="J25">IFERROR(_xlfn.IFS($X25=1,"熱源水入口温度：65℃",$X25=2,"熱源水入口温度：90℃",$X25=3,"熱源水入口温度：70℃"),"")</f>
        <v/>
      </c>
      <c r="K25" s="117"/>
      <c r="L25" s="118"/>
      <c r="M25" s="118"/>
      <c r="N25" s="43" t="str" cm="1">
        <f t="array" ref="N25">IFERROR(_xlfn.IFS(AND($X25=1,$Y25=1),VALUE(3.5),AND($X25=2,$Y25=2),VALUE(3),AND($X25=3,$Y25=3),VALUE(2.46)),"")</f>
        <v/>
      </c>
      <c r="O25" s="58" t="str">
        <f t="shared" si="7"/>
        <v/>
      </c>
      <c r="P25" s="119"/>
      <c r="Q25" s="115"/>
      <c r="R25" s="120"/>
      <c r="S25" s="112"/>
      <c r="T25" s="49"/>
      <c r="U25" s="40"/>
      <c r="V25" s="72" t="str">
        <f t="shared" si="0"/>
        <v/>
      </c>
      <c r="W25" s="7"/>
      <c r="X25" s="7" t="str">
        <f t="shared" si="8"/>
        <v/>
      </c>
      <c r="Y25" s="7" t="str">
        <f t="shared" si="9"/>
        <v/>
      </c>
      <c r="Z25" s="30">
        <f t="shared" si="1"/>
        <v>0</v>
      </c>
      <c r="AA25" s="30">
        <f t="shared" si="2"/>
        <v>0</v>
      </c>
      <c r="AB25" s="30" t="str">
        <f t="shared" si="10"/>
        <v/>
      </c>
      <c r="AC25" s="7">
        <f t="shared" si="11"/>
        <v>0</v>
      </c>
      <c r="AD25" s="7">
        <f t="shared" si="12"/>
        <v>0</v>
      </c>
    </row>
    <row r="26" spans="1:30" s="4" customFormat="1" ht="33" customHeight="1">
      <c r="A26" s="50">
        <f t="shared" si="3"/>
        <v>14</v>
      </c>
      <c r="B26" s="51" t="str">
        <f t="shared" si="4"/>
        <v/>
      </c>
      <c r="C26" s="113"/>
      <c r="D26" s="16" t="str">
        <f t="shared" si="5"/>
        <v/>
      </c>
      <c r="E26" s="16" t="str">
        <f t="shared" si="13"/>
        <v/>
      </c>
      <c r="F26" s="115"/>
      <c r="G26" s="115"/>
      <c r="H26" s="54" t="str">
        <f t="shared" si="6"/>
        <v/>
      </c>
      <c r="I26" s="116"/>
      <c r="J26" s="56" t="str" cm="1">
        <f t="array" ref="J26">IFERROR(_xlfn.IFS($X26=1,"熱源水入口温度：65℃",$X26=2,"熱源水入口温度：90℃",$X26=3,"熱源水入口温度：70℃"),"")</f>
        <v/>
      </c>
      <c r="K26" s="117"/>
      <c r="L26" s="118"/>
      <c r="M26" s="118"/>
      <c r="N26" s="43" t="str" cm="1">
        <f t="array" ref="N26">IFERROR(_xlfn.IFS(AND($X26=1,$Y26=1),VALUE(3.5),AND($X26=2,$Y26=2),VALUE(3),AND($X26=3,$Y26=3),VALUE(2.46)),"")</f>
        <v/>
      </c>
      <c r="O26" s="58" t="str">
        <f t="shared" si="7"/>
        <v/>
      </c>
      <c r="P26" s="119"/>
      <c r="Q26" s="115"/>
      <c r="R26" s="120"/>
      <c r="S26" s="112"/>
      <c r="T26" s="49"/>
      <c r="U26" s="40"/>
      <c r="V26" s="72" t="str">
        <f t="shared" si="0"/>
        <v/>
      </c>
      <c r="W26" s="7"/>
      <c r="X26" s="7" t="str">
        <f t="shared" si="8"/>
        <v/>
      </c>
      <c r="Y26" s="7" t="str">
        <f t="shared" si="9"/>
        <v/>
      </c>
      <c r="Z26" s="30">
        <f t="shared" si="1"/>
        <v>0</v>
      </c>
      <c r="AA26" s="30">
        <f t="shared" si="2"/>
        <v>0</v>
      </c>
      <c r="AB26" s="30" t="str">
        <f t="shared" si="10"/>
        <v/>
      </c>
      <c r="AC26" s="7">
        <f t="shared" si="11"/>
        <v>0</v>
      </c>
      <c r="AD26" s="7">
        <f t="shared" si="12"/>
        <v>0</v>
      </c>
    </row>
    <row r="27" spans="1:30" s="4" customFormat="1" ht="33" customHeight="1">
      <c r="A27" s="50">
        <f t="shared" si="3"/>
        <v>15</v>
      </c>
      <c r="B27" s="51" t="str">
        <f t="shared" si="4"/>
        <v/>
      </c>
      <c r="C27" s="113"/>
      <c r="D27" s="16" t="str">
        <f t="shared" si="5"/>
        <v/>
      </c>
      <c r="E27" s="16" t="str">
        <f t="shared" si="13"/>
        <v/>
      </c>
      <c r="F27" s="115"/>
      <c r="G27" s="115"/>
      <c r="H27" s="54" t="str">
        <f t="shared" si="6"/>
        <v/>
      </c>
      <c r="I27" s="116"/>
      <c r="J27" s="56" t="str" cm="1">
        <f t="array" ref="J27">IFERROR(_xlfn.IFS($X27=1,"熱源水入口温度：65℃",$X27=2,"熱源水入口温度：90℃",$X27=3,"熱源水入口温度：70℃"),"")</f>
        <v/>
      </c>
      <c r="K27" s="117"/>
      <c r="L27" s="118"/>
      <c r="M27" s="118"/>
      <c r="N27" s="43" t="str" cm="1">
        <f t="array" ref="N27">IFERROR(_xlfn.IFS(AND($X27=1,$Y27=1),VALUE(3.5),AND($X27=2,$Y27=2),VALUE(3),AND($X27=3,$Y27=3),VALUE(2.46)),"")</f>
        <v/>
      </c>
      <c r="O27" s="58" t="str">
        <f t="shared" si="7"/>
        <v/>
      </c>
      <c r="P27" s="119"/>
      <c r="Q27" s="115"/>
      <c r="R27" s="120"/>
      <c r="S27" s="112"/>
      <c r="T27" s="49"/>
      <c r="U27" s="40"/>
      <c r="V27" s="72" t="str">
        <f t="shared" si="0"/>
        <v/>
      </c>
      <c r="W27" s="7"/>
      <c r="X27" s="7" t="str">
        <f t="shared" si="8"/>
        <v/>
      </c>
      <c r="Y27" s="7" t="str">
        <f t="shared" si="9"/>
        <v/>
      </c>
      <c r="Z27" s="30">
        <f t="shared" si="1"/>
        <v>0</v>
      </c>
      <c r="AA27" s="30">
        <f t="shared" si="2"/>
        <v>0</v>
      </c>
      <c r="AB27" s="30" t="str">
        <f t="shared" si="10"/>
        <v/>
      </c>
      <c r="AC27" s="7">
        <f t="shared" si="11"/>
        <v>0</v>
      </c>
      <c r="AD27" s="7">
        <f t="shared" si="12"/>
        <v>0</v>
      </c>
    </row>
    <row r="28" spans="1:30" s="4" customFormat="1" ht="33" customHeight="1">
      <c r="A28" s="50">
        <f t="shared" si="3"/>
        <v>16</v>
      </c>
      <c r="B28" s="51" t="str">
        <f t="shared" si="4"/>
        <v/>
      </c>
      <c r="C28" s="113"/>
      <c r="D28" s="16" t="str">
        <f t="shared" si="5"/>
        <v/>
      </c>
      <c r="E28" s="16" t="str">
        <f t="shared" si="13"/>
        <v/>
      </c>
      <c r="F28" s="115"/>
      <c r="G28" s="115"/>
      <c r="H28" s="54" t="str">
        <f t="shared" si="6"/>
        <v/>
      </c>
      <c r="I28" s="116"/>
      <c r="J28" s="56" t="str" cm="1">
        <f t="array" ref="J28">IFERROR(_xlfn.IFS($X28=1,"熱源水入口温度：65℃",$X28=2,"熱源水入口温度：90℃",$X28=3,"熱源水入口温度：70℃"),"")</f>
        <v/>
      </c>
      <c r="K28" s="117"/>
      <c r="L28" s="118"/>
      <c r="M28" s="118"/>
      <c r="N28" s="43" t="str" cm="1">
        <f t="array" ref="N28">IFERROR(_xlfn.IFS(AND($X28=1,$Y28=1),VALUE(3.5),AND($X28=2,$Y28=2),VALUE(3),AND($X28=3,$Y28=3),VALUE(2.46)),"")</f>
        <v/>
      </c>
      <c r="O28" s="58" t="str">
        <f t="shared" si="7"/>
        <v/>
      </c>
      <c r="P28" s="119"/>
      <c r="Q28" s="115"/>
      <c r="R28" s="120"/>
      <c r="S28" s="112"/>
      <c r="T28" s="49"/>
      <c r="U28" s="40"/>
      <c r="V28" s="72" t="str">
        <f t="shared" si="0"/>
        <v/>
      </c>
      <c r="W28" s="7"/>
      <c r="X28" s="7" t="str">
        <f t="shared" si="8"/>
        <v/>
      </c>
      <c r="Y28" s="7" t="str">
        <f t="shared" si="9"/>
        <v/>
      </c>
      <c r="Z28" s="30">
        <f t="shared" si="1"/>
        <v>0</v>
      </c>
      <c r="AA28" s="30">
        <f t="shared" si="2"/>
        <v>0</v>
      </c>
      <c r="AB28" s="30" t="str">
        <f t="shared" si="10"/>
        <v/>
      </c>
      <c r="AC28" s="7">
        <f t="shared" si="11"/>
        <v>0</v>
      </c>
      <c r="AD28" s="7">
        <f t="shared" si="12"/>
        <v>0</v>
      </c>
    </row>
    <row r="29" spans="1:30" s="4" customFormat="1" ht="33" customHeight="1">
      <c r="A29" s="50">
        <f t="shared" si="3"/>
        <v>17</v>
      </c>
      <c r="B29" s="51" t="str">
        <f t="shared" si="4"/>
        <v/>
      </c>
      <c r="C29" s="113"/>
      <c r="D29" s="16" t="str">
        <f t="shared" si="5"/>
        <v/>
      </c>
      <c r="E29" s="16" t="str">
        <f t="shared" si="13"/>
        <v/>
      </c>
      <c r="F29" s="115"/>
      <c r="G29" s="115"/>
      <c r="H29" s="54" t="str">
        <f t="shared" si="6"/>
        <v/>
      </c>
      <c r="I29" s="116"/>
      <c r="J29" s="56" t="str" cm="1">
        <f t="array" ref="J29">IFERROR(_xlfn.IFS($X29=1,"熱源水入口温度：65℃",$X29=2,"熱源水入口温度：90℃",$X29=3,"熱源水入口温度：70℃"),"")</f>
        <v/>
      </c>
      <c r="K29" s="117"/>
      <c r="L29" s="118"/>
      <c r="M29" s="118"/>
      <c r="N29" s="43" t="str" cm="1">
        <f t="array" ref="N29">IFERROR(_xlfn.IFS(AND($X29=1,$Y29=1),VALUE(3.5),AND($X29=2,$Y29=2),VALUE(3),AND($X29=3,$Y29=3),VALUE(2.46)),"")</f>
        <v/>
      </c>
      <c r="O29" s="58" t="str">
        <f t="shared" si="7"/>
        <v/>
      </c>
      <c r="P29" s="119"/>
      <c r="Q29" s="115"/>
      <c r="R29" s="120"/>
      <c r="S29" s="112"/>
      <c r="T29" s="49"/>
      <c r="U29" s="40"/>
      <c r="V29" s="72" t="str">
        <f t="shared" si="0"/>
        <v/>
      </c>
      <c r="W29" s="7"/>
      <c r="X29" s="7" t="str">
        <f t="shared" si="8"/>
        <v/>
      </c>
      <c r="Y29" s="7" t="str">
        <f t="shared" si="9"/>
        <v/>
      </c>
      <c r="Z29" s="30">
        <f t="shared" si="1"/>
        <v>0</v>
      </c>
      <c r="AA29" s="30">
        <f t="shared" si="2"/>
        <v>0</v>
      </c>
      <c r="AB29" s="30" t="str">
        <f t="shared" si="10"/>
        <v/>
      </c>
      <c r="AC29" s="7">
        <f t="shared" si="11"/>
        <v>0</v>
      </c>
      <c r="AD29" s="7">
        <f t="shared" si="12"/>
        <v>0</v>
      </c>
    </row>
    <row r="30" spans="1:30" s="4" customFormat="1" ht="33" customHeight="1">
      <c r="A30" s="50">
        <f t="shared" si="3"/>
        <v>18</v>
      </c>
      <c r="B30" s="51" t="str">
        <f t="shared" si="4"/>
        <v/>
      </c>
      <c r="C30" s="113"/>
      <c r="D30" s="16" t="str">
        <f t="shared" si="5"/>
        <v/>
      </c>
      <c r="E30" s="16" t="str">
        <f t="shared" si="13"/>
        <v/>
      </c>
      <c r="F30" s="115"/>
      <c r="G30" s="115"/>
      <c r="H30" s="54" t="str">
        <f t="shared" si="6"/>
        <v/>
      </c>
      <c r="I30" s="116"/>
      <c r="J30" s="56" t="str" cm="1">
        <f t="array" ref="J30">IFERROR(_xlfn.IFS($X30=1,"熱源水入口温度：65℃",$X30=2,"熱源水入口温度：90℃",$X30=3,"熱源水入口温度：70℃"),"")</f>
        <v/>
      </c>
      <c r="K30" s="117"/>
      <c r="L30" s="118"/>
      <c r="M30" s="118"/>
      <c r="N30" s="43" t="str" cm="1">
        <f t="array" ref="N30">IFERROR(_xlfn.IFS(AND($X30=1,$Y30=1),VALUE(3.5),AND($X30=2,$Y30=2),VALUE(3),AND($X30=3,$Y30=3),VALUE(2.46)),"")</f>
        <v/>
      </c>
      <c r="O30" s="58" t="str">
        <f t="shared" si="7"/>
        <v/>
      </c>
      <c r="P30" s="119"/>
      <c r="Q30" s="115"/>
      <c r="R30" s="120"/>
      <c r="S30" s="112"/>
      <c r="T30" s="49"/>
      <c r="U30" s="40"/>
      <c r="V30" s="72" t="str">
        <f t="shared" si="0"/>
        <v/>
      </c>
      <c r="W30" s="7"/>
      <c r="X30" s="7" t="str">
        <f t="shared" si="8"/>
        <v/>
      </c>
      <c r="Y30" s="7" t="str">
        <f t="shared" si="9"/>
        <v/>
      </c>
      <c r="Z30" s="30">
        <f t="shared" si="1"/>
        <v>0</v>
      </c>
      <c r="AA30" s="30">
        <f t="shared" si="2"/>
        <v>0</v>
      </c>
      <c r="AB30" s="30" t="str">
        <f t="shared" si="10"/>
        <v/>
      </c>
      <c r="AC30" s="7">
        <f t="shared" si="11"/>
        <v>0</v>
      </c>
      <c r="AD30" s="7">
        <f t="shared" si="12"/>
        <v>0</v>
      </c>
    </row>
    <row r="31" spans="1:30" s="4" customFormat="1" ht="33" customHeight="1">
      <c r="A31" s="50">
        <f t="shared" si="3"/>
        <v>19</v>
      </c>
      <c r="B31" s="51" t="str">
        <f t="shared" si="4"/>
        <v/>
      </c>
      <c r="C31" s="113"/>
      <c r="D31" s="16" t="str">
        <f t="shared" si="5"/>
        <v/>
      </c>
      <c r="E31" s="16" t="str">
        <f t="shared" si="13"/>
        <v/>
      </c>
      <c r="F31" s="115"/>
      <c r="G31" s="115"/>
      <c r="H31" s="54" t="str">
        <f t="shared" si="6"/>
        <v/>
      </c>
      <c r="I31" s="116"/>
      <c r="J31" s="56" t="str" cm="1">
        <f t="array" ref="J31">IFERROR(_xlfn.IFS($X31=1,"熱源水入口温度：65℃",$X31=2,"熱源水入口温度：90℃",$X31=3,"熱源水入口温度：70℃"),"")</f>
        <v/>
      </c>
      <c r="K31" s="117"/>
      <c r="L31" s="118"/>
      <c r="M31" s="118"/>
      <c r="N31" s="43" t="str" cm="1">
        <f t="array" ref="N31">IFERROR(_xlfn.IFS(AND($X31=1,$Y31=1),VALUE(3.5),AND($X31=2,$Y31=2),VALUE(3),AND($X31=3,$Y31=3),VALUE(2.46)),"")</f>
        <v/>
      </c>
      <c r="O31" s="58" t="str">
        <f t="shared" si="7"/>
        <v/>
      </c>
      <c r="P31" s="119"/>
      <c r="Q31" s="115"/>
      <c r="R31" s="120"/>
      <c r="S31" s="112"/>
      <c r="T31" s="49"/>
      <c r="U31" s="40"/>
      <c r="V31" s="72" t="str">
        <f t="shared" si="0"/>
        <v/>
      </c>
      <c r="W31" s="7"/>
      <c r="X31" s="7" t="str">
        <f t="shared" si="8"/>
        <v/>
      </c>
      <c r="Y31" s="7" t="str">
        <f t="shared" si="9"/>
        <v/>
      </c>
      <c r="Z31" s="30">
        <f t="shared" si="1"/>
        <v>0</v>
      </c>
      <c r="AA31" s="30">
        <f t="shared" si="2"/>
        <v>0</v>
      </c>
      <c r="AB31" s="30" t="str">
        <f t="shared" si="10"/>
        <v/>
      </c>
      <c r="AC31" s="7">
        <f t="shared" si="11"/>
        <v>0</v>
      </c>
      <c r="AD31" s="7">
        <f t="shared" si="12"/>
        <v>0</v>
      </c>
    </row>
    <row r="32" spans="1:30" s="4" customFormat="1" ht="33" customHeight="1">
      <c r="A32" s="50">
        <f t="shared" si="3"/>
        <v>20</v>
      </c>
      <c r="B32" s="51" t="str">
        <f t="shared" si="4"/>
        <v/>
      </c>
      <c r="C32" s="113"/>
      <c r="D32" s="16" t="str">
        <f t="shared" si="5"/>
        <v/>
      </c>
      <c r="E32" s="16" t="str">
        <f t="shared" si="13"/>
        <v/>
      </c>
      <c r="F32" s="115"/>
      <c r="G32" s="115"/>
      <c r="H32" s="54" t="str">
        <f t="shared" si="6"/>
        <v/>
      </c>
      <c r="I32" s="116"/>
      <c r="J32" s="56" t="str" cm="1">
        <f t="array" ref="J32">IFERROR(_xlfn.IFS($X32=1,"熱源水入口温度：65℃",$X32=2,"熱源水入口温度：90℃",$X32=3,"熱源水入口温度：70℃"),"")</f>
        <v/>
      </c>
      <c r="K32" s="117"/>
      <c r="L32" s="118"/>
      <c r="M32" s="118"/>
      <c r="N32" s="43" t="str" cm="1">
        <f t="array" ref="N32">IFERROR(_xlfn.IFS(AND($X32=1,$Y32=1),VALUE(3.5),AND($X32=2,$Y32=2),VALUE(3),AND($X32=3,$Y32=3),VALUE(2.46)),"")</f>
        <v/>
      </c>
      <c r="O32" s="58" t="str">
        <f t="shared" si="7"/>
        <v/>
      </c>
      <c r="P32" s="119"/>
      <c r="Q32" s="115"/>
      <c r="R32" s="120"/>
      <c r="S32" s="112"/>
      <c r="T32" s="49"/>
      <c r="U32" s="40"/>
      <c r="V32" s="72" t="str">
        <f t="shared" si="0"/>
        <v/>
      </c>
      <c r="W32" s="7"/>
      <c r="X32" s="7" t="str">
        <f t="shared" si="8"/>
        <v/>
      </c>
      <c r="Y32" s="7" t="str">
        <f t="shared" si="9"/>
        <v/>
      </c>
      <c r="Z32" s="30">
        <f t="shared" si="1"/>
        <v>0</v>
      </c>
      <c r="AA32" s="30">
        <f t="shared" si="2"/>
        <v>0</v>
      </c>
      <c r="AB32" s="30" t="str">
        <f t="shared" si="10"/>
        <v/>
      </c>
      <c r="AC32" s="7">
        <f t="shared" si="11"/>
        <v>0</v>
      </c>
      <c r="AD32" s="7">
        <f t="shared" si="12"/>
        <v>0</v>
      </c>
    </row>
    <row r="33" spans="1:30" s="4" customFormat="1" ht="33" customHeight="1">
      <c r="A33" s="50">
        <f t="shared" si="3"/>
        <v>21</v>
      </c>
      <c r="B33" s="51" t="str">
        <f t="shared" si="4"/>
        <v/>
      </c>
      <c r="C33" s="113"/>
      <c r="D33" s="16" t="str">
        <f t="shared" si="5"/>
        <v/>
      </c>
      <c r="E33" s="16" t="str">
        <f t="shared" si="13"/>
        <v/>
      </c>
      <c r="F33" s="115"/>
      <c r="G33" s="115"/>
      <c r="H33" s="54" t="str">
        <f t="shared" si="6"/>
        <v/>
      </c>
      <c r="I33" s="116"/>
      <c r="J33" s="56" t="str" cm="1">
        <f t="array" ref="J33">IFERROR(_xlfn.IFS($X33=1,"熱源水入口温度：65℃",$X33=2,"熱源水入口温度：90℃",$X33=3,"熱源水入口温度：70℃"),"")</f>
        <v/>
      </c>
      <c r="K33" s="117"/>
      <c r="L33" s="118"/>
      <c r="M33" s="118"/>
      <c r="N33" s="43" t="str" cm="1">
        <f t="array" ref="N33">IFERROR(_xlfn.IFS(AND($X33=1,$Y33=1),VALUE(3.5),AND($X33=2,$Y33=2),VALUE(3),AND($X33=3,$Y33=3),VALUE(2.46)),"")</f>
        <v/>
      </c>
      <c r="O33" s="58" t="str">
        <f t="shared" si="7"/>
        <v/>
      </c>
      <c r="P33" s="119"/>
      <c r="Q33" s="115"/>
      <c r="R33" s="120"/>
      <c r="S33" s="112"/>
      <c r="T33" s="49"/>
      <c r="U33" s="40"/>
      <c r="V33" s="72" t="str">
        <f t="shared" si="0"/>
        <v/>
      </c>
      <c r="W33" s="7"/>
      <c r="X33" s="7" t="str">
        <f t="shared" si="8"/>
        <v/>
      </c>
      <c r="Y33" s="7" t="str">
        <f t="shared" si="9"/>
        <v/>
      </c>
      <c r="Z33" s="30">
        <f t="shared" si="1"/>
        <v>0</v>
      </c>
      <c r="AA33" s="30">
        <f t="shared" si="2"/>
        <v>0</v>
      </c>
      <c r="AB33" s="30" t="str">
        <f t="shared" si="10"/>
        <v/>
      </c>
      <c r="AC33" s="7">
        <f t="shared" si="11"/>
        <v>0</v>
      </c>
      <c r="AD33" s="7">
        <f t="shared" si="12"/>
        <v>0</v>
      </c>
    </row>
    <row r="34" spans="1:30" s="4" customFormat="1" ht="33" customHeight="1">
      <c r="A34" s="50">
        <f t="shared" si="3"/>
        <v>22</v>
      </c>
      <c r="B34" s="51" t="str">
        <f t="shared" si="4"/>
        <v/>
      </c>
      <c r="C34" s="113"/>
      <c r="D34" s="16" t="str">
        <f t="shared" si="5"/>
        <v/>
      </c>
      <c r="E34" s="16" t="str">
        <f t="shared" si="13"/>
        <v/>
      </c>
      <c r="F34" s="115"/>
      <c r="G34" s="115"/>
      <c r="H34" s="54" t="str">
        <f t="shared" si="6"/>
        <v/>
      </c>
      <c r="I34" s="116"/>
      <c r="J34" s="56" t="str" cm="1">
        <f t="array" ref="J34">IFERROR(_xlfn.IFS($X34=1,"熱源水入口温度：65℃",$X34=2,"熱源水入口温度：90℃",$X34=3,"熱源水入口温度：70℃"),"")</f>
        <v/>
      </c>
      <c r="K34" s="117"/>
      <c r="L34" s="118"/>
      <c r="M34" s="118"/>
      <c r="N34" s="43" t="str" cm="1">
        <f t="array" ref="N34">IFERROR(_xlfn.IFS(AND($X34=1,$Y34=1),VALUE(3.5),AND($X34=2,$Y34=2),VALUE(3),AND($X34=3,$Y34=3),VALUE(2.46)),"")</f>
        <v/>
      </c>
      <c r="O34" s="58" t="str">
        <f t="shared" si="7"/>
        <v/>
      </c>
      <c r="P34" s="119"/>
      <c r="Q34" s="115"/>
      <c r="R34" s="120"/>
      <c r="S34" s="112"/>
      <c r="T34" s="49"/>
      <c r="U34" s="40"/>
      <c r="V34" s="72" t="str">
        <f t="shared" si="0"/>
        <v/>
      </c>
      <c r="W34" s="7"/>
      <c r="X34" s="7" t="str">
        <f t="shared" si="8"/>
        <v/>
      </c>
      <c r="Y34" s="7" t="str">
        <f t="shared" si="9"/>
        <v/>
      </c>
      <c r="Z34" s="30">
        <f t="shared" si="1"/>
        <v>0</v>
      </c>
      <c r="AA34" s="30">
        <f t="shared" si="2"/>
        <v>0</v>
      </c>
      <c r="AB34" s="30" t="str">
        <f t="shared" si="10"/>
        <v/>
      </c>
      <c r="AC34" s="7">
        <f t="shared" si="11"/>
        <v>0</v>
      </c>
      <c r="AD34" s="7">
        <f t="shared" si="12"/>
        <v>0</v>
      </c>
    </row>
    <row r="35" spans="1:30" s="4" customFormat="1" ht="33" customHeight="1">
      <c r="A35" s="50">
        <f t="shared" si="3"/>
        <v>23</v>
      </c>
      <c r="B35" s="51" t="str">
        <f t="shared" si="4"/>
        <v/>
      </c>
      <c r="C35" s="113"/>
      <c r="D35" s="16" t="str">
        <f t="shared" si="5"/>
        <v/>
      </c>
      <c r="E35" s="16" t="str">
        <f t="shared" si="13"/>
        <v/>
      </c>
      <c r="F35" s="115"/>
      <c r="G35" s="115"/>
      <c r="H35" s="54" t="str">
        <f t="shared" si="6"/>
        <v/>
      </c>
      <c r="I35" s="116"/>
      <c r="J35" s="56" t="str" cm="1">
        <f t="array" ref="J35">IFERROR(_xlfn.IFS($X35=1,"熱源水入口温度：65℃",$X35=2,"熱源水入口温度：90℃",$X35=3,"熱源水入口温度：70℃"),"")</f>
        <v/>
      </c>
      <c r="K35" s="117"/>
      <c r="L35" s="118"/>
      <c r="M35" s="118"/>
      <c r="N35" s="43" t="str" cm="1">
        <f t="array" ref="N35">IFERROR(_xlfn.IFS(AND($X35=1,$Y35=1),VALUE(3.5),AND($X35=2,$Y35=2),VALUE(3),AND($X35=3,$Y35=3),VALUE(2.46)),"")</f>
        <v/>
      </c>
      <c r="O35" s="58" t="str">
        <f t="shared" si="7"/>
        <v/>
      </c>
      <c r="P35" s="119"/>
      <c r="Q35" s="115"/>
      <c r="R35" s="120"/>
      <c r="S35" s="112"/>
      <c r="T35" s="49"/>
      <c r="U35" s="40"/>
      <c r="V35" s="72" t="str">
        <f t="shared" si="0"/>
        <v/>
      </c>
      <c r="W35" s="7"/>
      <c r="X35" s="7" t="str">
        <f t="shared" si="8"/>
        <v/>
      </c>
      <c r="Y35" s="7" t="str">
        <f t="shared" si="9"/>
        <v/>
      </c>
      <c r="Z35" s="30">
        <f t="shared" si="1"/>
        <v>0</v>
      </c>
      <c r="AA35" s="30">
        <f t="shared" si="2"/>
        <v>0</v>
      </c>
      <c r="AB35" s="30" t="str">
        <f t="shared" si="10"/>
        <v/>
      </c>
      <c r="AC35" s="7">
        <f t="shared" si="11"/>
        <v>0</v>
      </c>
      <c r="AD35" s="7">
        <f t="shared" si="12"/>
        <v>0</v>
      </c>
    </row>
    <row r="36" spans="1:30" s="4" customFormat="1" ht="33" customHeight="1">
      <c r="A36" s="50">
        <f t="shared" si="3"/>
        <v>24</v>
      </c>
      <c r="B36" s="51" t="str">
        <f t="shared" si="4"/>
        <v/>
      </c>
      <c r="C36" s="113"/>
      <c r="D36" s="16" t="str">
        <f t="shared" si="5"/>
        <v/>
      </c>
      <c r="E36" s="16" t="str">
        <f t="shared" si="13"/>
        <v/>
      </c>
      <c r="F36" s="115"/>
      <c r="G36" s="115"/>
      <c r="H36" s="54" t="str">
        <f t="shared" si="6"/>
        <v/>
      </c>
      <c r="I36" s="116"/>
      <c r="J36" s="56" t="str" cm="1">
        <f t="array" ref="J36">IFERROR(_xlfn.IFS($X36=1,"熱源水入口温度：65℃",$X36=2,"熱源水入口温度：90℃",$X36=3,"熱源水入口温度：70℃"),"")</f>
        <v/>
      </c>
      <c r="K36" s="117"/>
      <c r="L36" s="118"/>
      <c r="M36" s="118"/>
      <c r="N36" s="43" t="str" cm="1">
        <f t="array" ref="N36">IFERROR(_xlfn.IFS(AND($X36=1,$Y36=1),VALUE(3.5),AND($X36=2,$Y36=2),VALUE(3),AND($X36=3,$Y36=3),VALUE(2.46)),"")</f>
        <v/>
      </c>
      <c r="O36" s="58" t="str">
        <f t="shared" si="7"/>
        <v/>
      </c>
      <c r="P36" s="119"/>
      <c r="Q36" s="115"/>
      <c r="R36" s="120"/>
      <c r="S36" s="112"/>
      <c r="T36" s="49"/>
      <c r="U36" s="40"/>
      <c r="V36" s="72" t="str">
        <f t="shared" si="0"/>
        <v/>
      </c>
      <c r="W36" s="7"/>
      <c r="X36" s="7" t="str">
        <f t="shared" si="8"/>
        <v/>
      </c>
      <c r="Y36" s="7" t="str">
        <f t="shared" si="9"/>
        <v/>
      </c>
      <c r="Z36" s="30">
        <f t="shared" si="1"/>
        <v>0</v>
      </c>
      <c r="AA36" s="30">
        <f t="shared" si="2"/>
        <v>0</v>
      </c>
      <c r="AB36" s="30" t="str">
        <f t="shared" si="10"/>
        <v/>
      </c>
      <c r="AC36" s="7">
        <f t="shared" si="11"/>
        <v>0</v>
      </c>
      <c r="AD36" s="7">
        <f t="shared" si="12"/>
        <v>0</v>
      </c>
    </row>
    <row r="37" spans="1:30" s="4" customFormat="1" ht="33" customHeight="1">
      <c r="A37" s="50">
        <f t="shared" si="3"/>
        <v>25</v>
      </c>
      <c r="B37" s="51" t="str">
        <f t="shared" si="4"/>
        <v/>
      </c>
      <c r="C37" s="113"/>
      <c r="D37" s="16" t="str">
        <f t="shared" si="5"/>
        <v/>
      </c>
      <c r="E37" s="16" t="str">
        <f t="shared" si="13"/>
        <v/>
      </c>
      <c r="F37" s="115"/>
      <c r="G37" s="115"/>
      <c r="H37" s="54" t="str">
        <f t="shared" si="6"/>
        <v/>
      </c>
      <c r="I37" s="116"/>
      <c r="J37" s="56" t="str" cm="1">
        <f t="array" ref="J37">IFERROR(_xlfn.IFS($X37=1,"熱源水入口温度：65℃",$X37=2,"熱源水入口温度：90℃",$X37=3,"熱源水入口温度：70℃"),"")</f>
        <v/>
      </c>
      <c r="K37" s="117"/>
      <c r="L37" s="118"/>
      <c r="M37" s="118"/>
      <c r="N37" s="43" t="str" cm="1">
        <f t="array" ref="N37">IFERROR(_xlfn.IFS(AND($X37=1,$Y37=1),VALUE(3.5),AND($X37=2,$Y37=2),VALUE(3),AND($X37=3,$Y37=3),VALUE(2.46)),"")</f>
        <v/>
      </c>
      <c r="O37" s="58" t="str">
        <f t="shared" si="7"/>
        <v/>
      </c>
      <c r="P37" s="119"/>
      <c r="Q37" s="115"/>
      <c r="R37" s="120"/>
      <c r="S37" s="112"/>
      <c r="T37" s="49"/>
      <c r="U37" s="40"/>
      <c r="V37" s="72" t="str">
        <f t="shared" si="0"/>
        <v/>
      </c>
      <c r="W37" s="7"/>
      <c r="X37" s="7" t="str">
        <f t="shared" si="8"/>
        <v/>
      </c>
      <c r="Y37" s="7" t="str">
        <f t="shared" si="9"/>
        <v/>
      </c>
      <c r="Z37" s="30">
        <f t="shared" si="1"/>
        <v>0</v>
      </c>
      <c r="AA37" s="30">
        <f t="shared" si="2"/>
        <v>0</v>
      </c>
      <c r="AB37" s="30" t="str">
        <f t="shared" si="10"/>
        <v/>
      </c>
      <c r="AC37" s="7">
        <f t="shared" si="11"/>
        <v>0</v>
      </c>
      <c r="AD37" s="7">
        <f t="shared" si="12"/>
        <v>0</v>
      </c>
    </row>
    <row r="38" spans="1:30" s="4" customFormat="1" ht="33" customHeight="1">
      <c r="A38" s="50">
        <f t="shared" si="3"/>
        <v>26</v>
      </c>
      <c r="B38" s="51" t="str">
        <f t="shared" si="4"/>
        <v/>
      </c>
      <c r="C38" s="113"/>
      <c r="D38" s="16" t="str">
        <f t="shared" si="5"/>
        <v/>
      </c>
      <c r="E38" s="16" t="str">
        <f t="shared" si="13"/>
        <v/>
      </c>
      <c r="F38" s="115"/>
      <c r="G38" s="115"/>
      <c r="H38" s="54" t="str">
        <f t="shared" si="6"/>
        <v/>
      </c>
      <c r="I38" s="116"/>
      <c r="J38" s="56" t="str" cm="1">
        <f t="array" ref="J38">IFERROR(_xlfn.IFS($X38=1,"熱源水入口温度：65℃",$X38=2,"熱源水入口温度：90℃",$X38=3,"熱源水入口温度：70℃"),"")</f>
        <v/>
      </c>
      <c r="K38" s="117"/>
      <c r="L38" s="118"/>
      <c r="M38" s="118"/>
      <c r="N38" s="43" t="str" cm="1">
        <f t="array" ref="N38">IFERROR(_xlfn.IFS(AND($X38=1,$Y38=1),VALUE(3.5),AND($X38=2,$Y38=2),VALUE(3),AND($X38=3,$Y38=3),VALUE(2.46)),"")</f>
        <v/>
      </c>
      <c r="O38" s="58" t="str">
        <f t="shared" si="7"/>
        <v/>
      </c>
      <c r="P38" s="119"/>
      <c r="Q38" s="115"/>
      <c r="R38" s="120"/>
      <c r="S38" s="112"/>
      <c r="T38" s="49"/>
      <c r="U38" s="40"/>
      <c r="V38" s="72" t="str">
        <f t="shared" si="0"/>
        <v/>
      </c>
      <c r="W38" s="7"/>
      <c r="X38" s="7" t="str">
        <f t="shared" si="8"/>
        <v/>
      </c>
      <c r="Y38" s="7" t="str">
        <f t="shared" si="9"/>
        <v/>
      </c>
      <c r="Z38" s="30">
        <f t="shared" si="1"/>
        <v>0</v>
      </c>
      <c r="AA38" s="30">
        <f t="shared" si="2"/>
        <v>0</v>
      </c>
      <c r="AB38" s="30" t="str">
        <f t="shared" si="10"/>
        <v/>
      </c>
      <c r="AC38" s="7">
        <f t="shared" si="11"/>
        <v>0</v>
      </c>
      <c r="AD38" s="7">
        <f t="shared" si="12"/>
        <v>0</v>
      </c>
    </row>
    <row r="39" spans="1:30" s="4" customFormat="1" ht="33" customHeight="1">
      <c r="A39" s="50">
        <f t="shared" si="3"/>
        <v>27</v>
      </c>
      <c r="B39" s="51" t="str">
        <f t="shared" si="4"/>
        <v/>
      </c>
      <c r="C39" s="113"/>
      <c r="D39" s="16" t="str">
        <f t="shared" si="5"/>
        <v/>
      </c>
      <c r="E39" s="16" t="str">
        <f t="shared" si="13"/>
        <v/>
      </c>
      <c r="F39" s="115"/>
      <c r="G39" s="115"/>
      <c r="H39" s="54" t="str">
        <f t="shared" si="6"/>
        <v/>
      </c>
      <c r="I39" s="116"/>
      <c r="J39" s="56" t="str" cm="1">
        <f t="array" ref="J39">IFERROR(_xlfn.IFS($X39=1,"熱源水入口温度：65℃",$X39=2,"熱源水入口温度：90℃",$X39=3,"熱源水入口温度：70℃"),"")</f>
        <v/>
      </c>
      <c r="K39" s="117"/>
      <c r="L39" s="118"/>
      <c r="M39" s="118"/>
      <c r="N39" s="43" t="str" cm="1">
        <f t="array" ref="N39">IFERROR(_xlfn.IFS(AND($X39=1,$Y39=1),VALUE(3.5),AND($X39=2,$Y39=2),VALUE(3),AND($X39=3,$Y39=3),VALUE(2.46)),"")</f>
        <v/>
      </c>
      <c r="O39" s="58" t="str">
        <f t="shared" si="7"/>
        <v/>
      </c>
      <c r="P39" s="119"/>
      <c r="Q39" s="115"/>
      <c r="R39" s="120"/>
      <c r="S39" s="112"/>
      <c r="T39" s="49"/>
      <c r="U39" s="40"/>
      <c r="V39" s="72" t="str">
        <f t="shared" si="0"/>
        <v/>
      </c>
      <c r="W39" s="7"/>
      <c r="X39" s="7" t="str">
        <f t="shared" si="8"/>
        <v/>
      </c>
      <c r="Y39" s="7" t="str">
        <f t="shared" si="9"/>
        <v/>
      </c>
      <c r="Z39" s="30">
        <f t="shared" si="1"/>
        <v>0</v>
      </c>
      <c r="AA39" s="30">
        <f t="shared" si="2"/>
        <v>0</v>
      </c>
      <c r="AB39" s="30" t="str">
        <f t="shared" si="10"/>
        <v/>
      </c>
      <c r="AC39" s="7">
        <f t="shared" si="11"/>
        <v>0</v>
      </c>
      <c r="AD39" s="7">
        <f t="shared" si="12"/>
        <v>0</v>
      </c>
    </row>
    <row r="40" spans="1:30" s="4" customFormat="1" ht="33" customHeight="1">
      <c r="A40" s="50">
        <f t="shared" si="3"/>
        <v>28</v>
      </c>
      <c r="B40" s="51" t="str">
        <f t="shared" si="4"/>
        <v/>
      </c>
      <c r="C40" s="113"/>
      <c r="D40" s="16" t="str">
        <f t="shared" si="5"/>
        <v/>
      </c>
      <c r="E40" s="16" t="str">
        <f t="shared" si="13"/>
        <v/>
      </c>
      <c r="F40" s="115"/>
      <c r="G40" s="115"/>
      <c r="H40" s="54" t="str">
        <f t="shared" si="6"/>
        <v/>
      </c>
      <c r="I40" s="116"/>
      <c r="J40" s="56" t="str" cm="1">
        <f t="array" ref="J40">IFERROR(_xlfn.IFS($X40=1,"熱源水入口温度：65℃",$X40=2,"熱源水入口温度：90℃",$X40=3,"熱源水入口温度：70℃"),"")</f>
        <v/>
      </c>
      <c r="K40" s="117"/>
      <c r="L40" s="118"/>
      <c r="M40" s="118"/>
      <c r="N40" s="43" t="str" cm="1">
        <f t="array" ref="N40">IFERROR(_xlfn.IFS(AND($X40=1,$Y40=1),VALUE(3.5),AND($X40=2,$Y40=2),VALUE(3),AND($X40=3,$Y40=3),VALUE(2.46)),"")</f>
        <v/>
      </c>
      <c r="O40" s="58" t="str">
        <f t="shared" si="7"/>
        <v/>
      </c>
      <c r="P40" s="119"/>
      <c r="Q40" s="115"/>
      <c r="R40" s="120"/>
      <c r="S40" s="112"/>
      <c r="T40" s="49"/>
      <c r="U40" s="40"/>
      <c r="V40" s="72" t="str">
        <f t="shared" si="0"/>
        <v/>
      </c>
      <c r="W40" s="7"/>
      <c r="X40" s="7" t="str">
        <f t="shared" si="8"/>
        <v/>
      </c>
      <c r="Y40" s="7" t="str">
        <f t="shared" si="9"/>
        <v/>
      </c>
      <c r="Z40" s="30">
        <f t="shared" si="1"/>
        <v>0</v>
      </c>
      <c r="AA40" s="30">
        <f t="shared" si="2"/>
        <v>0</v>
      </c>
      <c r="AB40" s="30" t="str">
        <f t="shared" si="10"/>
        <v/>
      </c>
      <c r="AC40" s="7">
        <f t="shared" si="11"/>
        <v>0</v>
      </c>
      <c r="AD40" s="7">
        <f t="shared" si="12"/>
        <v>0</v>
      </c>
    </row>
    <row r="41" spans="1:30" s="4" customFormat="1" ht="33" customHeight="1">
      <c r="A41" s="50">
        <f t="shared" si="3"/>
        <v>29</v>
      </c>
      <c r="B41" s="51" t="str">
        <f t="shared" si="4"/>
        <v/>
      </c>
      <c r="C41" s="113"/>
      <c r="D41" s="16" t="str">
        <f t="shared" si="5"/>
        <v/>
      </c>
      <c r="E41" s="16" t="str">
        <f t="shared" si="13"/>
        <v/>
      </c>
      <c r="F41" s="115"/>
      <c r="G41" s="115"/>
      <c r="H41" s="54" t="str">
        <f t="shared" si="6"/>
        <v/>
      </c>
      <c r="I41" s="116"/>
      <c r="J41" s="56" t="str" cm="1">
        <f t="array" ref="J41">IFERROR(_xlfn.IFS($X41=1,"熱源水入口温度：65℃",$X41=2,"熱源水入口温度：90℃",$X41=3,"熱源水入口温度：70℃"),"")</f>
        <v/>
      </c>
      <c r="K41" s="117"/>
      <c r="L41" s="118"/>
      <c r="M41" s="118"/>
      <c r="N41" s="43" t="str" cm="1">
        <f t="array" ref="N41">IFERROR(_xlfn.IFS(AND($X41=1,$Y41=1),VALUE(3.5),AND($X41=2,$Y41=2),VALUE(3),AND($X41=3,$Y41=3),VALUE(2.46)),"")</f>
        <v/>
      </c>
      <c r="O41" s="58" t="str">
        <f t="shared" si="7"/>
        <v/>
      </c>
      <c r="P41" s="119"/>
      <c r="Q41" s="115"/>
      <c r="R41" s="120"/>
      <c r="S41" s="112"/>
      <c r="T41" s="49"/>
      <c r="U41" s="40"/>
      <c r="V41" s="72" t="str">
        <f t="shared" si="0"/>
        <v/>
      </c>
      <c r="W41" s="7"/>
      <c r="X41" s="7" t="str">
        <f t="shared" si="8"/>
        <v/>
      </c>
      <c r="Y41" s="7" t="str">
        <f t="shared" si="9"/>
        <v/>
      </c>
      <c r="Z41" s="30">
        <f t="shared" si="1"/>
        <v>0</v>
      </c>
      <c r="AA41" s="30">
        <f t="shared" si="2"/>
        <v>0</v>
      </c>
      <c r="AB41" s="30" t="str">
        <f t="shared" si="10"/>
        <v/>
      </c>
      <c r="AC41" s="7">
        <f t="shared" si="11"/>
        <v>0</v>
      </c>
      <c r="AD41" s="7">
        <f t="shared" si="12"/>
        <v>0</v>
      </c>
    </row>
    <row r="42" spans="1:30" s="4" customFormat="1" ht="33" customHeight="1">
      <c r="A42" s="50">
        <f t="shared" si="3"/>
        <v>30</v>
      </c>
      <c r="B42" s="51" t="str">
        <f t="shared" si="4"/>
        <v/>
      </c>
      <c r="C42" s="113"/>
      <c r="D42" s="16" t="str">
        <f t="shared" si="5"/>
        <v/>
      </c>
      <c r="E42" s="16" t="str">
        <f t="shared" si="13"/>
        <v/>
      </c>
      <c r="F42" s="115"/>
      <c r="G42" s="115"/>
      <c r="H42" s="54" t="str">
        <f t="shared" si="6"/>
        <v/>
      </c>
      <c r="I42" s="116"/>
      <c r="J42" s="56" t="str" cm="1">
        <f t="array" ref="J42">IFERROR(_xlfn.IFS($X42=1,"熱源水入口温度：65℃",$X42=2,"熱源水入口温度：90℃",$X42=3,"熱源水入口温度：70℃"),"")</f>
        <v/>
      </c>
      <c r="K42" s="117"/>
      <c r="L42" s="118"/>
      <c r="M42" s="118"/>
      <c r="N42" s="43" t="str" cm="1">
        <f t="array" ref="N42">IFERROR(_xlfn.IFS(AND($X42=1,$Y42=1),VALUE(3.5),AND($X42=2,$Y42=2),VALUE(3),AND($X42=3,$Y42=3),VALUE(2.46)),"")</f>
        <v/>
      </c>
      <c r="O42" s="58" t="str">
        <f t="shared" si="7"/>
        <v/>
      </c>
      <c r="P42" s="119"/>
      <c r="Q42" s="115"/>
      <c r="R42" s="120"/>
      <c r="S42" s="112"/>
      <c r="T42" s="49"/>
      <c r="U42" s="40"/>
      <c r="V42" s="72" t="str">
        <f t="shared" si="0"/>
        <v/>
      </c>
      <c r="W42" s="7"/>
      <c r="X42" s="7" t="str">
        <f t="shared" si="8"/>
        <v/>
      </c>
      <c r="Y42" s="7" t="str">
        <f t="shared" si="9"/>
        <v/>
      </c>
      <c r="Z42" s="30">
        <f t="shared" si="1"/>
        <v>0</v>
      </c>
      <c r="AA42" s="30">
        <f t="shared" si="2"/>
        <v>0</v>
      </c>
      <c r="AB42" s="30" t="str">
        <f t="shared" si="10"/>
        <v/>
      </c>
      <c r="AC42" s="7">
        <f t="shared" si="11"/>
        <v>0</v>
      </c>
      <c r="AD42" s="7">
        <f t="shared" si="12"/>
        <v>0</v>
      </c>
    </row>
    <row r="43" spans="1:30" s="4" customFormat="1" ht="33" customHeight="1">
      <c r="A43" s="50">
        <f t="shared" si="3"/>
        <v>31</v>
      </c>
      <c r="B43" s="51" t="str">
        <f t="shared" si="4"/>
        <v/>
      </c>
      <c r="C43" s="113"/>
      <c r="D43" s="16" t="str">
        <f t="shared" si="5"/>
        <v/>
      </c>
      <c r="E43" s="16" t="str">
        <f t="shared" si="13"/>
        <v/>
      </c>
      <c r="F43" s="115"/>
      <c r="G43" s="115"/>
      <c r="H43" s="54" t="str">
        <f t="shared" si="6"/>
        <v/>
      </c>
      <c r="I43" s="116"/>
      <c r="J43" s="56" t="str" cm="1">
        <f t="array" ref="J43">IFERROR(_xlfn.IFS($X43=1,"熱源水入口温度：65℃",$X43=2,"熱源水入口温度：90℃",$X43=3,"熱源水入口温度：70℃"),"")</f>
        <v/>
      </c>
      <c r="K43" s="117"/>
      <c r="L43" s="118"/>
      <c r="M43" s="118"/>
      <c r="N43" s="43" t="str" cm="1">
        <f t="array" ref="N43">IFERROR(_xlfn.IFS(AND($X43=1,$Y43=1),VALUE(3.5),AND($X43=2,$Y43=2),VALUE(3),AND($X43=3,$Y43=3),VALUE(2.46)),"")</f>
        <v/>
      </c>
      <c r="O43" s="58" t="str">
        <f t="shared" si="7"/>
        <v/>
      </c>
      <c r="P43" s="119"/>
      <c r="Q43" s="115"/>
      <c r="R43" s="120"/>
      <c r="S43" s="112"/>
      <c r="T43" s="49"/>
      <c r="U43" s="40"/>
      <c r="V43" s="72" t="str">
        <f t="shared" si="0"/>
        <v/>
      </c>
      <c r="W43" s="7"/>
      <c r="X43" s="7" t="str">
        <f t="shared" si="8"/>
        <v/>
      </c>
      <c r="Y43" s="7" t="str">
        <f t="shared" si="9"/>
        <v/>
      </c>
      <c r="Z43" s="30">
        <f t="shared" si="1"/>
        <v>0</v>
      </c>
      <c r="AA43" s="30">
        <f t="shared" si="2"/>
        <v>0</v>
      </c>
      <c r="AB43" s="30" t="str">
        <f t="shared" si="10"/>
        <v/>
      </c>
      <c r="AC43" s="7">
        <f t="shared" si="11"/>
        <v>0</v>
      </c>
      <c r="AD43" s="7">
        <f t="shared" si="12"/>
        <v>0</v>
      </c>
    </row>
    <row r="44" spans="1:30" s="4" customFormat="1" ht="33" customHeight="1">
      <c r="A44" s="50">
        <f t="shared" si="3"/>
        <v>32</v>
      </c>
      <c r="B44" s="51" t="str">
        <f t="shared" si="4"/>
        <v/>
      </c>
      <c r="C44" s="113"/>
      <c r="D44" s="16" t="str">
        <f t="shared" si="5"/>
        <v/>
      </c>
      <c r="E44" s="16" t="str">
        <f t="shared" si="13"/>
        <v/>
      </c>
      <c r="F44" s="115"/>
      <c r="G44" s="115"/>
      <c r="H44" s="54" t="str">
        <f t="shared" si="6"/>
        <v/>
      </c>
      <c r="I44" s="116"/>
      <c r="J44" s="56" t="str" cm="1">
        <f t="array" ref="J44">IFERROR(_xlfn.IFS($X44=1,"熱源水入口温度：65℃",$X44=2,"熱源水入口温度：90℃",$X44=3,"熱源水入口温度：70℃"),"")</f>
        <v/>
      </c>
      <c r="K44" s="117"/>
      <c r="L44" s="118"/>
      <c r="M44" s="118"/>
      <c r="N44" s="43" t="str" cm="1">
        <f t="array" ref="N44">IFERROR(_xlfn.IFS(AND($X44=1,$Y44=1),VALUE(3.5),AND($X44=2,$Y44=2),VALUE(3),AND($X44=3,$Y44=3),VALUE(2.46)),"")</f>
        <v/>
      </c>
      <c r="O44" s="58" t="str">
        <f t="shared" si="7"/>
        <v/>
      </c>
      <c r="P44" s="119"/>
      <c r="Q44" s="115"/>
      <c r="R44" s="120"/>
      <c r="S44" s="112"/>
      <c r="T44" s="49"/>
      <c r="U44" s="40"/>
      <c r="V44" s="72" t="str">
        <f t="shared" si="0"/>
        <v/>
      </c>
      <c r="W44" s="7"/>
      <c r="X44" s="7" t="str">
        <f t="shared" si="8"/>
        <v/>
      </c>
      <c r="Y44" s="7" t="str">
        <f t="shared" si="9"/>
        <v/>
      </c>
      <c r="Z44" s="30">
        <f t="shared" si="1"/>
        <v>0</v>
      </c>
      <c r="AA44" s="30">
        <f t="shared" si="2"/>
        <v>0</v>
      </c>
      <c r="AB44" s="30" t="str">
        <f t="shared" si="10"/>
        <v/>
      </c>
      <c r="AC44" s="7">
        <f t="shared" si="11"/>
        <v>0</v>
      </c>
      <c r="AD44" s="7">
        <f t="shared" si="12"/>
        <v>0</v>
      </c>
    </row>
    <row r="45" spans="1:30" s="4" customFormat="1" ht="33" customHeight="1">
      <c r="A45" s="50">
        <f t="shared" si="3"/>
        <v>33</v>
      </c>
      <c r="B45" s="51" t="str">
        <f t="shared" si="4"/>
        <v/>
      </c>
      <c r="C45" s="113"/>
      <c r="D45" s="16" t="str">
        <f t="shared" si="5"/>
        <v/>
      </c>
      <c r="E45" s="16" t="str">
        <f t="shared" si="13"/>
        <v/>
      </c>
      <c r="F45" s="115"/>
      <c r="G45" s="115"/>
      <c r="H45" s="54" t="str">
        <f t="shared" si="6"/>
        <v/>
      </c>
      <c r="I45" s="116"/>
      <c r="J45" s="56" t="str" cm="1">
        <f t="array" ref="J45">IFERROR(_xlfn.IFS($X45=1,"熱源水入口温度：65℃",$X45=2,"熱源水入口温度：90℃",$X45=3,"熱源水入口温度：70℃"),"")</f>
        <v/>
      </c>
      <c r="K45" s="117"/>
      <c r="L45" s="118"/>
      <c r="M45" s="118"/>
      <c r="N45" s="43" t="str" cm="1">
        <f t="array" ref="N45">IFERROR(_xlfn.IFS(AND($X45=1,$Y45=1),VALUE(3.5),AND($X45=2,$Y45=2),VALUE(3),AND($X45=3,$Y45=3),VALUE(2.46)),"")</f>
        <v/>
      </c>
      <c r="O45" s="58" t="str">
        <f t="shared" si="7"/>
        <v/>
      </c>
      <c r="P45" s="119"/>
      <c r="Q45" s="115"/>
      <c r="R45" s="120"/>
      <c r="S45" s="112"/>
      <c r="T45" s="49"/>
      <c r="U45" s="40"/>
      <c r="V45" s="72" t="str">
        <f t="shared" ref="V45:V62" si="14">IF(G45="","",G45)</f>
        <v/>
      </c>
      <c r="W45" s="7"/>
      <c r="X45" s="7" t="str">
        <f t="shared" si="8"/>
        <v/>
      </c>
      <c r="Y45" s="7" t="str">
        <f t="shared" si="9"/>
        <v/>
      </c>
      <c r="Z45" s="30">
        <f t="shared" ref="Z45:Z62" si="15">IF(AND(($C45&lt;&gt;""),(OR($C$2="",$F$2="",$G$3="",F45="",G45="",I45="",J45="",K45="",L45="",M45=""))),1,0)</f>
        <v>0</v>
      </c>
      <c r="AA45" s="30">
        <f t="shared" ref="AA45:AA62" si="16">IF(AND($G45&lt;&gt;"",COUNTIF($G45,"*■*")&gt;0,$Q45=""),1,0)</f>
        <v>0</v>
      </c>
      <c r="AB45" s="30" t="str">
        <f t="shared" si="10"/>
        <v/>
      </c>
      <c r="AC45" s="7">
        <f t="shared" si="11"/>
        <v>0</v>
      </c>
      <c r="AD45" s="7">
        <f t="shared" si="12"/>
        <v>0</v>
      </c>
    </row>
    <row r="46" spans="1:30" s="4" customFormat="1" ht="33" customHeight="1">
      <c r="A46" s="50">
        <f t="shared" si="3"/>
        <v>34</v>
      </c>
      <c r="B46" s="51" t="str">
        <f t="shared" si="4"/>
        <v/>
      </c>
      <c r="C46" s="113"/>
      <c r="D46" s="16" t="str">
        <f t="shared" si="5"/>
        <v/>
      </c>
      <c r="E46" s="16" t="str">
        <f t="shared" si="13"/>
        <v/>
      </c>
      <c r="F46" s="115"/>
      <c r="G46" s="115"/>
      <c r="H46" s="54" t="str">
        <f t="shared" si="6"/>
        <v/>
      </c>
      <c r="I46" s="116"/>
      <c r="J46" s="56" t="str" cm="1">
        <f t="array" ref="J46">IFERROR(_xlfn.IFS($X46=1,"熱源水入口温度：65℃",$X46=2,"熱源水入口温度：90℃",$X46=3,"熱源水入口温度：70℃"),"")</f>
        <v/>
      </c>
      <c r="K46" s="117"/>
      <c r="L46" s="118"/>
      <c r="M46" s="118"/>
      <c r="N46" s="43" t="str" cm="1">
        <f t="array" ref="N46">IFERROR(_xlfn.IFS(AND($X46=1,$Y46=1),VALUE(3.5),AND($X46=2,$Y46=2),VALUE(3),AND($X46=3,$Y46=3),VALUE(2.46)),"")</f>
        <v/>
      </c>
      <c r="O46" s="58" t="str">
        <f t="shared" si="7"/>
        <v/>
      </c>
      <c r="P46" s="119"/>
      <c r="Q46" s="115"/>
      <c r="R46" s="120"/>
      <c r="S46" s="112"/>
      <c r="T46" s="49"/>
      <c r="U46" s="40"/>
      <c r="V46" s="72" t="str">
        <f t="shared" si="14"/>
        <v/>
      </c>
      <c r="W46" s="7"/>
      <c r="X46" s="7" t="str">
        <f t="shared" si="8"/>
        <v/>
      </c>
      <c r="Y46" s="7" t="str">
        <f t="shared" si="9"/>
        <v/>
      </c>
      <c r="Z46" s="30">
        <f t="shared" si="15"/>
        <v>0</v>
      </c>
      <c r="AA46" s="30">
        <f t="shared" si="16"/>
        <v>0</v>
      </c>
      <c r="AB46" s="30" t="str">
        <f t="shared" si="10"/>
        <v/>
      </c>
      <c r="AC46" s="7">
        <f t="shared" si="11"/>
        <v>0</v>
      </c>
      <c r="AD46" s="7">
        <f t="shared" si="12"/>
        <v>0</v>
      </c>
    </row>
    <row r="47" spans="1:30" s="4" customFormat="1" ht="33" customHeight="1">
      <c r="A47" s="50">
        <f t="shared" si="3"/>
        <v>35</v>
      </c>
      <c r="B47" s="51" t="str">
        <f t="shared" si="4"/>
        <v/>
      </c>
      <c r="C47" s="113"/>
      <c r="D47" s="16" t="str">
        <f t="shared" si="5"/>
        <v/>
      </c>
      <c r="E47" s="16" t="str">
        <f t="shared" si="13"/>
        <v/>
      </c>
      <c r="F47" s="115"/>
      <c r="G47" s="115"/>
      <c r="H47" s="54" t="str">
        <f t="shared" si="6"/>
        <v/>
      </c>
      <c r="I47" s="116"/>
      <c r="J47" s="56" t="str" cm="1">
        <f t="array" ref="J47">IFERROR(_xlfn.IFS($X47=1,"熱源水入口温度：65℃",$X47=2,"熱源水入口温度：90℃",$X47=3,"熱源水入口温度：70℃"),"")</f>
        <v/>
      </c>
      <c r="K47" s="117"/>
      <c r="L47" s="118"/>
      <c r="M47" s="118"/>
      <c r="N47" s="43" t="str" cm="1">
        <f t="array" ref="N47">IFERROR(_xlfn.IFS(AND($X47=1,$Y47=1),VALUE(3.5),AND($X47=2,$Y47=2),VALUE(3),AND($X47=3,$Y47=3),VALUE(2.46)),"")</f>
        <v/>
      </c>
      <c r="O47" s="58" t="str">
        <f t="shared" si="7"/>
        <v/>
      </c>
      <c r="P47" s="119"/>
      <c r="Q47" s="115"/>
      <c r="R47" s="120"/>
      <c r="S47" s="112"/>
      <c r="T47" s="49"/>
      <c r="U47" s="40"/>
      <c r="V47" s="72" t="str">
        <f t="shared" si="14"/>
        <v/>
      </c>
      <c r="W47" s="7"/>
      <c r="X47" s="7" t="str">
        <f t="shared" si="8"/>
        <v/>
      </c>
      <c r="Y47" s="7" t="str">
        <f t="shared" si="9"/>
        <v/>
      </c>
      <c r="Z47" s="30">
        <f t="shared" si="15"/>
        <v>0</v>
      </c>
      <c r="AA47" s="30">
        <f t="shared" si="16"/>
        <v>0</v>
      </c>
      <c r="AB47" s="30" t="str">
        <f t="shared" si="10"/>
        <v/>
      </c>
      <c r="AC47" s="7">
        <f t="shared" si="11"/>
        <v>0</v>
      </c>
      <c r="AD47" s="7">
        <f t="shared" si="12"/>
        <v>0</v>
      </c>
    </row>
    <row r="48" spans="1:30" s="4" customFormat="1" ht="33" customHeight="1">
      <c r="A48" s="50">
        <f t="shared" si="3"/>
        <v>36</v>
      </c>
      <c r="B48" s="51" t="str">
        <f t="shared" si="4"/>
        <v/>
      </c>
      <c r="C48" s="113"/>
      <c r="D48" s="16" t="str">
        <f t="shared" si="5"/>
        <v/>
      </c>
      <c r="E48" s="16" t="str">
        <f t="shared" si="13"/>
        <v/>
      </c>
      <c r="F48" s="115"/>
      <c r="G48" s="115"/>
      <c r="H48" s="54" t="str">
        <f t="shared" si="6"/>
        <v/>
      </c>
      <c r="I48" s="116"/>
      <c r="J48" s="56" t="str" cm="1">
        <f t="array" ref="J48">IFERROR(_xlfn.IFS($X48=1,"熱源水入口温度：65℃",$X48=2,"熱源水入口温度：90℃",$X48=3,"熱源水入口温度：70℃"),"")</f>
        <v/>
      </c>
      <c r="K48" s="117"/>
      <c r="L48" s="118"/>
      <c r="M48" s="118"/>
      <c r="N48" s="43" t="str" cm="1">
        <f t="array" ref="N48">IFERROR(_xlfn.IFS(AND($X48=1,$Y48=1),VALUE(3.5),AND($X48=2,$Y48=2),VALUE(3),AND($X48=3,$Y48=3),VALUE(2.46)),"")</f>
        <v/>
      </c>
      <c r="O48" s="58" t="str">
        <f t="shared" si="7"/>
        <v/>
      </c>
      <c r="P48" s="119"/>
      <c r="Q48" s="115"/>
      <c r="R48" s="120"/>
      <c r="S48" s="112"/>
      <c r="T48" s="49"/>
      <c r="U48" s="40"/>
      <c r="V48" s="72" t="str">
        <f t="shared" si="14"/>
        <v/>
      </c>
      <c r="W48" s="7"/>
      <c r="X48" s="7" t="str">
        <f t="shared" si="8"/>
        <v/>
      </c>
      <c r="Y48" s="7" t="str">
        <f t="shared" si="9"/>
        <v/>
      </c>
      <c r="Z48" s="30">
        <f t="shared" si="15"/>
        <v>0</v>
      </c>
      <c r="AA48" s="30">
        <f t="shared" si="16"/>
        <v>0</v>
      </c>
      <c r="AB48" s="30" t="str">
        <f t="shared" si="10"/>
        <v/>
      </c>
      <c r="AC48" s="7">
        <f t="shared" si="11"/>
        <v>0</v>
      </c>
      <c r="AD48" s="7">
        <f t="shared" si="12"/>
        <v>0</v>
      </c>
    </row>
    <row r="49" spans="1:41" s="4" customFormat="1" ht="33" customHeight="1">
      <c r="A49" s="50">
        <f t="shared" si="3"/>
        <v>37</v>
      </c>
      <c r="B49" s="51" t="str">
        <f t="shared" si="4"/>
        <v/>
      </c>
      <c r="C49" s="113"/>
      <c r="D49" s="16" t="str">
        <f t="shared" si="5"/>
        <v/>
      </c>
      <c r="E49" s="16" t="str">
        <f t="shared" si="13"/>
        <v/>
      </c>
      <c r="F49" s="115"/>
      <c r="G49" s="115"/>
      <c r="H49" s="54" t="str">
        <f t="shared" si="6"/>
        <v/>
      </c>
      <c r="I49" s="116"/>
      <c r="J49" s="56" t="str" cm="1">
        <f t="array" ref="J49">IFERROR(_xlfn.IFS($X49=1,"熱源水入口温度：65℃",$X49=2,"熱源水入口温度：90℃",$X49=3,"熱源水入口温度：70℃"),"")</f>
        <v/>
      </c>
      <c r="K49" s="117"/>
      <c r="L49" s="118"/>
      <c r="M49" s="118"/>
      <c r="N49" s="43" t="str" cm="1">
        <f t="array" ref="N49">IFERROR(_xlfn.IFS(AND($X49=1,$Y49=1),VALUE(3.5),AND($X49=2,$Y49=2),VALUE(3),AND($X49=3,$Y49=3),VALUE(2.46)),"")</f>
        <v/>
      </c>
      <c r="O49" s="58" t="str">
        <f t="shared" si="7"/>
        <v/>
      </c>
      <c r="P49" s="119"/>
      <c r="Q49" s="115"/>
      <c r="R49" s="120"/>
      <c r="S49" s="112"/>
      <c r="T49" s="49"/>
      <c r="U49" s="40"/>
      <c r="V49" s="72" t="str">
        <f t="shared" si="14"/>
        <v/>
      </c>
      <c r="W49" s="7"/>
      <c r="X49" s="7" t="str">
        <f t="shared" si="8"/>
        <v/>
      </c>
      <c r="Y49" s="7" t="str">
        <f t="shared" si="9"/>
        <v/>
      </c>
      <c r="Z49" s="30">
        <f t="shared" si="15"/>
        <v>0</v>
      </c>
      <c r="AA49" s="30">
        <f t="shared" si="16"/>
        <v>0</v>
      </c>
      <c r="AB49" s="30" t="str">
        <f t="shared" si="10"/>
        <v/>
      </c>
      <c r="AC49" s="7">
        <f t="shared" si="11"/>
        <v>0</v>
      </c>
      <c r="AD49" s="7">
        <f t="shared" si="12"/>
        <v>0</v>
      </c>
    </row>
    <row r="50" spans="1:41" s="4" customFormat="1" ht="33" customHeight="1">
      <c r="A50" s="50">
        <f t="shared" si="3"/>
        <v>38</v>
      </c>
      <c r="B50" s="51" t="str">
        <f t="shared" si="4"/>
        <v/>
      </c>
      <c r="C50" s="113"/>
      <c r="D50" s="16" t="str">
        <f t="shared" si="5"/>
        <v/>
      </c>
      <c r="E50" s="16" t="str">
        <f t="shared" si="13"/>
        <v/>
      </c>
      <c r="F50" s="115"/>
      <c r="G50" s="115"/>
      <c r="H50" s="54" t="str">
        <f t="shared" si="6"/>
        <v/>
      </c>
      <c r="I50" s="116"/>
      <c r="J50" s="56" t="str" cm="1">
        <f t="array" ref="J50">IFERROR(_xlfn.IFS($X50=1,"熱源水入口温度：65℃",$X50=2,"熱源水入口温度：90℃",$X50=3,"熱源水入口温度：70℃"),"")</f>
        <v/>
      </c>
      <c r="K50" s="117"/>
      <c r="L50" s="118"/>
      <c r="M50" s="118"/>
      <c r="N50" s="43" t="str" cm="1">
        <f t="array" ref="N50">IFERROR(_xlfn.IFS(AND($X50=1,$Y50=1),VALUE(3.5),AND($X50=2,$Y50=2),VALUE(3),AND($X50=3,$Y50=3),VALUE(2.46)),"")</f>
        <v/>
      </c>
      <c r="O50" s="58" t="str">
        <f t="shared" si="7"/>
        <v/>
      </c>
      <c r="P50" s="119"/>
      <c r="Q50" s="115"/>
      <c r="R50" s="120"/>
      <c r="S50" s="112"/>
      <c r="T50" s="49"/>
      <c r="U50" s="40"/>
      <c r="V50" s="72" t="str">
        <f t="shared" si="14"/>
        <v/>
      </c>
      <c r="W50" s="7"/>
      <c r="X50" s="7" t="str">
        <f t="shared" si="8"/>
        <v/>
      </c>
      <c r="Y50" s="7" t="str">
        <f t="shared" si="9"/>
        <v/>
      </c>
      <c r="Z50" s="30">
        <f t="shared" si="15"/>
        <v>0</v>
      </c>
      <c r="AA50" s="30">
        <f t="shared" si="16"/>
        <v>0</v>
      </c>
      <c r="AB50" s="30" t="str">
        <f t="shared" si="10"/>
        <v/>
      </c>
      <c r="AC50" s="7">
        <f t="shared" si="11"/>
        <v>0</v>
      </c>
      <c r="AD50" s="7">
        <f t="shared" si="12"/>
        <v>0</v>
      </c>
    </row>
    <row r="51" spans="1:41" s="4" customFormat="1" ht="33" customHeight="1">
      <c r="A51" s="50">
        <f t="shared" si="3"/>
        <v>39</v>
      </c>
      <c r="B51" s="51" t="str">
        <f t="shared" si="4"/>
        <v/>
      </c>
      <c r="C51" s="113"/>
      <c r="D51" s="16" t="str">
        <f t="shared" si="5"/>
        <v/>
      </c>
      <c r="E51" s="16" t="str">
        <f t="shared" si="13"/>
        <v/>
      </c>
      <c r="F51" s="115"/>
      <c r="G51" s="115"/>
      <c r="H51" s="54" t="str">
        <f t="shared" si="6"/>
        <v/>
      </c>
      <c r="I51" s="116"/>
      <c r="J51" s="56" t="str" cm="1">
        <f t="array" ref="J51">IFERROR(_xlfn.IFS($X51=1,"熱源水入口温度：65℃",$X51=2,"熱源水入口温度：90℃",$X51=3,"熱源水入口温度：70℃"),"")</f>
        <v/>
      </c>
      <c r="K51" s="117"/>
      <c r="L51" s="118"/>
      <c r="M51" s="118"/>
      <c r="N51" s="43" t="str" cm="1">
        <f t="array" ref="N51">IFERROR(_xlfn.IFS(AND($X51=1,$Y51=1),VALUE(3.5),AND($X51=2,$Y51=2),VALUE(3),AND($X51=3,$Y51=3),VALUE(2.46)),"")</f>
        <v/>
      </c>
      <c r="O51" s="58" t="str">
        <f t="shared" si="7"/>
        <v/>
      </c>
      <c r="P51" s="119"/>
      <c r="Q51" s="115"/>
      <c r="R51" s="120"/>
      <c r="S51" s="112"/>
      <c r="T51" s="49"/>
      <c r="U51" s="40"/>
      <c r="V51" s="72" t="str">
        <f t="shared" si="14"/>
        <v/>
      </c>
      <c r="W51" s="7"/>
      <c r="X51" s="7" t="str">
        <f t="shared" si="8"/>
        <v/>
      </c>
      <c r="Y51" s="7" t="str">
        <f t="shared" si="9"/>
        <v/>
      </c>
      <c r="Z51" s="30">
        <f t="shared" si="15"/>
        <v>0</v>
      </c>
      <c r="AA51" s="30">
        <f t="shared" si="16"/>
        <v>0</v>
      </c>
      <c r="AB51" s="30" t="str">
        <f t="shared" si="10"/>
        <v/>
      </c>
      <c r="AC51" s="7">
        <f t="shared" si="11"/>
        <v>0</v>
      </c>
      <c r="AD51" s="7">
        <f t="shared" si="12"/>
        <v>0</v>
      </c>
    </row>
    <row r="52" spans="1:41" s="4" customFormat="1" ht="33" customHeight="1">
      <c r="A52" s="50">
        <f t="shared" si="3"/>
        <v>40</v>
      </c>
      <c r="B52" s="51" t="str">
        <f t="shared" si="4"/>
        <v/>
      </c>
      <c r="C52" s="113"/>
      <c r="D52" s="16" t="str">
        <f t="shared" si="5"/>
        <v/>
      </c>
      <c r="E52" s="16" t="str">
        <f t="shared" si="13"/>
        <v/>
      </c>
      <c r="F52" s="115"/>
      <c r="G52" s="115"/>
      <c r="H52" s="54" t="str">
        <f t="shared" si="6"/>
        <v/>
      </c>
      <c r="I52" s="116"/>
      <c r="J52" s="56" t="str" cm="1">
        <f t="array" ref="J52">IFERROR(_xlfn.IFS($X52=1,"熱源水入口温度：65℃",$X52=2,"熱源水入口温度：90℃",$X52=3,"熱源水入口温度：70℃"),"")</f>
        <v/>
      </c>
      <c r="K52" s="117"/>
      <c r="L52" s="118"/>
      <c r="M52" s="118"/>
      <c r="N52" s="43" t="str" cm="1">
        <f t="array" ref="N52">IFERROR(_xlfn.IFS(AND($X52=1,$Y52=1),VALUE(3.5),AND($X52=2,$Y52=2),VALUE(3),AND($X52=3,$Y52=3),VALUE(2.46)),"")</f>
        <v/>
      </c>
      <c r="O52" s="58" t="str">
        <f t="shared" si="7"/>
        <v/>
      </c>
      <c r="P52" s="119"/>
      <c r="Q52" s="115"/>
      <c r="R52" s="120"/>
      <c r="S52" s="112"/>
      <c r="T52" s="49"/>
      <c r="U52" s="40"/>
      <c r="V52" s="72" t="str">
        <f t="shared" si="14"/>
        <v/>
      </c>
      <c r="W52" s="7"/>
      <c r="X52" s="7" t="str">
        <f t="shared" si="8"/>
        <v/>
      </c>
      <c r="Y52" s="7" t="str">
        <f t="shared" si="9"/>
        <v/>
      </c>
      <c r="Z52" s="30">
        <f t="shared" si="15"/>
        <v>0</v>
      </c>
      <c r="AA52" s="30">
        <f t="shared" si="16"/>
        <v>0</v>
      </c>
      <c r="AB52" s="30" t="str">
        <f t="shared" si="10"/>
        <v/>
      </c>
      <c r="AC52" s="7">
        <f t="shared" si="11"/>
        <v>0</v>
      </c>
      <c r="AD52" s="7">
        <f t="shared" si="12"/>
        <v>0</v>
      </c>
    </row>
    <row r="53" spans="1:41" s="4" customFormat="1" ht="33" customHeight="1">
      <c r="A53" s="50">
        <f t="shared" si="3"/>
        <v>41</v>
      </c>
      <c r="B53" s="51" t="str">
        <f t="shared" si="4"/>
        <v/>
      </c>
      <c r="C53" s="113"/>
      <c r="D53" s="16" t="str">
        <f t="shared" si="5"/>
        <v/>
      </c>
      <c r="E53" s="16" t="str">
        <f t="shared" si="13"/>
        <v/>
      </c>
      <c r="F53" s="115"/>
      <c r="G53" s="115"/>
      <c r="H53" s="54" t="str">
        <f t="shared" si="6"/>
        <v/>
      </c>
      <c r="I53" s="116"/>
      <c r="J53" s="56" t="str" cm="1">
        <f t="array" ref="J53">IFERROR(_xlfn.IFS($X53=1,"熱源水入口温度：65℃",$X53=2,"熱源水入口温度：90℃",$X53=3,"熱源水入口温度：70℃"),"")</f>
        <v/>
      </c>
      <c r="K53" s="117"/>
      <c r="L53" s="118"/>
      <c r="M53" s="118"/>
      <c r="N53" s="43" t="str" cm="1">
        <f t="array" ref="N53">IFERROR(_xlfn.IFS(AND($X53=1,$Y53=1),VALUE(3.5),AND($X53=2,$Y53=2),VALUE(3),AND($X53=3,$Y53=3),VALUE(2.46)),"")</f>
        <v/>
      </c>
      <c r="O53" s="58" t="str">
        <f t="shared" si="7"/>
        <v/>
      </c>
      <c r="P53" s="119"/>
      <c r="Q53" s="115"/>
      <c r="R53" s="120"/>
      <c r="S53" s="112"/>
      <c r="T53" s="49"/>
      <c r="U53" s="40"/>
      <c r="V53" s="72" t="str">
        <f t="shared" si="14"/>
        <v/>
      </c>
      <c r="W53" s="7"/>
      <c r="X53" s="7" t="str">
        <f t="shared" si="8"/>
        <v/>
      </c>
      <c r="Y53" s="7" t="str">
        <f t="shared" si="9"/>
        <v/>
      </c>
      <c r="Z53" s="30">
        <f t="shared" si="15"/>
        <v>0</v>
      </c>
      <c r="AA53" s="30">
        <f t="shared" si="16"/>
        <v>0</v>
      </c>
      <c r="AB53" s="30" t="str">
        <f t="shared" si="10"/>
        <v/>
      </c>
      <c r="AC53" s="7">
        <f t="shared" si="11"/>
        <v>0</v>
      </c>
      <c r="AD53" s="7">
        <f t="shared" si="12"/>
        <v>0</v>
      </c>
    </row>
    <row r="54" spans="1:41" s="4" customFormat="1" ht="33" customHeight="1">
      <c r="A54" s="50">
        <f t="shared" si="3"/>
        <v>42</v>
      </c>
      <c r="B54" s="51" t="str">
        <f t="shared" si="4"/>
        <v/>
      </c>
      <c r="C54" s="113"/>
      <c r="D54" s="16" t="str">
        <f t="shared" si="5"/>
        <v/>
      </c>
      <c r="E54" s="16" t="str">
        <f t="shared" si="13"/>
        <v/>
      </c>
      <c r="F54" s="115"/>
      <c r="G54" s="115"/>
      <c r="H54" s="54" t="str">
        <f t="shared" si="6"/>
        <v/>
      </c>
      <c r="I54" s="116"/>
      <c r="J54" s="56" t="str" cm="1">
        <f t="array" ref="J54">IFERROR(_xlfn.IFS($X54=1,"熱源水入口温度：65℃",$X54=2,"熱源水入口温度：90℃",$X54=3,"熱源水入口温度：70℃"),"")</f>
        <v/>
      </c>
      <c r="K54" s="117"/>
      <c r="L54" s="118"/>
      <c r="M54" s="118"/>
      <c r="N54" s="43" t="str" cm="1">
        <f t="array" ref="N54">IFERROR(_xlfn.IFS(AND($X54=1,$Y54=1),VALUE(3.5),AND($X54=2,$Y54=2),VALUE(3),AND($X54=3,$Y54=3),VALUE(2.46)),"")</f>
        <v/>
      </c>
      <c r="O54" s="58" t="str">
        <f t="shared" si="7"/>
        <v/>
      </c>
      <c r="P54" s="119"/>
      <c r="Q54" s="115"/>
      <c r="R54" s="120"/>
      <c r="S54" s="112"/>
      <c r="T54" s="49"/>
      <c r="U54" s="40"/>
      <c r="V54" s="72" t="str">
        <f t="shared" si="14"/>
        <v/>
      </c>
      <c r="W54" s="7"/>
      <c r="X54" s="7" t="str">
        <f t="shared" si="8"/>
        <v/>
      </c>
      <c r="Y54" s="7" t="str">
        <f t="shared" si="9"/>
        <v/>
      </c>
      <c r="Z54" s="30">
        <f t="shared" si="15"/>
        <v>0</v>
      </c>
      <c r="AA54" s="30">
        <f t="shared" si="16"/>
        <v>0</v>
      </c>
      <c r="AB54" s="30" t="str">
        <f t="shared" si="10"/>
        <v/>
      </c>
      <c r="AC54" s="7">
        <f t="shared" si="11"/>
        <v>0</v>
      </c>
      <c r="AD54" s="7">
        <f t="shared" si="12"/>
        <v>0</v>
      </c>
    </row>
    <row r="55" spans="1:41" s="4" customFormat="1" ht="33" customHeight="1">
      <c r="A55" s="50">
        <f t="shared" si="3"/>
        <v>43</v>
      </c>
      <c r="B55" s="51" t="str">
        <f t="shared" si="4"/>
        <v/>
      </c>
      <c r="C55" s="113"/>
      <c r="D55" s="16" t="str">
        <f t="shared" si="5"/>
        <v/>
      </c>
      <c r="E55" s="16" t="str">
        <f t="shared" si="13"/>
        <v/>
      </c>
      <c r="F55" s="115"/>
      <c r="G55" s="115"/>
      <c r="H55" s="54" t="str">
        <f t="shared" si="6"/>
        <v/>
      </c>
      <c r="I55" s="116"/>
      <c r="J55" s="56" t="str" cm="1">
        <f t="array" ref="J55">IFERROR(_xlfn.IFS($X55=1,"熱源水入口温度：65℃",$X55=2,"熱源水入口温度：90℃",$X55=3,"熱源水入口温度：70℃"),"")</f>
        <v/>
      </c>
      <c r="K55" s="117"/>
      <c r="L55" s="118"/>
      <c r="M55" s="118"/>
      <c r="N55" s="43" t="str" cm="1">
        <f t="array" ref="N55">IFERROR(_xlfn.IFS(AND($X55=1,$Y55=1),VALUE(3.5),AND($X55=2,$Y55=2),VALUE(3),AND($X55=3,$Y55=3),VALUE(2.46)),"")</f>
        <v/>
      </c>
      <c r="O55" s="58" t="str">
        <f t="shared" si="7"/>
        <v/>
      </c>
      <c r="P55" s="119"/>
      <c r="Q55" s="115"/>
      <c r="R55" s="120"/>
      <c r="S55" s="112"/>
      <c r="T55" s="49"/>
      <c r="U55" s="40"/>
      <c r="V55" s="72" t="str">
        <f t="shared" si="14"/>
        <v/>
      </c>
      <c r="W55" s="7"/>
      <c r="X55" s="7" t="str">
        <f t="shared" si="8"/>
        <v/>
      </c>
      <c r="Y55" s="7" t="str">
        <f t="shared" si="9"/>
        <v/>
      </c>
      <c r="Z55" s="30">
        <f t="shared" si="15"/>
        <v>0</v>
      </c>
      <c r="AA55" s="30">
        <f t="shared" si="16"/>
        <v>0</v>
      </c>
      <c r="AB55" s="30" t="str">
        <f t="shared" si="10"/>
        <v/>
      </c>
      <c r="AC55" s="7">
        <f t="shared" si="11"/>
        <v>0</v>
      </c>
      <c r="AD55" s="7">
        <f t="shared" si="12"/>
        <v>0</v>
      </c>
    </row>
    <row r="56" spans="1:41" s="4" customFormat="1" ht="33" customHeight="1">
      <c r="A56" s="50">
        <f t="shared" si="3"/>
        <v>44</v>
      </c>
      <c r="B56" s="51" t="str">
        <f t="shared" si="4"/>
        <v/>
      </c>
      <c r="C56" s="113"/>
      <c r="D56" s="16" t="str">
        <f t="shared" si="5"/>
        <v/>
      </c>
      <c r="E56" s="16" t="str">
        <f t="shared" si="13"/>
        <v/>
      </c>
      <c r="F56" s="115"/>
      <c r="G56" s="115"/>
      <c r="H56" s="54" t="str">
        <f t="shared" si="6"/>
        <v/>
      </c>
      <c r="I56" s="116"/>
      <c r="J56" s="56" t="str" cm="1">
        <f t="array" ref="J56">IFERROR(_xlfn.IFS($X56=1,"熱源水入口温度：65℃",$X56=2,"熱源水入口温度：90℃",$X56=3,"熱源水入口温度：70℃"),"")</f>
        <v/>
      </c>
      <c r="K56" s="117"/>
      <c r="L56" s="118"/>
      <c r="M56" s="118"/>
      <c r="N56" s="43" t="str" cm="1">
        <f t="array" ref="N56">IFERROR(_xlfn.IFS(AND($X56=1,$Y56=1),VALUE(3.5),AND($X56=2,$Y56=2),VALUE(3),AND($X56=3,$Y56=3),VALUE(2.46)),"")</f>
        <v/>
      </c>
      <c r="O56" s="58" t="str">
        <f t="shared" si="7"/>
        <v/>
      </c>
      <c r="P56" s="119"/>
      <c r="Q56" s="115"/>
      <c r="R56" s="120"/>
      <c r="S56" s="112"/>
      <c r="T56" s="49"/>
      <c r="U56" s="40"/>
      <c r="V56" s="72" t="str">
        <f t="shared" si="14"/>
        <v/>
      </c>
      <c r="W56" s="7"/>
      <c r="X56" s="7" t="str">
        <f t="shared" si="8"/>
        <v/>
      </c>
      <c r="Y56" s="7" t="str">
        <f t="shared" si="9"/>
        <v/>
      </c>
      <c r="Z56" s="30">
        <f t="shared" si="15"/>
        <v>0</v>
      </c>
      <c r="AA56" s="30">
        <f t="shared" si="16"/>
        <v>0</v>
      </c>
      <c r="AB56" s="30" t="str">
        <f t="shared" si="10"/>
        <v/>
      </c>
      <c r="AC56" s="7">
        <f t="shared" si="11"/>
        <v>0</v>
      </c>
      <c r="AD56" s="7">
        <f t="shared" si="12"/>
        <v>0</v>
      </c>
    </row>
    <row r="57" spans="1:41" s="4" customFormat="1" ht="33" customHeight="1">
      <c r="A57" s="50">
        <f t="shared" si="3"/>
        <v>45</v>
      </c>
      <c r="B57" s="51" t="str">
        <f t="shared" si="4"/>
        <v/>
      </c>
      <c r="C57" s="113"/>
      <c r="D57" s="16" t="str">
        <f t="shared" si="5"/>
        <v/>
      </c>
      <c r="E57" s="16" t="str">
        <f t="shared" si="13"/>
        <v/>
      </c>
      <c r="F57" s="115"/>
      <c r="G57" s="115"/>
      <c r="H57" s="54" t="str">
        <f t="shared" si="6"/>
        <v/>
      </c>
      <c r="I57" s="116"/>
      <c r="J57" s="56" t="str" cm="1">
        <f t="array" ref="J57">IFERROR(_xlfn.IFS($X57=1,"熱源水入口温度：65℃",$X57=2,"熱源水入口温度：90℃",$X57=3,"熱源水入口温度：70℃"),"")</f>
        <v/>
      </c>
      <c r="K57" s="117"/>
      <c r="L57" s="118"/>
      <c r="M57" s="118"/>
      <c r="N57" s="43" t="str" cm="1">
        <f t="array" ref="N57">IFERROR(_xlfn.IFS(AND($X57=1,$Y57=1),VALUE(3.5),AND($X57=2,$Y57=2),VALUE(3),AND($X57=3,$Y57=3),VALUE(2.46)),"")</f>
        <v/>
      </c>
      <c r="O57" s="58" t="str">
        <f t="shared" si="7"/>
        <v/>
      </c>
      <c r="P57" s="119"/>
      <c r="Q57" s="115"/>
      <c r="R57" s="120"/>
      <c r="S57" s="112"/>
      <c r="T57" s="49"/>
      <c r="U57" s="40"/>
      <c r="V57" s="72" t="str">
        <f t="shared" si="14"/>
        <v/>
      </c>
      <c r="W57" s="7"/>
      <c r="X57" s="7" t="str">
        <f t="shared" si="8"/>
        <v/>
      </c>
      <c r="Y57" s="7" t="str">
        <f t="shared" si="9"/>
        <v/>
      </c>
      <c r="Z57" s="30">
        <f t="shared" si="15"/>
        <v>0</v>
      </c>
      <c r="AA57" s="30">
        <f t="shared" si="16"/>
        <v>0</v>
      </c>
      <c r="AB57" s="30" t="str">
        <f t="shared" si="10"/>
        <v/>
      </c>
      <c r="AC57" s="7">
        <f t="shared" si="11"/>
        <v>0</v>
      </c>
      <c r="AD57" s="7">
        <f t="shared" si="12"/>
        <v>0</v>
      </c>
    </row>
    <row r="58" spans="1:41" s="4" customFormat="1" ht="33" customHeight="1">
      <c r="A58" s="50">
        <f t="shared" si="3"/>
        <v>46</v>
      </c>
      <c r="B58" s="51" t="str">
        <f t="shared" si="4"/>
        <v/>
      </c>
      <c r="C58" s="113"/>
      <c r="D58" s="16" t="str">
        <f t="shared" si="5"/>
        <v/>
      </c>
      <c r="E58" s="16" t="str">
        <f t="shared" si="13"/>
        <v/>
      </c>
      <c r="F58" s="115"/>
      <c r="G58" s="115"/>
      <c r="H58" s="54" t="str">
        <f t="shared" si="6"/>
        <v/>
      </c>
      <c r="I58" s="116"/>
      <c r="J58" s="56" t="str" cm="1">
        <f t="array" ref="J58">IFERROR(_xlfn.IFS($X58=1,"熱源水入口温度：65℃",$X58=2,"熱源水入口温度：90℃",$X58=3,"熱源水入口温度：70℃"),"")</f>
        <v/>
      </c>
      <c r="K58" s="117"/>
      <c r="L58" s="118"/>
      <c r="M58" s="118"/>
      <c r="N58" s="43" t="str" cm="1">
        <f t="array" ref="N58">IFERROR(_xlfn.IFS(AND($X58=1,$Y58=1),VALUE(3.5),AND($X58=2,$Y58=2),VALUE(3),AND($X58=3,$Y58=3),VALUE(2.46)),"")</f>
        <v/>
      </c>
      <c r="O58" s="58" t="str">
        <f t="shared" si="7"/>
        <v/>
      </c>
      <c r="P58" s="119"/>
      <c r="Q58" s="115"/>
      <c r="R58" s="120"/>
      <c r="S58" s="112"/>
      <c r="T58" s="49"/>
      <c r="U58" s="40"/>
      <c r="V58" s="72" t="str">
        <f t="shared" si="14"/>
        <v/>
      </c>
      <c r="W58" s="7"/>
      <c r="X58" s="7" t="str">
        <f t="shared" si="8"/>
        <v/>
      </c>
      <c r="Y58" s="7" t="str">
        <f t="shared" si="9"/>
        <v/>
      </c>
      <c r="Z58" s="30">
        <f t="shared" si="15"/>
        <v>0</v>
      </c>
      <c r="AA58" s="30">
        <f t="shared" si="16"/>
        <v>0</v>
      </c>
      <c r="AB58" s="30" t="str">
        <f t="shared" si="10"/>
        <v/>
      </c>
      <c r="AC58" s="7">
        <f t="shared" si="11"/>
        <v>0</v>
      </c>
      <c r="AD58" s="7">
        <f t="shared" si="12"/>
        <v>0</v>
      </c>
    </row>
    <row r="59" spans="1:41" s="4" customFormat="1" ht="33" customHeight="1">
      <c r="A59" s="50">
        <f t="shared" si="3"/>
        <v>47</v>
      </c>
      <c r="B59" s="51" t="str">
        <f t="shared" si="4"/>
        <v/>
      </c>
      <c r="C59" s="113"/>
      <c r="D59" s="16" t="str">
        <f t="shared" si="5"/>
        <v/>
      </c>
      <c r="E59" s="16" t="str">
        <f t="shared" si="13"/>
        <v/>
      </c>
      <c r="F59" s="115"/>
      <c r="G59" s="115"/>
      <c r="H59" s="54" t="str">
        <f t="shared" si="6"/>
        <v/>
      </c>
      <c r="I59" s="116"/>
      <c r="J59" s="56" t="str" cm="1">
        <f t="array" ref="J59">IFERROR(_xlfn.IFS($X59=1,"熱源水入口温度：65℃",$X59=2,"熱源水入口温度：90℃",$X59=3,"熱源水入口温度：70℃"),"")</f>
        <v/>
      </c>
      <c r="K59" s="117"/>
      <c r="L59" s="118"/>
      <c r="M59" s="118"/>
      <c r="N59" s="43" t="str" cm="1">
        <f t="array" ref="N59">IFERROR(_xlfn.IFS(AND($X59=1,$Y59=1),VALUE(3.5),AND($X59=2,$Y59=2),VALUE(3),AND($X59=3,$Y59=3),VALUE(2.46)),"")</f>
        <v/>
      </c>
      <c r="O59" s="58" t="str">
        <f t="shared" si="7"/>
        <v/>
      </c>
      <c r="P59" s="119"/>
      <c r="Q59" s="115"/>
      <c r="R59" s="120"/>
      <c r="S59" s="112"/>
      <c r="T59" s="49"/>
      <c r="U59" s="40"/>
      <c r="V59" s="72" t="str">
        <f t="shared" si="14"/>
        <v/>
      </c>
      <c r="W59" s="7"/>
      <c r="X59" s="7" t="str">
        <f t="shared" si="8"/>
        <v/>
      </c>
      <c r="Y59" s="7" t="str">
        <f t="shared" si="9"/>
        <v/>
      </c>
      <c r="Z59" s="30">
        <f t="shared" si="15"/>
        <v>0</v>
      </c>
      <c r="AA59" s="30">
        <f t="shared" si="16"/>
        <v>0</v>
      </c>
      <c r="AB59" s="30" t="str">
        <f t="shared" si="10"/>
        <v/>
      </c>
      <c r="AC59" s="7">
        <f t="shared" si="11"/>
        <v>0</v>
      </c>
      <c r="AD59" s="7">
        <f t="shared" si="12"/>
        <v>0</v>
      </c>
    </row>
    <row r="60" spans="1:41" s="4" customFormat="1" ht="33" customHeight="1">
      <c r="A60" s="50">
        <f t="shared" si="3"/>
        <v>48</v>
      </c>
      <c r="B60" s="51" t="str">
        <f t="shared" si="4"/>
        <v/>
      </c>
      <c r="C60" s="113"/>
      <c r="D60" s="16" t="str">
        <f t="shared" si="5"/>
        <v/>
      </c>
      <c r="E60" s="16" t="str">
        <f t="shared" si="13"/>
        <v/>
      </c>
      <c r="F60" s="115"/>
      <c r="G60" s="115"/>
      <c r="H60" s="54" t="str">
        <f t="shared" si="6"/>
        <v/>
      </c>
      <c r="I60" s="116"/>
      <c r="J60" s="56" t="str" cm="1">
        <f t="array" ref="J60">IFERROR(_xlfn.IFS($X60=1,"熱源水入口温度：65℃",$X60=2,"熱源水入口温度：90℃",$X60=3,"熱源水入口温度：70℃"),"")</f>
        <v/>
      </c>
      <c r="K60" s="117"/>
      <c r="L60" s="118"/>
      <c r="M60" s="118"/>
      <c r="N60" s="43" t="str" cm="1">
        <f t="array" ref="N60">IFERROR(_xlfn.IFS(AND($X60=1,$Y60=1),VALUE(3.5),AND($X60=2,$Y60=2),VALUE(3),AND($X60=3,$Y60=3),VALUE(2.46)),"")</f>
        <v/>
      </c>
      <c r="O60" s="58" t="str">
        <f t="shared" si="7"/>
        <v/>
      </c>
      <c r="P60" s="119"/>
      <c r="Q60" s="115"/>
      <c r="R60" s="120"/>
      <c r="S60" s="112"/>
      <c r="T60" s="49"/>
      <c r="U60" s="40"/>
      <c r="V60" s="72" t="str">
        <f t="shared" si="14"/>
        <v/>
      </c>
      <c r="W60" s="7"/>
      <c r="X60" s="7" t="str">
        <f t="shared" si="8"/>
        <v/>
      </c>
      <c r="Y60" s="7" t="str">
        <f t="shared" si="9"/>
        <v/>
      </c>
      <c r="Z60" s="30">
        <f t="shared" si="15"/>
        <v>0</v>
      </c>
      <c r="AA60" s="30">
        <f t="shared" si="16"/>
        <v>0</v>
      </c>
      <c r="AB60" s="30" t="str">
        <f t="shared" si="10"/>
        <v/>
      </c>
      <c r="AC60" s="7">
        <f t="shared" si="11"/>
        <v>0</v>
      </c>
      <c r="AD60" s="7">
        <f t="shared" si="12"/>
        <v>0</v>
      </c>
    </row>
    <row r="61" spans="1:41" s="4" customFormat="1" ht="33" customHeight="1">
      <c r="A61" s="50">
        <f t="shared" si="3"/>
        <v>49</v>
      </c>
      <c r="B61" s="51" t="str">
        <f t="shared" si="4"/>
        <v/>
      </c>
      <c r="C61" s="113"/>
      <c r="D61" s="16" t="str">
        <f t="shared" si="5"/>
        <v/>
      </c>
      <c r="E61" s="16" t="str">
        <f t="shared" si="13"/>
        <v/>
      </c>
      <c r="F61" s="115"/>
      <c r="G61" s="115"/>
      <c r="H61" s="54" t="str">
        <f t="shared" si="6"/>
        <v/>
      </c>
      <c r="I61" s="116"/>
      <c r="J61" s="56" t="str" cm="1">
        <f t="array" ref="J61">IFERROR(_xlfn.IFS($X61=1,"熱源水入口温度：65℃",$X61=2,"熱源水入口温度：90℃",$X61=3,"熱源水入口温度：70℃"),"")</f>
        <v/>
      </c>
      <c r="K61" s="117"/>
      <c r="L61" s="118"/>
      <c r="M61" s="118"/>
      <c r="N61" s="43" t="str" cm="1">
        <f t="array" ref="N61">IFERROR(_xlfn.IFS(AND($X61=1,$Y61=1),VALUE(3.5),AND($X61=2,$Y61=2),VALUE(3),AND($X61=3,$Y61=3),VALUE(2.46)),"")</f>
        <v/>
      </c>
      <c r="O61" s="58" t="str">
        <f t="shared" si="7"/>
        <v/>
      </c>
      <c r="P61" s="119"/>
      <c r="Q61" s="115"/>
      <c r="R61" s="120"/>
      <c r="S61" s="112"/>
      <c r="T61" s="49"/>
      <c r="U61" s="40"/>
      <c r="V61" s="72" t="str">
        <f t="shared" si="14"/>
        <v/>
      </c>
      <c r="W61" s="7"/>
      <c r="X61" s="7" t="str">
        <f t="shared" si="8"/>
        <v/>
      </c>
      <c r="Y61" s="7" t="str">
        <f t="shared" si="9"/>
        <v/>
      </c>
      <c r="Z61" s="30">
        <f t="shared" si="15"/>
        <v>0</v>
      </c>
      <c r="AA61" s="30">
        <f t="shared" si="16"/>
        <v>0</v>
      </c>
      <c r="AB61" s="30" t="str">
        <f t="shared" si="10"/>
        <v/>
      </c>
      <c r="AC61" s="7">
        <f t="shared" si="11"/>
        <v>0</v>
      </c>
      <c r="AD61" s="7">
        <f t="shared" si="12"/>
        <v>0</v>
      </c>
    </row>
    <row r="62" spans="1:41" s="4" customFormat="1" ht="33" customHeight="1" thickBot="1">
      <c r="A62" s="52">
        <f t="shared" si="3"/>
        <v>50</v>
      </c>
      <c r="B62" s="86" t="str">
        <f t="shared" si="4"/>
        <v/>
      </c>
      <c r="C62" s="121"/>
      <c r="D62" s="19" t="str">
        <f t="shared" si="5"/>
        <v/>
      </c>
      <c r="E62" s="19" t="str">
        <f t="shared" si="13"/>
        <v/>
      </c>
      <c r="F62" s="122"/>
      <c r="G62" s="122"/>
      <c r="H62" s="55" t="str">
        <f t="shared" si="6"/>
        <v/>
      </c>
      <c r="I62" s="123"/>
      <c r="J62" s="57" t="str" cm="1">
        <f t="array" ref="J62">IFERROR(_xlfn.IFS($X62=1,"熱源水入口温度：65℃",$X62=2,"熱源水入口温度：90℃",$X62=3,"熱源水入口温度：70℃"),"")</f>
        <v/>
      </c>
      <c r="K62" s="124"/>
      <c r="L62" s="125"/>
      <c r="M62" s="125"/>
      <c r="N62" s="44" t="str" cm="1">
        <f t="array" ref="N62">IFERROR(_xlfn.IFS(AND($X62=1,$Y62=1),VALUE(3.5),AND($X62=2,$Y62=2),VALUE(3),AND($X62=3,$Y62=3),VALUE(2.46)),"")</f>
        <v/>
      </c>
      <c r="O62" s="64" t="str">
        <f t="shared" si="7"/>
        <v/>
      </c>
      <c r="P62" s="126"/>
      <c r="Q62" s="122"/>
      <c r="R62" s="127"/>
      <c r="S62" s="128"/>
      <c r="T62" s="49"/>
      <c r="U62" s="40"/>
      <c r="V62" s="72" t="str">
        <f t="shared" si="14"/>
        <v/>
      </c>
      <c r="W62" s="7"/>
      <c r="X62" s="7" t="str">
        <f t="shared" si="8"/>
        <v/>
      </c>
      <c r="Y62" s="7" t="str">
        <f t="shared" si="9"/>
        <v/>
      </c>
      <c r="Z62" s="30">
        <f t="shared" si="15"/>
        <v>0</v>
      </c>
      <c r="AA62" s="30">
        <f t="shared" si="16"/>
        <v>0</v>
      </c>
      <c r="AB62" s="30" t="str">
        <f t="shared" si="10"/>
        <v/>
      </c>
      <c r="AC62" s="7">
        <f t="shared" si="11"/>
        <v>0</v>
      </c>
      <c r="AD62" s="7">
        <f t="shared" si="12"/>
        <v>0</v>
      </c>
    </row>
    <row r="63" spans="1:41" ht="30" customHeight="1">
      <c r="Z63" s="130">
        <f>SUM(Z13:Z62)</f>
        <v>3</v>
      </c>
      <c r="AA63" s="130">
        <f>SUM(AA13:AA62)</f>
        <v>0</v>
      </c>
      <c r="AB63" s="130"/>
      <c r="AC63" s="131">
        <f>IF(COUNTIF(AC13:AC62,"&gt;=2"),2,"1")</f>
        <v>2</v>
      </c>
      <c r="AD63" s="130">
        <f>SUM(AD13:AD62)</f>
        <v>1</v>
      </c>
      <c r="AK63" s="1"/>
      <c r="AL63" s="9"/>
      <c r="AM63" s="1"/>
      <c r="AN63" s="8"/>
      <c r="AO63" s="1"/>
    </row>
  </sheetData>
  <sheetProtection algorithmName="SHA-512" hashValue="ptySmzC4taAFJSNt5uEnklt3GQP+TtY2PTS+7pzgQ3/H8a4Ig6rmq4U8QT/jBT5lePaFfFyfe4FTRY2WYCPGtg==" saltValue="NEs21GykrjUVPODGt2O/6w==" spinCount="100000" sheet="1" objects="1" scenarios="1" selectLockedCells="1" selectUnlockedCells="1"/>
  <dataConsolidate/>
  <mergeCells count="35">
    <mergeCell ref="U9:U11"/>
    <mergeCell ref="V9:V11"/>
    <mergeCell ref="L9:L10"/>
    <mergeCell ref="M9:M10"/>
    <mergeCell ref="O9:O10"/>
    <mergeCell ref="P9:P11"/>
    <mergeCell ref="R9:R11"/>
    <mergeCell ref="Q9:Q11"/>
    <mergeCell ref="I9:I11"/>
    <mergeCell ref="J9:J11"/>
    <mergeCell ref="S9:S11"/>
    <mergeCell ref="K9:K10"/>
    <mergeCell ref="T9:T11"/>
    <mergeCell ref="N9:N10"/>
    <mergeCell ref="D9:D11"/>
    <mergeCell ref="E9:E11"/>
    <mergeCell ref="H9:H11"/>
    <mergeCell ref="F9:F11"/>
    <mergeCell ref="G9:G11"/>
    <mergeCell ref="A9:A11"/>
    <mergeCell ref="T8:U8"/>
    <mergeCell ref="A1:G1"/>
    <mergeCell ref="I1:K1"/>
    <mergeCell ref="L1:N1"/>
    <mergeCell ref="A2:B2"/>
    <mergeCell ref="C2:D2"/>
    <mergeCell ref="F2:G2"/>
    <mergeCell ref="J2:K2"/>
    <mergeCell ref="A3:E4"/>
    <mergeCell ref="J3:K3"/>
    <mergeCell ref="J4:K4"/>
    <mergeCell ref="T6:U6"/>
    <mergeCell ref="T7:U7"/>
    <mergeCell ref="B9:B11"/>
    <mergeCell ref="C9:C11"/>
  </mergeCells>
  <phoneticPr fontId="18"/>
  <conditionalFormatting sqref="C2">
    <cfRule type="expression" dxfId="35" priority="17">
      <formula>$C$2=""</formula>
    </cfRule>
  </conditionalFormatting>
  <conditionalFormatting sqref="F2">
    <cfRule type="expression" dxfId="34" priority="16">
      <formula>$F$2=""</formula>
    </cfRule>
  </conditionalFormatting>
  <conditionalFormatting sqref="G13:G62">
    <cfRule type="expression" dxfId="33" priority="4">
      <formula>$AC13&gt;=2</formula>
    </cfRule>
  </conditionalFormatting>
  <conditionalFormatting sqref="G3:H3">
    <cfRule type="expression" dxfId="32" priority="12">
      <formula>$B$13=""</formula>
    </cfRule>
    <cfRule type="expression" dxfId="31" priority="15">
      <formula>$G$3=""</formula>
    </cfRule>
  </conditionalFormatting>
  <conditionalFormatting sqref="O13:O62">
    <cfRule type="expression" dxfId="30" priority="5">
      <formula>AND($N13&lt;&gt;"",$N13&gt;$O13)</formula>
    </cfRule>
    <cfRule type="notContainsBlanks" dxfId="29" priority="18">
      <formula>LEN(TRIM(O13))&gt;0</formula>
    </cfRule>
  </conditionalFormatting>
  <conditionalFormatting sqref="C2:D2">
    <cfRule type="expression" dxfId="28" priority="14">
      <formula>$B$13=""</formula>
    </cfRule>
  </conditionalFormatting>
  <conditionalFormatting sqref="F2:H2">
    <cfRule type="expression" dxfId="27" priority="13">
      <formula>$B$13=""</formula>
    </cfRule>
  </conditionalFormatting>
  <conditionalFormatting sqref="J3">
    <cfRule type="expression" dxfId="26" priority="8">
      <formula>$AC$63=2</formula>
    </cfRule>
  </conditionalFormatting>
  <conditionalFormatting sqref="J2">
    <cfRule type="expression" dxfId="25" priority="9">
      <formula>OR($Z$63&gt;=1,$AA$63&gt;=1)</formula>
    </cfRule>
  </conditionalFormatting>
  <conditionalFormatting sqref="J4">
    <cfRule type="expression" dxfId="24" priority="7">
      <formula>$AD$63&gt;=1</formula>
    </cfRule>
  </conditionalFormatting>
  <conditionalFormatting sqref="N13:N62">
    <cfRule type="expression" dxfId="23" priority="6">
      <formula>$N13="対象外"</formula>
    </cfRule>
  </conditionalFormatting>
  <conditionalFormatting sqref="I13:I62 K13:M62 F13:G62">
    <cfRule type="notContainsBlanks" dxfId="22" priority="10">
      <formula>LEN(TRIM(F13))&gt;0</formula>
    </cfRule>
    <cfRule type="expression" dxfId="21" priority="11">
      <formula>$C13&lt;&gt;""</formula>
    </cfRule>
  </conditionalFormatting>
  <conditionalFormatting sqref="Q13">
    <cfRule type="expression" dxfId="20" priority="3">
      <formula>COUNTIF(G13,"*■*")=0</formula>
    </cfRule>
  </conditionalFormatting>
  <conditionalFormatting sqref="Q14:Q62">
    <cfRule type="expression" dxfId="19" priority="2">
      <formula>COUNTIF(G14,"*■*")=0</formula>
    </cfRule>
  </conditionalFormatting>
  <conditionalFormatting sqref="Q13:Q62">
    <cfRule type="expression" dxfId="18" priority="1">
      <formula>AND(COUNTIF(G13,"*■*")&gt;=1,Q13="")</formula>
    </cfRule>
  </conditionalFormatting>
  <dataValidations xWindow="356" yWindow="618" count="14">
    <dataValidation type="textLength" operator="lessThanOrEqual" allowBlank="1" showInputMessage="1" showErrorMessage="1" error="200字以内で入力してください。" sqref="Q13:Q62" xr:uid="{730E311F-96C8-4F36-818E-39290AF9400F}">
      <formula1>200</formula1>
    </dataValidation>
    <dataValidation type="custom" allowBlank="1" showInputMessage="1" showErrorMessage="1" errorTitle="無効な入力" error="整数で値を入力して下さい。" sqref="P12:Q62" xr:uid="{DE49E4C6-A222-422C-83D2-4E874992E94A}">
      <formula1>P12=INT(P12)</formula1>
    </dataValidation>
    <dataValidation type="list" allowBlank="1" showInputMessage="1" showErrorMessage="1" sqref="S12:S62" xr:uid="{07F712B3-D297-4243-B6AD-6E56BDA2E630}">
      <formula1>"✓"</formula1>
    </dataValidation>
    <dataValidation type="textLength" operator="lessThanOrEqual" allowBlank="1" showInputMessage="1" showErrorMessage="1" errorTitle="無効な入力" error="40文字以下で入力してください。" sqref="R12:R62" xr:uid="{C0CC2D13-9571-40FC-A955-E0F5048BAB90}">
      <formula1>40</formula1>
    </dataValidation>
    <dataValidation allowBlank="1" showInputMessage="1" sqref="P9:S9" xr:uid="{739170BC-DEF7-4E16-91A7-AB3CE1BEB9AF}"/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1BFB0B6A-79C8-4D59-B89F-0920D39FB843}">
      <formula1>$L13*100=INT($L13*100)</formula1>
    </dataValidation>
    <dataValidation type="whole" allowBlank="1" showInputMessage="1" showErrorMessage="1" error="120(℃)以上、4文字以内の数値を入力してください。" prompt="120(℃)以上、4文字以内の数値を入力してください。" sqref="K13:K62" xr:uid="{181269EB-DF3A-42A2-843D-8D74FE365A02}">
      <formula1>120</formula1>
      <formula2>9999</formula2>
    </dataValidation>
    <dataValidation allowBlank="1" showErrorMessage="1" sqref="I63:J1048576" xr:uid="{6CB3828D-0F49-4D6D-B375-B093868FC0C5}"/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169D4EB2-0538-448E-9F3E-E66D0FA83BB2}">
      <formula1>$M13*100=INT($M13*100)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CC153333-92C0-43B6-974C-EF83E63D16A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H3" xr:uid="{0C02960A-DA18-4C54-8ADF-13F10EEDEFAE}">
      <formula1>44256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3:G62" xr:uid="{772D8DB9-DAA0-46D5-B39A-6B2EA2B711A9}">
      <formula1>40</formula1>
    </dataValidation>
    <dataValidation imeMode="fullKatakana" operator="lessThanOrEqual" allowBlank="1" showInputMessage="1" showErrorMessage="1" sqref="E2" xr:uid="{A8753244-08CD-4E76-9B28-F76E97992555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H2" xr:uid="{BA0F788B-ED3E-47DF-A209-D14E894D3B6A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356" yWindow="618" count="2">
        <x14:dataValidation type="list" allowBlank="1" showInputMessage="1" showErrorMessage="1" xr:uid="{0FEFDC3E-08CF-499C-8C4D-C60B9ED2ECC8}">
          <x14:formula1>
            <xm:f>プルダウン!$E$2:$E$4</xm:f>
          </x14:formula1>
          <xm:sqref>I13:I62</xm:sqref>
        </x14:dataValidation>
        <x14:dataValidation type="list" allowBlank="1" showInputMessage="1" showErrorMessage="1" xr:uid="{3676B28B-EDA8-4516-ABD8-595BD70FB771}">
          <x14:formula1>
            <xm:f>プルダウン!$B$2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F63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/>
  <cols>
    <col min="1" max="1" width="12.453125" style="129" customWidth="1"/>
    <col min="2" max="2" width="35" style="129" customWidth="1"/>
    <col min="3" max="7" width="35" style="2" customWidth="1"/>
    <col min="8" max="8" width="34.453125" style="2" customWidth="1"/>
    <col min="9" max="9" width="50.6328125" style="2" customWidth="1"/>
    <col min="10" max="11" width="30.6328125" style="2" customWidth="1"/>
    <col min="12" max="12" width="25.6328125" style="2" customWidth="1"/>
    <col min="13" max="15" width="30.6328125" style="2" customWidth="1"/>
    <col min="16" max="16" width="31.6328125" style="87" customWidth="1"/>
    <col min="17" max="17" width="70.6328125" style="2" customWidth="1"/>
    <col min="18" max="18" width="39.453125" style="87" customWidth="1"/>
    <col min="19" max="19" width="12.453125" style="87" customWidth="1"/>
    <col min="20" max="22" width="12.453125" style="87" hidden="1" customWidth="1" outlineLevel="1"/>
    <col min="23" max="23" width="22.6328125" style="2" hidden="1" customWidth="1" outlineLevel="1"/>
    <col min="24" max="27" width="16.08984375" style="2" hidden="1" customWidth="1" outlineLevel="1"/>
    <col min="28" max="28" width="22.90625" style="2" hidden="1" customWidth="1" outlineLevel="1"/>
    <col min="29" max="29" width="24.453125" style="2" hidden="1" customWidth="1" outlineLevel="1"/>
    <col min="30" max="30" width="10.08984375" style="2" hidden="1" customWidth="1" outlineLevel="1"/>
    <col min="31" max="31" width="11" style="2" hidden="1" customWidth="1" outlineLevel="1"/>
    <col min="32" max="32" width="9" style="2" collapsed="1"/>
    <col min="33" max="16384" width="9" style="2"/>
  </cols>
  <sheetData>
    <row r="1" spans="1:31" ht="36.75" customHeight="1" thickBot="1">
      <c r="A1" s="159" t="s">
        <v>98</v>
      </c>
      <c r="B1" s="160"/>
      <c r="C1" s="160"/>
      <c r="D1" s="160"/>
      <c r="E1" s="160"/>
      <c r="F1" s="160"/>
      <c r="G1" s="161"/>
      <c r="H1" s="132"/>
      <c r="I1" s="162" t="s">
        <v>14</v>
      </c>
      <c r="J1" s="163"/>
      <c r="K1" s="164"/>
      <c r="L1" s="165"/>
      <c r="M1" s="165"/>
      <c r="N1" s="165"/>
      <c r="O1" s="77"/>
      <c r="Q1" s="87"/>
      <c r="R1" s="2"/>
      <c r="W1" s="89"/>
      <c r="X1" s="89"/>
      <c r="AB1" s="147" t="s">
        <v>56</v>
      </c>
      <c r="AC1" s="148">
        <v>44545</v>
      </c>
      <c r="AD1" s="149" t="s">
        <v>106</v>
      </c>
      <c r="AE1" s="150" t="s">
        <v>108</v>
      </c>
    </row>
    <row r="2" spans="1:31" ht="120.75" customHeight="1">
      <c r="A2" s="166" t="s">
        <v>17</v>
      </c>
      <c r="B2" s="167"/>
      <c r="C2" s="203"/>
      <c r="D2" s="204"/>
      <c r="E2" s="90" t="s">
        <v>27</v>
      </c>
      <c r="F2" s="205"/>
      <c r="G2" s="206"/>
      <c r="H2" s="132"/>
      <c r="I2" s="75" t="s">
        <v>12</v>
      </c>
      <c r="J2" s="172" t="s">
        <v>94</v>
      </c>
      <c r="K2" s="173"/>
      <c r="L2" s="31"/>
      <c r="M2" s="33"/>
      <c r="N2" s="33"/>
      <c r="O2" s="33"/>
      <c r="Q2" s="87"/>
      <c r="R2" s="2"/>
      <c r="W2" s="92"/>
      <c r="X2" s="92"/>
      <c r="Y2" s="92"/>
      <c r="Z2" s="92"/>
    </row>
    <row r="3" spans="1:31" ht="130" customHeight="1">
      <c r="A3" s="174" t="s">
        <v>109</v>
      </c>
      <c r="B3" s="174"/>
      <c r="C3" s="174"/>
      <c r="D3" s="174"/>
      <c r="E3" s="174"/>
      <c r="F3" s="93" t="s">
        <v>25</v>
      </c>
      <c r="G3" s="70"/>
      <c r="H3" s="132"/>
      <c r="I3" s="28" t="s">
        <v>13</v>
      </c>
      <c r="J3" s="175" t="s">
        <v>28</v>
      </c>
      <c r="K3" s="176"/>
      <c r="L3" s="31"/>
      <c r="M3" s="33"/>
      <c r="N3" s="33"/>
      <c r="O3" s="33"/>
      <c r="Q3" s="87"/>
      <c r="R3" s="2"/>
      <c r="W3" s="92"/>
      <c r="X3" s="92"/>
      <c r="Y3" s="92"/>
      <c r="Z3" s="92"/>
    </row>
    <row r="4" spans="1:31" ht="130" customHeight="1" thickBot="1">
      <c r="A4" s="174"/>
      <c r="B4" s="174"/>
      <c r="C4" s="174"/>
      <c r="D4" s="174"/>
      <c r="E4" s="174"/>
      <c r="F4" s="95" t="s">
        <v>26</v>
      </c>
      <c r="G4" s="95">
        <f>COUNTIF($C$13:$C$62,"蒸気発生ヒートポンプ")</f>
        <v>0</v>
      </c>
      <c r="H4" s="132"/>
      <c r="I4" s="29" t="s">
        <v>33</v>
      </c>
      <c r="J4" s="177" t="s">
        <v>37</v>
      </c>
      <c r="K4" s="178"/>
      <c r="L4" s="32"/>
      <c r="M4" s="33"/>
      <c r="N4" s="33"/>
      <c r="O4" s="33"/>
      <c r="Q4" s="87"/>
      <c r="R4" s="2"/>
      <c r="W4" s="92"/>
      <c r="X4" s="92"/>
      <c r="Y4" s="92"/>
      <c r="Z4" s="92"/>
    </row>
    <row r="5" spans="1:31" s="3" customFormat="1" ht="30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  <c r="Q5" s="97"/>
      <c r="R5" s="98"/>
      <c r="S5" s="98"/>
      <c r="T5" s="98"/>
      <c r="U5" s="98"/>
      <c r="V5" s="98"/>
      <c r="W5" s="97"/>
      <c r="X5" s="97"/>
      <c r="Y5" s="97"/>
      <c r="Z5" s="97"/>
      <c r="AA5" s="97"/>
      <c r="AB5" s="97"/>
      <c r="AC5" s="97"/>
      <c r="AD5" s="97"/>
      <c r="AE5" s="97"/>
    </row>
    <row r="6" spans="1:31" s="4" customFormat="1" ht="36" customHeight="1">
      <c r="A6" s="10" t="s">
        <v>75</v>
      </c>
      <c r="B6" s="36">
        <v>1</v>
      </c>
      <c r="C6" s="36">
        <v>2</v>
      </c>
      <c r="D6" s="74">
        <v>3</v>
      </c>
      <c r="E6" s="35">
        <v>4</v>
      </c>
      <c r="F6" s="36">
        <v>5</v>
      </c>
      <c r="G6" s="36">
        <v>6</v>
      </c>
      <c r="H6" s="35">
        <v>7</v>
      </c>
      <c r="I6" s="35">
        <v>8</v>
      </c>
      <c r="J6" s="35">
        <v>9</v>
      </c>
      <c r="K6" s="35">
        <v>10</v>
      </c>
      <c r="L6" s="35">
        <v>11</v>
      </c>
      <c r="M6" s="35">
        <v>12</v>
      </c>
      <c r="N6" s="35">
        <v>13</v>
      </c>
      <c r="O6" s="35">
        <v>14</v>
      </c>
      <c r="P6" s="100">
        <v>15</v>
      </c>
      <c r="Q6" s="35">
        <v>16</v>
      </c>
      <c r="R6" s="101">
        <v>17</v>
      </c>
      <c r="S6" s="133">
        <v>18</v>
      </c>
      <c r="T6" s="134"/>
      <c r="U6" s="134"/>
      <c r="V6" s="134"/>
      <c r="W6" s="76">
        <v>19</v>
      </c>
    </row>
    <row r="7" spans="1:31" s="4" customFormat="1" ht="39">
      <c r="A7" s="11" t="s">
        <v>5</v>
      </c>
      <c r="B7" s="37" t="s">
        <v>6</v>
      </c>
      <c r="C7" s="37" t="s">
        <v>6</v>
      </c>
      <c r="D7" s="73" t="s">
        <v>6</v>
      </c>
      <c r="E7" s="38" t="s">
        <v>76</v>
      </c>
      <c r="F7" s="37" t="s">
        <v>6</v>
      </c>
      <c r="G7" s="37" t="s">
        <v>6</v>
      </c>
      <c r="H7" s="38" t="s">
        <v>7</v>
      </c>
      <c r="I7" s="38" t="s">
        <v>7</v>
      </c>
      <c r="J7" s="38" t="s">
        <v>7</v>
      </c>
      <c r="K7" s="38" t="s">
        <v>7</v>
      </c>
      <c r="L7" s="38" t="s">
        <v>70</v>
      </c>
      <c r="M7" s="38" t="s">
        <v>7</v>
      </c>
      <c r="N7" s="38" t="s">
        <v>7</v>
      </c>
      <c r="O7" s="38" t="s">
        <v>7</v>
      </c>
      <c r="P7" s="103" t="s">
        <v>70</v>
      </c>
      <c r="Q7" s="38" t="s">
        <v>7</v>
      </c>
      <c r="R7" s="104" t="s">
        <v>70</v>
      </c>
      <c r="S7" s="135" t="s">
        <v>70</v>
      </c>
      <c r="T7" s="136"/>
      <c r="U7" s="136"/>
      <c r="V7" s="136"/>
      <c r="W7" s="76" t="s">
        <v>81</v>
      </c>
    </row>
    <row r="8" spans="1:31" s="4" customFormat="1" ht="31.5" customHeight="1" thickBot="1">
      <c r="A8" s="25" t="s">
        <v>24</v>
      </c>
      <c r="B8" s="27" t="s">
        <v>16</v>
      </c>
      <c r="C8" s="26" t="s">
        <v>9</v>
      </c>
      <c r="D8" s="27" t="s">
        <v>16</v>
      </c>
      <c r="E8" s="27" t="s">
        <v>16</v>
      </c>
      <c r="F8" s="26" t="s">
        <v>9</v>
      </c>
      <c r="G8" s="26" t="s">
        <v>9</v>
      </c>
      <c r="H8" s="27" t="s">
        <v>16</v>
      </c>
      <c r="I8" s="26" t="s">
        <v>9</v>
      </c>
      <c r="J8" s="27" t="s">
        <v>16</v>
      </c>
      <c r="K8" s="26" t="s">
        <v>9</v>
      </c>
      <c r="L8" s="26" t="s">
        <v>9</v>
      </c>
      <c r="M8" s="26" t="s">
        <v>9</v>
      </c>
      <c r="N8" s="27" t="s">
        <v>16</v>
      </c>
      <c r="O8" s="27" t="s">
        <v>16</v>
      </c>
      <c r="P8" s="106" t="s">
        <v>10</v>
      </c>
      <c r="Q8" s="107" t="s">
        <v>77</v>
      </c>
      <c r="R8" s="108" t="s">
        <v>10</v>
      </c>
      <c r="S8" s="137" t="s">
        <v>71</v>
      </c>
      <c r="T8" s="134"/>
      <c r="U8" s="134"/>
      <c r="V8" s="134"/>
      <c r="W8" s="76" t="s">
        <v>82</v>
      </c>
    </row>
    <row r="9" spans="1:31" s="4" customFormat="1" ht="35.25" customHeight="1">
      <c r="A9" s="155" t="s">
        <v>8</v>
      </c>
      <c r="B9" s="179" t="s">
        <v>19</v>
      </c>
      <c r="C9" s="179" t="s">
        <v>11</v>
      </c>
      <c r="D9" s="180" t="s">
        <v>17</v>
      </c>
      <c r="E9" s="182" t="s">
        <v>45</v>
      </c>
      <c r="F9" s="180" t="s">
        <v>0</v>
      </c>
      <c r="G9" s="180" t="s">
        <v>2</v>
      </c>
      <c r="H9" s="185" t="s">
        <v>35</v>
      </c>
      <c r="I9" s="185" t="s">
        <v>55</v>
      </c>
      <c r="J9" s="185" t="s">
        <v>57</v>
      </c>
      <c r="K9" s="186" t="s">
        <v>63</v>
      </c>
      <c r="L9" s="196" t="s">
        <v>20</v>
      </c>
      <c r="M9" s="186" t="s">
        <v>21</v>
      </c>
      <c r="N9" s="185" t="s">
        <v>31</v>
      </c>
      <c r="O9" s="198" t="s">
        <v>32</v>
      </c>
      <c r="P9" s="185" t="s">
        <v>72</v>
      </c>
      <c r="Q9" s="185" t="s">
        <v>74</v>
      </c>
      <c r="R9" s="200" t="s">
        <v>1</v>
      </c>
      <c r="S9" s="207" t="s">
        <v>73</v>
      </c>
      <c r="T9" s="138"/>
      <c r="U9" s="138"/>
      <c r="V9" s="138"/>
      <c r="W9" s="194" t="s">
        <v>83</v>
      </c>
    </row>
    <row r="10" spans="1:31" s="4" customFormat="1" ht="27" customHeight="1">
      <c r="A10" s="155"/>
      <c r="B10" s="180"/>
      <c r="C10" s="180"/>
      <c r="D10" s="180"/>
      <c r="E10" s="183"/>
      <c r="F10" s="180"/>
      <c r="G10" s="180"/>
      <c r="H10" s="186"/>
      <c r="I10" s="186"/>
      <c r="J10" s="186"/>
      <c r="K10" s="187"/>
      <c r="L10" s="197"/>
      <c r="M10" s="187"/>
      <c r="N10" s="193"/>
      <c r="O10" s="199"/>
      <c r="P10" s="193"/>
      <c r="Q10" s="186"/>
      <c r="R10" s="201"/>
      <c r="S10" s="208"/>
      <c r="T10" s="210" t="s">
        <v>91</v>
      </c>
      <c r="U10" s="210"/>
      <c r="V10" s="210"/>
      <c r="W10" s="194"/>
    </row>
    <row r="11" spans="1:31" s="4" customFormat="1" ht="19.5">
      <c r="A11" s="156"/>
      <c r="B11" s="181"/>
      <c r="C11" s="181"/>
      <c r="D11" s="181"/>
      <c r="E11" s="184"/>
      <c r="F11" s="181"/>
      <c r="G11" s="181"/>
      <c r="H11" s="187"/>
      <c r="I11" s="187"/>
      <c r="J11" s="187"/>
      <c r="K11" s="78" t="s">
        <v>3</v>
      </c>
      <c r="L11" s="38" t="s">
        <v>3</v>
      </c>
      <c r="M11" s="78" t="s">
        <v>3</v>
      </c>
      <c r="N11" s="146" t="s">
        <v>3</v>
      </c>
      <c r="O11" s="78" t="s">
        <v>23</v>
      </c>
      <c r="P11" s="198"/>
      <c r="Q11" s="187"/>
      <c r="R11" s="202"/>
      <c r="S11" s="209"/>
      <c r="T11" s="139" t="s">
        <v>92</v>
      </c>
      <c r="U11" s="140" t="s">
        <v>93</v>
      </c>
      <c r="V11" s="141" t="s">
        <v>1</v>
      </c>
      <c r="W11" s="194"/>
    </row>
    <row r="12" spans="1:31" s="4" customFormat="1" ht="33" customHeight="1">
      <c r="A12" s="12" t="s">
        <v>4</v>
      </c>
      <c r="B12" s="63" t="s">
        <v>99</v>
      </c>
      <c r="C12" s="13" t="s">
        <v>36</v>
      </c>
      <c r="D12" s="62" t="s">
        <v>64</v>
      </c>
      <c r="E12" s="62" t="s">
        <v>65</v>
      </c>
      <c r="F12" s="15" t="s">
        <v>22</v>
      </c>
      <c r="G12" s="15" t="s">
        <v>105</v>
      </c>
      <c r="H12" s="61" t="s">
        <v>38</v>
      </c>
      <c r="I12" s="24" t="s">
        <v>39</v>
      </c>
      <c r="J12" s="61" t="s">
        <v>46</v>
      </c>
      <c r="K12" s="14">
        <v>120</v>
      </c>
      <c r="L12" s="45">
        <v>60</v>
      </c>
      <c r="M12" s="45">
        <v>15</v>
      </c>
      <c r="N12" s="43">
        <v>3.5</v>
      </c>
      <c r="O12" s="60">
        <v>4</v>
      </c>
      <c r="P12" s="110"/>
      <c r="Q12" s="71" t="s">
        <v>97</v>
      </c>
      <c r="R12" s="111"/>
      <c r="S12" s="142"/>
      <c r="T12" s="143"/>
      <c r="U12" s="144"/>
      <c r="V12" s="145"/>
      <c r="W12" s="41"/>
      <c r="X12" s="39"/>
      <c r="Y12" s="5" t="s">
        <v>47</v>
      </c>
      <c r="Z12" s="5" t="s">
        <v>48</v>
      </c>
      <c r="AA12" s="5" t="s">
        <v>79</v>
      </c>
      <c r="AB12" s="5" t="s">
        <v>80</v>
      </c>
      <c r="AC12" s="5"/>
      <c r="AD12" s="6" t="s">
        <v>15</v>
      </c>
      <c r="AE12" s="6" t="s">
        <v>29</v>
      </c>
    </row>
    <row r="13" spans="1:31" s="4" customFormat="1" ht="33" customHeight="1">
      <c r="A13" s="50">
        <f>ROW()-12</f>
        <v>1</v>
      </c>
      <c r="B13" s="51" t="str">
        <f>IF($C13="","","産業ヒートポンプ")</f>
        <v/>
      </c>
      <c r="C13" s="152"/>
      <c r="D13" s="16" t="str">
        <f>IF($B13&lt;&gt;"",$C$2,"")</f>
        <v/>
      </c>
      <c r="E13" s="16" t="str">
        <f>IF($B13&lt;&gt;"",$F$2,"")</f>
        <v/>
      </c>
      <c r="F13" s="53"/>
      <c r="G13" s="53"/>
      <c r="H13" s="54" t="str">
        <f>IF($C13="","","水熱源／一過式")</f>
        <v/>
      </c>
      <c r="I13" s="154"/>
      <c r="J13" s="56" t="str" cm="1">
        <f t="array" ref="J13">IFERROR(_xlfn.IFS($Y13=1,"熱源水入口温度：65℃",$Y13=2,"熱源水入口温度：90℃",$Y13=3,"熱源水入口温度：70℃"),"")</f>
        <v/>
      </c>
      <c r="K13" s="68"/>
      <c r="L13" s="46"/>
      <c r="M13" s="46"/>
      <c r="N13" s="43" t="str" cm="1">
        <f t="array" ref="N13">IFERROR(_xlfn.IFS(AND($Y13=1,$Z13=1),VALUE(3.5),AND($Y13=2,$Z13=2),VALUE(3),AND($Y13=3,$Z13=3),VALUE(2.46)),"")</f>
        <v/>
      </c>
      <c r="O13" s="58" t="str">
        <f>IF(OR($L13="",$M13=""),"",ROUND($L13/$M13,2))</f>
        <v/>
      </c>
      <c r="P13" s="66"/>
      <c r="Q13" s="17"/>
      <c r="R13" s="59"/>
      <c r="S13" s="142"/>
      <c r="T13" s="143"/>
      <c r="U13" s="144"/>
      <c r="V13" s="145"/>
      <c r="W13" s="72" t="str">
        <f t="shared" ref="W13:W44" si="0">IF(G13="","",G13)</f>
        <v/>
      </c>
      <c r="X13" s="7"/>
      <c r="Y13" s="7" t="str">
        <f>IF($I13="","",IF($I13="蒸気供給温度：120℃以上～150℃未満",1,IF($I13="蒸気供給温度：150℃以上～165℃未満",2,IF($I13="蒸気供給温度：165℃以上",3))))</f>
        <v/>
      </c>
      <c r="Z13" s="7" t="str">
        <f>IF($J13="","",IF($J13="熱源水入口温度：65℃",1,IF($J13="熱源水入口温度：90℃",2,IF($J13="熱源水入口温度：70℃",3))))</f>
        <v/>
      </c>
      <c r="AA13" s="30">
        <f t="shared" ref="AA13:AA44" si="1">IF(AND(($C13&lt;&gt;""),(OR($C$2="",$F$2="",$G$3="",F13="",G13="",I13="",J13="",K13="",L13="",M13=""))),1,0)</f>
        <v>0</v>
      </c>
      <c r="AB13" s="30">
        <f t="shared" ref="AB13:AB44" si="2">IF(AND($G13&lt;&gt;"",COUNTIF($G13,"*■*")&gt;0,$Q13=""),1,0)</f>
        <v>0</v>
      </c>
      <c r="AC13" s="30" t="str">
        <f>TEXT(W13,"G/標準")</f>
        <v/>
      </c>
      <c r="AD13" s="7">
        <f>IF(AC13="",0,COUNTIF($AC$13:$AC$1048576,AC13))</f>
        <v>0</v>
      </c>
      <c r="AE13" s="7">
        <f>IF(AND(N13&lt;&gt;"",$N13&gt;$O13),1,0)</f>
        <v>0</v>
      </c>
    </row>
    <row r="14" spans="1:31" s="4" customFormat="1" ht="33" customHeight="1">
      <c r="A14" s="50">
        <f t="shared" ref="A14:A62" si="3">ROW()-12</f>
        <v>2</v>
      </c>
      <c r="B14" s="51" t="str">
        <f t="shared" ref="B14:B62" si="4">IF($C14="","","産業ヒートポンプ")</f>
        <v/>
      </c>
      <c r="C14" s="152"/>
      <c r="D14" s="16" t="str">
        <f t="shared" ref="D14:D62" si="5">IF($B14&lt;&gt;"",$C$2,"")</f>
        <v/>
      </c>
      <c r="E14" s="16" t="str">
        <f>IF($B14&lt;&gt;"",$F$2,"")</f>
        <v/>
      </c>
      <c r="F14" s="17"/>
      <c r="G14" s="53"/>
      <c r="H14" s="54" t="str">
        <f t="shared" ref="H14:H62" si="6">IF($C14="","","水熱源／一過式")</f>
        <v/>
      </c>
      <c r="I14" s="154"/>
      <c r="J14" s="56" t="str" cm="1">
        <f t="array" ref="J14">IFERROR(_xlfn.IFS($Y14=1,"熱源水入口温度：65℃",$Y14=2,"熱源水入口温度：90℃",$Y14=3,"熱源水入口温度：70℃"),"")</f>
        <v/>
      </c>
      <c r="K14" s="68"/>
      <c r="L14" s="46"/>
      <c r="M14" s="46"/>
      <c r="N14" s="43" t="str" cm="1">
        <f t="array" ref="N14">IFERROR(_xlfn.IFS(AND($Y14=1,$Z14=1),VALUE(3.5),AND($Y14=2,$Z14=2),VALUE(3),AND($Y14=3,$Z14=3),VALUE(2.46)),"")</f>
        <v/>
      </c>
      <c r="O14" s="58" t="str">
        <f t="shared" ref="O14:O62" si="7">IF(OR($L14="",$M14=""),"",ROUND($L14/$M14,2))</f>
        <v/>
      </c>
      <c r="P14" s="66"/>
      <c r="Q14" s="17"/>
      <c r="R14" s="59"/>
      <c r="S14" s="142"/>
      <c r="T14" s="143"/>
      <c r="U14" s="144"/>
      <c r="V14" s="145"/>
      <c r="W14" s="72" t="str">
        <f t="shared" si="0"/>
        <v/>
      </c>
      <c r="X14" s="7"/>
      <c r="Y14" s="7" t="str">
        <f t="shared" ref="Y14:Y62" si="8">IF($I14="","",IF($I14="蒸気供給温度：120℃以上～150℃未満",1,IF($I14="蒸気供給温度：150℃以上～165℃未満",2,IF($I14="蒸気供給温度：165℃以上",3))))</f>
        <v/>
      </c>
      <c r="Z14" s="7" t="str">
        <f t="shared" ref="Z14:Z62" si="9">IF($J14="","",IF($J14="熱源水入口温度：65℃",1,IF($J14="熱源水入口温度：90℃",2,IF($J14="熱源水入口温度：70℃",3))))</f>
        <v/>
      </c>
      <c r="AA14" s="30">
        <f t="shared" si="1"/>
        <v>0</v>
      </c>
      <c r="AB14" s="30">
        <f t="shared" si="2"/>
        <v>0</v>
      </c>
      <c r="AC14" s="30" t="str">
        <f t="shared" ref="AC14:AC62" si="10">TEXT(W14,"G/標準")</f>
        <v/>
      </c>
      <c r="AD14" s="7">
        <f t="shared" ref="AD14:AD62" si="11">IF(AC14="",0,COUNTIF($AC$13:$AC$1048576,AC14))</f>
        <v>0</v>
      </c>
      <c r="AE14" s="7">
        <f t="shared" ref="AE14:AE62" si="12">IF(AND(N14&lt;&gt;"",$N14&gt;$O14),1,0)</f>
        <v>0</v>
      </c>
    </row>
    <row r="15" spans="1:31" s="4" customFormat="1" ht="33" customHeight="1">
      <c r="A15" s="50">
        <f t="shared" si="3"/>
        <v>3</v>
      </c>
      <c r="B15" s="51" t="str">
        <f t="shared" si="4"/>
        <v/>
      </c>
      <c r="C15" s="152"/>
      <c r="D15" s="16" t="str">
        <f t="shared" si="5"/>
        <v/>
      </c>
      <c r="E15" s="16" t="str">
        <f t="shared" ref="E15:E62" si="13">IF($B15&lt;&gt;"",$F$2,"")</f>
        <v/>
      </c>
      <c r="F15" s="17"/>
      <c r="G15" s="53"/>
      <c r="H15" s="54" t="str">
        <f t="shared" si="6"/>
        <v/>
      </c>
      <c r="I15" s="154"/>
      <c r="J15" s="56" t="str" cm="1">
        <f t="array" ref="J15">IFERROR(_xlfn.IFS($Y15=1,"熱源水入口温度：65℃",$Y15=2,"熱源水入口温度：90℃",$Y15=3,"熱源水入口温度：70℃"),"")</f>
        <v/>
      </c>
      <c r="K15" s="68"/>
      <c r="L15" s="46"/>
      <c r="M15" s="46"/>
      <c r="N15" s="43" t="str" cm="1">
        <f t="array" ref="N15">IFERROR(_xlfn.IFS(AND($Y15=1,$Z15=1),VALUE(3.5),AND($Y15=2,$Z15=2),VALUE(3),AND($Y15=3,$Z15=3),VALUE(2.46)),"")</f>
        <v/>
      </c>
      <c r="O15" s="58" t="str">
        <f t="shared" si="7"/>
        <v/>
      </c>
      <c r="P15" s="66"/>
      <c r="Q15" s="17"/>
      <c r="R15" s="59"/>
      <c r="S15" s="142"/>
      <c r="T15" s="143"/>
      <c r="U15" s="144"/>
      <c r="V15" s="145"/>
      <c r="W15" s="72" t="str">
        <f t="shared" si="0"/>
        <v/>
      </c>
      <c r="X15" s="7"/>
      <c r="Y15" s="7" t="str">
        <f t="shared" si="8"/>
        <v/>
      </c>
      <c r="Z15" s="7" t="str">
        <f t="shared" si="9"/>
        <v/>
      </c>
      <c r="AA15" s="30">
        <f t="shared" si="1"/>
        <v>0</v>
      </c>
      <c r="AB15" s="30">
        <f t="shared" si="2"/>
        <v>0</v>
      </c>
      <c r="AC15" s="30" t="str">
        <f t="shared" si="10"/>
        <v/>
      </c>
      <c r="AD15" s="7">
        <f t="shared" si="11"/>
        <v>0</v>
      </c>
      <c r="AE15" s="7">
        <f t="shared" si="12"/>
        <v>0</v>
      </c>
    </row>
    <row r="16" spans="1:31" s="4" customFormat="1" ht="33" customHeight="1">
      <c r="A16" s="50">
        <f t="shared" si="3"/>
        <v>4</v>
      </c>
      <c r="B16" s="51" t="str">
        <f t="shared" si="4"/>
        <v/>
      </c>
      <c r="C16" s="152"/>
      <c r="D16" s="16" t="str">
        <f t="shared" si="5"/>
        <v/>
      </c>
      <c r="E16" s="16" t="str">
        <f t="shared" si="13"/>
        <v/>
      </c>
      <c r="F16" s="17"/>
      <c r="G16" s="53"/>
      <c r="H16" s="54" t="str">
        <f t="shared" si="6"/>
        <v/>
      </c>
      <c r="I16" s="154"/>
      <c r="J16" s="56" t="str" cm="1">
        <f t="array" ref="J16">IFERROR(_xlfn.IFS($Y16=1,"熱源水入口温度：65℃",$Y16=2,"熱源水入口温度：90℃",$Y16=3,"熱源水入口温度：70℃"),"")</f>
        <v/>
      </c>
      <c r="K16" s="68"/>
      <c r="L16" s="46"/>
      <c r="M16" s="46"/>
      <c r="N16" s="43" t="str" cm="1">
        <f t="array" ref="N16">IFERROR(_xlfn.IFS(AND($Y16=1,$Z16=1),VALUE(3.5),AND($Y16=2,$Z16=2),VALUE(3),AND($Y16=3,$Z16=3),VALUE(2.46)),"")</f>
        <v/>
      </c>
      <c r="O16" s="58" t="str">
        <f t="shared" si="7"/>
        <v/>
      </c>
      <c r="P16" s="66"/>
      <c r="Q16" s="17"/>
      <c r="R16" s="59"/>
      <c r="S16" s="142"/>
      <c r="T16" s="143"/>
      <c r="U16" s="144"/>
      <c r="V16" s="145"/>
      <c r="W16" s="72" t="str">
        <f t="shared" si="0"/>
        <v/>
      </c>
      <c r="X16" s="7"/>
      <c r="Y16" s="7" t="str">
        <f t="shared" si="8"/>
        <v/>
      </c>
      <c r="Z16" s="7" t="str">
        <f t="shared" si="9"/>
        <v/>
      </c>
      <c r="AA16" s="30">
        <f t="shared" si="1"/>
        <v>0</v>
      </c>
      <c r="AB16" s="30">
        <f t="shared" si="2"/>
        <v>0</v>
      </c>
      <c r="AC16" s="30" t="str">
        <f t="shared" si="10"/>
        <v/>
      </c>
      <c r="AD16" s="7">
        <f t="shared" si="11"/>
        <v>0</v>
      </c>
      <c r="AE16" s="7">
        <f t="shared" si="12"/>
        <v>0</v>
      </c>
    </row>
    <row r="17" spans="1:31" s="4" customFormat="1" ht="33" customHeight="1">
      <c r="A17" s="50">
        <f t="shared" si="3"/>
        <v>5</v>
      </c>
      <c r="B17" s="51" t="str">
        <f t="shared" si="4"/>
        <v/>
      </c>
      <c r="C17" s="152"/>
      <c r="D17" s="16" t="str">
        <f t="shared" si="5"/>
        <v/>
      </c>
      <c r="E17" s="16" t="str">
        <f t="shared" si="13"/>
        <v/>
      </c>
      <c r="F17" s="17"/>
      <c r="G17" s="53"/>
      <c r="H17" s="54" t="str">
        <f t="shared" si="6"/>
        <v/>
      </c>
      <c r="I17" s="154"/>
      <c r="J17" s="56" t="str" cm="1">
        <f t="array" ref="J17">IFERROR(_xlfn.IFS($Y17=1,"熱源水入口温度：65℃",$Y17=2,"熱源水入口温度：90℃",$Y17=3,"熱源水入口温度：70℃"),"")</f>
        <v/>
      </c>
      <c r="K17" s="68"/>
      <c r="L17" s="46"/>
      <c r="M17" s="46"/>
      <c r="N17" s="43" t="str" cm="1">
        <f t="array" ref="N17">IFERROR(_xlfn.IFS(AND($Y17=1,$Z17=1),VALUE(3.5),AND($Y17=2,$Z17=2),VALUE(3),AND($Y17=3,$Z17=3),VALUE(2.46)),"")</f>
        <v/>
      </c>
      <c r="O17" s="58" t="str">
        <f t="shared" si="7"/>
        <v/>
      </c>
      <c r="P17" s="66"/>
      <c r="Q17" s="17"/>
      <c r="R17" s="59"/>
      <c r="S17" s="142"/>
      <c r="T17" s="143"/>
      <c r="U17" s="144"/>
      <c r="V17" s="145"/>
      <c r="W17" s="72" t="str">
        <f t="shared" si="0"/>
        <v/>
      </c>
      <c r="X17" s="7"/>
      <c r="Y17" s="7" t="str">
        <f t="shared" si="8"/>
        <v/>
      </c>
      <c r="Z17" s="7" t="str">
        <f t="shared" si="9"/>
        <v/>
      </c>
      <c r="AA17" s="30">
        <f t="shared" si="1"/>
        <v>0</v>
      </c>
      <c r="AB17" s="30">
        <f t="shared" si="2"/>
        <v>0</v>
      </c>
      <c r="AC17" s="30" t="str">
        <f t="shared" si="10"/>
        <v/>
      </c>
      <c r="AD17" s="7">
        <f t="shared" si="11"/>
        <v>0</v>
      </c>
      <c r="AE17" s="7">
        <f t="shared" si="12"/>
        <v>0</v>
      </c>
    </row>
    <row r="18" spans="1:31" s="4" customFormat="1" ht="33" customHeight="1">
      <c r="A18" s="50">
        <f t="shared" si="3"/>
        <v>6</v>
      </c>
      <c r="B18" s="51" t="str">
        <f t="shared" si="4"/>
        <v/>
      </c>
      <c r="C18" s="152"/>
      <c r="D18" s="16" t="str">
        <f t="shared" si="5"/>
        <v/>
      </c>
      <c r="E18" s="16" t="str">
        <f t="shared" si="13"/>
        <v/>
      </c>
      <c r="F18" s="17"/>
      <c r="G18" s="53"/>
      <c r="H18" s="54" t="str">
        <f t="shared" si="6"/>
        <v/>
      </c>
      <c r="I18" s="154"/>
      <c r="J18" s="56" t="str" cm="1">
        <f t="array" ref="J18">IFERROR(_xlfn.IFS($Y18=1,"熱源水入口温度：65℃",$Y18=2,"熱源水入口温度：90℃",$Y18=3,"熱源水入口温度：70℃"),"")</f>
        <v/>
      </c>
      <c r="K18" s="68"/>
      <c r="L18" s="46"/>
      <c r="M18" s="46"/>
      <c r="N18" s="43" t="str" cm="1">
        <f t="array" ref="N18">IFERROR(_xlfn.IFS(AND($Y18=1,$Z18=1),VALUE(3.5),AND($Y18=2,$Z18=2),VALUE(3),AND($Y18=3,$Z18=3),VALUE(2.46)),"")</f>
        <v/>
      </c>
      <c r="O18" s="58" t="str">
        <f t="shared" si="7"/>
        <v/>
      </c>
      <c r="P18" s="66"/>
      <c r="Q18" s="17"/>
      <c r="R18" s="59"/>
      <c r="S18" s="142"/>
      <c r="T18" s="143"/>
      <c r="U18" s="144"/>
      <c r="V18" s="145"/>
      <c r="W18" s="72" t="str">
        <f t="shared" si="0"/>
        <v/>
      </c>
      <c r="X18" s="7"/>
      <c r="Y18" s="7" t="str">
        <f t="shared" si="8"/>
        <v/>
      </c>
      <c r="Z18" s="7" t="str">
        <f t="shared" si="9"/>
        <v/>
      </c>
      <c r="AA18" s="30">
        <f t="shared" si="1"/>
        <v>0</v>
      </c>
      <c r="AB18" s="30">
        <f t="shared" si="2"/>
        <v>0</v>
      </c>
      <c r="AC18" s="30" t="str">
        <f t="shared" si="10"/>
        <v/>
      </c>
      <c r="AD18" s="7">
        <f t="shared" si="11"/>
        <v>0</v>
      </c>
      <c r="AE18" s="7">
        <f t="shared" si="12"/>
        <v>0</v>
      </c>
    </row>
    <row r="19" spans="1:31" s="4" customFormat="1" ht="33" customHeight="1">
      <c r="A19" s="50">
        <f t="shared" si="3"/>
        <v>7</v>
      </c>
      <c r="B19" s="51" t="str">
        <f t="shared" si="4"/>
        <v/>
      </c>
      <c r="C19" s="152"/>
      <c r="D19" s="16" t="str">
        <f t="shared" si="5"/>
        <v/>
      </c>
      <c r="E19" s="16" t="str">
        <f t="shared" si="13"/>
        <v/>
      </c>
      <c r="F19" s="17"/>
      <c r="G19" s="53"/>
      <c r="H19" s="54" t="str">
        <f t="shared" si="6"/>
        <v/>
      </c>
      <c r="I19" s="154"/>
      <c r="J19" s="56" t="str" cm="1">
        <f t="array" ref="J19">IFERROR(_xlfn.IFS($Y19=1,"熱源水入口温度：65℃",$Y19=2,"熱源水入口温度：90℃",$Y19=3,"熱源水入口温度：70℃"),"")</f>
        <v/>
      </c>
      <c r="K19" s="68"/>
      <c r="L19" s="46"/>
      <c r="M19" s="46"/>
      <c r="N19" s="43" t="str" cm="1">
        <f t="array" ref="N19">IFERROR(_xlfn.IFS(AND($Y19=1,$Z19=1),VALUE(3.5),AND($Y19=2,$Z19=2),VALUE(3),AND($Y19=3,$Z19=3),VALUE(2.46)),"")</f>
        <v/>
      </c>
      <c r="O19" s="58" t="str">
        <f t="shared" si="7"/>
        <v/>
      </c>
      <c r="P19" s="66"/>
      <c r="Q19" s="17"/>
      <c r="R19" s="59"/>
      <c r="S19" s="142"/>
      <c r="T19" s="143"/>
      <c r="U19" s="144"/>
      <c r="V19" s="145"/>
      <c r="W19" s="72" t="str">
        <f t="shared" si="0"/>
        <v/>
      </c>
      <c r="X19" s="7"/>
      <c r="Y19" s="7" t="str">
        <f t="shared" si="8"/>
        <v/>
      </c>
      <c r="Z19" s="7" t="str">
        <f t="shared" si="9"/>
        <v/>
      </c>
      <c r="AA19" s="30">
        <f t="shared" si="1"/>
        <v>0</v>
      </c>
      <c r="AB19" s="30">
        <f t="shared" si="2"/>
        <v>0</v>
      </c>
      <c r="AC19" s="30" t="str">
        <f t="shared" si="10"/>
        <v/>
      </c>
      <c r="AD19" s="7">
        <f t="shared" si="11"/>
        <v>0</v>
      </c>
      <c r="AE19" s="7">
        <f t="shared" si="12"/>
        <v>0</v>
      </c>
    </row>
    <row r="20" spans="1:31" s="4" customFormat="1" ht="33" customHeight="1">
      <c r="A20" s="50">
        <f t="shared" si="3"/>
        <v>8</v>
      </c>
      <c r="B20" s="51" t="str">
        <f t="shared" si="4"/>
        <v/>
      </c>
      <c r="C20" s="152"/>
      <c r="D20" s="16" t="str">
        <f t="shared" si="5"/>
        <v/>
      </c>
      <c r="E20" s="16" t="str">
        <f t="shared" si="13"/>
        <v/>
      </c>
      <c r="F20" s="17"/>
      <c r="G20" s="53"/>
      <c r="H20" s="54" t="str">
        <f t="shared" si="6"/>
        <v/>
      </c>
      <c r="I20" s="154"/>
      <c r="J20" s="56" t="str" cm="1">
        <f t="array" ref="J20">IFERROR(_xlfn.IFS($Y20=1,"熱源水入口温度：65℃",$Y20=2,"熱源水入口温度：90℃",$Y20=3,"熱源水入口温度：70℃"),"")</f>
        <v/>
      </c>
      <c r="K20" s="68"/>
      <c r="L20" s="46"/>
      <c r="M20" s="46"/>
      <c r="N20" s="43" t="str" cm="1">
        <f t="array" ref="N20">IFERROR(_xlfn.IFS(AND($Y20=1,$Z20=1),VALUE(3.5),AND($Y20=2,$Z20=2),VALUE(3),AND($Y20=3,$Z20=3),VALUE(2.46)),"")</f>
        <v/>
      </c>
      <c r="O20" s="58" t="str">
        <f t="shared" si="7"/>
        <v/>
      </c>
      <c r="P20" s="66"/>
      <c r="Q20" s="17"/>
      <c r="R20" s="59"/>
      <c r="S20" s="142"/>
      <c r="T20" s="143"/>
      <c r="U20" s="144"/>
      <c r="V20" s="145"/>
      <c r="W20" s="72" t="str">
        <f t="shared" si="0"/>
        <v/>
      </c>
      <c r="X20" s="7"/>
      <c r="Y20" s="7" t="str">
        <f t="shared" si="8"/>
        <v/>
      </c>
      <c r="Z20" s="7" t="str">
        <f t="shared" si="9"/>
        <v/>
      </c>
      <c r="AA20" s="30">
        <f t="shared" si="1"/>
        <v>0</v>
      </c>
      <c r="AB20" s="30">
        <f t="shared" si="2"/>
        <v>0</v>
      </c>
      <c r="AC20" s="30" t="str">
        <f t="shared" si="10"/>
        <v/>
      </c>
      <c r="AD20" s="7">
        <f t="shared" si="11"/>
        <v>0</v>
      </c>
      <c r="AE20" s="7">
        <f t="shared" si="12"/>
        <v>0</v>
      </c>
    </row>
    <row r="21" spans="1:31" s="4" customFormat="1" ht="33" customHeight="1">
      <c r="A21" s="50">
        <f t="shared" si="3"/>
        <v>9</v>
      </c>
      <c r="B21" s="51" t="str">
        <f t="shared" si="4"/>
        <v/>
      </c>
      <c r="C21" s="152"/>
      <c r="D21" s="16" t="str">
        <f t="shared" si="5"/>
        <v/>
      </c>
      <c r="E21" s="16" t="str">
        <f t="shared" si="13"/>
        <v/>
      </c>
      <c r="F21" s="17"/>
      <c r="G21" s="53"/>
      <c r="H21" s="54" t="str">
        <f t="shared" si="6"/>
        <v/>
      </c>
      <c r="I21" s="154"/>
      <c r="J21" s="56" t="str" cm="1">
        <f t="array" ref="J21">IFERROR(_xlfn.IFS($Y21=1,"熱源水入口温度：65℃",$Y21=2,"熱源水入口温度：90℃",$Y21=3,"熱源水入口温度：70℃"),"")</f>
        <v/>
      </c>
      <c r="K21" s="68"/>
      <c r="L21" s="46"/>
      <c r="M21" s="46"/>
      <c r="N21" s="43" t="str" cm="1">
        <f t="array" ref="N21">IFERROR(_xlfn.IFS(AND($Y21=1,$Z21=1),VALUE(3.5),AND($Y21=2,$Z21=2),VALUE(3),AND($Y21=3,$Z21=3),VALUE(2.46)),"")</f>
        <v/>
      </c>
      <c r="O21" s="58" t="str">
        <f t="shared" si="7"/>
        <v/>
      </c>
      <c r="P21" s="66"/>
      <c r="Q21" s="17"/>
      <c r="R21" s="59"/>
      <c r="S21" s="142"/>
      <c r="T21" s="143"/>
      <c r="U21" s="144"/>
      <c r="V21" s="145"/>
      <c r="W21" s="72" t="str">
        <f t="shared" si="0"/>
        <v/>
      </c>
      <c r="X21" s="7"/>
      <c r="Y21" s="7" t="str">
        <f t="shared" si="8"/>
        <v/>
      </c>
      <c r="Z21" s="7" t="str">
        <f t="shared" si="9"/>
        <v/>
      </c>
      <c r="AA21" s="30">
        <f t="shared" si="1"/>
        <v>0</v>
      </c>
      <c r="AB21" s="30">
        <f t="shared" si="2"/>
        <v>0</v>
      </c>
      <c r="AC21" s="30" t="str">
        <f t="shared" si="10"/>
        <v/>
      </c>
      <c r="AD21" s="7">
        <f t="shared" si="11"/>
        <v>0</v>
      </c>
      <c r="AE21" s="7">
        <f t="shared" si="12"/>
        <v>0</v>
      </c>
    </row>
    <row r="22" spans="1:31" s="4" customFormat="1" ht="33" customHeight="1">
      <c r="A22" s="50">
        <f t="shared" si="3"/>
        <v>10</v>
      </c>
      <c r="B22" s="51" t="str">
        <f t="shared" si="4"/>
        <v/>
      </c>
      <c r="C22" s="152"/>
      <c r="D22" s="16" t="str">
        <f t="shared" si="5"/>
        <v/>
      </c>
      <c r="E22" s="16" t="str">
        <f t="shared" si="13"/>
        <v/>
      </c>
      <c r="F22" s="17"/>
      <c r="G22" s="53"/>
      <c r="H22" s="54" t="str">
        <f t="shared" si="6"/>
        <v/>
      </c>
      <c r="I22" s="154"/>
      <c r="J22" s="56" t="str" cm="1">
        <f t="array" ref="J22">IFERROR(_xlfn.IFS($Y22=1,"熱源水入口温度：65℃",$Y22=2,"熱源水入口温度：90℃",$Y22=3,"熱源水入口温度：70℃"),"")</f>
        <v/>
      </c>
      <c r="K22" s="68"/>
      <c r="L22" s="46"/>
      <c r="M22" s="46"/>
      <c r="N22" s="43" t="str" cm="1">
        <f t="array" ref="N22">IFERROR(_xlfn.IFS(AND($Y22=1,$Z22=1),VALUE(3.5),AND($Y22=2,$Z22=2),VALUE(3),AND($Y22=3,$Z22=3),VALUE(2.46)),"")</f>
        <v/>
      </c>
      <c r="O22" s="58" t="str">
        <f t="shared" si="7"/>
        <v/>
      </c>
      <c r="P22" s="66"/>
      <c r="Q22" s="17"/>
      <c r="R22" s="59"/>
      <c r="S22" s="142"/>
      <c r="T22" s="143"/>
      <c r="U22" s="144"/>
      <c r="V22" s="145"/>
      <c r="W22" s="72" t="str">
        <f t="shared" si="0"/>
        <v/>
      </c>
      <c r="X22" s="7"/>
      <c r="Y22" s="7" t="str">
        <f t="shared" si="8"/>
        <v/>
      </c>
      <c r="Z22" s="7" t="str">
        <f t="shared" si="9"/>
        <v/>
      </c>
      <c r="AA22" s="30">
        <f t="shared" si="1"/>
        <v>0</v>
      </c>
      <c r="AB22" s="30">
        <f t="shared" si="2"/>
        <v>0</v>
      </c>
      <c r="AC22" s="30" t="str">
        <f t="shared" si="10"/>
        <v/>
      </c>
      <c r="AD22" s="7">
        <f t="shared" si="11"/>
        <v>0</v>
      </c>
      <c r="AE22" s="7">
        <f t="shared" si="12"/>
        <v>0</v>
      </c>
    </row>
    <row r="23" spans="1:31" s="4" customFormat="1" ht="33" customHeight="1">
      <c r="A23" s="50">
        <f t="shared" si="3"/>
        <v>11</v>
      </c>
      <c r="B23" s="51" t="str">
        <f t="shared" si="4"/>
        <v/>
      </c>
      <c r="C23" s="152"/>
      <c r="D23" s="16" t="str">
        <f t="shared" si="5"/>
        <v/>
      </c>
      <c r="E23" s="16" t="str">
        <f t="shared" si="13"/>
        <v/>
      </c>
      <c r="F23" s="17"/>
      <c r="G23" s="53"/>
      <c r="H23" s="54" t="str">
        <f t="shared" si="6"/>
        <v/>
      </c>
      <c r="I23" s="154"/>
      <c r="J23" s="56" t="str" cm="1">
        <f t="array" ref="J23">IFERROR(_xlfn.IFS($Y23=1,"熱源水入口温度：65℃",$Y23=2,"熱源水入口温度：90℃",$Y23=3,"熱源水入口温度：70℃"),"")</f>
        <v/>
      </c>
      <c r="K23" s="68"/>
      <c r="L23" s="46"/>
      <c r="M23" s="46"/>
      <c r="N23" s="43" t="str" cm="1">
        <f t="array" ref="N23">IFERROR(_xlfn.IFS(AND($Y23=1,$Z23=1),VALUE(3.5),AND($Y23=2,$Z23=2),VALUE(3),AND($Y23=3,$Z23=3),VALUE(2.46)),"")</f>
        <v/>
      </c>
      <c r="O23" s="58" t="str">
        <f t="shared" si="7"/>
        <v/>
      </c>
      <c r="P23" s="66"/>
      <c r="Q23" s="17"/>
      <c r="R23" s="59"/>
      <c r="S23" s="142"/>
      <c r="T23" s="143"/>
      <c r="U23" s="144"/>
      <c r="V23" s="145"/>
      <c r="W23" s="72" t="str">
        <f t="shared" si="0"/>
        <v/>
      </c>
      <c r="X23" s="7"/>
      <c r="Y23" s="7" t="str">
        <f t="shared" si="8"/>
        <v/>
      </c>
      <c r="Z23" s="7" t="str">
        <f t="shared" si="9"/>
        <v/>
      </c>
      <c r="AA23" s="30">
        <f t="shared" si="1"/>
        <v>0</v>
      </c>
      <c r="AB23" s="30">
        <f t="shared" si="2"/>
        <v>0</v>
      </c>
      <c r="AC23" s="30" t="str">
        <f t="shared" si="10"/>
        <v/>
      </c>
      <c r="AD23" s="7">
        <f t="shared" si="11"/>
        <v>0</v>
      </c>
      <c r="AE23" s="7">
        <f t="shared" si="12"/>
        <v>0</v>
      </c>
    </row>
    <row r="24" spans="1:31" s="4" customFormat="1" ht="33" customHeight="1">
      <c r="A24" s="50">
        <f t="shared" si="3"/>
        <v>12</v>
      </c>
      <c r="B24" s="51" t="str">
        <f t="shared" si="4"/>
        <v/>
      </c>
      <c r="C24" s="152"/>
      <c r="D24" s="16" t="str">
        <f t="shared" si="5"/>
        <v/>
      </c>
      <c r="E24" s="16" t="str">
        <f t="shared" si="13"/>
        <v/>
      </c>
      <c r="F24" s="17"/>
      <c r="G24" s="53"/>
      <c r="H24" s="54" t="str">
        <f t="shared" si="6"/>
        <v/>
      </c>
      <c r="I24" s="154"/>
      <c r="J24" s="56" t="str" cm="1">
        <f t="array" ref="J24">IFERROR(_xlfn.IFS($Y24=1,"熱源水入口温度：65℃",$Y24=2,"熱源水入口温度：90℃",$Y24=3,"熱源水入口温度：70℃"),"")</f>
        <v/>
      </c>
      <c r="K24" s="68"/>
      <c r="L24" s="46"/>
      <c r="M24" s="46"/>
      <c r="N24" s="43" t="str" cm="1">
        <f t="array" ref="N24">IFERROR(_xlfn.IFS(AND($Y24=1,$Z24=1),VALUE(3.5),AND($Y24=2,$Z24=2),VALUE(3),AND($Y24=3,$Z24=3),VALUE(2.46)),"")</f>
        <v/>
      </c>
      <c r="O24" s="58" t="str">
        <f t="shared" si="7"/>
        <v/>
      </c>
      <c r="P24" s="66"/>
      <c r="Q24" s="17"/>
      <c r="R24" s="59"/>
      <c r="S24" s="142"/>
      <c r="T24" s="143"/>
      <c r="U24" s="144"/>
      <c r="V24" s="145"/>
      <c r="W24" s="72" t="str">
        <f t="shared" si="0"/>
        <v/>
      </c>
      <c r="X24" s="7"/>
      <c r="Y24" s="7" t="str">
        <f t="shared" si="8"/>
        <v/>
      </c>
      <c r="Z24" s="7" t="str">
        <f t="shared" si="9"/>
        <v/>
      </c>
      <c r="AA24" s="30">
        <f t="shared" si="1"/>
        <v>0</v>
      </c>
      <c r="AB24" s="30">
        <f t="shared" si="2"/>
        <v>0</v>
      </c>
      <c r="AC24" s="30" t="str">
        <f t="shared" si="10"/>
        <v/>
      </c>
      <c r="AD24" s="7">
        <f t="shared" si="11"/>
        <v>0</v>
      </c>
      <c r="AE24" s="7">
        <f t="shared" si="12"/>
        <v>0</v>
      </c>
    </row>
    <row r="25" spans="1:31" s="4" customFormat="1" ht="33" customHeight="1">
      <c r="A25" s="50">
        <f t="shared" si="3"/>
        <v>13</v>
      </c>
      <c r="B25" s="51" t="str">
        <f t="shared" si="4"/>
        <v/>
      </c>
      <c r="C25" s="152"/>
      <c r="D25" s="16" t="str">
        <f t="shared" si="5"/>
        <v/>
      </c>
      <c r="E25" s="16" t="str">
        <f t="shared" si="13"/>
        <v/>
      </c>
      <c r="F25" s="17"/>
      <c r="G25" s="53"/>
      <c r="H25" s="54" t="str">
        <f t="shared" si="6"/>
        <v/>
      </c>
      <c r="I25" s="154"/>
      <c r="J25" s="56" t="str" cm="1">
        <f t="array" ref="J25">IFERROR(_xlfn.IFS($Y25=1,"熱源水入口温度：65℃",$Y25=2,"熱源水入口温度：90℃",$Y25=3,"熱源水入口温度：70℃"),"")</f>
        <v/>
      </c>
      <c r="K25" s="68"/>
      <c r="L25" s="46"/>
      <c r="M25" s="46"/>
      <c r="N25" s="43" t="str" cm="1">
        <f t="array" ref="N25">IFERROR(_xlfn.IFS(AND($Y25=1,$Z25=1),VALUE(3.5),AND($Y25=2,$Z25=2),VALUE(3),AND($Y25=3,$Z25=3),VALUE(2.46)),"")</f>
        <v/>
      </c>
      <c r="O25" s="58" t="str">
        <f t="shared" si="7"/>
        <v/>
      </c>
      <c r="P25" s="66"/>
      <c r="Q25" s="17"/>
      <c r="R25" s="59"/>
      <c r="S25" s="142"/>
      <c r="T25" s="143"/>
      <c r="U25" s="144"/>
      <c r="V25" s="145"/>
      <c r="W25" s="72" t="str">
        <f t="shared" si="0"/>
        <v/>
      </c>
      <c r="X25" s="7"/>
      <c r="Y25" s="7" t="str">
        <f t="shared" si="8"/>
        <v/>
      </c>
      <c r="Z25" s="7" t="str">
        <f t="shared" si="9"/>
        <v/>
      </c>
      <c r="AA25" s="30">
        <f t="shared" si="1"/>
        <v>0</v>
      </c>
      <c r="AB25" s="30">
        <f t="shared" si="2"/>
        <v>0</v>
      </c>
      <c r="AC25" s="30" t="str">
        <f t="shared" si="10"/>
        <v/>
      </c>
      <c r="AD25" s="7">
        <f t="shared" si="11"/>
        <v>0</v>
      </c>
      <c r="AE25" s="7">
        <f t="shared" si="12"/>
        <v>0</v>
      </c>
    </row>
    <row r="26" spans="1:31" s="4" customFormat="1" ht="33" customHeight="1">
      <c r="A26" s="50">
        <f t="shared" si="3"/>
        <v>14</v>
      </c>
      <c r="B26" s="51" t="str">
        <f t="shared" si="4"/>
        <v/>
      </c>
      <c r="C26" s="152"/>
      <c r="D26" s="16" t="str">
        <f t="shared" si="5"/>
        <v/>
      </c>
      <c r="E26" s="16" t="str">
        <f t="shared" si="13"/>
        <v/>
      </c>
      <c r="F26" s="17"/>
      <c r="G26" s="53"/>
      <c r="H26" s="54" t="str">
        <f t="shared" si="6"/>
        <v/>
      </c>
      <c r="I26" s="154"/>
      <c r="J26" s="56" t="str" cm="1">
        <f t="array" ref="J26">IFERROR(_xlfn.IFS($Y26=1,"熱源水入口温度：65℃",$Y26=2,"熱源水入口温度：90℃",$Y26=3,"熱源水入口温度：70℃"),"")</f>
        <v/>
      </c>
      <c r="K26" s="68"/>
      <c r="L26" s="46"/>
      <c r="M26" s="46"/>
      <c r="N26" s="43" t="str" cm="1">
        <f t="array" ref="N26">IFERROR(_xlfn.IFS(AND($Y26=1,$Z26=1),VALUE(3.5),AND($Y26=2,$Z26=2),VALUE(3),AND($Y26=3,$Z26=3),VALUE(2.46)),"")</f>
        <v/>
      </c>
      <c r="O26" s="58" t="str">
        <f t="shared" si="7"/>
        <v/>
      </c>
      <c r="P26" s="66"/>
      <c r="Q26" s="17"/>
      <c r="R26" s="59"/>
      <c r="S26" s="142"/>
      <c r="T26" s="143"/>
      <c r="U26" s="144"/>
      <c r="V26" s="145"/>
      <c r="W26" s="72" t="str">
        <f t="shared" si="0"/>
        <v/>
      </c>
      <c r="X26" s="7"/>
      <c r="Y26" s="7" t="str">
        <f t="shared" si="8"/>
        <v/>
      </c>
      <c r="Z26" s="7" t="str">
        <f t="shared" si="9"/>
        <v/>
      </c>
      <c r="AA26" s="30">
        <f t="shared" si="1"/>
        <v>0</v>
      </c>
      <c r="AB26" s="30">
        <f t="shared" si="2"/>
        <v>0</v>
      </c>
      <c r="AC26" s="30" t="str">
        <f t="shared" si="10"/>
        <v/>
      </c>
      <c r="AD26" s="7">
        <f t="shared" si="11"/>
        <v>0</v>
      </c>
      <c r="AE26" s="7">
        <f t="shared" si="12"/>
        <v>0</v>
      </c>
    </row>
    <row r="27" spans="1:31" s="4" customFormat="1" ht="33" customHeight="1">
      <c r="A27" s="50">
        <f t="shared" si="3"/>
        <v>15</v>
      </c>
      <c r="B27" s="51" t="str">
        <f t="shared" si="4"/>
        <v/>
      </c>
      <c r="C27" s="152"/>
      <c r="D27" s="16" t="str">
        <f t="shared" si="5"/>
        <v/>
      </c>
      <c r="E27" s="16" t="str">
        <f t="shared" si="13"/>
        <v/>
      </c>
      <c r="F27" s="17"/>
      <c r="G27" s="53"/>
      <c r="H27" s="54" t="str">
        <f t="shared" si="6"/>
        <v/>
      </c>
      <c r="I27" s="154"/>
      <c r="J27" s="56" t="str" cm="1">
        <f t="array" ref="J27">IFERROR(_xlfn.IFS($Y27=1,"熱源水入口温度：65℃",$Y27=2,"熱源水入口温度：90℃",$Y27=3,"熱源水入口温度：70℃"),"")</f>
        <v/>
      </c>
      <c r="K27" s="68"/>
      <c r="L27" s="46"/>
      <c r="M27" s="46"/>
      <c r="N27" s="43" t="str" cm="1">
        <f t="array" ref="N27">IFERROR(_xlfn.IFS(AND($Y27=1,$Z27=1),VALUE(3.5),AND($Y27=2,$Z27=2),VALUE(3),AND($Y27=3,$Z27=3),VALUE(2.46)),"")</f>
        <v/>
      </c>
      <c r="O27" s="58" t="str">
        <f t="shared" si="7"/>
        <v/>
      </c>
      <c r="P27" s="66"/>
      <c r="Q27" s="17"/>
      <c r="R27" s="59"/>
      <c r="S27" s="142"/>
      <c r="T27" s="143"/>
      <c r="U27" s="144"/>
      <c r="V27" s="145"/>
      <c r="W27" s="72" t="str">
        <f t="shared" si="0"/>
        <v/>
      </c>
      <c r="X27" s="7"/>
      <c r="Y27" s="7" t="str">
        <f t="shared" si="8"/>
        <v/>
      </c>
      <c r="Z27" s="7" t="str">
        <f t="shared" si="9"/>
        <v/>
      </c>
      <c r="AA27" s="30">
        <f t="shared" si="1"/>
        <v>0</v>
      </c>
      <c r="AB27" s="30">
        <f t="shared" si="2"/>
        <v>0</v>
      </c>
      <c r="AC27" s="30" t="str">
        <f t="shared" si="10"/>
        <v/>
      </c>
      <c r="AD27" s="7">
        <f t="shared" si="11"/>
        <v>0</v>
      </c>
      <c r="AE27" s="7">
        <f t="shared" si="12"/>
        <v>0</v>
      </c>
    </row>
    <row r="28" spans="1:31" s="4" customFormat="1" ht="33" customHeight="1">
      <c r="A28" s="50">
        <f t="shared" si="3"/>
        <v>16</v>
      </c>
      <c r="B28" s="51" t="str">
        <f t="shared" si="4"/>
        <v/>
      </c>
      <c r="C28" s="152"/>
      <c r="D28" s="16" t="str">
        <f t="shared" si="5"/>
        <v/>
      </c>
      <c r="E28" s="16" t="str">
        <f t="shared" si="13"/>
        <v/>
      </c>
      <c r="F28" s="17"/>
      <c r="G28" s="53"/>
      <c r="H28" s="54" t="str">
        <f t="shared" si="6"/>
        <v/>
      </c>
      <c r="I28" s="154"/>
      <c r="J28" s="56" t="str" cm="1">
        <f t="array" ref="J28">IFERROR(_xlfn.IFS($Y28=1,"熱源水入口温度：65℃",$Y28=2,"熱源水入口温度：90℃",$Y28=3,"熱源水入口温度：70℃"),"")</f>
        <v/>
      </c>
      <c r="K28" s="68"/>
      <c r="L28" s="46"/>
      <c r="M28" s="46"/>
      <c r="N28" s="43" t="str" cm="1">
        <f t="array" ref="N28">IFERROR(_xlfn.IFS(AND($Y28=1,$Z28=1),VALUE(3.5),AND($Y28=2,$Z28=2),VALUE(3),AND($Y28=3,$Z28=3),VALUE(2.46)),"")</f>
        <v/>
      </c>
      <c r="O28" s="58" t="str">
        <f t="shared" si="7"/>
        <v/>
      </c>
      <c r="P28" s="66"/>
      <c r="Q28" s="17"/>
      <c r="R28" s="59"/>
      <c r="S28" s="142"/>
      <c r="T28" s="143"/>
      <c r="U28" s="144"/>
      <c r="V28" s="145"/>
      <c r="W28" s="72" t="str">
        <f t="shared" si="0"/>
        <v/>
      </c>
      <c r="X28" s="7"/>
      <c r="Y28" s="7" t="str">
        <f t="shared" si="8"/>
        <v/>
      </c>
      <c r="Z28" s="7" t="str">
        <f t="shared" si="9"/>
        <v/>
      </c>
      <c r="AA28" s="30">
        <f t="shared" si="1"/>
        <v>0</v>
      </c>
      <c r="AB28" s="30">
        <f t="shared" si="2"/>
        <v>0</v>
      </c>
      <c r="AC28" s="30" t="str">
        <f t="shared" si="10"/>
        <v/>
      </c>
      <c r="AD28" s="7">
        <f t="shared" si="11"/>
        <v>0</v>
      </c>
      <c r="AE28" s="7">
        <f t="shared" si="12"/>
        <v>0</v>
      </c>
    </row>
    <row r="29" spans="1:31" s="4" customFormat="1" ht="33" customHeight="1">
      <c r="A29" s="50">
        <f t="shared" si="3"/>
        <v>17</v>
      </c>
      <c r="B29" s="51" t="str">
        <f t="shared" si="4"/>
        <v/>
      </c>
      <c r="C29" s="152"/>
      <c r="D29" s="16" t="str">
        <f t="shared" si="5"/>
        <v/>
      </c>
      <c r="E29" s="16" t="str">
        <f t="shared" si="13"/>
        <v/>
      </c>
      <c r="F29" s="17"/>
      <c r="G29" s="53"/>
      <c r="H29" s="54" t="str">
        <f t="shared" si="6"/>
        <v/>
      </c>
      <c r="I29" s="18"/>
      <c r="J29" s="56" t="str" cm="1">
        <f t="array" ref="J29">IFERROR(_xlfn.IFS($Y29=1,"熱源水入口温度：65℃",$Y29=2,"熱源水入口温度：90℃",$Y29=3,"熱源水入口温度：70℃"),"")</f>
        <v/>
      </c>
      <c r="K29" s="68"/>
      <c r="L29" s="46"/>
      <c r="M29" s="46"/>
      <c r="N29" s="43" t="str" cm="1">
        <f t="array" ref="N29">IFERROR(_xlfn.IFS(AND($Y29=1,$Z29=1),VALUE(3.5),AND($Y29=2,$Z29=2),VALUE(3),AND($Y29=3,$Z29=3),VALUE(2.46)),"")</f>
        <v/>
      </c>
      <c r="O29" s="58" t="str">
        <f t="shared" si="7"/>
        <v/>
      </c>
      <c r="P29" s="66"/>
      <c r="Q29" s="17"/>
      <c r="R29" s="59"/>
      <c r="S29" s="142"/>
      <c r="T29" s="143"/>
      <c r="U29" s="144"/>
      <c r="V29" s="145"/>
      <c r="W29" s="72" t="str">
        <f t="shared" si="0"/>
        <v/>
      </c>
      <c r="X29" s="7"/>
      <c r="Y29" s="7" t="str">
        <f t="shared" si="8"/>
        <v/>
      </c>
      <c r="Z29" s="7" t="str">
        <f t="shared" si="9"/>
        <v/>
      </c>
      <c r="AA29" s="30">
        <f t="shared" si="1"/>
        <v>0</v>
      </c>
      <c r="AB29" s="30">
        <f t="shared" si="2"/>
        <v>0</v>
      </c>
      <c r="AC29" s="30" t="str">
        <f t="shared" si="10"/>
        <v/>
      </c>
      <c r="AD29" s="7">
        <f t="shared" si="11"/>
        <v>0</v>
      </c>
      <c r="AE29" s="7">
        <f t="shared" si="12"/>
        <v>0</v>
      </c>
    </row>
    <row r="30" spans="1:31" s="4" customFormat="1" ht="33" customHeight="1">
      <c r="A30" s="50">
        <f t="shared" si="3"/>
        <v>18</v>
      </c>
      <c r="B30" s="51" t="str">
        <f t="shared" si="4"/>
        <v/>
      </c>
      <c r="C30" s="152"/>
      <c r="D30" s="16" t="str">
        <f t="shared" si="5"/>
        <v/>
      </c>
      <c r="E30" s="16" t="str">
        <f t="shared" si="13"/>
        <v/>
      </c>
      <c r="F30" s="17"/>
      <c r="G30" s="53"/>
      <c r="H30" s="54" t="str">
        <f t="shared" si="6"/>
        <v/>
      </c>
      <c r="I30" s="18"/>
      <c r="J30" s="56" t="str" cm="1">
        <f t="array" ref="J30">IFERROR(_xlfn.IFS($Y30=1,"熱源水入口温度：65℃",$Y30=2,"熱源水入口温度：90℃",$Y30=3,"熱源水入口温度：70℃"),"")</f>
        <v/>
      </c>
      <c r="K30" s="68"/>
      <c r="L30" s="46"/>
      <c r="M30" s="46"/>
      <c r="N30" s="43" t="str" cm="1">
        <f t="array" ref="N30">IFERROR(_xlfn.IFS(AND($Y30=1,$Z30=1),VALUE(3.5),AND($Y30=2,$Z30=2),VALUE(3),AND($Y30=3,$Z30=3),VALUE(2.46)),"")</f>
        <v/>
      </c>
      <c r="O30" s="58" t="str">
        <f t="shared" si="7"/>
        <v/>
      </c>
      <c r="P30" s="66"/>
      <c r="Q30" s="17"/>
      <c r="R30" s="59"/>
      <c r="S30" s="142"/>
      <c r="T30" s="143"/>
      <c r="U30" s="144"/>
      <c r="V30" s="145"/>
      <c r="W30" s="72" t="str">
        <f t="shared" si="0"/>
        <v/>
      </c>
      <c r="X30" s="7"/>
      <c r="Y30" s="7" t="str">
        <f t="shared" si="8"/>
        <v/>
      </c>
      <c r="Z30" s="7" t="str">
        <f t="shared" si="9"/>
        <v/>
      </c>
      <c r="AA30" s="30">
        <f t="shared" si="1"/>
        <v>0</v>
      </c>
      <c r="AB30" s="30">
        <f t="shared" si="2"/>
        <v>0</v>
      </c>
      <c r="AC30" s="30" t="str">
        <f t="shared" si="10"/>
        <v/>
      </c>
      <c r="AD30" s="7">
        <f t="shared" si="11"/>
        <v>0</v>
      </c>
      <c r="AE30" s="7">
        <f t="shared" si="12"/>
        <v>0</v>
      </c>
    </row>
    <row r="31" spans="1:31" s="4" customFormat="1" ht="33" customHeight="1">
      <c r="A31" s="50">
        <f t="shared" si="3"/>
        <v>19</v>
      </c>
      <c r="B31" s="51" t="str">
        <f t="shared" si="4"/>
        <v/>
      </c>
      <c r="C31" s="152"/>
      <c r="D31" s="16" t="str">
        <f t="shared" si="5"/>
        <v/>
      </c>
      <c r="E31" s="16" t="str">
        <f t="shared" si="13"/>
        <v/>
      </c>
      <c r="F31" s="17"/>
      <c r="G31" s="17"/>
      <c r="H31" s="54" t="str">
        <f t="shared" si="6"/>
        <v/>
      </c>
      <c r="I31" s="18"/>
      <c r="J31" s="56" t="str" cm="1">
        <f t="array" ref="J31">IFERROR(_xlfn.IFS($Y31=1,"熱源水入口温度：65℃",$Y31=2,"熱源水入口温度：90℃",$Y31=3,"熱源水入口温度：70℃"),"")</f>
        <v/>
      </c>
      <c r="K31" s="68"/>
      <c r="L31" s="46"/>
      <c r="M31" s="46"/>
      <c r="N31" s="43" t="str" cm="1">
        <f t="array" ref="N31">IFERROR(_xlfn.IFS(AND($Y31=1,$Z31=1),VALUE(3.5),AND($Y31=2,$Z31=2),VALUE(3),AND($Y31=3,$Z31=3),VALUE(2.46)),"")</f>
        <v/>
      </c>
      <c r="O31" s="58" t="str">
        <f t="shared" si="7"/>
        <v/>
      </c>
      <c r="P31" s="66"/>
      <c r="Q31" s="17"/>
      <c r="R31" s="59"/>
      <c r="S31" s="142"/>
      <c r="T31" s="143"/>
      <c r="U31" s="144"/>
      <c r="V31" s="145"/>
      <c r="W31" s="72" t="str">
        <f t="shared" si="0"/>
        <v/>
      </c>
      <c r="X31" s="7"/>
      <c r="Y31" s="7" t="str">
        <f t="shared" si="8"/>
        <v/>
      </c>
      <c r="Z31" s="7" t="str">
        <f t="shared" si="9"/>
        <v/>
      </c>
      <c r="AA31" s="30">
        <f t="shared" si="1"/>
        <v>0</v>
      </c>
      <c r="AB31" s="30">
        <f t="shared" si="2"/>
        <v>0</v>
      </c>
      <c r="AC31" s="30" t="str">
        <f t="shared" si="10"/>
        <v/>
      </c>
      <c r="AD31" s="7">
        <f t="shared" si="11"/>
        <v>0</v>
      </c>
      <c r="AE31" s="7">
        <f t="shared" si="12"/>
        <v>0</v>
      </c>
    </row>
    <row r="32" spans="1:31" s="4" customFormat="1" ht="33" customHeight="1">
      <c r="A32" s="50">
        <f t="shared" si="3"/>
        <v>20</v>
      </c>
      <c r="B32" s="51" t="str">
        <f t="shared" si="4"/>
        <v/>
      </c>
      <c r="C32" s="152"/>
      <c r="D32" s="16" t="str">
        <f t="shared" si="5"/>
        <v/>
      </c>
      <c r="E32" s="16" t="str">
        <f t="shared" si="13"/>
        <v/>
      </c>
      <c r="F32" s="17"/>
      <c r="G32" s="17"/>
      <c r="H32" s="54" t="str">
        <f t="shared" si="6"/>
        <v/>
      </c>
      <c r="I32" s="18"/>
      <c r="J32" s="56" t="str" cm="1">
        <f t="array" ref="J32">IFERROR(_xlfn.IFS($Y32=1,"熱源水入口温度：65℃",$Y32=2,"熱源水入口温度：90℃",$Y32=3,"熱源水入口温度：70℃"),"")</f>
        <v/>
      </c>
      <c r="K32" s="68"/>
      <c r="L32" s="46"/>
      <c r="M32" s="46"/>
      <c r="N32" s="43" t="str" cm="1">
        <f t="array" ref="N32">IFERROR(_xlfn.IFS(AND($Y32=1,$Z32=1),VALUE(3.5),AND($Y32=2,$Z32=2),VALUE(3),AND($Y32=3,$Z32=3),VALUE(2.46)),"")</f>
        <v/>
      </c>
      <c r="O32" s="58" t="str">
        <f t="shared" si="7"/>
        <v/>
      </c>
      <c r="P32" s="66"/>
      <c r="Q32" s="17"/>
      <c r="R32" s="59"/>
      <c r="S32" s="142"/>
      <c r="T32" s="143"/>
      <c r="U32" s="144"/>
      <c r="V32" s="145"/>
      <c r="W32" s="72" t="str">
        <f t="shared" si="0"/>
        <v/>
      </c>
      <c r="X32" s="7"/>
      <c r="Y32" s="7" t="str">
        <f t="shared" si="8"/>
        <v/>
      </c>
      <c r="Z32" s="7" t="str">
        <f t="shared" si="9"/>
        <v/>
      </c>
      <c r="AA32" s="30">
        <f t="shared" si="1"/>
        <v>0</v>
      </c>
      <c r="AB32" s="30">
        <f t="shared" si="2"/>
        <v>0</v>
      </c>
      <c r="AC32" s="30" t="str">
        <f t="shared" si="10"/>
        <v/>
      </c>
      <c r="AD32" s="7">
        <f t="shared" si="11"/>
        <v>0</v>
      </c>
      <c r="AE32" s="7">
        <f t="shared" si="12"/>
        <v>0</v>
      </c>
    </row>
    <row r="33" spans="1:31" s="4" customFormat="1" ht="33" customHeight="1">
      <c r="A33" s="50">
        <f t="shared" si="3"/>
        <v>21</v>
      </c>
      <c r="B33" s="51" t="str">
        <f t="shared" si="4"/>
        <v/>
      </c>
      <c r="C33" s="152"/>
      <c r="D33" s="16" t="str">
        <f t="shared" si="5"/>
        <v/>
      </c>
      <c r="E33" s="16" t="str">
        <f t="shared" si="13"/>
        <v/>
      </c>
      <c r="F33" s="17"/>
      <c r="G33" s="17"/>
      <c r="H33" s="54" t="str">
        <f t="shared" si="6"/>
        <v/>
      </c>
      <c r="I33" s="18"/>
      <c r="J33" s="56" t="str" cm="1">
        <f t="array" ref="J33">IFERROR(_xlfn.IFS($Y33=1,"熱源水入口温度：65℃",$Y33=2,"熱源水入口温度：90℃",$Y33=3,"熱源水入口温度：70℃"),"")</f>
        <v/>
      </c>
      <c r="K33" s="68"/>
      <c r="L33" s="46"/>
      <c r="M33" s="46"/>
      <c r="N33" s="43" t="str" cm="1">
        <f t="array" ref="N33">IFERROR(_xlfn.IFS(AND($Y33=1,$Z33=1),VALUE(3.5),AND($Y33=2,$Z33=2),VALUE(3),AND($Y33=3,$Z33=3),VALUE(2.46)),"")</f>
        <v/>
      </c>
      <c r="O33" s="58" t="str">
        <f t="shared" si="7"/>
        <v/>
      </c>
      <c r="P33" s="66"/>
      <c r="Q33" s="17"/>
      <c r="R33" s="59"/>
      <c r="S33" s="142"/>
      <c r="T33" s="143"/>
      <c r="U33" s="144"/>
      <c r="V33" s="145"/>
      <c r="W33" s="72" t="str">
        <f t="shared" si="0"/>
        <v/>
      </c>
      <c r="X33" s="7"/>
      <c r="Y33" s="7" t="str">
        <f t="shared" si="8"/>
        <v/>
      </c>
      <c r="Z33" s="7" t="str">
        <f t="shared" si="9"/>
        <v/>
      </c>
      <c r="AA33" s="30">
        <f t="shared" si="1"/>
        <v>0</v>
      </c>
      <c r="AB33" s="30">
        <f t="shared" si="2"/>
        <v>0</v>
      </c>
      <c r="AC33" s="30" t="str">
        <f t="shared" si="10"/>
        <v/>
      </c>
      <c r="AD33" s="7">
        <f t="shared" si="11"/>
        <v>0</v>
      </c>
      <c r="AE33" s="7">
        <f t="shared" si="12"/>
        <v>0</v>
      </c>
    </row>
    <row r="34" spans="1:31" s="4" customFormat="1" ht="33" customHeight="1">
      <c r="A34" s="50">
        <f t="shared" si="3"/>
        <v>22</v>
      </c>
      <c r="B34" s="51" t="str">
        <f t="shared" si="4"/>
        <v/>
      </c>
      <c r="C34" s="152"/>
      <c r="D34" s="16" t="str">
        <f t="shared" si="5"/>
        <v/>
      </c>
      <c r="E34" s="16" t="str">
        <f t="shared" si="13"/>
        <v/>
      </c>
      <c r="F34" s="17"/>
      <c r="G34" s="17"/>
      <c r="H34" s="54" t="str">
        <f t="shared" si="6"/>
        <v/>
      </c>
      <c r="I34" s="18"/>
      <c r="J34" s="56" t="str" cm="1">
        <f t="array" ref="J34">IFERROR(_xlfn.IFS($Y34=1,"熱源水入口温度：65℃",$Y34=2,"熱源水入口温度：90℃",$Y34=3,"熱源水入口温度：70℃"),"")</f>
        <v/>
      </c>
      <c r="K34" s="68"/>
      <c r="L34" s="46"/>
      <c r="M34" s="46"/>
      <c r="N34" s="43" t="str" cm="1">
        <f t="array" ref="N34">IFERROR(_xlfn.IFS(AND($Y34=1,$Z34=1),VALUE(3.5),AND($Y34=2,$Z34=2),VALUE(3),AND($Y34=3,$Z34=3),VALUE(2.46)),"")</f>
        <v/>
      </c>
      <c r="O34" s="58" t="str">
        <f t="shared" si="7"/>
        <v/>
      </c>
      <c r="P34" s="66"/>
      <c r="Q34" s="17"/>
      <c r="R34" s="59"/>
      <c r="S34" s="142"/>
      <c r="T34" s="143"/>
      <c r="U34" s="144"/>
      <c r="V34" s="145"/>
      <c r="W34" s="72" t="str">
        <f t="shared" si="0"/>
        <v/>
      </c>
      <c r="X34" s="7"/>
      <c r="Y34" s="7" t="str">
        <f t="shared" si="8"/>
        <v/>
      </c>
      <c r="Z34" s="7" t="str">
        <f t="shared" si="9"/>
        <v/>
      </c>
      <c r="AA34" s="30">
        <f t="shared" si="1"/>
        <v>0</v>
      </c>
      <c r="AB34" s="30">
        <f t="shared" si="2"/>
        <v>0</v>
      </c>
      <c r="AC34" s="30" t="str">
        <f t="shared" si="10"/>
        <v/>
      </c>
      <c r="AD34" s="7">
        <f t="shared" si="11"/>
        <v>0</v>
      </c>
      <c r="AE34" s="7">
        <f t="shared" si="12"/>
        <v>0</v>
      </c>
    </row>
    <row r="35" spans="1:31" s="4" customFormat="1" ht="33" customHeight="1">
      <c r="A35" s="50">
        <f t="shared" si="3"/>
        <v>23</v>
      </c>
      <c r="B35" s="51" t="str">
        <f t="shared" si="4"/>
        <v/>
      </c>
      <c r="C35" s="152"/>
      <c r="D35" s="16" t="str">
        <f t="shared" si="5"/>
        <v/>
      </c>
      <c r="E35" s="16" t="str">
        <f t="shared" si="13"/>
        <v/>
      </c>
      <c r="F35" s="17"/>
      <c r="G35" s="17"/>
      <c r="H35" s="54" t="str">
        <f t="shared" si="6"/>
        <v/>
      </c>
      <c r="I35" s="18"/>
      <c r="J35" s="56" t="str" cm="1">
        <f t="array" ref="J35">IFERROR(_xlfn.IFS($Y35=1,"熱源水入口温度：65℃",$Y35=2,"熱源水入口温度：90℃",$Y35=3,"熱源水入口温度：70℃"),"")</f>
        <v/>
      </c>
      <c r="K35" s="68"/>
      <c r="L35" s="46"/>
      <c r="M35" s="46"/>
      <c r="N35" s="43" t="str" cm="1">
        <f t="array" ref="N35">IFERROR(_xlfn.IFS(AND($Y35=1,$Z35=1),VALUE(3.5),AND($Y35=2,$Z35=2),VALUE(3),AND($Y35=3,$Z35=3),VALUE(2.46)),"")</f>
        <v/>
      </c>
      <c r="O35" s="58" t="str">
        <f t="shared" si="7"/>
        <v/>
      </c>
      <c r="P35" s="66"/>
      <c r="Q35" s="17"/>
      <c r="R35" s="59"/>
      <c r="S35" s="142"/>
      <c r="T35" s="143"/>
      <c r="U35" s="144"/>
      <c r="V35" s="145"/>
      <c r="W35" s="72" t="str">
        <f t="shared" si="0"/>
        <v/>
      </c>
      <c r="X35" s="7"/>
      <c r="Y35" s="7" t="str">
        <f t="shared" si="8"/>
        <v/>
      </c>
      <c r="Z35" s="7" t="str">
        <f t="shared" si="9"/>
        <v/>
      </c>
      <c r="AA35" s="30">
        <f t="shared" si="1"/>
        <v>0</v>
      </c>
      <c r="AB35" s="30">
        <f t="shared" si="2"/>
        <v>0</v>
      </c>
      <c r="AC35" s="30" t="str">
        <f t="shared" si="10"/>
        <v/>
      </c>
      <c r="AD35" s="7">
        <f t="shared" si="11"/>
        <v>0</v>
      </c>
      <c r="AE35" s="7">
        <f t="shared" si="12"/>
        <v>0</v>
      </c>
    </row>
    <row r="36" spans="1:31" s="4" customFormat="1" ht="33" customHeight="1">
      <c r="A36" s="50">
        <f t="shared" si="3"/>
        <v>24</v>
      </c>
      <c r="B36" s="51" t="str">
        <f t="shared" si="4"/>
        <v/>
      </c>
      <c r="C36" s="152"/>
      <c r="D36" s="16" t="str">
        <f t="shared" si="5"/>
        <v/>
      </c>
      <c r="E36" s="16" t="str">
        <f t="shared" si="13"/>
        <v/>
      </c>
      <c r="F36" s="17"/>
      <c r="G36" s="17"/>
      <c r="H36" s="54" t="str">
        <f t="shared" si="6"/>
        <v/>
      </c>
      <c r="I36" s="18"/>
      <c r="J36" s="56" t="str" cm="1">
        <f t="array" ref="J36">IFERROR(_xlfn.IFS($Y36=1,"熱源水入口温度：65℃",$Y36=2,"熱源水入口温度：90℃",$Y36=3,"熱源水入口温度：70℃"),"")</f>
        <v/>
      </c>
      <c r="K36" s="68"/>
      <c r="L36" s="46"/>
      <c r="M36" s="46"/>
      <c r="N36" s="43" t="str" cm="1">
        <f t="array" ref="N36">IFERROR(_xlfn.IFS(AND($Y36=1,$Z36=1),VALUE(3.5),AND($Y36=2,$Z36=2),VALUE(3),AND($Y36=3,$Z36=3),VALUE(2.46)),"")</f>
        <v/>
      </c>
      <c r="O36" s="58" t="str">
        <f t="shared" si="7"/>
        <v/>
      </c>
      <c r="P36" s="66"/>
      <c r="Q36" s="17"/>
      <c r="R36" s="59"/>
      <c r="S36" s="142"/>
      <c r="T36" s="143"/>
      <c r="U36" s="144"/>
      <c r="V36" s="145"/>
      <c r="W36" s="72" t="str">
        <f t="shared" si="0"/>
        <v/>
      </c>
      <c r="X36" s="7"/>
      <c r="Y36" s="7" t="str">
        <f t="shared" si="8"/>
        <v/>
      </c>
      <c r="Z36" s="7" t="str">
        <f t="shared" si="9"/>
        <v/>
      </c>
      <c r="AA36" s="30">
        <f t="shared" si="1"/>
        <v>0</v>
      </c>
      <c r="AB36" s="30">
        <f t="shared" si="2"/>
        <v>0</v>
      </c>
      <c r="AC36" s="30" t="str">
        <f t="shared" si="10"/>
        <v/>
      </c>
      <c r="AD36" s="7">
        <f t="shared" si="11"/>
        <v>0</v>
      </c>
      <c r="AE36" s="7">
        <f t="shared" si="12"/>
        <v>0</v>
      </c>
    </row>
    <row r="37" spans="1:31" s="4" customFormat="1" ht="33" customHeight="1">
      <c r="A37" s="50">
        <f t="shared" si="3"/>
        <v>25</v>
      </c>
      <c r="B37" s="51" t="str">
        <f t="shared" si="4"/>
        <v/>
      </c>
      <c r="C37" s="152"/>
      <c r="D37" s="16" t="str">
        <f t="shared" si="5"/>
        <v/>
      </c>
      <c r="E37" s="16" t="str">
        <f t="shared" si="13"/>
        <v/>
      </c>
      <c r="F37" s="17"/>
      <c r="G37" s="17"/>
      <c r="H37" s="54" t="str">
        <f t="shared" si="6"/>
        <v/>
      </c>
      <c r="I37" s="18"/>
      <c r="J37" s="56" t="str" cm="1">
        <f t="array" ref="J37">IFERROR(_xlfn.IFS($Y37=1,"熱源水入口温度：65℃",$Y37=2,"熱源水入口温度：90℃",$Y37=3,"熱源水入口温度：70℃"),"")</f>
        <v/>
      </c>
      <c r="K37" s="68"/>
      <c r="L37" s="46"/>
      <c r="M37" s="46"/>
      <c r="N37" s="43" t="str" cm="1">
        <f t="array" ref="N37">IFERROR(_xlfn.IFS(AND($Y37=1,$Z37=1),VALUE(3.5),AND($Y37=2,$Z37=2),VALUE(3),AND($Y37=3,$Z37=3),VALUE(2.46)),"")</f>
        <v/>
      </c>
      <c r="O37" s="58" t="str">
        <f t="shared" si="7"/>
        <v/>
      </c>
      <c r="P37" s="66"/>
      <c r="Q37" s="17"/>
      <c r="R37" s="59"/>
      <c r="S37" s="142"/>
      <c r="T37" s="143"/>
      <c r="U37" s="144"/>
      <c r="V37" s="145"/>
      <c r="W37" s="72" t="str">
        <f t="shared" si="0"/>
        <v/>
      </c>
      <c r="X37" s="7"/>
      <c r="Y37" s="7" t="str">
        <f t="shared" si="8"/>
        <v/>
      </c>
      <c r="Z37" s="7" t="str">
        <f t="shared" si="9"/>
        <v/>
      </c>
      <c r="AA37" s="30">
        <f t="shared" si="1"/>
        <v>0</v>
      </c>
      <c r="AB37" s="30">
        <f t="shared" si="2"/>
        <v>0</v>
      </c>
      <c r="AC37" s="30" t="str">
        <f t="shared" si="10"/>
        <v/>
      </c>
      <c r="AD37" s="7">
        <f t="shared" si="11"/>
        <v>0</v>
      </c>
      <c r="AE37" s="7">
        <f t="shared" si="12"/>
        <v>0</v>
      </c>
    </row>
    <row r="38" spans="1:31" s="4" customFormat="1" ht="33" customHeight="1">
      <c r="A38" s="50">
        <f t="shared" si="3"/>
        <v>26</v>
      </c>
      <c r="B38" s="51" t="str">
        <f t="shared" si="4"/>
        <v/>
      </c>
      <c r="C38" s="152"/>
      <c r="D38" s="16" t="str">
        <f t="shared" si="5"/>
        <v/>
      </c>
      <c r="E38" s="16" t="str">
        <f t="shared" si="13"/>
        <v/>
      </c>
      <c r="F38" s="17"/>
      <c r="G38" s="17"/>
      <c r="H38" s="54" t="str">
        <f t="shared" si="6"/>
        <v/>
      </c>
      <c r="I38" s="18"/>
      <c r="J38" s="56" t="str" cm="1">
        <f t="array" ref="J38">IFERROR(_xlfn.IFS($Y38=1,"熱源水入口温度：65℃",$Y38=2,"熱源水入口温度：90℃",$Y38=3,"熱源水入口温度：70℃"),"")</f>
        <v/>
      </c>
      <c r="K38" s="68"/>
      <c r="L38" s="46"/>
      <c r="M38" s="46"/>
      <c r="N38" s="43" t="str" cm="1">
        <f t="array" ref="N38">IFERROR(_xlfn.IFS(AND($Y38=1,$Z38=1),VALUE(3.5),AND($Y38=2,$Z38=2),VALUE(3),AND($Y38=3,$Z38=3),VALUE(2.46)),"")</f>
        <v/>
      </c>
      <c r="O38" s="58" t="str">
        <f t="shared" si="7"/>
        <v/>
      </c>
      <c r="P38" s="66"/>
      <c r="Q38" s="17"/>
      <c r="R38" s="59"/>
      <c r="S38" s="142"/>
      <c r="T38" s="143"/>
      <c r="U38" s="144"/>
      <c r="V38" s="145"/>
      <c r="W38" s="72" t="str">
        <f t="shared" si="0"/>
        <v/>
      </c>
      <c r="X38" s="7"/>
      <c r="Y38" s="7" t="str">
        <f t="shared" si="8"/>
        <v/>
      </c>
      <c r="Z38" s="7" t="str">
        <f t="shared" si="9"/>
        <v/>
      </c>
      <c r="AA38" s="30">
        <f t="shared" si="1"/>
        <v>0</v>
      </c>
      <c r="AB38" s="30">
        <f t="shared" si="2"/>
        <v>0</v>
      </c>
      <c r="AC38" s="30" t="str">
        <f t="shared" si="10"/>
        <v/>
      </c>
      <c r="AD38" s="7">
        <f t="shared" si="11"/>
        <v>0</v>
      </c>
      <c r="AE38" s="7">
        <f t="shared" si="12"/>
        <v>0</v>
      </c>
    </row>
    <row r="39" spans="1:31" s="4" customFormat="1" ht="33" customHeight="1">
      <c r="A39" s="50">
        <f t="shared" si="3"/>
        <v>27</v>
      </c>
      <c r="B39" s="51" t="str">
        <f t="shared" si="4"/>
        <v/>
      </c>
      <c r="C39" s="152"/>
      <c r="D39" s="16" t="str">
        <f t="shared" si="5"/>
        <v/>
      </c>
      <c r="E39" s="16" t="str">
        <f t="shared" si="13"/>
        <v/>
      </c>
      <c r="F39" s="17"/>
      <c r="G39" s="17"/>
      <c r="H39" s="54" t="str">
        <f t="shared" si="6"/>
        <v/>
      </c>
      <c r="I39" s="18"/>
      <c r="J39" s="56" t="str" cm="1">
        <f t="array" ref="J39">IFERROR(_xlfn.IFS($Y39=1,"熱源水入口温度：65℃",$Y39=2,"熱源水入口温度：90℃",$Y39=3,"熱源水入口温度：70℃"),"")</f>
        <v/>
      </c>
      <c r="K39" s="68"/>
      <c r="L39" s="46"/>
      <c r="M39" s="46"/>
      <c r="N39" s="43" t="str" cm="1">
        <f t="array" ref="N39">IFERROR(_xlfn.IFS(AND($Y39=1,$Z39=1),VALUE(3.5),AND($Y39=2,$Z39=2),VALUE(3),AND($Y39=3,$Z39=3),VALUE(2.46)),"")</f>
        <v/>
      </c>
      <c r="O39" s="58" t="str">
        <f t="shared" si="7"/>
        <v/>
      </c>
      <c r="P39" s="66"/>
      <c r="Q39" s="17"/>
      <c r="R39" s="59"/>
      <c r="S39" s="142"/>
      <c r="T39" s="143"/>
      <c r="U39" s="144"/>
      <c r="V39" s="145"/>
      <c r="W39" s="72" t="str">
        <f t="shared" si="0"/>
        <v/>
      </c>
      <c r="X39" s="7"/>
      <c r="Y39" s="7" t="str">
        <f t="shared" si="8"/>
        <v/>
      </c>
      <c r="Z39" s="7" t="str">
        <f t="shared" si="9"/>
        <v/>
      </c>
      <c r="AA39" s="30">
        <f t="shared" si="1"/>
        <v>0</v>
      </c>
      <c r="AB39" s="30">
        <f t="shared" si="2"/>
        <v>0</v>
      </c>
      <c r="AC39" s="30" t="str">
        <f t="shared" si="10"/>
        <v/>
      </c>
      <c r="AD39" s="7">
        <f t="shared" si="11"/>
        <v>0</v>
      </c>
      <c r="AE39" s="7">
        <f t="shared" si="12"/>
        <v>0</v>
      </c>
    </row>
    <row r="40" spans="1:31" s="4" customFormat="1" ht="33" customHeight="1">
      <c r="A40" s="50">
        <f t="shared" si="3"/>
        <v>28</v>
      </c>
      <c r="B40" s="51" t="str">
        <f t="shared" si="4"/>
        <v/>
      </c>
      <c r="C40" s="152"/>
      <c r="D40" s="16" t="str">
        <f t="shared" si="5"/>
        <v/>
      </c>
      <c r="E40" s="16" t="str">
        <f t="shared" si="13"/>
        <v/>
      </c>
      <c r="F40" s="17"/>
      <c r="G40" s="17"/>
      <c r="H40" s="54" t="str">
        <f t="shared" si="6"/>
        <v/>
      </c>
      <c r="I40" s="18"/>
      <c r="J40" s="56" t="str" cm="1">
        <f t="array" ref="J40">IFERROR(_xlfn.IFS($Y40=1,"熱源水入口温度：65℃",$Y40=2,"熱源水入口温度：90℃",$Y40=3,"熱源水入口温度：70℃"),"")</f>
        <v/>
      </c>
      <c r="K40" s="68"/>
      <c r="L40" s="46"/>
      <c r="M40" s="46"/>
      <c r="N40" s="43" t="str" cm="1">
        <f t="array" ref="N40">IFERROR(_xlfn.IFS(AND($Y40=1,$Z40=1),VALUE(3.5),AND($Y40=2,$Z40=2),VALUE(3),AND($Y40=3,$Z40=3),VALUE(2.46)),"")</f>
        <v/>
      </c>
      <c r="O40" s="58" t="str">
        <f t="shared" si="7"/>
        <v/>
      </c>
      <c r="P40" s="66"/>
      <c r="Q40" s="17"/>
      <c r="R40" s="59"/>
      <c r="S40" s="142"/>
      <c r="T40" s="143"/>
      <c r="U40" s="144"/>
      <c r="V40" s="145"/>
      <c r="W40" s="72" t="str">
        <f t="shared" si="0"/>
        <v/>
      </c>
      <c r="X40" s="7"/>
      <c r="Y40" s="7" t="str">
        <f t="shared" si="8"/>
        <v/>
      </c>
      <c r="Z40" s="7" t="str">
        <f t="shared" si="9"/>
        <v/>
      </c>
      <c r="AA40" s="30">
        <f t="shared" si="1"/>
        <v>0</v>
      </c>
      <c r="AB40" s="30">
        <f t="shared" si="2"/>
        <v>0</v>
      </c>
      <c r="AC40" s="30" t="str">
        <f t="shared" si="10"/>
        <v/>
      </c>
      <c r="AD40" s="7">
        <f t="shared" si="11"/>
        <v>0</v>
      </c>
      <c r="AE40" s="7">
        <f t="shared" si="12"/>
        <v>0</v>
      </c>
    </row>
    <row r="41" spans="1:31" s="4" customFormat="1" ht="33" customHeight="1">
      <c r="A41" s="50">
        <f t="shared" si="3"/>
        <v>29</v>
      </c>
      <c r="B41" s="51" t="str">
        <f t="shared" si="4"/>
        <v/>
      </c>
      <c r="C41" s="152"/>
      <c r="D41" s="16" t="str">
        <f t="shared" si="5"/>
        <v/>
      </c>
      <c r="E41" s="16" t="str">
        <f t="shared" si="13"/>
        <v/>
      </c>
      <c r="F41" s="17"/>
      <c r="G41" s="17"/>
      <c r="H41" s="54" t="str">
        <f t="shared" si="6"/>
        <v/>
      </c>
      <c r="I41" s="18"/>
      <c r="J41" s="56" t="str" cm="1">
        <f t="array" ref="J41">IFERROR(_xlfn.IFS($Y41=1,"熱源水入口温度：65℃",$Y41=2,"熱源水入口温度：90℃",$Y41=3,"熱源水入口温度：70℃"),"")</f>
        <v/>
      </c>
      <c r="K41" s="68"/>
      <c r="L41" s="46"/>
      <c r="M41" s="46"/>
      <c r="N41" s="43" t="str" cm="1">
        <f t="array" ref="N41">IFERROR(_xlfn.IFS(AND($Y41=1,$Z41=1),VALUE(3.5),AND($Y41=2,$Z41=2),VALUE(3),AND($Y41=3,$Z41=3),VALUE(2.46)),"")</f>
        <v/>
      </c>
      <c r="O41" s="58" t="str">
        <f t="shared" si="7"/>
        <v/>
      </c>
      <c r="P41" s="66"/>
      <c r="Q41" s="17"/>
      <c r="R41" s="59"/>
      <c r="S41" s="142"/>
      <c r="T41" s="143"/>
      <c r="U41" s="144"/>
      <c r="V41" s="145"/>
      <c r="W41" s="72" t="str">
        <f t="shared" si="0"/>
        <v/>
      </c>
      <c r="X41" s="7"/>
      <c r="Y41" s="7" t="str">
        <f t="shared" si="8"/>
        <v/>
      </c>
      <c r="Z41" s="7" t="str">
        <f t="shared" si="9"/>
        <v/>
      </c>
      <c r="AA41" s="30">
        <f t="shared" si="1"/>
        <v>0</v>
      </c>
      <c r="AB41" s="30">
        <f t="shared" si="2"/>
        <v>0</v>
      </c>
      <c r="AC41" s="30" t="str">
        <f t="shared" si="10"/>
        <v/>
      </c>
      <c r="AD41" s="7">
        <f t="shared" si="11"/>
        <v>0</v>
      </c>
      <c r="AE41" s="7">
        <f t="shared" si="12"/>
        <v>0</v>
      </c>
    </row>
    <row r="42" spans="1:31" s="4" customFormat="1" ht="33" customHeight="1">
      <c r="A42" s="50">
        <f t="shared" si="3"/>
        <v>30</v>
      </c>
      <c r="B42" s="51" t="str">
        <f t="shared" si="4"/>
        <v/>
      </c>
      <c r="C42" s="152"/>
      <c r="D42" s="16" t="str">
        <f t="shared" si="5"/>
        <v/>
      </c>
      <c r="E42" s="16" t="str">
        <f t="shared" si="13"/>
        <v/>
      </c>
      <c r="F42" s="17"/>
      <c r="G42" s="17"/>
      <c r="H42" s="54" t="str">
        <f t="shared" si="6"/>
        <v/>
      </c>
      <c r="I42" s="18"/>
      <c r="J42" s="56" t="str" cm="1">
        <f t="array" ref="J42">IFERROR(_xlfn.IFS($Y42=1,"熱源水入口温度：65℃",$Y42=2,"熱源水入口温度：90℃",$Y42=3,"熱源水入口温度：70℃"),"")</f>
        <v/>
      </c>
      <c r="K42" s="68"/>
      <c r="L42" s="46"/>
      <c r="M42" s="46"/>
      <c r="N42" s="43" t="str" cm="1">
        <f t="array" ref="N42">IFERROR(_xlfn.IFS(AND($Y42=1,$Z42=1),VALUE(3.5),AND($Y42=2,$Z42=2),VALUE(3),AND($Y42=3,$Z42=3),VALUE(2.46)),"")</f>
        <v/>
      </c>
      <c r="O42" s="58" t="str">
        <f t="shared" si="7"/>
        <v/>
      </c>
      <c r="P42" s="66"/>
      <c r="Q42" s="17"/>
      <c r="R42" s="59"/>
      <c r="S42" s="142"/>
      <c r="T42" s="143"/>
      <c r="U42" s="144"/>
      <c r="V42" s="145"/>
      <c r="W42" s="72" t="str">
        <f t="shared" si="0"/>
        <v/>
      </c>
      <c r="X42" s="7"/>
      <c r="Y42" s="7" t="str">
        <f t="shared" si="8"/>
        <v/>
      </c>
      <c r="Z42" s="7" t="str">
        <f t="shared" si="9"/>
        <v/>
      </c>
      <c r="AA42" s="30">
        <f t="shared" si="1"/>
        <v>0</v>
      </c>
      <c r="AB42" s="30">
        <f t="shared" si="2"/>
        <v>0</v>
      </c>
      <c r="AC42" s="30" t="str">
        <f t="shared" si="10"/>
        <v/>
      </c>
      <c r="AD42" s="7">
        <f t="shared" si="11"/>
        <v>0</v>
      </c>
      <c r="AE42" s="7">
        <f t="shared" si="12"/>
        <v>0</v>
      </c>
    </row>
    <row r="43" spans="1:31" s="4" customFormat="1" ht="33" customHeight="1">
      <c r="A43" s="50">
        <f t="shared" si="3"/>
        <v>31</v>
      </c>
      <c r="B43" s="51" t="str">
        <f t="shared" si="4"/>
        <v/>
      </c>
      <c r="C43" s="152"/>
      <c r="D43" s="16" t="str">
        <f t="shared" si="5"/>
        <v/>
      </c>
      <c r="E43" s="16" t="str">
        <f t="shared" si="13"/>
        <v/>
      </c>
      <c r="F43" s="17"/>
      <c r="G43" s="17"/>
      <c r="H43" s="54" t="str">
        <f t="shared" si="6"/>
        <v/>
      </c>
      <c r="I43" s="18"/>
      <c r="J43" s="56" t="str" cm="1">
        <f t="array" ref="J43">IFERROR(_xlfn.IFS($Y43=1,"熱源水入口温度：65℃",$Y43=2,"熱源水入口温度：90℃",$Y43=3,"熱源水入口温度：70℃"),"")</f>
        <v/>
      </c>
      <c r="K43" s="68"/>
      <c r="L43" s="46"/>
      <c r="M43" s="46"/>
      <c r="N43" s="43" t="str" cm="1">
        <f t="array" ref="N43">IFERROR(_xlfn.IFS(AND($Y43=1,$Z43=1),VALUE(3.5),AND($Y43=2,$Z43=2),VALUE(3),AND($Y43=3,$Z43=3),VALUE(2.46)),"")</f>
        <v/>
      </c>
      <c r="O43" s="58" t="str">
        <f t="shared" si="7"/>
        <v/>
      </c>
      <c r="P43" s="66"/>
      <c r="Q43" s="17"/>
      <c r="R43" s="59"/>
      <c r="S43" s="142"/>
      <c r="T43" s="143"/>
      <c r="U43" s="144"/>
      <c r="V43" s="145"/>
      <c r="W43" s="72" t="str">
        <f t="shared" si="0"/>
        <v/>
      </c>
      <c r="X43" s="7"/>
      <c r="Y43" s="7" t="str">
        <f t="shared" si="8"/>
        <v/>
      </c>
      <c r="Z43" s="7" t="str">
        <f t="shared" si="9"/>
        <v/>
      </c>
      <c r="AA43" s="30">
        <f t="shared" si="1"/>
        <v>0</v>
      </c>
      <c r="AB43" s="30">
        <f t="shared" si="2"/>
        <v>0</v>
      </c>
      <c r="AC43" s="30" t="str">
        <f t="shared" si="10"/>
        <v/>
      </c>
      <c r="AD43" s="7">
        <f t="shared" si="11"/>
        <v>0</v>
      </c>
      <c r="AE43" s="7">
        <f t="shared" si="12"/>
        <v>0</v>
      </c>
    </row>
    <row r="44" spans="1:31" s="4" customFormat="1" ht="33" customHeight="1">
      <c r="A44" s="50">
        <f t="shared" si="3"/>
        <v>32</v>
      </c>
      <c r="B44" s="51" t="str">
        <f t="shared" si="4"/>
        <v/>
      </c>
      <c r="C44" s="152"/>
      <c r="D44" s="16" t="str">
        <f t="shared" si="5"/>
        <v/>
      </c>
      <c r="E44" s="16" t="str">
        <f t="shared" si="13"/>
        <v/>
      </c>
      <c r="F44" s="17"/>
      <c r="G44" s="17"/>
      <c r="H44" s="54" t="str">
        <f t="shared" si="6"/>
        <v/>
      </c>
      <c r="I44" s="18"/>
      <c r="J44" s="56" t="str" cm="1">
        <f t="array" ref="J44">IFERROR(_xlfn.IFS($Y44=1,"熱源水入口温度：65℃",$Y44=2,"熱源水入口温度：90℃",$Y44=3,"熱源水入口温度：70℃"),"")</f>
        <v/>
      </c>
      <c r="K44" s="68"/>
      <c r="L44" s="46"/>
      <c r="M44" s="46"/>
      <c r="N44" s="43" t="str" cm="1">
        <f t="array" ref="N44">IFERROR(_xlfn.IFS(AND($Y44=1,$Z44=1),VALUE(3.5),AND($Y44=2,$Z44=2),VALUE(3),AND($Y44=3,$Z44=3),VALUE(2.46)),"")</f>
        <v/>
      </c>
      <c r="O44" s="58" t="str">
        <f t="shared" si="7"/>
        <v/>
      </c>
      <c r="P44" s="66"/>
      <c r="Q44" s="17"/>
      <c r="R44" s="59"/>
      <c r="S44" s="142"/>
      <c r="T44" s="143"/>
      <c r="U44" s="144"/>
      <c r="V44" s="145"/>
      <c r="W44" s="72" t="str">
        <f t="shared" si="0"/>
        <v/>
      </c>
      <c r="X44" s="7"/>
      <c r="Y44" s="7" t="str">
        <f t="shared" si="8"/>
        <v/>
      </c>
      <c r="Z44" s="7" t="str">
        <f t="shared" si="9"/>
        <v/>
      </c>
      <c r="AA44" s="30">
        <f t="shared" si="1"/>
        <v>0</v>
      </c>
      <c r="AB44" s="30">
        <f t="shared" si="2"/>
        <v>0</v>
      </c>
      <c r="AC44" s="30" t="str">
        <f t="shared" si="10"/>
        <v/>
      </c>
      <c r="AD44" s="7">
        <f t="shared" si="11"/>
        <v>0</v>
      </c>
      <c r="AE44" s="7">
        <f t="shared" si="12"/>
        <v>0</v>
      </c>
    </row>
    <row r="45" spans="1:31" s="4" customFormat="1" ht="33" customHeight="1">
      <c r="A45" s="50">
        <f t="shared" si="3"/>
        <v>33</v>
      </c>
      <c r="B45" s="51" t="str">
        <f t="shared" si="4"/>
        <v/>
      </c>
      <c r="C45" s="152"/>
      <c r="D45" s="16" t="str">
        <f t="shared" si="5"/>
        <v/>
      </c>
      <c r="E45" s="16" t="str">
        <f t="shared" si="13"/>
        <v/>
      </c>
      <c r="F45" s="17"/>
      <c r="G45" s="17"/>
      <c r="H45" s="54" t="str">
        <f t="shared" si="6"/>
        <v/>
      </c>
      <c r="I45" s="18"/>
      <c r="J45" s="56" t="str" cm="1">
        <f t="array" ref="J45">IFERROR(_xlfn.IFS($Y45=1,"熱源水入口温度：65℃",$Y45=2,"熱源水入口温度：90℃",$Y45=3,"熱源水入口温度：70℃"),"")</f>
        <v/>
      </c>
      <c r="K45" s="68"/>
      <c r="L45" s="46"/>
      <c r="M45" s="46"/>
      <c r="N45" s="43" t="str" cm="1">
        <f t="array" ref="N45">IFERROR(_xlfn.IFS(AND($Y45=1,$Z45=1),VALUE(3.5),AND($Y45=2,$Z45=2),VALUE(3),AND($Y45=3,$Z45=3),VALUE(2.46)),"")</f>
        <v/>
      </c>
      <c r="O45" s="58" t="str">
        <f t="shared" si="7"/>
        <v/>
      </c>
      <c r="P45" s="66"/>
      <c r="Q45" s="17"/>
      <c r="R45" s="59"/>
      <c r="S45" s="142"/>
      <c r="T45" s="143"/>
      <c r="U45" s="144"/>
      <c r="V45" s="145"/>
      <c r="W45" s="72" t="str">
        <f t="shared" ref="W45:W62" si="14">IF(G45="","",G45)</f>
        <v/>
      </c>
      <c r="X45" s="7"/>
      <c r="Y45" s="7" t="str">
        <f t="shared" si="8"/>
        <v/>
      </c>
      <c r="Z45" s="7" t="str">
        <f t="shared" si="9"/>
        <v/>
      </c>
      <c r="AA45" s="30">
        <f t="shared" ref="AA45:AA62" si="15">IF(AND(($C45&lt;&gt;""),(OR($C$2="",$F$2="",$G$3="",F45="",G45="",I45="",J45="",K45="",L45="",M45=""))),1,0)</f>
        <v>0</v>
      </c>
      <c r="AB45" s="30">
        <f t="shared" ref="AB45:AB62" si="16">IF(AND($G45&lt;&gt;"",COUNTIF($G45,"*■*")&gt;0,$Q45=""),1,0)</f>
        <v>0</v>
      </c>
      <c r="AC45" s="30" t="str">
        <f t="shared" si="10"/>
        <v/>
      </c>
      <c r="AD45" s="7">
        <f t="shared" si="11"/>
        <v>0</v>
      </c>
      <c r="AE45" s="7">
        <f t="shared" si="12"/>
        <v>0</v>
      </c>
    </row>
    <row r="46" spans="1:31" s="4" customFormat="1" ht="33" customHeight="1">
      <c r="A46" s="50">
        <f t="shared" si="3"/>
        <v>34</v>
      </c>
      <c r="B46" s="51" t="str">
        <f t="shared" si="4"/>
        <v/>
      </c>
      <c r="C46" s="152"/>
      <c r="D46" s="16" t="str">
        <f t="shared" si="5"/>
        <v/>
      </c>
      <c r="E46" s="16" t="str">
        <f t="shared" si="13"/>
        <v/>
      </c>
      <c r="F46" s="17"/>
      <c r="G46" s="17"/>
      <c r="H46" s="54" t="str">
        <f t="shared" si="6"/>
        <v/>
      </c>
      <c r="I46" s="18"/>
      <c r="J46" s="56" t="str" cm="1">
        <f t="array" ref="J46">IFERROR(_xlfn.IFS($Y46=1,"熱源水入口温度：65℃",$Y46=2,"熱源水入口温度：90℃",$Y46=3,"熱源水入口温度：70℃"),"")</f>
        <v/>
      </c>
      <c r="K46" s="68"/>
      <c r="L46" s="46"/>
      <c r="M46" s="46"/>
      <c r="N46" s="43" t="str" cm="1">
        <f t="array" ref="N46">IFERROR(_xlfn.IFS(AND($Y46=1,$Z46=1),VALUE(3.5),AND($Y46=2,$Z46=2),VALUE(3),AND($Y46=3,$Z46=3),VALUE(2.46)),"")</f>
        <v/>
      </c>
      <c r="O46" s="58" t="str">
        <f t="shared" si="7"/>
        <v/>
      </c>
      <c r="P46" s="66"/>
      <c r="Q46" s="17"/>
      <c r="R46" s="59"/>
      <c r="S46" s="142"/>
      <c r="T46" s="143"/>
      <c r="U46" s="144"/>
      <c r="V46" s="145"/>
      <c r="W46" s="72" t="str">
        <f t="shared" si="14"/>
        <v/>
      </c>
      <c r="X46" s="7"/>
      <c r="Y46" s="7" t="str">
        <f t="shared" si="8"/>
        <v/>
      </c>
      <c r="Z46" s="7" t="str">
        <f t="shared" si="9"/>
        <v/>
      </c>
      <c r="AA46" s="30">
        <f t="shared" si="15"/>
        <v>0</v>
      </c>
      <c r="AB46" s="30">
        <f t="shared" si="16"/>
        <v>0</v>
      </c>
      <c r="AC46" s="30" t="str">
        <f t="shared" si="10"/>
        <v/>
      </c>
      <c r="AD46" s="7">
        <f t="shared" si="11"/>
        <v>0</v>
      </c>
      <c r="AE46" s="7">
        <f t="shared" si="12"/>
        <v>0</v>
      </c>
    </row>
    <row r="47" spans="1:31" s="4" customFormat="1" ht="33" customHeight="1">
      <c r="A47" s="50">
        <f t="shared" si="3"/>
        <v>35</v>
      </c>
      <c r="B47" s="51" t="str">
        <f t="shared" si="4"/>
        <v/>
      </c>
      <c r="C47" s="152"/>
      <c r="D47" s="16" t="str">
        <f t="shared" si="5"/>
        <v/>
      </c>
      <c r="E47" s="16" t="str">
        <f t="shared" si="13"/>
        <v/>
      </c>
      <c r="F47" s="17"/>
      <c r="G47" s="17"/>
      <c r="H47" s="54" t="str">
        <f t="shared" si="6"/>
        <v/>
      </c>
      <c r="I47" s="18"/>
      <c r="J47" s="56" t="str" cm="1">
        <f t="array" ref="J47">IFERROR(_xlfn.IFS($Y47=1,"熱源水入口温度：65℃",$Y47=2,"熱源水入口温度：90℃",$Y47=3,"熱源水入口温度：70℃"),"")</f>
        <v/>
      </c>
      <c r="K47" s="68"/>
      <c r="L47" s="46"/>
      <c r="M47" s="46"/>
      <c r="N47" s="43" t="str" cm="1">
        <f t="array" ref="N47">IFERROR(_xlfn.IFS(AND($Y47=1,$Z47=1),VALUE(3.5),AND($Y47=2,$Z47=2),VALUE(3),AND($Y47=3,$Z47=3),VALUE(2.46)),"")</f>
        <v/>
      </c>
      <c r="O47" s="58" t="str">
        <f t="shared" si="7"/>
        <v/>
      </c>
      <c r="P47" s="66"/>
      <c r="Q47" s="17"/>
      <c r="R47" s="59"/>
      <c r="S47" s="142"/>
      <c r="T47" s="143"/>
      <c r="U47" s="144"/>
      <c r="V47" s="145"/>
      <c r="W47" s="72" t="str">
        <f t="shared" si="14"/>
        <v/>
      </c>
      <c r="X47" s="7"/>
      <c r="Y47" s="7" t="str">
        <f t="shared" si="8"/>
        <v/>
      </c>
      <c r="Z47" s="7" t="str">
        <f t="shared" si="9"/>
        <v/>
      </c>
      <c r="AA47" s="30">
        <f t="shared" si="15"/>
        <v>0</v>
      </c>
      <c r="AB47" s="30">
        <f t="shared" si="16"/>
        <v>0</v>
      </c>
      <c r="AC47" s="30" t="str">
        <f t="shared" si="10"/>
        <v/>
      </c>
      <c r="AD47" s="7">
        <f t="shared" si="11"/>
        <v>0</v>
      </c>
      <c r="AE47" s="7">
        <f t="shared" si="12"/>
        <v>0</v>
      </c>
    </row>
    <row r="48" spans="1:31" s="4" customFormat="1" ht="33" customHeight="1">
      <c r="A48" s="50">
        <f t="shared" si="3"/>
        <v>36</v>
      </c>
      <c r="B48" s="51" t="str">
        <f t="shared" si="4"/>
        <v/>
      </c>
      <c r="C48" s="152"/>
      <c r="D48" s="16" t="str">
        <f t="shared" si="5"/>
        <v/>
      </c>
      <c r="E48" s="16" t="str">
        <f t="shared" si="13"/>
        <v/>
      </c>
      <c r="F48" s="17"/>
      <c r="G48" s="17"/>
      <c r="H48" s="54" t="str">
        <f t="shared" si="6"/>
        <v/>
      </c>
      <c r="I48" s="18"/>
      <c r="J48" s="56" t="str" cm="1">
        <f t="array" ref="J48">IFERROR(_xlfn.IFS($Y48=1,"熱源水入口温度：65℃",$Y48=2,"熱源水入口温度：90℃",$Y48=3,"熱源水入口温度：70℃"),"")</f>
        <v/>
      </c>
      <c r="K48" s="68"/>
      <c r="L48" s="46"/>
      <c r="M48" s="46"/>
      <c r="N48" s="43" t="str" cm="1">
        <f t="array" ref="N48">IFERROR(_xlfn.IFS(AND($Y48=1,$Z48=1),VALUE(3.5),AND($Y48=2,$Z48=2),VALUE(3),AND($Y48=3,$Z48=3),VALUE(2.46)),"")</f>
        <v/>
      </c>
      <c r="O48" s="58" t="str">
        <f t="shared" si="7"/>
        <v/>
      </c>
      <c r="P48" s="66"/>
      <c r="Q48" s="17"/>
      <c r="R48" s="59"/>
      <c r="S48" s="142"/>
      <c r="T48" s="143"/>
      <c r="U48" s="144"/>
      <c r="V48" s="145"/>
      <c r="W48" s="72" t="str">
        <f t="shared" si="14"/>
        <v/>
      </c>
      <c r="X48" s="7"/>
      <c r="Y48" s="7" t="str">
        <f t="shared" si="8"/>
        <v/>
      </c>
      <c r="Z48" s="7" t="str">
        <f t="shared" si="9"/>
        <v/>
      </c>
      <c r="AA48" s="30">
        <f t="shared" si="15"/>
        <v>0</v>
      </c>
      <c r="AB48" s="30">
        <f t="shared" si="16"/>
        <v>0</v>
      </c>
      <c r="AC48" s="30" t="str">
        <f t="shared" si="10"/>
        <v/>
      </c>
      <c r="AD48" s="7">
        <f t="shared" si="11"/>
        <v>0</v>
      </c>
      <c r="AE48" s="7">
        <f t="shared" si="12"/>
        <v>0</v>
      </c>
    </row>
    <row r="49" spans="1:31" s="4" customFormat="1" ht="33" customHeight="1">
      <c r="A49" s="50">
        <f t="shared" si="3"/>
        <v>37</v>
      </c>
      <c r="B49" s="51" t="str">
        <f t="shared" si="4"/>
        <v/>
      </c>
      <c r="C49" s="152"/>
      <c r="D49" s="16" t="str">
        <f t="shared" si="5"/>
        <v/>
      </c>
      <c r="E49" s="16" t="str">
        <f t="shared" si="13"/>
        <v/>
      </c>
      <c r="F49" s="17"/>
      <c r="G49" s="17"/>
      <c r="H49" s="54" t="str">
        <f t="shared" si="6"/>
        <v/>
      </c>
      <c r="I49" s="18"/>
      <c r="J49" s="56" t="str" cm="1">
        <f t="array" ref="J49">IFERROR(_xlfn.IFS($Y49=1,"熱源水入口温度：65℃",$Y49=2,"熱源水入口温度：90℃",$Y49=3,"熱源水入口温度：70℃"),"")</f>
        <v/>
      </c>
      <c r="K49" s="68"/>
      <c r="L49" s="46"/>
      <c r="M49" s="46"/>
      <c r="N49" s="43" t="str" cm="1">
        <f t="array" ref="N49">IFERROR(_xlfn.IFS(AND($Y49=1,$Z49=1),VALUE(3.5),AND($Y49=2,$Z49=2),VALUE(3),AND($Y49=3,$Z49=3),VALUE(2.46)),"")</f>
        <v/>
      </c>
      <c r="O49" s="58" t="str">
        <f t="shared" si="7"/>
        <v/>
      </c>
      <c r="P49" s="66"/>
      <c r="Q49" s="17"/>
      <c r="R49" s="59"/>
      <c r="S49" s="142"/>
      <c r="T49" s="143"/>
      <c r="U49" s="144"/>
      <c r="V49" s="145"/>
      <c r="W49" s="72" t="str">
        <f t="shared" si="14"/>
        <v/>
      </c>
      <c r="X49" s="7"/>
      <c r="Y49" s="7" t="str">
        <f t="shared" si="8"/>
        <v/>
      </c>
      <c r="Z49" s="7" t="str">
        <f t="shared" si="9"/>
        <v/>
      </c>
      <c r="AA49" s="30">
        <f t="shared" si="15"/>
        <v>0</v>
      </c>
      <c r="AB49" s="30">
        <f t="shared" si="16"/>
        <v>0</v>
      </c>
      <c r="AC49" s="30" t="str">
        <f t="shared" si="10"/>
        <v/>
      </c>
      <c r="AD49" s="7">
        <f t="shared" si="11"/>
        <v>0</v>
      </c>
      <c r="AE49" s="7">
        <f t="shared" si="12"/>
        <v>0</v>
      </c>
    </row>
    <row r="50" spans="1:31" s="4" customFormat="1" ht="33" customHeight="1">
      <c r="A50" s="50">
        <f t="shared" si="3"/>
        <v>38</v>
      </c>
      <c r="B50" s="51" t="str">
        <f t="shared" si="4"/>
        <v/>
      </c>
      <c r="C50" s="152"/>
      <c r="D50" s="16" t="str">
        <f t="shared" si="5"/>
        <v/>
      </c>
      <c r="E50" s="16" t="str">
        <f t="shared" si="13"/>
        <v/>
      </c>
      <c r="F50" s="17"/>
      <c r="G50" s="17"/>
      <c r="H50" s="54" t="str">
        <f t="shared" si="6"/>
        <v/>
      </c>
      <c r="I50" s="18"/>
      <c r="J50" s="56" t="str" cm="1">
        <f t="array" ref="J50">IFERROR(_xlfn.IFS($Y50=1,"熱源水入口温度：65℃",$Y50=2,"熱源水入口温度：90℃",$Y50=3,"熱源水入口温度：70℃"),"")</f>
        <v/>
      </c>
      <c r="K50" s="68"/>
      <c r="L50" s="46"/>
      <c r="M50" s="46"/>
      <c r="N50" s="43" t="str" cm="1">
        <f t="array" ref="N50">IFERROR(_xlfn.IFS(AND($Y50=1,$Z50=1),VALUE(3.5),AND($Y50=2,$Z50=2),VALUE(3),AND($Y50=3,$Z50=3),VALUE(2.46)),"")</f>
        <v/>
      </c>
      <c r="O50" s="58" t="str">
        <f t="shared" si="7"/>
        <v/>
      </c>
      <c r="P50" s="66"/>
      <c r="Q50" s="17"/>
      <c r="R50" s="59"/>
      <c r="S50" s="142"/>
      <c r="T50" s="143"/>
      <c r="U50" s="144"/>
      <c r="V50" s="145"/>
      <c r="W50" s="72" t="str">
        <f t="shared" si="14"/>
        <v/>
      </c>
      <c r="X50" s="7"/>
      <c r="Y50" s="7" t="str">
        <f t="shared" si="8"/>
        <v/>
      </c>
      <c r="Z50" s="7" t="str">
        <f t="shared" si="9"/>
        <v/>
      </c>
      <c r="AA50" s="30">
        <f t="shared" si="15"/>
        <v>0</v>
      </c>
      <c r="AB50" s="30">
        <f t="shared" si="16"/>
        <v>0</v>
      </c>
      <c r="AC50" s="30" t="str">
        <f t="shared" si="10"/>
        <v/>
      </c>
      <c r="AD50" s="7">
        <f t="shared" si="11"/>
        <v>0</v>
      </c>
      <c r="AE50" s="7">
        <f t="shared" si="12"/>
        <v>0</v>
      </c>
    </row>
    <row r="51" spans="1:31" s="4" customFormat="1" ht="33" customHeight="1">
      <c r="A51" s="50">
        <f t="shared" si="3"/>
        <v>39</v>
      </c>
      <c r="B51" s="51" t="str">
        <f t="shared" si="4"/>
        <v/>
      </c>
      <c r="C51" s="152"/>
      <c r="D51" s="16" t="str">
        <f t="shared" si="5"/>
        <v/>
      </c>
      <c r="E51" s="16" t="str">
        <f t="shared" si="13"/>
        <v/>
      </c>
      <c r="F51" s="17"/>
      <c r="G51" s="17"/>
      <c r="H51" s="54" t="str">
        <f t="shared" si="6"/>
        <v/>
      </c>
      <c r="I51" s="18"/>
      <c r="J51" s="56" t="str" cm="1">
        <f t="array" ref="J51">IFERROR(_xlfn.IFS($Y51=1,"熱源水入口温度：65℃",$Y51=2,"熱源水入口温度：90℃",$Y51=3,"熱源水入口温度：70℃"),"")</f>
        <v/>
      </c>
      <c r="K51" s="68"/>
      <c r="L51" s="46"/>
      <c r="M51" s="46"/>
      <c r="N51" s="43" t="str" cm="1">
        <f t="array" ref="N51">IFERROR(_xlfn.IFS(AND($Y51=1,$Z51=1),VALUE(3.5),AND($Y51=2,$Z51=2),VALUE(3),AND($Y51=3,$Z51=3),VALUE(2.46)),"")</f>
        <v/>
      </c>
      <c r="O51" s="58" t="str">
        <f t="shared" si="7"/>
        <v/>
      </c>
      <c r="P51" s="66"/>
      <c r="Q51" s="17"/>
      <c r="R51" s="59"/>
      <c r="S51" s="142"/>
      <c r="T51" s="143"/>
      <c r="U51" s="144"/>
      <c r="V51" s="145"/>
      <c r="W51" s="72" t="str">
        <f t="shared" si="14"/>
        <v/>
      </c>
      <c r="X51" s="7"/>
      <c r="Y51" s="7" t="str">
        <f t="shared" si="8"/>
        <v/>
      </c>
      <c r="Z51" s="7" t="str">
        <f t="shared" si="9"/>
        <v/>
      </c>
      <c r="AA51" s="30">
        <f t="shared" si="15"/>
        <v>0</v>
      </c>
      <c r="AB51" s="30">
        <f t="shared" si="16"/>
        <v>0</v>
      </c>
      <c r="AC51" s="30" t="str">
        <f t="shared" si="10"/>
        <v/>
      </c>
      <c r="AD51" s="7">
        <f t="shared" si="11"/>
        <v>0</v>
      </c>
      <c r="AE51" s="7">
        <f t="shared" si="12"/>
        <v>0</v>
      </c>
    </row>
    <row r="52" spans="1:31" s="4" customFormat="1" ht="33" customHeight="1">
      <c r="A52" s="50">
        <f t="shared" si="3"/>
        <v>40</v>
      </c>
      <c r="B52" s="51" t="str">
        <f t="shared" si="4"/>
        <v/>
      </c>
      <c r="C52" s="152"/>
      <c r="D52" s="16" t="str">
        <f t="shared" si="5"/>
        <v/>
      </c>
      <c r="E52" s="16" t="str">
        <f t="shared" si="13"/>
        <v/>
      </c>
      <c r="F52" s="17"/>
      <c r="G52" s="17"/>
      <c r="H52" s="54" t="str">
        <f t="shared" si="6"/>
        <v/>
      </c>
      <c r="I52" s="18"/>
      <c r="J52" s="56" t="str" cm="1">
        <f t="array" ref="J52">IFERROR(_xlfn.IFS($Y52=1,"熱源水入口温度：65℃",$Y52=2,"熱源水入口温度：90℃",$Y52=3,"熱源水入口温度：70℃"),"")</f>
        <v/>
      </c>
      <c r="K52" s="68"/>
      <c r="L52" s="46"/>
      <c r="M52" s="46"/>
      <c r="N52" s="43" t="str" cm="1">
        <f t="array" ref="N52">IFERROR(_xlfn.IFS(AND($Y52=1,$Z52=1),VALUE(3.5),AND($Y52=2,$Z52=2),VALUE(3),AND($Y52=3,$Z52=3),VALUE(2.46)),"")</f>
        <v/>
      </c>
      <c r="O52" s="58" t="str">
        <f t="shared" si="7"/>
        <v/>
      </c>
      <c r="P52" s="66"/>
      <c r="Q52" s="17"/>
      <c r="R52" s="59"/>
      <c r="S52" s="142"/>
      <c r="T52" s="143"/>
      <c r="U52" s="144"/>
      <c r="V52" s="145"/>
      <c r="W52" s="72" t="str">
        <f t="shared" si="14"/>
        <v/>
      </c>
      <c r="X52" s="7"/>
      <c r="Y52" s="7" t="str">
        <f t="shared" si="8"/>
        <v/>
      </c>
      <c r="Z52" s="7" t="str">
        <f t="shared" si="9"/>
        <v/>
      </c>
      <c r="AA52" s="30">
        <f t="shared" si="15"/>
        <v>0</v>
      </c>
      <c r="AB52" s="30">
        <f t="shared" si="16"/>
        <v>0</v>
      </c>
      <c r="AC52" s="30" t="str">
        <f t="shared" si="10"/>
        <v/>
      </c>
      <c r="AD52" s="7">
        <f t="shared" si="11"/>
        <v>0</v>
      </c>
      <c r="AE52" s="7">
        <f t="shared" si="12"/>
        <v>0</v>
      </c>
    </row>
    <row r="53" spans="1:31" s="4" customFormat="1" ht="33" customHeight="1">
      <c r="A53" s="50">
        <f t="shared" si="3"/>
        <v>41</v>
      </c>
      <c r="B53" s="51" t="str">
        <f t="shared" si="4"/>
        <v/>
      </c>
      <c r="C53" s="152"/>
      <c r="D53" s="16" t="str">
        <f t="shared" si="5"/>
        <v/>
      </c>
      <c r="E53" s="16" t="str">
        <f t="shared" si="13"/>
        <v/>
      </c>
      <c r="F53" s="17"/>
      <c r="G53" s="17"/>
      <c r="H53" s="54" t="str">
        <f t="shared" si="6"/>
        <v/>
      </c>
      <c r="I53" s="18"/>
      <c r="J53" s="56" t="str" cm="1">
        <f t="array" ref="J53">IFERROR(_xlfn.IFS($Y53=1,"熱源水入口温度：65℃",$Y53=2,"熱源水入口温度：90℃",$Y53=3,"熱源水入口温度：70℃"),"")</f>
        <v/>
      </c>
      <c r="K53" s="68"/>
      <c r="L53" s="46"/>
      <c r="M53" s="46"/>
      <c r="N53" s="43" t="str" cm="1">
        <f t="array" ref="N53">IFERROR(_xlfn.IFS(AND($Y53=1,$Z53=1),VALUE(3.5),AND($Y53=2,$Z53=2),VALUE(3),AND($Y53=3,$Z53=3),VALUE(2.46)),"")</f>
        <v/>
      </c>
      <c r="O53" s="58" t="str">
        <f t="shared" si="7"/>
        <v/>
      </c>
      <c r="P53" s="66"/>
      <c r="Q53" s="17"/>
      <c r="R53" s="59"/>
      <c r="S53" s="142"/>
      <c r="T53" s="143"/>
      <c r="U53" s="144"/>
      <c r="V53" s="145"/>
      <c r="W53" s="72" t="str">
        <f t="shared" si="14"/>
        <v/>
      </c>
      <c r="X53" s="7"/>
      <c r="Y53" s="7" t="str">
        <f t="shared" si="8"/>
        <v/>
      </c>
      <c r="Z53" s="7" t="str">
        <f t="shared" si="9"/>
        <v/>
      </c>
      <c r="AA53" s="30">
        <f t="shared" si="15"/>
        <v>0</v>
      </c>
      <c r="AB53" s="30">
        <f t="shared" si="16"/>
        <v>0</v>
      </c>
      <c r="AC53" s="30" t="str">
        <f t="shared" si="10"/>
        <v/>
      </c>
      <c r="AD53" s="7">
        <f t="shared" si="11"/>
        <v>0</v>
      </c>
      <c r="AE53" s="7">
        <f t="shared" si="12"/>
        <v>0</v>
      </c>
    </row>
    <row r="54" spans="1:31" s="4" customFormat="1" ht="33" customHeight="1">
      <c r="A54" s="50">
        <f t="shared" si="3"/>
        <v>42</v>
      </c>
      <c r="B54" s="51" t="str">
        <f t="shared" si="4"/>
        <v/>
      </c>
      <c r="C54" s="152"/>
      <c r="D54" s="16" t="str">
        <f t="shared" si="5"/>
        <v/>
      </c>
      <c r="E54" s="16" t="str">
        <f t="shared" si="13"/>
        <v/>
      </c>
      <c r="F54" s="17"/>
      <c r="G54" s="17"/>
      <c r="H54" s="54" t="str">
        <f t="shared" si="6"/>
        <v/>
      </c>
      <c r="I54" s="18"/>
      <c r="J54" s="56" t="str" cm="1">
        <f t="array" ref="J54">IFERROR(_xlfn.IFS($Y54=1,"熱源水入口温度：65℃",$Y54=2,"熱源水入口温度：90℃",$Y54=3,"熱源水入口温度：70℃"),"")</f>
        <v/>
      </c>
      <c r="K54" s="68"/>
      <c r="L54" s="46"/>
      <c r="M54" s="46"/>
      <c r="N54" s="43" t="str" cm="1">
        <f t="array" ref="N54">IFERROR(_xlfn.IFS(AND($Y54=1,$Z54=1),VALUE(3.5),AND($Y54=2,$Z54=2),VALUE(3),AND($Y54=3,$Z54=3),VALUE(2.46)),"")</f>
        <v/>
      </c>
      <c r="O54" s="58" t="str">
        <f t="shared" si="7"/>
        <v/>
      </c>
      <c r="P54" s="66"/>
      <c r="Q54" s="17"/>
      <c r="R54" s="59"/>
      <c r="S54" s="142"/>
      <c r="T54" s="143"/>
      <c r="U54" s="144"/>
      <c r="V54" s="145"/>
      <c r="W54" s="72" t="str">
        <f t="shared" si="14"/>
        <v/>
      </c>
      <c r="X54" s="7"/>
      <c r="Y54" s="7" t="str">
        <f t="shared" si="8"/>
        <v/>
      </c>
      <c r="Z54" s="7" t="str">
        <f t="shared" si="9"/>
        <v/>
      </c>
      <c r="AA54" s="30">
        <f t="shared" si="15"/>
        <v>0</v>
      </c>
      <c r="AB54" s="30">
        <f t="shared" si="16"/>
        <v>0</v>
      </c>
      <c r="AC54" s="30" t="str">
        <f t="shared" si="10"/>
        <v/>
      </c>
      <c r="AD54" s="7">
        <f t="shared" si="11"/>
        <v>0</v>
      </c>
      <c r="AE54" s="7">
        <f t="shared" si="12"/>
        <v>0</v>
      </c>
    </row>
    <row r="55" spans="1:31" s="4" customFormat="1" ht="33" customHeight="1">
      <c r="A55" s="50">
        <f t="shared" si="3"/>
        <v>43</v>
      </c>
      <c r="B55" s="51" t="str">
        <f t="shared" si="4"/>
        <v/>
      </c>
      <c r="C55" s="152"/>
      <c r="D55" s="16" t="str">
        <f t="shared" si="5"/>
        <v/>
      </c>
      <c r="E55" s="16" t="str">
        <f t="shared" si="13"/>
        <v/>
      </c>
      <c r="F55" s="17"/>
      <c r="G55" s="17"/>
      <c r="H55" s="54" t="str">
        <f t="shared" si="6"/>
        <v/>
      </c>
      <c r="I55" s="18"/>
      <c r="J55" s="56" t="str" cm="1">
        <f t="array" ref="J55">IFERROR(_xlfn.IFS($Y55=1,"熱源水入口温度：65℃",$Y55=2,"熱源水入口温度：90℃",$Y55=3,"熱源水入口温度：70℃"),"")</f>
        <v/>
      </c>
      <c r="K55" s="68"/>
      <c r="L55" s="46"/>
      <c r="M55" s="46"/>
      <c r="N55" s="43" t="str" cm="1">
        <f t="array" ref="N55">IFERROR(_xlfn.IFS(AND($Y55=1,$Z55=1),VALUE(3.5),AND($Y55=2,$Z55=2),VALUE(3),AND($Y55=3,$Z55=3),VALUE(2.46)),"")</f>
        <v/>
      </c>
      <c r="O55" s="58" t="str">
        <f t="shared" si="7"/>
        <v/>
      </c>
      <c r="P55" s="66"/>
      <c r="Q55" s="17"/>
      <c r="R55" s="59"/>
      <c r="S55" s="142"/>
      <c r="T55" s="143"/>
      <c r="U55" s="144"/>
      <c r="V55" s="145"/>
      <c r="W55" s="72" t="str">
        <f t="shared" si="14"/>
        <v/>
      </c>
      <c r="X55" s="7"/>
      <c r="Y55" s="7" t="str">
        <f t="shared" si="8"/>
        <v/>
      </c>
      <c r="Z55" s="7" t="str">
        <f t="shared" si="9"/>
        <v/>
      </c>
      <c r="AA55" s="30">
        <f t="shared" si="15"/>
        <v>0</v>
      </c>
      <c r="AB55" s="30">
        <f t="shared" si="16"/>
        <v>0</v>
      </c>
      <c r="AC55" s="30" t="str">
        <f t="shared" si="10"/>
        <v/>
      </c>
      <c r="AD55" s="7">
        <f t="shared" si="11"/>
        <v>0</v>
      </c>
      <c r="AE55" s="7">
        <f t="shared" si="12"/>
        <v>0</v>
      </c>
    </row>
    <row r="56" spans="1:31" s="4" customFormat="1" ht="33" customHeight="1">
      <c r="A56" s="50">
        <f t="shared" si="3"/>
        <v>44</v>
      </c>
      <c r="B56" s="51" t="str">
        <f t="shared" si="4"/>
        <v/>
      </c>
      <c r="C56" s="152"/>
      <c r="D56" s="16" t="str">
        <f t="shared" si="5"/>
        <v/>
      </c>
      <c r="E56" s="16" t="str">
        <f t="shared" si="13"/>
        <v/>
      </c>
      <c r="F56" s="17"/>
      <c r="G56" s="17"/>
      <c r="H56" s="54" t="str">
        <f t="shared" si="6"/>
        <v/>
      </c>
      <c r="I56" s="18"/>
      <c r="J56" s="56" t="str" cm="1">
        <f t="array" ref="J56">IFERROR(_xlfn.IFS($Y56=1,"熱源水入口温度：65℃",$Y56=2,"熱源水入口温度：90℃",$Y56=3,"熱源水入口温度：70℃"),"")</f>
        <v/>
      </c>
      <c r="K56" s="68"/>
      <c r="L56" s="46"/>
      <c r="M56" s="46"/>
      <c r="N56" s="43" t="str" cm="1">
        <f t="array" ref="N56">IFERROR(_xlfn.IFS(AND($Y56=1,$Z56=1),VALUE(3.5),AND($Y56=2,$Z56=2),VALUE(3),AND($Y56=3,$Z56=3),VALUE(2.46)),"")</f>
        <v/>
      </c>
      <c r="O56" s="58" t="str">
        <f t="shared" si="7"/>
        <v/>
      </c>
      <c r="P56" s="66"/>
      <c r="Q56" s="17"/>
      <c r="R56" s="59"/>
      <c r="S56" s="142"/>
      <c r="T56" s="143"/>
      <c r="U56" s="144"/>
      <c r="V56" s="145"/>
      <c r="W56" s="72" t="str">
        <f t="shared" si="14"/>
        <v/>
      </c>
      <c r="X56" s="7"/>
      <c r="Y56" s="7" t="str">
        <f t="shared" si="8"/>
        <v/>
      </c>
      <c r="Z56" s="7" t="str">
        <f t="shared" si="9"/>
        <v/>
      </c>
      <c r="AA56" s="30">
        <f t="shared" si="15"/>
        <v>0</v>
      </c>
      <c r="AB56" s="30">
        <f t="shared" si="16"/>
        <v>0</v>
      </c>
      <c r="AC56" s="30" t="str">
        <f t="shared" si="10"/>
        <v/>
      </c>
      <c r="AD56" s="7">
        <f t="shared" si="11"/>
        <v>0</v>
      </c>
      <c r="AE56" s="7">
        <f t="shared" si="12"/>
        <v>0</v>
      </c>
    </row>
    <row r="57" spans="1:31" s="4" customFormat="1" ht="33" customHeight="1">
      <c r="A57" s="50">
        <f t="shared" si="3"/>
        <v>45</v>
      </c>
      <c r="B57" s="51" t="str">
        <f t="shared" si="4"/>
        <v/>
      </c>
      <c r="C57" s="152"/>
      <c r="D57" s="16" t="str">
        <f t="shared" si="5"/>
        <v/>
      </c>
      <c r="E57" s="16" t="str">
        <f t="shared" si="13"/>
        <v/>
      </c>
      <c r="F57" s="17"/>
      <c r="G57" s="17"/>
      <c r="H57" s="54" t="str">
        <f t="shared" si="6"/>
        <v/>
      </c>
      <c r="I57" s="18"/>
      <c r="J57" s="56" t="str" cm="1">
        <f t="array" ref="J57">IFERROR(_xlfn.IFS($Y57=1,"熱源水入口温度：65℃",$Y57=2,"熱源水入口温度：90℃",$Y57=3,"熱源水入口温度：70℃"),"")</f>
        <v/>
      </c>
      <c r="K57" s="68"/>
      <c r="L57" s="46"/>
      <c r="M57" s="46"/>
      <c r="N57" s="43" t="str" cm="1">
        <f t="array" ref="N57">IFERROR(_xlfn.IFS(AND($Y57=1,$Z57=1),VALUE(3.5),AND($Y57=2,$Z57=2),VALUE(3),AND($Y57=3,$Z57=3),VALUE(2.46)),"")</f>
        <v/>
      </c>
      <c r="O57" s="58" t="str">
        <f t="shared" si="7"/>
        <v/>
      </c>
      <c r="P57" s="66"/>
      <c r="Q57" s="17"/>
      <c r="R57" s="59"/>
      <c r="S57" s="142"/>
      <c r="T57" s="143"/>
      <c r="U57" s="144"/>
      <c r="V57" s="145"/>
      <c r="W57" s="72" t="str">
        <f t="shared" si="14"/>
        <v/>
      </c>
      <c r="X57" s="7"/>
      <c r="Y57" s="7" t="str">
        <f t="shared" si="8"/>
        <v/>
      </c>
      <c r="Z57" s="7" t="str">
        <f t="shared" si="9"/>
        <v/>
      </c>
      <c r="AA57" s="30">
        <f t="shared" si="15"/>
        <v>0</v>
      </c>
      <c r="AB57" s="30">
        <f t="shared" si="16"/>
        <v>0</v>
      </c>
      <c r="AC57" s="30" t="str">
        <f t="shared" si="10"/>
        <v/>
      </c>
      <c r="AD57" s="7">
        <f t="shared" si="11"/>
        <v>0</v>
      </c>
      <c r="AE57" s="7">
        <f t="shared" si="12"/>
        <v>0</v>
      </c>
    </row>
    <row r="58" spans="1:31" s="4" customFormat="1" ht="33" customHeight="1">
      <c r="A58" s="50">
        <f t="shared" si="3"/>
        <v>46</v>
      </c>
      <c r="B58" s="51" t="str">
        <f t="shared" si="4"/>
        <v/>
      </c>
      <c r="C58" s="152"/>
      <c r="D58" s="16" t="str">
        <f t="shared" si="5"/>
        <v/>
      </c>
      <c r="E58" s="16" t="str">
        <f t="shared" si="13"/>
        <v/>
      </c>
      <c r="F58" s="17"/>
      <c r="G58" s="17"/>
      <c r="H58" s="54" t="str">
        <f t="shared" si="6"/>
        <v/>
      </c>
      <c r="I58" s="18"/>
      <c r="J58" s="56" t="str" cm="1">
        <f t="array" ref="J58">IFERROR(_xlfn.IFS($Y58=1,"熱源水入口温度：65℃",$Y58=2,"熱源水入口温度：90℃",$Y58=3,"熱源水入口温度：70℃"),"")</f>
        <v/>
      </c>
      <c r="K58" s="68"/>
      <c r="L58" s="46"/>
      <c r="M58" s="46"/>
      <c r="N58" s="43" t="str" cm="1">
        <f t="array" ref="N58">IFERROR(_xlfn.IFS(AND($Y58=1,$Z58=1),VALUE(3.5),AND($Y58=2,$Z58=2),VALUE(3),AND($Y58=3,$Z58=3),VALUE(2.46)),"")</f>
        <v/>
      </c>
      <c r="O58" s="58" t="str">
        <f t="shared" si="7"/>
        <v/>
      </c>
      <c r="P58" s="66"/>
      <c r="Q58" s="17"/>
      <c r="R58" s="59"/>
      <c r="S58" s="142"/>
      <c r="T58" s="143"/>
      <c r="U58" s="144"/>
      <c r="V58" s="145"/>
      <c r="W58" s="72" t="str">
        <f t="shared" si="14"/>
        <v/>
      </c>
      <c r="X58" s="7"/>
      <c r="Y58" s="7" t="str">
        <f t="shared" si="8"/>
        <v/>
      </c>
      <c r="Z58" s="7" t="str">
        <f t="shared" si="9"/>
        <v/>
      </c>
      <c r="AA58" s="30">
        <f t="shared" si="15"/>
        <v>0</v>
      </c>
      <c r="AB58" s="30">
        <f t="shared" si="16"/>
        <v>0</v>
      </c>
      <c r="AC58" s="30" t="str">
        <f t="shared" si="10"/>
        <v/>
      </c>
      <c r="AD58" s="7">
        <f t="shared" si="11"/>
        <v>0</v>
      </c>
      <c r="AE58" s="7">
        <f t="shared" si="12"/>
        <v>0</v>
      </c>
    </row>
    <row r="59" spans="1:31" s="4" customFormat="1" ht="33" customHeight="1">
      <c r="A59" s="50">
        <f t="shared" si="3"/>
        <v>47</v>
      </c>
      <c r="B59" s="51" t="str">
        <f t="shared" si="4"/>
        <v/>
      </c>
      <c r="C59" s="152"/>
      <c r="D59" s="16" t="str">
        <f t="shared" si="5"/>
        <v/>
      </c>
      <c r="E59" s="16" t="str">
        <f t="shared" si="13"/>
        <v/>
      </c>
      <c r="F59" s="17"/>
      <c r="G59" s="17"/>
      <c r="H59" s="54" t="str">
        <f t="shared" si="6"/>
        <v/>
      </c>
      <c r="I59" s="18"/>
      <c r="J59" s="56" t="str" cm="1">
        <f t="array" ref="J59">IFERROR(_xlfn.IFS($Y59=1,"熱源水入口温度：65℃",$Y59=2,"熱源水入口温度：90℃",$Y59=3,"熱源水入口温度：70℃"),"")</f>
        <v/>
      </c>
      <c r="K59" s="68"/>
      <c r="L59" s="46"/>
      <c r="M59" s="46"/>
      <c r="N59" s="43" t="str" cm="1">
        <f t="array" ref="N59">IFERROR(_xlfn.IFS(AND($Y59=1,$Z59=1),VALUE(3.5),AND($Y59=2,$Z59=2),VALUE(3),AND($Y59=3,$Z59=3),VALUE(2.46)),"")</f>
        <v/>
      </c>
      <c r="O59" s="58" t="str">
        <f t="shared" si="7"/>
        <v/>
      </c>
      <c r="P59" s="66"/>
      <c r="Q59" s="17"/>
      <c r="R59" s="59"/>
      <c r="S59" s="142"/>
      <c r="T59" s="143"/>
      <c r="U59" s="144"/>
      <c r="V59" s="145"/>
      <c r="W59" s="72" t="str">
        <f t="shared" si="14"/>
        <v/>
      </c>
      <c r="X59" s="7"/>
      <c r="Y59" s="7" t="str">
        <f t="shared" si="8"/>
        <v/>
      </c>
      <c r="Z59" s="7" t="str">
        <f t="shared" si="9"/>
        <v/>
      </c>
      <c r="AA59" s="30">
        <f t="shared" si="15"/>
        <v>0</v>
      </c>
      <c r="AB59" s="30">
        <f t="shared" si="16"/>
        <v>0</v>
      </c>
      <c r="AC59" s="30" t="str">
        <f t="shared" si="10"/>
        <v/>
      </c>
      <c r="AD59" s="7">
        <f t="shared" si="11"/>
        <v>0</v>
      </c>
      <c r="AE59" s="7">
        <f t="shared" si="12"/>
        <v>0</v>
      </c>
    </row>
    <row r="60" spans="1:31" s="4" customFormat="1" ht="33" customHeight="1">
      <c r="A60" s="50">
        <f t="shared" si="3"/>
        <v>48</v>
      </c>
      <c r="B60" s="51" t="str">
        <f t="shared" si="4"/>
        <v/>
      </c>
      <c r="C60" s="152"/>
      <c r="D60" s="16" t="str">
        <f t="shared" si="5"/>
        <v/>
      </c>
      <c r="E60" s="16" t="str">
        <f t="shared" si="13"/>
        <v/>
      </c>
      <c r="F60" s="17"/>
      <c r="G60" s="17"/>
      <c r="H60" s="54" t="str">
        <f t="shared" si="6"/>
        <v/>
      </c>
      <c r="I60" s="18"/>
      <c r="J60" s="56" t="str" cm="1">
        <f t="array" ref="J60">IFERROR(_xlfn.IFS($Y60=1,"熱源水入口温度：65℃",$Y60=2,"熱源水入口温度：90℃",$Y60=3,"熱源水入口温度：70℃"),"")</f>
        <v/>
      </c>
      <c r="K60" s="68"/>
      <c r="L60" s="46"/>
      <c r="M60" s="46"/>
      <c r="N60" s="43" t="str" cm="1">
        <f t="array" ref="N60">IFERROR(_xlfn.IFS(AND($Y60=1,$Z60=1),VALUE(3.5),AND($Y60=2,$Z60=2),VALUE(3),AND($Y60=3,$Z60=3),VALUE(2.46)),"")</f>
        <v/>
      </c>
      <c r="O60" s="58" t="str">
        <f t="shared" si="7"/>
        <v/>
      </c>
      <c r="P60" s="66"/>
      <c r="Q60" s="17"/>
      <c r="R60" s="59"/>
      <c r="S60" s="142"/>
      <c r="T60" s="143"/>
      <c r="U60" s="144"/>
      <c r="V60" s="145"/>
      <c r="W60" s="72" t="str">
        <f t="shared" si="14"/>
        <v/>
      </c>
      <c r="X60" s="7"/>
      <c r="Y60" s="7" t="str">
        <f t="shared" si="8"/>
        <v/>
      </c>
      <c r="Z60" s="7" t="str">
        <f t="shared" si="9"/>
        <v/>
      </c>
      <c r="AA60" s="30">
        <f t="shared" si="15"/>
        <v>0</v>
      </c>
      <c r="AB60" s="30">
        <f t="shared" si="16"/>
        <v>0</v>
      </c>
      <c r="AC60" s="30" t="str">
        <f t="shared" si="10"/>
        <v/>
      </c>
      <c r="AD60" s="7">
        <f t="shared" si="11"/>
        <v>0</v>
      </c>
      <c r="AE60" s="7">
        <f t="shared" si="12"/>
        <v>0</v>
      </c>
    </row>
    <row r="61" spans="1:31" s="4" customFormat="1" ht="33" customHeight="1">
      <c r="A61" s="50">
        <f t="shared" si="3"/>
        <v>49</v>
      </c>
      <c r="B61" s="51" t="str">
        <f t="shared" si="4"/>
        <v/>
      </c>
      <c r="C61" s="152"/>
      <c r="D61" s="16" t="str">
        <f t="shared" si="5"/>
        <v/>
      </c>
      <c r="E61" s="16" t="str">
        <f t="shared" si="13"/>
        <v/>
      </c>
      <c r="F61" s="17"/>
      <c r="G61" s="17"/>
      <c r="H61" s="54" t="str">
        <f t="shared" si="6"/>
        <v/>
      </c>
      <c r="I61" s="18"/>
      <c r="J61" s="56" t="str" cm="1">
        <f t="array" ref="J61">IFERROR(_xlfn.IFS($Y61=1,"熱源水入口温度：65℃",$Y61=2,"熱源水入口温度：90℃",$Y61=3,"熱源水入口温度：70℃"),"")</f>
        <v/>
      </c>
      <c r="K61" s="68"/>
      <c r="L61" s="46"/>
      <c r="M61" s="46"/>
      <c r="N61" s="43" t="str" cm="1">
        <f t="array" ref="N61">IFERROR(_xlfn.IFS(AND($Y61=1,$Z61=1),VALUE(3.5),AND($Y61=2,$Z61=2),VALUE(3),AND($Y61=3,$Z61=3),VALUE(2.46)),"")</f>
        <v/>
      </c>
      <c r="O61" s="58" t="str">
        <f t="shared" si="7"/>
        <v/>
      </c>
      <c r="P61" s="66"/>
      <c r="Q61" s="17"/>
      <c r="R61" s="59"/>
      <c r="S61" s="142"/>
      <c r="T61" s="143"/>
      <c r="U61" s="144"/>
      <c r="V61" s="145"/>
      <c r="W61" s="72" t="str">
        <f t="shared" si="14"/>
        <v/>
      </c>
      <c r="X61" s="7"/>
      <c r="Y61" s="7" t="str">
        <f t="shared" si="8"/>
        <v/>
      </c>
      <c r="Z61" s="7" t="str">
        <f t="shared" si="9"/>
        <v/>
      </c>
      <c r="AA61" s="30">
        <f t="shared" si="15"/>
        <v>0</v>
      </c>
      <c r="AB61" s="30">
        <f t="shared" si="16"/>
        <v>0</v>
      </c>
      <c r="AC61" s="30" t="str">
        <f t="shared" si="10"/>
        <v/>
      </c>
      <c r="AD61" s="7">
        <f t="shared" si="11"/>
        <v>0</v>
      </c>
      <c r="AE61" s="7">
        <f t="shared" si="12"/>
        <v>0</v>
      </c>
    </row>
    <row r="62" spans="1:31" s="4" customFormat="1" ht="33" customHeight="1" thickBot="1">
      <c r="A62" s="52">
        <f t="shared" si="3"/>
        <v>50</v>
      </c>
      <c r="B62" s="86" t="str">
        <f t="shared" si="4"/>
        <v/>
      </c>
      <c r="C62" s="153"/>
      <c r="D62" s="19" t="str">
        <f t="shared" si="5"/>
        <v/>
      </c>
      <c r="E62" s="19" t="str">
        <f t="shared" si="13"/>
        <v/>
      </c>
      <c r="F62" s="20"/>
      <c r="G62" s="20"/>
      <c r="H62" s="55" t="str">
        <f t="shared" si="6"/>
        <v/>
      </c>
      <c r="I62" s="21"/>
      <c r="J62" s="57" t="str" cm="1">
        <f t="array" ref="J62">IFERROR(_xlfn.IFS($Y62=1,"熱源水入口温度：65℃",$Y62=2,"熱源水入口温度：90℃",$Y62=3,"熱源水入口温度：70℃"),"")</f>
        <v/>
      </c>
      <c r="K62" s="69"/>
      <c r="L62" s="47"/>
      <c r="M62" s="47"/>
      <c r="N62" s="44" t="str" cm="1">
        <f t="array" ref="N62">IFERROR(_xlfn.IFS(AND($Y62=1,$Z62=1),VALUE(3.5),AND($Y62=2,$Z62=2),VALUE(3),AND($Y62=3,$Z62=3),VALUE(2.46)),"")</f>
        <v/>
      </c>
      <c r="O62" s="64" t="str">
        <f t="shared" si="7"/>
        <v/>
      </c>
      <c r="P62" s="67"/>
      <c r="Q62" s="20"/>
      <c r="R62" s="65"/>
      <c r="S62" s="128"/>
      <c r="T62" s="143"/>
      <c r="U62" s="144"/>
      <c r="V62" s="145"/>
      <c r="W62" s="72" t="str">
        <f t="shared" si="14"/>
        <v/>
      </c>
      <c r="X62" s="7"/>
      <c r="Y62" s="7" t="str">
        <f t="shared" si="8"/>
        <v/>
      </c>
      <c r="Z62" s="7" t="str">
        <f t="shared" si="9"/>
        <v/>
      </c>
      <c r="AA62" s="30">
        <f t="shared" si="15"/>
        <v>0</v>
      </c>
      <c r="AB62" s="30">
        <f t="shared" si="16"/>
        <v>0</v>
      </c>
      <c r="AC62" s="30" t="str">
        <f t="shared" si="10"/>
        <v/>
      </c>
      <c r="AD62" s="7">
        <f t="shared" si="11"/>
        <v>0</v>
      </c>
      <c r="AE62" s="7">
        <f t="shared" si="12"/>
        <v>0</v>
      </c>
    </row>
    <row r="63" spans="1:31" ht="30" customHeight="1">
      <c r="Y63" s="129"/>
      <c r="Z63" s="129"/>
      <c r="AA63" s="151">
        <f>SUM(AA13:AA62)</f>
        <v>0</v>
      </c>
      <c r="AB63" s="151">
        <f>SUM(AB13:AB62)</f>
        <v>0</v>
      </c>
      <c r="AC63" s="151"/>
      <c r="AD63" s="151" t="str">
        <f>IF(COUNTIF(AD13:AD62,"&gt;=2"),2,"1")</f>
        <v>1</v>
      </c>
      <c r="AE63" s="151">
        <f>SUM(AE13:AE62)</f>
        <v>0</v>
      </c>
    </row>
  </sheetData>
  <sheetProtection algorithmName="SHA-512" hashValue="gBh02PawSJ0Ajvu8N2Qv2u6GhY8T4WZn+MjBmW4gqvEQzvVae8eMD6LSnKmYJeFfEiRmUSgRItKNZcEgUPc8jA==" saltValue="8LYKy5EdqRXbwPKDM6D2Mw==" spinCount="100000" sheet="1" objects="1" scenarios="1" autoFilter="0"/>
  <autoFilter ref="A11:AF11" xr:uid="{597E87C9-9778-4F11-9AB4-050E5E837BAA}"/>
  <dataConsolidate/>
  <mergeCells count="31">
    <mergeCell ref="W9:W11"/>
    <mergeCell ref="P9:P11"/>
    <mergeCell ref="R9:R11"/>
    <mergeCell ref="S9:S11"/>
    <mergeCell ref="T10:V10"/>
    <mergeCell ref="I1:K1"/>
    <mergeCell ref="J2:K2"/>
    <mergeCell ref="J3:K3"/>
    <mergeCell ref="J4:K4"/>
    <mergeCell ref="L1:N1"/>
    <mergeCell ref="O9:O10"/>
    <mergeCell ref="Q9:Q11"/>
    <mergeCell ref="N9:N10"/>
    <mergeCell ref="F9:F11"/>
    <mergeCell ref="G9:G11"/>
    <mergeCell ref="L9:L10"/>
    <mergeCell ref="M9:M10"/>
    <mergeCell ref="H9:H11"/>
    <mergeCell ref="I9:I11"/>
    <mergeCell ref="K9:K10"/>
    <mergeCell ref="J9:J11"/>
    <mergeCell ref="A9:A11"/>
    <mergeCell ref="B9:B11"/>
    <mergeCell ref="C9:C11"/>
    <mergeCell ref="D9:D11"/>
    <mergeCell ref="E9:E11"/>
    <mergeCell ref="A1:G1"/>
    <mergeCell ref="A2:B2"/>
    <mergeCell ref="C2:D2"/>
    <mergeCell ref="F2:G2"/>
    <mergeCell ref="A3:E4"/>
  </mergeCells>
  <phoneticPr fontId="18"/>
  <conditionalFormatting sqref="C2">
    <cfRule type="expression" dxfId="17" priority="51">
      <formula>$C$2=""</formula>
    </cfRule>
  </conditionalFormatting>
  <conditionalFormatting sqref="F2">
    <cfRule type="expression" dxfId="16" priority="47">
      <formula>$F$2=""</formula>
    </cfRule>
  </conditionalFormatting>
  <conditionalFormatting sqref="G13:G62">
    <cfRule type="expression" dxfId="15" priority="6">
      <formula>$AD13&gt;=2</formula>
    </cfRule>
  </conditionalFormatting>
  <conditionalFormatting sqref="G3">
    <cfRule type="expression" dxfId="14" priority="15">
      <formula>$B$13=""</formula>
    </cfRule>
    <cfRule type="expression" dxfId="13" priority="45">
      <formula>$G$3=""</formula>
    </cfRule>
  </conditionalFormatting>
  <conditionalFormatting sqref="O13:O62">
    <cfRule type="expression" dxfId="12" priority="7">
      <formula>AND($N13&lt;&gt;"",$N13&gt;$O13)</formula>
    </cfRule>
    <cfRule type="notContainsBlanks" dxfId="11" priority="52">
      <formula>LEN(TRIM(O13))&gt;0</formula>
    </cfRule>
  </conditionalFormatting>
  <conditionalFormatting sqref="C2:D2">
    <cfRule type="expression" dxfId="10" priority="17">
      <formula>$B$13=""</formula>
    </cfRule>
  </conditionalFormatting>
  <conditionalFormatting sqref="F2:G2">
    <cfRule type="expression" dxfId="9" priority="16">
      <formula>$B$13=""</formula>
    </cfRule>
  </conditionalFormatting>
  <conditionalFormatting sqref="J3">
    <cfRule type="expression" dxfId="8" priority="11">
      <formula>$AD$63=2</formula>
    </cfRule>
  </conditionalFormatting>
  <conditionalFormatting sqref="J2">
    <cfRule type="expression" dxfId="7" priority="12">
      <formula>OR($AA$63&gt;=1,$AB$63&gt;=1)</formula>
    </cfRule>
  </conditionalFormatting>
  <conditionalFormatting sqref="J4">
    <cfRule type="expression" dxfId="6" priority="9">
      <formula>$AE$63&gt;=1</formula>
    </cfRule>
  </conditionalFormatting>
  <conditionalFormatting sqref="N13:N62">
    <cfRule type="expression" dxfId="5" priority="8">
      <formula>$N13="対象外"</formula>
    </cfRule>
  </conditionalFormatting>
  <conditionalFormatting sqref="F13:G62 I13:I62 K13:M62">
    <cfRule type="notContainsBlanks" dxfId="4" priority="13">
      <formula>LEN(TRIM(F13))&gt;0</formula>
    </cfRule>
    <cfRule type="expression" dxfId="3" priority="14">
      <formula>$C13&lt;&gt;""</formula>
    </cfRule>
  </conditionalFormatting>
  <conditionalFormatting sqref="Q13">
    <cfRule type="expression" dxfId="2" priority="3">
      <formula>COUNTIF(G13,"*■*")=0</formula>
    </cfRule>
  </conditionalFormatting>
  <conditionalFormatting sqref="Q14:Q62">
    <cfRule type="expression" dxfId="1" priority="2">
      <formula>COUNTIF(G14,"*■*")=0</formula>
    </cfRule>
  </conditionalFormatting>
  <conditionalFormatting sqref="Q13:Q62">
    <cfRule type="expression" dxfId="0" priority="1">
      <formula>AND(COUNTIF(G13,"*■*")&gt;=1,Q13="")</formula>
    </cfRule>
  </conditionalFormatting>
  <dataValidations xWindow="586" yWindow="370" count="15"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B3C824BD-6405-4064-BE9E-A73A6556F544}">
      <formula1>40</formula1>
    </dataValidation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3:G62" xr:uid="{03A404ED-0885-4F9B-990B-AEBB52B2BE20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068A3C14-8FD9-42BC-8DAD-FE0FA19C76C2}">
      <formula1>44256</formula1>
    </dataValidation>
    <dataValidation type="textLength" operator="lessThanOrEqual" allowBlank="1" showErrorMessage="1" error="40字以内で入力してください。" prompt="40字以内で入力してください。" sqref="C2:D2" xr:uid="{0769623C-F0D3-4C7A-8611-0CF1B5407B4C}">
      <formula1>40</formula1>
    </dataValidation>
    <dataValidation type="custom" operator="lessThanOrEqual" allowBlank="1" showInputMessage="1" showErrorMessage="1" errorTitle="無効な入力" error="小数点第二位までの数値を入力してください。" sqref="M13:M62" xr:uid="{737720B0-3302-4D85-A5B4-58A01B11756B}">
      <formula1>$M13*100=INT($M13*100)</formula1>
    </dataValidation>
    <dataValidation allowBlank="1" showErrorMessage="1" sqref="I63:J1048576" xr:uid="{1C3F17C5-316E-4A8B-9FBD-71114D1B333B}"/>
    <dataValidation type="whole" allowBlank="1" showInputMessage="1" showErrorMessage="1" error="120(℃)以上、4文字以内の数値を入力してください。" sqref="K13:K62" xr:uid="{AE50C0B7-778D-462B-9B5E-1B3840C69309}">
      <formula1>120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3:L62" xr:uid="{E30893AF-D1EA-41F5-A26A-6D54CC3FE353}">
      <formula1>$L13*100=INT($L13*100)</formula1>
    </dataValidation>
    <dataValidation allowBlank="1" showInputMessage="1" sqref="P9:V9" xr:uid="{C5A0D0CE-CD19-4770-A75D-B76457870E2E}"/>
    <dataValidation type="textLength" operator="lessThanOrEqual" allowBlank="1" showInputMessage="1" showErrorMessage="1" errorTitle="無効な入力" error="40文字以下で入力してください。" sqref="R12:R62" xr:uid="{63244CBB-9BD5-4A0F-9779-ED4DD60DBB3D}">
      <formula1>40</formula1>
    </dataValidation>
    <dataValidation type="list" allowBlank="1" showInputMessage="1" showErrorMessage="1" sqref="T12:T62" xr:uid="{1067A830-DE0F-4DF1-829C-17121AB2E989}">
      <formula1>"✓"</formula1>
    </dataValidation>
    <dataValidation type="custom" allowBlank="1" showInputMessage="1" showErrorMessage="1" errorTitle="無効な入力" error="整数で値を入力して下さい。" sqref="P12:P62" xr:uid="{72E9A3C2-E8A8-4842-8A98-107E00AED5EF}">
      <formula1>P12=INT(P12)</formula1>
    </dataValidation>
    <dataValidation type="textLength" operator="lessThanOrEqual" allowBlank="1" showInputMessage="1" showErrorMessage="1" error="200字以内で入力してください。" sqref="Q13:Q62" xr:uid="{EF264ADD-5012-4591-8D01-D5E7F25FF597}">
      <formula1>200</formula1>
    </dataValidation>
    <dataValidation type="list" allowBlank="1" showInputMessage="1" showErrorMessage="1" sqref="U12:U62" xr:uid="{75C20D15-C3AF-49D7-AF74-929ACA2A474C}">
      <formula1>"OK,NG"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2">
        <x14:dataValidation type="list" allowBlank="1" showInputMessage="1" showErrorMessage="1" xr:uid="{B2BAA41B-AA7B-4CE7-A0A8-3A2BDFF3AF7D}">
          <x14:formula1>
            <xm:f>プルダウン!$B$2</xm:f>
          </x14:formula1>
          <xm:sqref>C13:C62</xm:sqref>
        </x14:dataValidation>
        <x14:dataValidation type="list" allowBlank="1" showInputMessage="1" showErrorMessage="1" xr:uid="{42DA8527-6F14-472E-98A6-543E022C4718}">
          <x14:formula1>
            <xm:f>プルダウン!$E$2:$E$4</xm:f>
          </x14:formula1>
          <xm:sqref>I13:I62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F7"/>
  <sheetViews>
    <sheetView zoomScale="85" zoomScaleNormal="85" workbookViewId="0">
      <selection activeCell="F2" sqref="F2:F4"/>
    </sheetView>
  </sheetViews>
  <sheetFormatPr defaultColWidth="9" defaultRowHeight="16"/>
  <cols>
    <col min="1" max="1" width="18.453125" style="23" bestFit="1" customWidth="1"/>
    <col min="2" max="2" width="20.90625" style="23" bestFit="1" customWidth="1"/>
    <col min="3" max="3" width="9" style="23"/>
    <col min="4" max="4" width="28.36328125" style="23" bestFit="1" customWidth="1"/>
    <col min="5" max="5" width="43.08984375" style="23" bestFit="1" customWidth="1"/>
    <col min="6" max="6" width="43.08984375" style="23" customWidth="1"/>
    <col min="7" max="16384" width="9" style="23"/>
  </cols>
  <sheetData>
    <row r="1" spans="1:6">
      <c r="A1" s="22" t="s">
        <v>19</v>
      </c>
      <c r="B1" s="22" t="s">
        <v>18</v>
      </c>
      <c r="C1" s="34"/>
      <c r="D1" s="22" t="s">
        <v>34</v>
      </c>
      <c r="E1" s="22"/>
      <c r="F1" s="22"/>
    </row>
    <row r="2" spans="1:6">
      <c r="A2" s="23" t="s">
        <v>30</v>
      </c>
      <c r="B2" s="23" t="s">
        <v>36</v>
      </c>
      <c r="D2" s="23" t="s">
        <v>38</v>
      </c>
      <c r="E2" s="23" t="s">
        <v>39</v>
      </c>
      <c r="F2" s="23" t="s">
        <v>42</v>
      </c>
    </row>
    <row r="3" spans="1:6">
      <c r="E3" s="23" t="s">
        <v>40</v>
      </c>
      <c r="F3" s="23" t="s">
        <v>43</v>
      </c>
    </row>
    <row r="4" spans="1:6">
      <c r="E4" s="23" t="s">
        <v>41</v>
      </c>
      <c r="F4" s="23" t="s">
        <v>44</v>
      </c>
    </row>
    <row r="6" spans="1:6" ht="32">
      <c r="A6" s="42" t="s">
        <v>52</v>
      </c>
      <c r="B6" s="42" t="s">
        <v>53</v>
      </c>
    </row>
    <row r="7" spans="1:6">
      <c r="A7" s="23" t="s">
        <v>54</v>
      </c>
      <c r="B7" s="23" t="s">
        <v>54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14:A15"/>
  <sheetViews>
    <sheetView showGridLines="0" view="pageBreakPreview" zoomScaleNormal="100" zoomScaleSheetLayoutView="100" workbookViewId="0"/>
  </sheetViews>
  <sheetFormatPr defaultRowHeight="13"/>
  <sheetData>
    <row r="14" spans="1:1">
      <c r="A14" s="85" t="s">
        <v>102</v>
      </c>
    </row>
    <row r="15" spans="1:1">
      <c r="A15" s="85" t="s">
        <v>103</v>
      </c>
    </row>
  </sheetData>
  <sheetProtection algorithmName="SHA-512" hashValue="Uq1QQSJMTvc6Xc9g9E2Q2g60XdQzo+RaavqFOm1Kz0Vm6oHdJKuRAXsW7RNU5nAlp5HQVLz64NWdF5Mmgi0v3w==" saltValue="G60bmQ7u6RgeT3yw3Nykkg==" spinCount="100000" sheet="1" objects="1" scenarios="1" selectLockedCells="1" selectUnlockedCells="1"/>
  <phoneticPr fontId="18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913B-ACD5-4B6C-987A-6BDB40B0F813}">
  <sheetPr codeName="Sheet5"/>
  <dimension ref="A1:B28"/>
  <sheetViews>
    <sheetView showGridLines="0" view="pageBreakPreview" zoomScaleNormal="100" zoomScaleSheetLayoutView="100" workbookViewId="0"/>
  </sheetViews>
  <sheetFormatPr defaultColWidth="9" defaultRowHeight="13"/>
  <cols>
    <col min="1" max="1" width="13.453125" style="80" customWidth="1"/>
    <col min="2" max="2" width="86.90625" style="80" customWidth="1"/>
    <col min="3" max="16384" width="9" style="80"/>
  </cols>
  <sheetData>
    <row r="1" spans="1:2" ht="16.5">
      <c r="A1" s="79" t="s">
        <v>58</v>
      </c>
    </row>
    <row r="2" spans="1:2">
      <c r="A2" s="81"/>
      <c r="B2" s="81"/>
    </row>
    <row r="3" spans="1:2" ht="22.5" customHeight="1">
      <c r="A3" s="82" t="s">
        <v>59</v>
      </c>
      <c r="B3" s="83" t="s">
        <v>100</v>
      </c>
    </row>
    <row r="4" spans="1:2" ht="22.5" customHeight="1">
      <c r="A4" s="82" t="s">
        <v>60</v>
      </c>
      <c r="B4" s="84" t="s">
        <v>61</v>
      </c>
    </row>
    <row r="5" spans="1:2" ht="19.5" customHeight="1">
      <c r="A5" s="211" t="s">
        <v>62</v>
      </c>
      <c r="B5" s="214" t="s">
        <v>101</v>
      </c>
    </row>
    <row r="6" spans="1:2" ht="19.5" customHeight="1">
      <c r="A6" s="212"/>
      <c r="B6" s="215"/>
    </row>
    <row r="7" spans="1:2" ht="19.5" customHeight="1">
      <c r="A7" s="212"/>
      <c r="B7" s="215"/>
    </row>
    <row r="8" spans="1:2" ht="19.5" customHeight="1">
      <c r="A8" s="212"/>
      <c r="B8" s="215"/>
    </row>
    <row r="9" spans="1:2" ht="19.5" customHeight="1">
      <c r="A9" s="212"/>
      <c r="B9" s="215"/>
    </row>
    <row r="10" spans="1:2" ht="19.5" customHeight="1">
      <c r="A10" s="212"/>
      <c r="B10" s="215"/>
    </row>
    <row r="11" spans="1:2" ht="19.5" customHeight="1">
      <c r="A11" s="212"/>
      <c r="B11" s="215"/>
    </row>
    <row r="12" spans="1:2" ht="19.5" customHeight="1">
      <c r="A12" s="212"/>
      <c r="B12" s="215"/>
    </row>
    <row r="13" spans="1:2" ht="19.5" customHeight="1">
      <c r="A13" s="212"/>
      <c r="B13" s="215"/>
    </row>
    <row r="14" spans="1:2" ht="19.5" customHeight="1">
      <c r="A14" s="212"/>
      <c r="B14" s="215"/>
    </row>
    <row r="15" spans="1:2" ht="19.5" customHeight="1">
      <c r="A15" s="212"/>
      <c r="B15" s="215"/>
    </row>
    <row r="16" spans="1:2" ht="19.5" customHeight="1">
      <c r="A16" s="212"/>
      <c r="B16" s="215"/>
    </row>
    <row r="17" spans="1:2" ht="19.5" customHeight="1">
      <c r="A17" s="212"/>
      <c r="B17" s="215"/>
    </row>
    <row r="18" spans="1:2" ht="19.5" customHeight="1">
      <c r="A18" s="212"/>
      <c r="B18" s="215"/>
    </row>
    <row r="19" spans="1:2" ht="19.5" customHeight="1">
      <c r="A19" s="212"/>
      <c r="B19" s="215"/>
    </row>
    <row r="20" spans="1:2" ht="19.5" customHeight="1">
      <c r="A20" s="212"/>
      <c r="B20" s="215"/>
    </row>
    <row r="21" spans="1:2" ht="19.5" customHeight="1">
      <c r="A21" s="212"/>
      <c r="B21" s="215"/>
    </row>
    <row r="22" spans="1:2" ht="19.5" customHeight="1">
      <c r="A22" s="212"/>
      <c r="B22" s="215"/>
    </row>
    <row r="23" spans="1:2" ht="19.5" customHeight="1">
      <c r="A23" s="212"/>
      <c r="B23" s="215"/>
    </row>
    <row r="24" spans="1:2" ht="19.5" customHeight="1">
      <c r="A24" s="212"/>
      <c r="B24" s="215"/>
    </row>
    <row r="25" spans="1:2" ht="19.5" customHeight="1">
      <c r="A25" s="212"/>
      <c r="B25" s="215"/>
    </row>
    <row r="26" spans="1:2" ht="19.5" customHeight="1">
      <c r="A26" s="212"/>
      <c r="B26" s="215"/>
    </row>
    <row r="27" spans="1:2" ht="19.5" customHeight="1">
      <c r="A27" s="212"/>
      <c r="B27" s="215"/>
    </row>
    <row r="28" spans="1:2" ht="19.5" customHeight="1">
      <c r="A28" s="213"/>
      <c r="B28" s="216"/>
    </row>
  </sheetData>
  <sheetProtection algorithmName="SHA-512" hashValue="H9xZbT72bjcQL18rsXjLFOPtgjVMhhC67ml1z25Bxdlhq0jO4kBfebZpWyv8hhV2kpVJD6w47YfoV8JrUVKR2Q==" saltValue="umaNPYkaCR3FBE7yJ+tstQ==" spinCount="100000" sheet="1" objects="1" scenarios="1"/>
  <mergeCells count="2">
    <mergeCell ref="A5:A28"/>
    <mergeCell ref="B5:B28"/>
  </mergeCells>
  <phoneticPr fontId="18"/>
  <hyperlinks>
    <hyperlink ref="B3" r:id="rId1" xr:uid="{2F8FBED5-8C57-4E07-B66F-8C38E16A7D93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プルダウン</vt:lpstr>
      <vt:lpstr>基準値</vt:lpstr>
      <vt:lpstr>登録申請メールテンプレート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2021-12-17T03:26:16Z</dcterms:modified>
</cp:coreProperties>
</file>