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codeName="ThisWorkbook"/>
  <xr:revisionPtr revIDLastSave="0" documentId="13_ncr:1_{02FDAA14-610D-4540-B684-E9F5E1BBF1A9}" xr6:coauthVersionLast="47" xr6:coauthVersionMax="47" xr10:uidLastSave="{00000000-0000-0000-0000-000000000000}"/>
  <workbookProtection workbookAlgorithmName="SHA-512" workbookHashValue="EAJHwir9fSyQS7jQ4jPRN+sr8e76OlPYwyTlv8qkchYSLYAR4C48C0TbDmEkdFirCTxZBr6p7PJiEJ7VYRdViQ==" workbookSaltValue="WBi78oEkH/MP7f7voA0brg==" workbookSpinCount="100000" lockStructure="1"/>
  <bookViews>
    <workbookView xWindow="-120" yWindow="-120" windowWidth="29040" windowHeight="15840" tabRatio="609" xr2:uid="{00000000-000D-0000-FFFF-FFFF00000000}"/>
  </bookViews>
  <sheets>
    <sheet name="入力例" sheetId="18" r:id="rId1"/>
    <sheet name="新規登録用" sheetId="14" r:id="rId2"/>
    <sheet name="基準値" sheetId="19" r:id="rId3"/>
    <sheet name="登録申請メールテンプレート" sheetId="20" r:id="rId4"/>
    <sheet name="読み取り用(非表示)" sheetId="15" state="hidden" r:id="rId5"/>
  </sheets>
  <externalReferences>
    <externalReference r:id="rId6"/>
    <externalReference r:id="rId7"/>
  </externalReferences>
  <definedNames>
    <definedName name="_" localSheetId="2">#REF!</definedName>
    <definedName name="_" localSheetId="3">#REF!</definedName>
    <definedName name="_" localSheetId="0">入力例!$S$12</definedName>
    <definedName name="_">新規登録用!$S$12</definedName>
    <definedName name="_xlnm._FilterDatabase" localSheetId="2" hidden="1">基準値!#REF!</definedName>
    <definedName name="_xlnm._FilterDatabase" localSheetId="1" hidden="1">新規登録用!$A$11:$AH$11</definedName>
    <definedName name="_xlnm._FilterDatabase" localSheetId="0" hidden="1">入力例!$A$11:$AH$11</definedName>
    <definedName name="_xlnm.Print_Area" localSheetId="2">基準値!$A$1:$I$18</definedName>
    <definedName name="_xlnm.Print_Area" localSheetId="1">新規登録用!$A$1:$Y$62</definedName>
    <definedName name="_xlnm.Print_Area" localSheetId="3">登録申請メールテンプレート!$A$1:$B$28</definedName>
    <definedName name="_xlnm.Print_Area" localSheetId="0">入力例!$A$1:$Y$47</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5" i="14" l="1"/>
  <c r="P15" i="14"/>
  <c r="U6" i="18" l="1"/>
  <c r="AF14" i="18"/>
  <c r="AF15" i="18"/>
  <c r="AF17" i="18"/>
  <c r="AF18" i="18"/>
  <c r="AF19" i="18"/>
  <c r="AF20" i="18"/>
  <c r="AF21" i="18"/>
  <c r="AF22" i="18"/>
  <c r="AF23" i="18"/>
  <c r="AF24" i="18"/>
  <c r="AF25" i="18"/>
  <c r="AF26" i="18"/>
  <c r="AF27" i="18"/>
  <c r="AF28" i="18"/>
  <c r="AF29" i="18"/>
  <c r="AF30" i="18"/>
  <c r="AF31" i="18"/>
  <c r="AF32" i="18"/>
  <c r="AF33" i="18"/>
  <c r="AF34" i="18"/>
  <c r="AF35" i="18"/>
  <c r="AF36" i="18"/>
  <c r="AF37" i="18"/>
  <c r="AF38" i="18"/>
  <c r="AF39" i="18"/>
  <c r="AF40" i="18"/>
  <c r="AF41" i="18"/>
  <c r="AF42" i="18"/>
  <c r="AF43" i="18"/>
  <c r="AF44" i="18"/>
  <c r="AF45" i="18"/>
  <c r="AF46" i="18"/>
  <c r="AF47" i="18"/>
  <c r="AF13" i="18"/>
  <c r="H47" i="18"/>
  <c r="H46" i="18"/>
  <c r="H45" i="18"/>
  <c r="H44" i="18"/>
  <c r="H43" i="18"/>
  <c r="H42" i="18"/>
  <c r="H41" i="18"/>
  <c r="H40" i="18"/>
  <c r="H39" i="18"/>
  <c r="H38" i="18"/>
  <c r="H37" i="18"/>
  <c r="H36" i="18"/>
  <c r="H35" i="18"/>
  <c r="H34" i="18"/>
  <c r="H33" i="18"/>
  <c r="H32" i="18"/>
  <c r="H31" i="18"/>
  <c r="H30" i="18"/>
  <c r="H29" i="18"/>
  <c r="H28" i="18"/>
  <c r="H27" i="18"/>
  <c r="H26" i="18"/>
  <c r="H25" i="18"/>
  <c r="H24" i="18"/>
  <c r="H23" i="18"/>
  <c r="H22" i="18"/>
  <c r="H21" i="18"/>
  <c r="H20" i="18"/>
  <c r="H19" i="18"/>
  <c r="H18" i="18"/>
  <c r="H17" i="18"/>
  <c r="H16" i="18"/>
  <c r="AF16" i="18" s="1"/>
  <c r="H15" i="18"/>
  <c r="H14" i="18"/>
  <c r="H13" i="18"/>
  <c r="AC14" i="18"/>
  <c r="AC15" i="18"/>
  <c r="AC16" i="18"/>
  <c r="AC17" i="18"/>
  <c r="AC18" i="18"/>
  <c r="AC19" i="18"/>
  <c r="AC20" i="18"/>
  <c r="AC21" i="18"/>
  <c r="AC22" i="18"/>
  <c r="AC23" i="18"/>
  <c r="AC24" i="18"/>
  <c r="AC25" i="18"/>
  <c r="AC26" i="18"/>
  <c r="AC27" i="18"/>
  <c r="AC28" i="18"/>
  <c r="AC29" i="18"/>
  <c r="AC30" i="18"/>
  <c r="AC31" i="18"/>
  <c r="AC32" i="18"/>
  <c r="AC33" i="18"/>
  <c r="AC34" i="18"/>
  <c r="AC35" i="18"/>
  <c r="AC36" i="18"/>
  <c r="AC37" i="18"/>
  <c r="AC38" i="18"/>
  <c r="AC39" i="18"/>
  <c r="AC40" i="18"/>
  <c r="AC41" i="18"/>
  <c r="AC42" i="18"/>
  <c r="AC43" i="18"/>
  <c r="AC44" i="18"/>
  <c r="AC45" i="18"/>
  <c r="AC46" i="18"/>
  <c r="AC47" i="18"/>
  <c r="AC13" i="18"/>
  <c r="AC13" i="14"/>
  <c r="H13" i="14" s="1"/>
  <c r="AF13" i="14" s="1"/>
  <c r="AC14" i="14"/>
  <c r="AC15" i="14"/>
  <c r="AC16" i="14"/>
  <c r="H16" i="14" s="1"/>
  <c r="AF16" i="14" s="1"/>
  <c r="AC17" i="14"/>
  <c r="AC18" i="14"/>
  <c r="AC19" i="14"/>
  <c r="AC20" i="14"/>
  <c r="AC21" i="14"/>
  <c r="AC22" i="14"/>
  <c r="AC23" i="14"/>
  <c r="AC24" i="14"/>
  <c r="AC25" i="14"/>
  <c r="AC26" i="14"/>
  <c r="AC27" i="14"/>
  <c r="AC28" i="14"/>
  <c r="AC29" i="14"/>
  <c r="AC30" i="14"/>
  <c r="AC31" i="14"/>
  <c r="AC32" i="14"/>
  <c r="AC33" i="14"/>
  <c r="AC34" i="14"/>
  <c r="AC35" i="14"/>
  <c r="AC36" i="14"/>
  <c r="AC37" i="14"/>
  <c r="AC38" i="14"/>
  <c r="AC39" i="14"/>
  <c r="AC40" i="14"/>
  <c r="AC41" i="14"/>
  <c r="AC42" i="14"/>
  <c r="AC43" i="14"/>
  <c r="AC44" i="14"/>
  <c r="AC45" i="14"/>
  <c r="AC46" i="14"/>
  <c r="AC47" i="14"/>
  <c r="AC48" i="14"/>
  <c r="AC49" i="14"/>
  <c r="AC50" i="14"/>
  <c r="AC51" i="14"/>
  <c r="AC52" i="14"/>
  <c r="AC53" i="14"/>
  <c r="AC54" i="14"/>
  <c r="AC55" i="14"/>
  <c r="AC56" i="14"/>
  <c r="AC57" i="14"/>
  <c r="AC58" i="14"/>
  <c r="AC59" i="14"/>
  <c r="AC60" i="14"/>
  <c r="AC61" i="14"/>
  <c r="AC62" i="14"/>
  <c r="AC12" i="14"/>
  <c r="H12" i="14" s="1"/>
  <c r="H14" i="14"/>
  <c r="AF14" i="14" s="1"/>
  <c r="H15" i="14"/>
  <c r="AF15" i="14" s="1"/>
  <c r="H17" i="14"/>
  <c r="AF17" i="14" s="1"/>
  <c r="S13" i="14" l="1"/>
  <c r="S14" i="14"/>
  <c r="AA4" i="18"/>
  <c r="B62" i="14" l="1"/>
  <c r="AG47" i="18"/>
  <c r="AE47" i="18"/>
  <c r="S47" i="18"/>
  <c r="AH47" i="18" s="1"/>
  <c r="P47" i="18"/>
  <c r="B47" i="18"/>
  <c r="AD47" i="18" s="1"/>
  <c r="A47" i="18"/>
  <c r="AG46" i="18"/>
  <c r="AE46" i="18"/>
  <c r="S46" i="18"/>
  <c r="AH46" i="18" s="1"/>
  <c r="P46" i="18"/>
  <c r="B46" i="18"/>
  <c r="E46" i="18" s="1"/>
  <c r="A46" i="18"/>
  <c r="AG45" i="18"/>
  <c r="AE45" i="18"/>
  <c r="S45" i="18"/>
  <c r="AH45" i="18" s="1"/>
  <c r="P45" i="18"/>
  <c r="B45" i="18"/>
  <c r="AD45" i="18" s="1"/>
  <c r="A45" i="18"/>
  <c r="AG44" i="18"/>
  <c r="AE44" i="18"/>
  <c r="S44" i="18"/>
  <c r="AH44" i="18" s="1"/>
  <c r="P44" i="18"/>
  <c r="B44" i="18"/>
  <c r="E44" i="18" s="1"/>
  <c r="A44" i="18"/>
  <c r="AG43" i="18"/>
  <c r="AE43" i="18"/>
  <c r="S43" i="18"/>
  <c r="AH43" i="18" s="1"/>
  <c r="P43" i="18"/>
  <c r="B43" i="18"/>
  <c r="E43" i="18" s="1"/>
  <c r="A43" i="18"/>
  <c r="AG42" i="18"/>
  <c r="AE42" i="18"/>
  <c r="S42" i="18"/>
  <c r="AH42" i="18" s="1"/>
  <c r="P42" i="18"/>
  <c r="B42" i="18"/>
  <c r="E42" i="18" s="1"/>
  <c r="A42" i="18"/>
  <c r="AG41" i="18"/>
  <c r="AE41" i="18"/>
  <c r="S41" i="18"/>
  <c r="AH41" i="18" s="1"/>
  <c r="P41" i="18"/>
  <c r="B41" i="18"/>
  <c r="AD41" i="18" s="1"/>
  <c r="A41" i="18"/>
  <c r="AG40" i="18"/>
  <c r="AE40" i="18"/>
  <c r="S40" i="18"/>
  <c r="AH40" i="18" s="1"/>
  <c r="P40" i="18"/>
  <c r="B40" i="18"/>
  <c r="AD40" i="18" s="1"/>
  <c r="A40" i="18"/>
  <c r="AG39" i="18"/>
  <c r="AE39" i="18"/>
  <c r="S39" i="18"/>
  <c r="AH39" i="18" s="1"/>
  <c r="P39" i="18"/>
  <c r="B39" i="18"/>
  <c r="AD39" i="18" s="1"/>
  <c r="A39" i="18"/>
  <c r="AG38" i="18"/>
  <c r="AE38" i="18"/>
  <c r="S38" i="18"/>
  <c r="AH38" i="18" s="1"/>
  <c r="P38" i="18"/>
  <c r="B38" i="18"/>
  <c r="E38" i="18" s="1"/>
  <c r="A38" i="18"/>
  <c r="AG37" i="18"/>
  <c r="AE37" i="18"/>
  <c r="S37" i="18"/>
  <c r="AH37" i="18" s="1"/>
  <c r="P37" i="18"/>
  <c r="B37" i="18"/>
  <c r="E37" i="18" s="1"/>
  <c r="A37" i="18"/>
  <c r="AG36" i="18"/>
  <c r="AE36" i="18"/>
  <c r="S36" i="18"/>
  <c r="AH36" i="18" s="1"/>
  <c r="P36" i="18"/>
  <c r="B36" i="18"/>
  <c r="E36" i="18" s="1"/>
  <c r="A36" i="18"/>
  <c r="AG35" i="18"/>
  <c r="AE35" i="18"/>
  <c r="S35" i="18"/>
  <c r="AH35" i="18" s="1"/>
  <c r="P35" i="18"/>
  <c r="B35" i="18"/>
  <c r="AD35" i="18" s="1"/>
  <c r="A35" i="18"/>
  <c r="AG34" i="18"/>
  <c r="AE34" i="18"/>
  <c r="S34" i="18"/>
  <c r="AH34" i="18" s="1"/>
  <c r="P34" i="18"/>
  <c r="B34" i="18"/>
  <c r="E34" i="18" s="1"/>
  <c r="A34" i="18"/>
  <c r="AG33" i="18"/>
  <c r="AE33" i="18"/>
  <c r="S33" i="18"/>
  <c r="AH33" i="18" s="1"/>
  <c r="P33" i="18"/>
  <c r="B33" i="18"/>
  <c r="AD33" i="18" s="1"/>
  <c r="A33" i="18"/>
  <c r="AG32" i="18"/>
  <c r="AE32" i="18"/>
  <c r="S32" i="18"/>
  <c r="AH32" i="18" s="1"/>
  <c r="P32" i="18"/>
  <c r="B32" i="18"/>
  <c r="AD32" i="18" s="1"/>
  <c r="A32" i="18"/>
  <c r="AG31" i="18"/>
  <c r="AE31" i="18"/>
  <c r="S31" i="18"/>
  <c r="AH31" i="18" s="1"/>
  <c r="P31" i="18"/>
  <c r="B31" i="18"/>
  <c r="E31" i="18" s="1"/>
  <c r="A31" i="18"/>
  <c r="AG30" i="18"/>
  <c r="AE30" i="18"/>
  <c r="AD30" i="18"/>
  <c r="S30" i="18"/>
  <c r="AH30" i="18" s="1"/>
  <c r="P30" i="18"/>
  <c r="E30" i="18"/>
  <c r="B30" i="18"/>
  <c r="D30" i="18" s="1"/>
  <c r="A30" i="18"/>
  <c r="AG29" i="18"/>
  <c r="AE29" i="18"/>
  <c r="S29" i="18"/>
  <c r="AH29" i="18" s="1"/>
  <c r="P29" i="18"/>
  <c r="B29" i="18"/>
  <c r="AD29" i="18" s="1"/>
  <c r="A29" i="18"/>
  <c r="AG28" i="18"/>
  <c r="AE28" i="18"/>
  <c r="S28" i="18"/>
  <c r="AH28" i="18" s="1"/>
  <c r="P28" i="18"/>
  <c r="B28" i="18"/>
  <c r="AD28" i="18" s="1"/>
  <c r="A28" i="18"/>
  <c r="AG27" i="18"/>
  <c r="AE27" i="18"/>
  <c r="S27" i="18"/>
  <c r="AH27" i="18" s="1"/>
  <c r="P27" i="18"/>
  <c r="B27" i="18"/>
  <c r="AD27" i="18" s="1"/>
  <c r="A27" i="18"/>
  <c r="AG26" i="18"/>
  <c r="AE26" i="18"/>
  <c r="S26" i="18"/>
  <c r="AH26" i="18" s="1"/>
  <c r="P26" i="18"/>
  <c r="E26" i="18"/>
  <c r="B26" i="18"/>
  <c r="AD26" i="18" s="1"/>
  <c r="A26" i="18"/>
  <c r="AG25" i="18"/>
  <c r="AE25" i="18"/>
  <c r="S25" i="18"/>
  <c r="AH25" i="18" s="1"/>
  <c r="P25" i="18"/>
  <c r="B25" i="18"/>
  <c r="E25" i="18" s="1"/>
  <c r="A25" i="18"/>
  <c r="AG24" i="18"/>
  <c r="AE24" i="18"/>
  <c r="S24" i="18"/>
  <c r="AH24" i="18" s="1"/>
  <c r="P24" i="18"/>
  <c r="B24" i="18"/>
  <c r="AD24" i="18" s="1"/>
  <c r="A24" i="18"/>
  <c r="AG23" i="18"/>
  <c r="AE23" i="18"/>
  <c r="S23" i="18"/>
  <c r="AH23" i="18" s="1"/>
  <c r="P23" i="18"/>
  <c r="B23" i="18"/>
  <c r="AD23" i="18" s="1"/>
  <c r="A23" i="18"/>
  <c r="AG22" i="18"/>
  <c r="AE22" i="18"/>
  <c r="S22" i="18"/>
  <c r="AH22" i="18" s="1"/>
  <c r="P22" i="18"/>
  <c r="E22" i="18"/>
  <c r="B22" i="18"/>
  <c r="AD22" i="18" s="1"/>
  <c r="A22" i="18"/>
  <c r="AG21" i="18"/>
  <c r="AE21" i="18"/>
  <c r="S21" i="18"/>
  <c r="AH21" i="18" s="1"/>
  <c r="P21" i="18"/>
  <c r="B21" i="18"/>
  <c r="AD21" i="18" s="1"/>
  <c r="A21" i="18"/>
  <c r="AH20" i="18"/>
  <c r="AE20" i="18"/>
  <c r="AD20" i="18"/>
  <c r="A20" i="18"/>
  <c r="AE19" i="18"/>
  <c r="AH19" i="18"/>
  <c r="A19" i="18"/>
  <c r="AE18" i="18"/>
  <c r="AD18" i="18"/>
  <c r="AH18" i="18"/>
  <c r="A18" i="18"/>
  <c r="AE17" i="18"/>
  <c r="AH17" i="18"/>
  <c r="AD17" i="18"/>
  <c r="A17" i="18"/>
  <c r="AE16" i="18"/>
  <c r="AH16" i="18"/>
  <c r="A16" i="18"/>
  <c r="AE15" i="18"/>
  <c r="AH15" i="18"/>
  <c r="AD15" i="18"/>
  <c r="A15" i="18"/>
  <c r="AE14" i="18"/>
  <c r="AH14" i="18"/>
  <c r="A14" i="18"/>
  <c r="AE13" i="18"/>
  <c r="AH13" i="18"/>
  <c r="A13" i="18"/>
  <c r="Y6" i="18"/>
  <c r="X6" i="18"/>
  <c r="W6" i="18"/>
  <c r="V6" i="18"/>
  <c r="T6" i="18"/>
  <c r="S6" i="18"/>
  <c r="R6" i="18"/>
  <c r="Q6" i="18"/>
  <c r="P6" i="18"/>
  <c r="O6" i="18"/>
  <c r="N6" i="18"/>
  <c r="M6" i="18"/>
  <c r="L6" i="18"/>
  <c r="K6" i="18"/>
  <c r="J6" i="18"/>
  <c r="I6" i="18"/>
  <c r="H6" i="18"/>
  <c r="G6" i="18"/>
  <c r="F6" i="18"/>
  <c r="E6" i="18"/>
  <c r="D6" i="18"/>
  <c r="C6" i="18"/>
  <c r="B6" i="18"/>
  <c r="E23" i="18" l="1"/>
  <c r="D24" i="18"/>
  <c r="D32" i="18"/>
  <c r="AG16" i="18"/>
  <c r="E24" i="18"/>
  <c r="E32" i="18"/>
  <c r="E40" i="18"/>
  <c r="D26" i="18"/>
  <c r="E28" i="18"/>
  <c r="D36" i="18"/>
  <c r="AD36" i="18"/>
  <c r="D38" i="18"/>
  <c r="D42" i="18"/>
  <c r="AD42" i="18"/>
  <c r="D44" i="18"/>
  <c r="E29" i="18"/>
  <c r="E47" i="18"/>
  <c r="G4" i="18"/>
  <c r="E35" i="18"/>
  <c r="E41" i="18"/>
  <c r="AG20" i="18"/>
  <c r="AH48" i="18"/>
  <c r="AD38" i="18"/>
  <c r="AD44" i="18"/>
  <c r="AG17" i="18"/>
  <c r="AG19" i="18"/>
  <c r="AE48" i="18"/>
  <c r="AG18" i="18"/>
  <c r="AG15" i="18"/>
  <c r="AD16" i="18"/>
  <c r="E21" i="18"/>
  <c r="D22" i="18"/>
  <c r="E27" i="18"/>
  <c r="D28" i="18"/>
  <c r="E33" i="18"/>
  <c r="D34" i="18"/>
  <c r="AD34" i="18"/>
  <c r="E39" i="18"/>
  <c r="D40" i="18"/>
  <c r="E45" i="18"/>
  <c r="D46" i="18"/>
  <c r="AD46" i="18"/>
  <c r="AG13" i="18"/>
  <c r="AG14" i="18"/>
  <c r="D23" i="18"/>
  <c r="D29" i="18"/>
  <c r="D35" i="18"/>
  <c r="D41" i="18"/>
  <c r="D47" i="18"/>
  <c r="AD13" i="18"/>
  <c r="AD19" i="18"/>
  <c r="D25" i="18"/>
  <c r="AD25" i="18"/>
  <c r="D31" i="18"/>
  <c r="AD31" i="18"/>
  <c r="D37" i="18"/>
  <c r="AD37" i="18"/>
  <c r="D43" i="18"/>
  <c r="AD43" i="18"/>
  <c r="AD14" i="18"/>
  <c r="D21" i="18"/>
  <c r="D27" i="18"/>
  <c r="D33" i="18"/>
  <c r="D39" i="18"/>
  <c r="D45" i="18"/>
  <c r="S62" i="14"/>
  <c r="S61" i="14"/>
  <c r="S60" i="14"/>
  <c r="S59" i="14"/>
  <c r="S58" i="14"/>
  <c r="S57" i="14"/>
  <c r="S56" i="14"/>
  <c r="S55" i="14"/>
  <c r="S54" i="14"/>
  <c r="S53" i="14"/>
  <c r="S52" i="14"/>
  <c r="S51" i="14"/>
  <c r="S50" i="14"/>
  <c r="S49" i="14"/>
  <c r="S48" i="14"/>
  <c r="S47" i="14"/>
  <c r="S46" i="14"/>
  <c r="S45" i="14"/>
  <c r="S44" i="14"/>
  <c r="S43" i="14"/>
  <c r="S42" i="14"/>
  <c r="S41" i="14"/>
  <c r="S40" i="14"/>
  <c r="S39" i="14"/>
  <c r="S38" i="14"/>
  <c r="S37" i="14"/>
  <c r="S36" i="14"/>
  <c r="S35" i="14"/>
  <c r="S34" i="14"/>
  <c r="S33" i="14"/>
  <c r="S32" i="14"/>
  <c r="S31" i="14"/>
  <c r="S30" i="14"/>
  <c r="S29" i="14"/>
  <c r="S28" i="14"/>
  <c r="S27" i="14"/>
  <c r="S26" i="14"/>
  <c r="S25" i="14"/>
  <c r="S24" i="14"/>
  <c r="S23" i="14"/>
  <c r="S22" i="14"/>
  <c r="S21" i="14"/>
  <c r="S20" i="14"/>
  <c r="S19" i="14"/>
  <c r="S18" i="14"/>
  <c r="S17" i="14"/>
  <c r="S16" i="14"/>
  <c r="AE62" i="14"/>
  <c r="AE61" i="14"/>
  <c r="AE60" i="14"/>
  <c r="AE59" i="14"/>
  <c r="AE58" i="14"/>
  <c r="AE57" i="14"/>
  <c r="AE56" i="14"/>
  <c r="AE55" i="14"/>
  <c r="AE54" i="14"/>
  <c r="AE53" i="14"/>
  <c r="AE52" i="14"/>
  <c r="AE51" i="14"/>
  <c r="AE50" i="14"/>
  <c r="AE49" i="14"/>
  <c r="AE48" i="14"/>
  <c r="AE47" i="14"/>
  <c r="AE46" i="14"/>
  <c r="AE45" i="14"/>
  <c r="AE44" i="14"/>
  <c r="AE43" i="14"/>
  <c r="AE42" i="14"/>
  <c r="AE41" i="14"/>
  <c r="AE40" i="14"/>
  <c r="AE39" i="14"/>
  <c r="AE38" i="14"/>
  <c r="AE37" i="14"/>
  <c r="AE36" i="14"/>
  <c r="AE35" i="14"/>
  <c r="AE34" i="14"/>
  <c r="AE33" i="14"/>
  <c r="AE32" i="14"/>
  <c r="AE31" i="14"/>
  <c r="AE30" i="14"/>
  <c r="AE29" i="14"/>
  <c r="AE28" i="14"/>
  <c r="AE27" i="14"/>
  <c r="AE26" i="14"/>
  <c r="AE25" i="14"/>
  <c r="AE24" i="14"/>
  <c r="AE23" i="14"/>
  <c r="AE22" i="14"/>
  <c r="AE21" i="14"/>
  <c r="AE20" i="14"/>
  <c r="AE19" i="14"/>
  <c r="AE18" i="14"/>
  <c r="AE17" i="14"/>
  <c r="AE16" i="14"/>
  <c r="AE15" i="14"/>
  <c r="AE14" i="14"/>
  <c r="AE13" i="14"/>
  <c r="AD48" i="18" l="1"/>
  <c r="AG48" i="18"/>
  <c r="AE63" i="14"/>
  <c r="B13" i="14" l="1"/>
  <c r="B14" i="14"/>
  <c r="D13" i="14" l="1"/>
  <c r="P14" i="14" l="1"/>
  <c r="B15" i="14"/>
  <c r="AH15" i="14"/>
  <c r="B16" i="14"/>
  <c r="P16" i="14"/>
  <c r="B17" i="14"/>
  <c r="P17" i="14"/>
  <c r="B18" i="14"/>
  <c r="P18" i="14"/>
  <c r="B19" i="14"/>
  <c r="P19" i="14"/>
  <c r="B20" i="14"/>
  <c r="P20" i="14"/>
  <c r="B21" i="14"/>
  <c r="P21" i="14"/>
  <c r="B22" i="14"/>
  <c r="P22" i="14"/>
  <c r="B23" i="14"/>
  <c r="D23" i="14" s="1"/>
  <c r="P23" i="14"/>
  <c r="B24" i="14"/>
  <c r="P24" i="14"/>
  <c r="B25" i="14"/>
  <c r="P25" i="14"/>
  <c r="B26" i="14"/>
  <c r="P26" i="14"/>
  <c r="B27" i="14"/>
  <c r="P27" i="14"/>
  <c r="B28" i="14"/>
  <c r="P28" i="14"/>
  <c r="B29" i="14"/>
  <c r="E29" i="14" s="1"/>
  <c r="P29" i="14"/>
  <c r="B30" i="14"/>
  <c r="P30" i="14"/>
  <c r="B31" i="14"/>
  <c r="P31" i="14"/>
  <c r="B32" i="14"/>
  <c r="P32" i="14"/>
  <c r="B33" i="14"/>
  <c r="P33" i="14"/>
  <c r="B34" i="14"/>
  <c r="E34" i="14" s="1"/>
  <c r="P34" i="14"/>
  <c r="B35" i="14"/>
  <c r="P35" i="14"/>
  <c r="B36" i="14"/>
  <c r="P36" i="14"/>
  <c r="B37" i="14"/>
  <c r="P37" i="14"/>
  <c r="B38" i="14"/>
  <c r="P38" i="14"/>
  <c r="B39" i="14"/>
  <c r="P39" i="14"/>
  <c r="B40" i="14"/>
  <c r="P40" i="14"/>
  <c r="B41" i="14"/>
  <c r="P41" i="14"/>
  <c r="B42" i="14"/>
  <c r="E42" i="14" s="1"/>
  <c r="P42" i="14"/>
  <c r="B43" i="14"/>
  <c r="P43" i="14"/>
  <c r="B44" i="14"/>
  <c r="P44" i="14"/>
  <c r="B45" i="14"/>
  <c r="P45" i="14"/>
  <c r="B46" i="14"/>
  <c r="E46" i="14" s="1"/>
  <c r="P46" i="14"/>
  <c r="B47" i="14"/>
  <c r="P47" i="14"/>
  <c r="B48" i="14"/>
  <c r="P48" i="14"/>
  <c r="B49" i="14"/>
  <c r="P49" i="14"/>
  <c r="B50" i="14"/>
  <c r="P50" i="14"/>
  <c r="B51" i="14"/>
  <c r="P51" i="14"/>
  <c r="B52" i="14"/>
  <c r="E52" i="14" s="1"/>
  <c r="P52" i="14"/>
  <c r="B53" i="14"/>
  <c r="P53" i="14"/>
  <c r="B54" i="14"/>
  <c r="P54" i="14"/>
  <c r="B55" i="14"/>
  <c r="P55" i="14"/>
  <c r="B56" i="14"/>
  <c r="P56" i="14"/>
  <c r="B57" i="14"/>
  <c r="P57" i="14"/>
  <c r="B58" i="14"/>
  <c r="P58" i="14"/>
  <c r="B59" i="14"/>
  <c r="P59" i="14"/>
  <c r="B60" i="14"/>
  <c r="P60" i="14"/>
  <c r="B61" i="14"/>
  <c r="P61" i="14"/>
  <c r="E62" i="14"/>
  <c r="P62" i="14"/>
  <c r="H18" i="14"/>
  <c r="AF18" i="14" s="1"/>
  <c r="H19" i="14"/>
  <c r="AF19" i="14" s="1"/>
  <c r="H20" i="14"/>
  <c r="AF20" i="14" s="1"/>
  <c r="H21" i="14"/>
  <c r="AF21" i="14" s="1"/>
  <c r="H22" i="14"/>
  <c r="AF22" i="14" s="1"/>
  <c r="AG22" i="14" s="1"/>
  <c r="H23" i="14"/>
  <c r="AF23" i="14" s="1"/>
  <c r="AG23" i="14" s="1"/>
  <c r="H24" i="14"/>
  <c r="AF24" i="14" s="1"/>
  <c r="AG24" i="14" s="1"/>
  <c r="H25" i="14"/>
  <c r="AF25" i="14" s="1"/>
  <c r="AG25" i="14" s="1"/>
  <c r="H26" i="14"/>
  <c r="AF26" i="14" s="1"/>
  <c r="AG26" i="14" s="1"/>
  <c r="H27" i="14"/>
  <c r="AF27" i="14" s="1"/>
  <c r="AG27" i="14" s="1"/>
  <c r="H28" i="14"/>
  <c r="AF28" i="14" s="1"/>
  <c r="AG28" i="14" s="1"/>
  <c r="H29" i="14"/>
  <c r="AF29" i="14" s="1"/>
  <c r="AG29" i="14" s="1"/>
  <c r="H30" i="14"/>
  <c r="AF30" i="14" s="1"/>
  <c r="AG30" i="14" s="1"/>
  <c r="H31" i="14"/>
  <c r="AF31" i="14" s="1"/>
  <c r="AG31" i="14" s="1"/>
  <c r="H32" i="14"/>
  <c r="AF32" i="14" s="1"/>
  <c r="AG32" i="14" s="1"/>
  <c r="H33" i="14"/>
  <c r="AF33" i="14" s="1"/>
  <c r="AG33" i="14" s="1"/>
  <c r="H34" i="14"/>
  <c r="AF34" i="14" s="1"/>
  <c r="AG34" i="14" s="1"/>
  <c r="H35" i="14"/>
  <c r="AF35" i="14" s="1"/>
  <c r="AG35" i="14" s="1"/>
  <c r="H36" i="14"/>
  <c r="AF36" i="14" s="1"/>
  <c r="AG36" i="14" s="1"/>
  <c r="H37" i="14"/>
  <c r="AF37" i="14" s="1"/>
  <c r="AG37" i="14" s="1"/>
  <c r="H38" i="14"/>
  <c r="AF38" i="14" s="1"/>
  <c r="AG38" i="14" s="1"/>
  <c r="H39" i="14"/>
  <c r="AF39" i="14" s="1"/>
  <c r="AG39" i="14" s="1"/>
  <c r="H40" i="14"/>
  <c r="AF40" i="14" s="1"/>
  <c r="AG40" i="14" s="1"/>
  <c r="H41" i="14"/>
  <c r="AF41" i="14" s="1"/>
  <c r="AG41" i="14" s="1"/>
  <c r="H42" i="14"/>
  <c r="AF42" i="14" s="1"/>
  <c r="AG42" i="14" s="1"/>
  <c r="H43" i="14"/>
  <c r="AF43" i="14" s="1"/>
  <c r="AG43" i="14" s="1"/>
  <c r="H44" i="14"/>
  <c r="AF44" i="14" s="1"/>
  <c r="AG44" i="14" s="1"/>
  <c r="H45" i="14"/>
  <c r="AF45" i="14" s="1"/>
  <c r="AG45" i="14" s="1"/>
  <c r="H46" i="14"/>
  <c r="AF46" i="14" s="1"/>
  <c r="AG46" i="14" s="1"/>
  <c r="H47" i="14"/>
  <c r="AF47" i="14" s="1"/>
  <c r="AG47" i="14" s="1"/>
  <c r="H48" i="14"/>
  <c r="AF48" i="14" s="1"/>
  <c r="AG48" i="14" s="1"/>
  <c r="H49" i="14"/>
  <c r="AF49" i="14" s="1"/>
  <c r="AG49" i="14" s="1"/>
  <c r="H50" i="14"/>
  <c r="AF50" i="14" s="1"/>
  <c r="AG50" i="14" s="1"/>
  <c r="H51" i="14"/>
  <c r="AF51" i="14" s="1"/>
  <c r="AG51" i="14" s="1"/>
  <c r="H52" i="14"/>
  <c r="AF52" i="14" s="1"/>
  <c r="AG52" i="14" s="1"/>
  <c r="H53" i="14"/>
  <c r="AF53" i="14" s="1"/>
  <c r="AG53" i="14" s="1"/>
  <c r="H54" i="14"/>
  <c r="AF54" i="14" s="1"/>
  <c r="AG54" i="14" s="1"/>
  <c r="H55" i="14"/>
  <c r="AF55" i="14" s="1"/>
  <c r="AG55" i="14" s="1"/>
  <c r="H56" i="14"/>
  <c r="AF56" i="14" s="1"/>
  <c r="AG56" i="14" s="1"/>
  <c r="H57" i="14"/>
  <c r="AF57" i="14" s="1"/>
  <c r="AG57" i="14" s="1"/>
  <c r="H58" i="14"/>
  <c r="AF58" i="14" s="1"/>
  <c r="AG58" i="14" s="1"/>
  <c r="H59" i="14"/>
  <c r="AF59" i="14" s="1"/>
  <c r="AG59" i="14" s="1"/>
  <c r="H60" i="14"/>
  <c r="AF60" i="14" s="1"/>
  <c r="AG60" i="14" s="1"/>
  <c r="H61" i="14"/>
  <c r="AF61" i="14" s="1"/>
  <c r="AG61" i="14" s="1"/>
  <c r="H62" i="14"/>
  <c r="AF62" i="14" s="1"/>
  <c r="AG62" i="14" s="1"/>
  <c r="G4" i="14" l="1"/>
  <c r="E3" i="15" s="1"/>
  <c r="AG20" i="14"/>
  <c r="AG19" i="14"/>
  <c r="AG13" i="14"/>
  <c r="AG15" i="14"/>
  <c r="AG14" i="14"/>
  <c r="AG17" i="14"/>
  <c r="AG18" i="14"/>
  <c r="AG16" i="14"/>
  <c r="AG21" i="14"/>
  <c r="D60" i="14"/>
  <c r="AD60" i="14"/>
  <c r="D58" i="14"/>
  <c r="AD58" i="14"/>
  <c r="D56" i="14"/>
  <c r="AD56" i="14"/>
  <c r="D54" i="14"/>
  <c r="AD54" i="14"/>
  <c r="D41" i="14"/>
  <c r="AD41" i="14"/>
  <c r="E39" i="14"/>
  <c r="AD39" i="14"/>
  <c r="D37" i="14"/>
  <c r="AD37" i="14"/>
  <c r="E35" i="14"/>
  <c r="AD35" i="14"/>
  <c r="E22" i="14"/>
  <c r="AD22" i="14"/>
  <c r="D20" i="14"/>
  <c r="AD20" i="14"/>
  <c r="D18" i="14"/>
  <c r="AD18" i="14"/>
  <c r="D52" i="14"/>
  <c r="AD52" i="14"/>
  <c r="E50" i="14"/>
  <c r="AD50" i="14"/>
  <c r="D48" i="14"/>
  <c r="AD48" i="14"/>
  <c r="D33" i="14"/>
  <c r="AD33" i="14"/>
  <c r="E31" i="14"/>
  <c r="AD31" i="14"/>
  <c r="D44" i="14"/>
  <c r="AD44" i="14"/>
  <c r="D29" i="14"/>
  <c r="AD29" i="14"/>
  <c r="E27" i="14"/>
  <c r="AD27" i="14"/>
  <c r="D25" i="14"/>
  <c r="AD25" i="14"/>
  <c r="D61" i="14"/>
  <c r="AD61" i="14"/>
  <c r="E59" i="14"/>
  <c r="AD59" i="14"/>
  <c r="D57" i="14"/>
  <c r="AD57" i="14"/>
  <c r="E55" i="14"/>
  <c r="AD55" i="14"/>
  <c r="D53" i="14"/>
  <c r="AD53" i="14"/>
  <c r="D42" i="14"/>
  <c r="AD42" i="14"/>
  <c r="D40" i="14"/>
  <c r="AD40" i="14"/>
  <c r="D38" i="14"/>
  <c r="AD38" i="14"/>
  <c r="D36" i="14"/>
  <c r="AD36" i="14"/>
  <c r="E23" i="14"/>
  <c r="AD23" i="14"/>
  <c r="D21" i="14"/>
  <c r="AD21" i="14"/>
  <c r="D17" i="14"/>
  <c r="AD17" i="14"/>
  <c r="D46" i="14"/>
  <c r="AD46" i="14"/>
  <c r="E51" i="14"/>
  <c r="AD51" i="14"/>
  <c r="D49" i="14"/>
  <c r="AD49" i="14"/>
  <c r="E47" i="14"/>
  <c r="AD47" i="14"/>
  <c r="D34" i="14"/>
  <c r="AD34" i="14"/>
  <c r="D32" i="14"/>
  <c r="AD32" i="14"/>
  <c r="D30" i="14"/>
  <c r="AD30" i="14"/>
  <c r="D45" i="14"/>
  <c r="AD45" i="14"/>
  <c r="E43" i="14"/>
  <c r="AD43" i="14"/>
  <c r="D28" i="14"/>
  <c r="AD28" i="14"/>
  <c r="E26" i="14"/>
  <c r="AD26" i="14"/>
  <c r="D24" i="14"/>
  <c r="AD24" i="14"/>
  <c r="D62" i="14"/>
  <c r="AD62" i="14"/>
  <c r="E19" i="14"/>
  <c r="AD19" i="14"/>
  <c r="D16" i="14"/>
  <c r="AD16" i="14"/>
  <c r="E15" i="14"/>
  <c r="AD15" i="14"/>
  <c r="D14" i="14"/>
  <c r="AD14" i="14"/>
  <c r="E58" i="14"/>
  <c r="E44" i="14"/>
  <c r="D19" i="14"/>
  <c r="E38" i="14"/>
  <c r="D31" i="14"/>
  <c r="D50" i="14"/>
  <c r="E28" i="14"/>
  <c r="D27" i="14"/>
  <c r="E16" i="14"/>
  <c r="D59" i="14"/>
  <c r="D51" i="14"/>
  <c r="D43" i="14"/>
  <c r="D35" i="14"/>
  <c r="D22" i="14"/>
  <c r="D39" i="14"/>
  <c r="E32" i="14"/>
  <c r="D26" i="14"/>
  <c r="E21" i="14"/>
  <c r="D47" i="14"/>
  <c r="E18" i="14"/>
  <c r="E60" i="14"/>
  <c r="E54" i="14"/>
  <c r="E36" i="14"/>
  <c r="D55" i="14"/>
  <c r="E30" i="14"/>
  <c r="D15" i="14"/>
  <c r="E56" i="14"/>
  <c r="E48" i="14"/>
  <c r="E40" i="14"/>
  <c r="E25" i="14"/>
  <c r="E17" i="14"/>
  <c r="E20" i="14"/>
  <c r="E14" i="14"/>
  <c r="E24" i="14"/>
  <c r="E61" i="14"/>
  <c r="E57" i="14"/>
  <c r="E53" i="14"/>
  <c r="E49" i="14"/>
  <c r="E45" i="14"/>
  <c r="E41" i="14"/>
  <c r="E37" i="14"/>
  <c r="E33" i="14"/>
  <c r="AG63" i="14" l="1"/>
  <c r="AD13" i="14"/>
  <c r="AD63" i="14" l="1"/>
  <c r="E13" i="14" l="1"/>
  <c r="C3" i="15" l="1"/>
  <c r="AH62" i="14" l="1"/>
  <c r="AH61" i="14"/>
  <c r="AH60" i="14"/>
  <c r="AH59" i="14"/>
  <c r="AH58" i="14"/>
  <c r="AH57" i="14"/>
  <c r="AH56" i="14"/>
  <c r="AH55" i="14"/>
  <c r="AH54" i="14"/>
  <c r="AH53" i="14"/>
  <c r="AH52" i="14"/>
  <c r="AH51" i="14"/>
  <c r="AH50" i="14"/>
  <c r="AH49" i="14"/>
  <c r="AH48" i="14"/>
  <c r="AH47" i="14"/>
  <c r="AH46" i="14"/>
  <c r="AH45" i="14"/>
  <c r="AH44" i="14"/>
  <c r="AH43" i="14"/>
  <c r="AH42" i="14"/>
  <c r="AH41" i="14"/>
  <c r="AH40" i="14"/>
  <c r="AH39" i="14"/>
  <c r="AH38" i="14"/>
  <c r="AH37" i="14"/>
  <c r="AH36" i="14"/>
  <c r="AH35" i="14"/>
  <c r="AH34" i="14"/>
  <c r="AH33" i="14"/>
  <c r="AH32" i="14"/>
  <c r="AH31" i="14"/>
  <c r="AH30" i="14"/>
  <c r="AH29" i="14"/>
  <c r="AH28" i="14"/>
  <c r="AH27" i="14"/>
  <c r="AH26" i="14"/>
  <c r="AH25" i="14"/>
  <c r="AH24" i="14"/>
  <c r="AH23" i="14"/>
  <c r="AH22" i="14"/>
  <c r="AH21" i="14"/>
  <c r="AH20" i="14"/>
  <c r="AH19" i="14"/>
  <c r="AH18" i="14"/>
  <c r="AH17" i="14"/>
  <c r="AH16" i="14"/>
  <c r="AH14" i="14"/>
  <c r="AH13" i="14"/>
  <c r="S12" i="14"/>
  <c r="AH63" i="14" l="1"/>
  <c r="AA4" i="14"/>
  <c r="B3" i="15" l="1"/>
  <c r="F3" i="15" l="1"/>
  <c r="D3" i="15"/>
  <c r="P13" i="14" l="1"/>
  <c r="A62" i="14" l="1"/>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P12" i="14" l="1"/>
</calcChain>
</file>

<file path=xl/sharedStrings.xml><?xml version="1.0" encoding="utf-8"?>
<sst xmlns="http://schemas.openxmlformats.org/spreadsheetml/2006/main" count="371" uniqueCount="125">
  <si>
    <t>製品名</t>
    <rPh sb="0" eb="3">
      <t>セイヒンメイ</t>
    </rPh>
    <phoneticPr fontId="18"/>
  </si>
  <si>
    <t>備考</t>
    <rPh sb="0" eb="2">
      <t>ビコウ</t>
    </rPh>
    <phoneticPr fontId="18"/>
  </si>
  <si>
    <t>型番</t>
    <rPh sb="0" eb="2">
      <t>カタバン</t>
    </rPh>
    <phoneticPr fontId="18"/>
  </si>
  <si>
    <t>数値</t>
    <rPh sb="0" eb="2">
      <t>スウチ</t>
    </rPh>
    <phoneticPr fontId="18"/>
  </si>
  <si>
    <t>単位</t>
    <rPh sb="0" eb="2">
      <t>タンイ</t>
    </rPh>
    <phoneticPr fontId="18"/>
  </si>
  <si>
    <t>数値</t>
    <rPh sb="0" eb="2">
      <t>スウチシスウ</t>
    </rPh>
    <phoneticPr fontId="18"/>
  </si>
  <si>
    <t>確認結果</t>
    <rPh sb="0" eb="2">
      <t>カクニン</t>
    </rPh>
    <rPh sb="2" eb="4">
      <t>ケッカ</t>
    </rPh>
    <phoneticPr fontId="18"/>
  </si>
  <si>
    <t>aaaa-bbbb</t>
    <phoneticPr fontId="18"/>
  </si>
  <si>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</si>
  <si>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</si>
  <si>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</si>
  <si>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</si>
  <si>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</si>
  <si>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</si>
  <si>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</si>
  <si>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</si>
  <si>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</si>
  <si>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</si>
  <si>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</si>
  <si>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</si>
  <si>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</si>
  <si>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</si>
  <si>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</si>
  <si>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</si>
  <si>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</si>
  <si>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</si>
  <si>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</si>
  <si>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</si>
  <si>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</si>
  <si>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</si>
  <si>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</si>
  <si>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</si>
  <si>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</si>
  <si>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</si>
  <si>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１ショット当たりの加工時間</t>
    <rPh sb="5" eb="6">
      <t>ア</t>
    </rPh>
    <rPh sb="9" eb="11">
      <t>カコウ</t>
    </rPh>
    <rPh sb="11" eb="13">
      <t>ジカン</t>
    </rPh>
    <phoneticPr fontId="18"/>
  </si>
  <si>
    <t>s</t>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</si>
  <si>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</si>
  <si>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</si>
  <si>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</si>
  <si>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</si>
  <si>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</si>
  <si>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登録製品型番生産性指標</t>
    <rPh sb="0" eb="2">
      <t>トウロク</t>
    </rPh>
    <rPh sb="2" eb="4">
      <t>セイヒン</t>
    </rPh>
    <rPh sb="4" eb="6">
      <t>カタバン</t>
    </rPh>
    <rPh sb="6" eb="9">
      <t>セイサンセイ</t>
    </rPh>
    <rPh sb="9" eb="11">
      <t>シヒョウ</t>
    </rPh>
    <phoneticPr fontId="18"/>
  </si>
  <si>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18"/>
  </si>
  <si>
    <t>宛先</t>
    <rPh sb="0" eb="2">
      <t>アテサキ</t>
    </rPh>
    <phoneticPr fontId="18"/>
  </si>
  <si>
    <t xml:space="preserve">
メール本文</t>
    <rPh sb="4" eb="6">
      <t>ホンブン</t>
    </rPh>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</si>
  <si>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</si>
  <si>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</si>
  <si>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</si>
  <si>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rPh sb="0" eb="2">
      <t>ニュウリョク</t>
    </rPh>
    <rPh sb="2" eb="4">
      <t>ヨウヒ</t>
    </rPh>
    <phoneticPr fontId="18"/>
  </si>
  <si>
    <t>生産性指標の
年平均向上率：</t>
    <rPh sb="0" eb="3">
      <t>セイサンセイ</t>
    </rPh>
    <rPh sb="3" eb="5">
      <t>シヒョウ</t>
    </rPh>
    <rPh sb="7" eb="10">
      <t>ネンヘイキン</t>
    </rPh>
    <rPh sb="10" eb="12">
      <t>コウジョウ</t>
    </rPh>
    <rPh sb="12" eb="13">
      <t>リツ</t>
    </rPh>
    <phoneticPr fontId="18"/>
  </si>
  <si>
    <t>ダイカストマシン</t>
    <phoneticPr fontId="18"/>
  </si>
  <si>
    <t>ホットチャンバー</t>
    <phoneticPr fontId="18"/>
  </si>
  <si>
    <t>ダイカストマシンＸシリーズ</t>
    <phoneticPr fontId="18"/>
  </si>
  <si>
    <t>種別</t>
    <rPh sb="0" eb="2">
      <t>シュベツ</t>
    </rPh>
    <phoneticPr fontId="18"/>
  </si>
  <si>
    <t>設備区分</t>
    <rPh sb="0" eb="2">
      <t>セツビ</t>
    </rPh>
    <rPh sb="2" eb="4">
      <t>クブン</t>
    </rPh>
    <phoneticPr fontId="18"/>
  </si>
  <si>
    <t>指標</t>
    <rPh sb="0" eb="2">
      <t>シヒョウ</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</si>
  <si>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</si>
  <si>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非公表</t>
    <rPh sb="0" eb="3">
      <t>ヒコウヒョウ</t>
    </rPh>
    <phoneticPr fontId="18"/>
  </si>
  <si>
    <t>対象外</t>
    <rPh sb="0" eb="3">
      <t>タイショウガイ</t>
    </rPh>
    <phoneticPr fontId="18"/>
  </si>
  <si>
    <t>事務局
備考欄</t>
    <rPh sb="0" eb="3">
      <t>ジムキョク</t>
    </rPh>
    <rPh sb="4" eb="7">
      <t>ビコウラン</t>
    </rPh>
    <phoneticPr fontId="18"/>
  </si>
  <si>
    <t>ワイルドカードの内訳一覧</t>
    <phoneticPr fontId="18"/>
  </si>
  <si>
    <t>型番表示用</t>
    <rPh sb="0" eb="2">
      <t>カタバン</t>
    </rPh>
    <rPh sb="2" eb="5">
      <t>ヒョウジヨウ</t>
    </rPh>
    <phoneticPr fontId="18"/>
  </si>
  <si>
    <t>なし</t>
    <phoneticPr fontId="18"/>
  </si>
  <si>
    <t>ワイルドカード
未入力判定</t>
    <phoneticPr fontId="18"/>
  </si>
  <si>
    <t>ホットチャンバー</t>
  </si>
  <si>
    <t>コールドチャンバー</t>
  </si>
  <si>
    <t>なし</t>
  </si>
  <si>
    <t>生産効率</t>
  </si>
  <si>
    <t>エネルギー効率</t>
  </si>
  <si>
    <t>s</t>
  </si>
  <si>
    <t>あり</t>
  </si>
  <si>
    <t>サーボ油圧ポンプ式</t>
  </si>
  <si>
    <t>電動稼働式</t>
  </si>
  <si>
    <t>AAAダイカストマシン</t>
  </si>
  <si>
    <t>aaaaa</t>
  </si>
  <si>
    <t>bbbb</t>
  </si>
  <si>
    <t>cccc</t>
  </si>
  <si>
    <t>AAA-1</t>
  </si>
  <si>
    <t>aaa-bbbb</t>
  </si>
  <si>
    <t>abc■</t>
  </si>
  <si>
    <t>DEF■</t>
  </si>
  <si>
    <t>kwh</t>
  </si>
  <si>
    <t>時間当たりの消費電力量</t>
  </si>
  <si>
    <t>サーボ油圧ポンプ式</t>
    <rPh sb="3" eb="5">
      <t>ユアツ</t>
    </rPh>
    <rPh sb="8" eb="9">
      <t>シキ</t>
    </rPh>
    <phoneticPr fontId="18"/>
  </si>
  <si>
    <t>ダイカストマシン</t>
  </si>
  <si>
    <t>ダイカストマシンＸシリーズ</t>
  </si>
  <si>
    <t>aaaa-bbbb</t>
  </si>
  <si>
    <t>aaaa-bbbb(サーボ油圧ポンプ式内臓)</t>
  </si>
  <si>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</si>
  <si>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</si>
  <si>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年平均向上率が1％未満です。
向上率が1%未満のものは申請できませんのでご確認ください。</t>
    <phoneticPr fontId="18"/>
  </si>
  <si>
    <t>＜年平均１％以上について＞</t>
  </si>
  <si>
    <t>（例）登録製品型番販売開始年：２０１８年、同一製造事業者内の一代前モデル販売開始年：２０１５年生産性の向上に</t>
    <phoneticPr fontId="18"/>
  </si>
  <si>
    <t>資するものの指標は３（２０１８－２０１５）％以上（年平均１％以上のため）向上している必要がある。</t>
    <phoneticPr fontId="18"/>
  </si>
  <si>
    <t>※指標として「生産効率」を選択する場合は、同一生産量を製造した際にエネルギー使用量が削減されていること。</t>
  </si>
  <si>
    <t>生産設備における補助対象設備の基準は、下表の通りとする。</t>
    <phoneticPr fontId="18"/>
  </si>
  <si>
    <t>〇〇〇株式会社</t>
  </si>
  <si>
    <t>マルマルマル</t>
  </si>
  <si>
    <t>マルマルマル</t>
    <phoneticPr fontId="18"/>
  </si>
  <si>
    <t>製造事業者名
(フリガナ)</t>
    <rPh sb="0" eb="2">
      <t>セイゾウ</t>
    </rPh>
    <rPh sb="2" eb="4">
      <t>ジギョウ</t>
    </rPh>
    <rPh sb="4" eb="5">
      <t>シャ</t>
    </rPh>
    <rPh sb="5" eb="6">
      <t>メイ</t>
    </rPh>
    <phoneticPr fontId="18"/>
  </si>
  <si>
    <t>○○○株式会社</t>
    <phoneticPr fontId="18"/>
  </si>
  <si>
    <t>○○○株式会社</t>
    <rPh sb="3" eb="7">
      <t>カブシキカイシャ</t>
    </rPh>
    <phoneticPr fontId="18"/>
  </si>
  <si>
    <t>○○○株式会社</t>
    <phoneticPr fontId="18"/>
  </si>
  <si>
    <t>最終更新日</t>
    <rPh sb="0" eb="2">
      <t>サイシュウ</t>
    </rPh>
    <rPh sb="2" eb="5">
      <t>コウシンビ</t>
    </rPh>
    <phoneticPr fontId="18"/>
  </si>
  <si>
    <t>Ver.</t>
    <phoneticPr fontId="18"/>
  </si>
  <si>
    <t>-</t>
    <phoneticPr fontId="18"/>
  </si>
  <si>
    <t>性能区分1
[標準装備]</t>
    <rPh sb="0" eb="4">
      <t>セイノウクブン</t>
    </rPh>
    <rPh sb="7" eb="11">
      <t>ヒョウジュンソウビ</t>
    </rPh>
    <phoneticPr fontId="18"/>
  </si>
  <si>
    <t>性能区分2
[オプション]</t>
    <rPh sb="0" eb="4">
      <t>セイノウクブン</t>
    </rPh>
    <phoneticPr fontId="18"/>
  </si>
  <si>
    <t>型番+[オプション]</t>
    <rPh sb="0" eb="2">
      <t>カタバン</t>
    </rPh>
    <phoneticPr fontId="18"/>
  </si>
  <si>
    <t>1.01</t>
    <phoneticPr fontId="18"/>
  </si>
  <si>
    <t>サーボ油圧ポンプ式</t>
    <phoneticPr fontId="18"/>
  </si>
  <si>
    <t>電動稼働式</t>
    <phoneticPr fontId="18"/>
  </si>
  <si>
    <t>ss-kataban@sii.or.jp</t>
    <phoneticPr fontId="1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</si>
  <si>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令和3年度補正予算「省エネルギー投資促進支援事業費補助金」の製品型番登録を申請いたします。</t>
    </r>
    <r>
      <rPr>
        <sz val="12"/>
        <color rgb="FF000000"/>
        <rFont val="游ゴシック"/>
        <family val="2"/>
        <charset val="128"/>
      </rPr>
      <t xml:space="preserve">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25" eb="127">
      <t>セイヒン</t>
    </rPh>
    <rPh sb="132" eb="135">
      <t>シヨウショ</t>
    </rPh>
    <rPh sb="135" eb="136">
      <t>トウ</t>
    </rPh>
    <phoneticPr fontId="18"/>
  </si>
  <si>
    <t>必須(条件有)</t>
    <rPh sb="0" eb="2">
      <t>ヒッス</t>
    </rPh>
    <rPh sb="3" eb="5">
      <t>ジョウケン</t>
    </rPh>
    <rPh sb="5" eb="6">
      <t>アリ</t>
    </rPh>
    <phoneticPr fontId="18"/>
  </si>
  <si>
    <t>性能区分1
(標準装備)</t>
    <rPh sb="0" eb="4">
      <t>セイノウクブン</t>
    </rPh>
    <rPh sb="7" eb="11">
      <t>ヒョウジュンソウビ</t>
    </rPh>
    <phoneticPr fontId="18"/>
  </si>
  <si>
    <t>性能区分2
(オプション)</t>
    <rPh sb="0" eb="4">
      <t>セイノウクブン</t>
    </rPh>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</si>
  <si>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</si>
  <si>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
販売開始年
(西暦年)</t>
    <rPh sb="0" eb="2">
      <t>トウロク</t>
    </rPh>
    <rPh sb="2" eb="4">
      <t>セイヒン</t>
    </rPh>
    <rPh sb="4" eb="6">
      <t>カタバン</t>
    </rPh>
    <phoneticPr fontId="18"/>
  </si>
  <si>
    <t>生産性指標の
年平均向上率
(％)</t>
    <rPh sb="0" eb="3">
      <t>セイサンセイ</t>
    </rPh>
    <rPh sb="3" eb="5">
      <t>シヒョウ</t>
    </rPh>
    <rPh sb="7" eb="10">
      <t>ネンヘイキン</t>
    </rPh>
    <rPh sb="10" eb="12">
      <t>コウジョウ</t>
    </rPh>
    <rPh sb="12" eb="13">
      <t>リツ</t>
    </rPh>
    <phoneticPr fontId="18"/>
  </si>
  <si>
    <t>能力値
型締力
(kN)</t>
    <rPh sb="0" eb="3">
      <t>ノウリョクチ</t>
    </rPh>
    <rPh sb="4" eb="5">
      <t>カタ</t>
    </rPh>
    <rPh sb="5" eb="6">
      <t>シメ</t>
    </rPh>
    <rPh sb="6" eb="7">
      <t>チカラ</t>
    </rPh>
    <phoneticPr fontId="18"/>
  </si>
  <si>
    <t>希望小売価格
(千円)</t>
    <rPh sb="0" eb="6">
      <t>キボウコウリカカク</t>
    </rPh>
    <rPh sb="8" eb="9">
      <t>セン</t>
    </rPh>
    <rPh sb="9" eb="10">
      <t>エン</t>
    </rPh>
    <phoneticPr fontId="18"/>
  </si>
  <si>
    <t>-FL(●●仕様),-GK(〇〇タイプ)</t>
  </si>
  <si>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51" eb="153">
      <t>カクニン</t>
    </rPh>
    <phoneticPr fontId="1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</si>
  <si>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 xml:space="preserve">・製品名、型番、および能力値については、カタログ(仕様書)の記載と一致していることを確認してください。
</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51" eb="153">
      <t>カクニン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</si>
</sst>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_);[Red]\(0.0\)"/>
    <numFmt numFmtId="177" formatCode="0;\-0;;@"/>
    <numFmt numFmtId="178" formatCode="#,##0_ "/>
    <numFmt numFmtId="179" formatCode="0_);[Red]\(0\)"/>
    <numFmt numFmtId="180" formatCode="0.000_);[Red]\(0.000\)"/>
    <numFmt numFmtId="181" formatCode="0.00_);[Red]\(0.00\)"/>
  </numFmts>
  <fonts count="70">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charset val="128"/>
    </font>
    <font>
      <sz val="12"/>
      <color rgb="FF000000"/>
      <name val="游ゴシック"/>
      <family val="2"/>
      <charset val="128"/>
    </font>
    <font>
      <sz val="12"/>
      <color rgb="FF000000"/>
      <name val="Calibri"/>
      <family val="2"/>
    </font>
    <font>
      <b/>
      <sz val="14"/>
      <color theme="1"/>
      <name val="Meiryo UI"/>
      <family val="3"/>
      <charset val="128"/>
    </font>
    <font>
      <sz val="14"/>
      <color theme="1"/>
      <name val="Meiryo UI"/>
      <family val="3"/>
      <charset val="128"/>
    </font>
    <font>
      <sz val="14"/>
      <name val="Meiryo UI"/>
      <family val="3"/>
      <charset val="128"/>
    </font>
    <font>
      <b/>
      <sz val="14"/>
      <color theme="0"/>
      <name val="Meiryo UI"/>
      <family val="3"/>
      <charset val="128"/>
    </font>
    <font>
      <sz val="12"/>
      <color rgb="FF000000"/>
      <name val="Yu Gothic"/>
      <family val="2"/>
      <charset val="128"/>
    </font>
    <font>
      <sz val="14"/>
      <color theme="1"/>
      <name val="ＭＳ Ｐゴシック"/>
      <family val="2"/>
      <charset val="128"/>
      <scheme val="minor"/>
    </font>
    <font>
      <b/>
      <sz val="14"/>
      <color rgb="FFFF0000"/>
      <name val="Meiryo UI"/>
      <family val="3"/>
      <charset val="128"/>
    </font>
    <font>
      <b/>
      <sz val="14"/>
      <name val="Meiryo UI"/>
      <family val="3"/>
      <charset val="128"/>
    </font>
    <font>
      <sz val="12"/>
      <color theme="1"/>
      <name val="Meiryo UI"/>
      <family val="3"/>
      <charset val="128"/>
    </font>
    <font>
      <b/>
      <sz val="11"/>
      <color theme="1"/>
      <name val="Meiryo UI"/>
      <family val="3"/>
      <charset val="128"/>
    </font>
    <font>
      <sz val="12"/>
      <color rgb="FF000000"/>
      <name val="Meiryo UI"/>
      <family val="3"/>
      <charset val="128"/>
    </font>
    <font>
      <sz val="12"/>
      <color rgb="FF000000"/>
      <name val="ＭＳ Ｐ明朝"/>
      <family val="1"/>
      <charset val="128"/>
    </font>
    <font>
      <sz val="12"/>
      <name val="ＭＳ Ｐ明朝"/>
      <family val="1"/>
      <charset val="128"/>
    </font>
    <font>
      <u/>
      <sz val="12"/>
      <color rgb="FFFF0000"/>
      <name val="ＭＳ Ｐ明朝"/>
      <family val="1"/>
      <charset val="128"/>
    </font>
    <font>
      <sz val="12"/>
      <color theme="1"/>
      <name val="Wingdings"/>
      <charset val="2"/>
    </font>
    <font>
      <sz val="12"/>
      <name val="游ゴシック"/>
      <family val="3"/>
      <charset val="128"/>
    </font>
    <font>
      <b/>
      <sz val="16"/>
      <color rgb="FFFF0000"/>
      <name val="Meiryo UI"/>
      <family val="3"/>
      <charset val="128"/>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6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bottom/>
      <diagonal/>
    </border>
    <border>
      <left style="medium">
        <color auto="1"/>
      </left>
      <right style="medium">
        <color indexed="64"/>
      </right>
      <top style="medium">
        <color indexed="64"/>
      </top>
      <bottom style="thin">
        <color auto="1"/>
      </bottom>
      <diagonal/>
    </border>
    <border>
      <left style="medium">
        <color auto="1"/>
      </left>
      <right style="medium">
        <color indexed="64"/>
      </right>
      <top style="thin">
        <color indexed="64"/>
      </top>
      <bottom style="thin">
        <color indexed="64"/>
      </bottom>
      <diagonal/>
    </border>
    <border>
      <left style="medium">
        <color auto="1"/>
      </left>
      <right style="medium">
        <color indexed="64"/>
      </right>
      <top style="thin">
        <color auto="1"/>
      </top>
      <bottom style="medium">
        <color indexed="64"/>
      </bottom>
      <diagonal/>
    </border>
    <border>
      <left style="medium">
        <color auto="1"/>
      </left>
      <right style="medium">
        <color indexed="64"/>
      </right>
      <top style="medium">
        <color indexed="64"/>
      </top>
      <bottom/>
      <diagonal/>
    </border>
    <border>
      <left style="medium">
        <color auto="1"/>
      </left>
      <right style="medium">
        <color indexed="64"/>
      </right>
      <top/>
      <bottom/>
      <diagonal/>
    </border>
    <border>
      <left style="medium">
        <color auto="1"/>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cellStyleXfs>
  <cellXfs count="237">
    <xf numFmtId="0" fontId="0" fillId="0" borderId="0" xfId="0">
      <alignment vertical="center"/>
    </xf>
    <xf numFmtId="0" fontId="42" fillId="0" borderId="0" xfId="169" applyFont="1" applyProtection="1">
      <alignment vertical="center"/>
    </xf>
    <xf numFmtId="0" fontId="42" fillId="0" borderId="0" xfId="169" applyFont="1" applyAlignment="1" applyProtection="1">
      <alignment vertical="center"/>
    </xf>
    <xf numFmtId="0" fontId="43" fillId="0" borderId="0" xfId="169" applyFont="1" applyAlignment="1" applyProtection="1">
      <alignment horizontal="center" vertical="center"/>
    </xf>
    <xf numFmtId="0" fontId="47" fillId="37" borderId="35" xfId="169" applyFont="1" applyFill="1" applyBorder="1" applyAlignment="1" applyProtection="1">
      <alignment vertical="center"/>
    </xf>
    <xf numFmtId="0" fontId="48" fillId="37" borderId="37" xfId="169" applyFont="1" applyFill="1" applyBorder="1" applyAlignment="1" applyProtection="1">
      <alignment horizontal="center" vertical="center"/>
    </xf>
    <xf numFmtId="0" fontId="44" fillId="0" borderId="0" xfId="169" applyFont="1" applyAlignment="1" applyProtection="1">
      <alignment vertical="center"/>
    </xf>
    <xf numFmtId="0" fontId="44" fillId="41" borderId="0" xfId="0" applyFont="1" applyFill="1" applyAlignment="1" applyProtection="1">
      <alignment horizontal="center" vertical="center" wrapText="1"/>
    </xf>
    <xf numFmtId="0" fontId="44" fillId="41" borderId="0" xfId="169" applyFont="1" applyFill="1" applyAlignment="1" applyProtection="1">
      <alignment horizontal="center" vertical="center" wrapText="1"/>
    </xf>
    <xf numFmtId="0" fontId="44" fillId="0" borderId="0" xfId="0" applyFont="1" applyProtection="1">
      <alignment vertical="center"/>
    </xf>
    <xf numFmtId="0" fontId="44" fillId="0" borderId="0" xfId="169" applyFont="1" applyAlignment="1" applyProtection="1">
      <alignment horizontal="center"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4" fillId="44" borderId="25" xfId="169" applyFont="1" applyFill="1" applyBorder="1" applyAlignment="1" applyProtection="1">
      <alignment horizontal="center" vertical="center"/>
    </xf>
    <xf numFmtId="0" fontId="54" fillId="39" borderId="26" xfId="169" applyFont="1" applyFill="1" applyBorder="1" applyAlignment="1" applyProtection="1">
      <alignment horizontal="center" vertical="center"/>
    </xf>
    <xf numFmtId="0" fontId="54" fillId="44" borderId="27" xfId="169" applyFont="1" applyFill="1" applyBorder="1" applyAlignment="1" applyProtection="1">
      <alignment horizontal="center" vertical="center" wrapText="1"/>
    </xf>
    <xf numFmtId="0" fontId="54" fillId="39" borderId="10" xfId="169" applyFont="1" applyFill="1" applyBorder="1" applyAlignment="1" applyProtection="1">
      <alignment horizontal="center" vertical="center"/>
    </xf>
    <xf numFmtId="0" fontId="54" fillId="44" borderId="29" xfId="169" applyFont="1" applyFill="1" applyBorder="1" applyAlignment="1" applyProtection="1">
      <alignment horizontal="center" vertical="center"/>
    </xf>
    <xf numFmtId="0" fontId="55" fillId="34" borderId="30" xfId="169" applyFont="1" applyFill="1" applyBorder="1" applyAlignment="1" applyProtection="1">
      <alignment horizontal="center" vertical="center"/>
    </xf>
    <xf numFmtId="0" fontId="55" fillId="33" borderId="30" xfId="169" applyFont="1" applyFill="1" applyBorder="1" applyAlignment="1" applyProtection="1">
      <alignment horizontal="center" vertical="center"/>
    </xf>
    <xf numFmtId="0" fontId="55" fillId="39" borderId="10" xfId="0" applyFont="1" applyFill="1" applyBorder="1" applyAlignment="1" applyProtection="1">
      <alignment horizontal="center" vertical="center" wrapText="1"/>
    </xf>
    <xf numFmtId="0" fontId="55" fillId="39" borderId="10" xfId="0" applyFont="1" applyFill="1" applyBorder="1" applyAlignment="1" applyProtection="1">
      <alignment horizontal="center" vertical="center"/>
    </xf>
    <xf numFmtId="0" fontId="54" fillId="36" borderId="12" xfId="171" applyFont="1" applyFill="1" applyBorder="1" applyAlignment="1" applyProtection="1">
      <alignment horizontal="center" vertical="center"/>
    </xf>
    <xf numFmtId="0" fontId="54" fillId="36" borderId="28" xfId="171" applyFont="1" applyFill="1" applyBorder="1" applyAlignment="1" applyProtection="1">
      <alignment horizontal="center" vertical="center"/>
    </xf>
    <xf numFmtId="177" fontId="55" fillId="33" borderId="10" xfId="102" applyNumberFormat="1" applyFont="1" applyFill="1" applyBorder="1" applyAlignment="1" applyProtection="1">
      <alignment horizontal="center" vertical="center" shrinkToFit="1"/>
    </xf>
    <xf numFmtId="49" fontId="55" fillId="0" borderId="10" xfId="102" applyNumberFormat="1" applyFont="1" applyFill="1" applyBorder="1" applyAlignment="1" applyProtection="1">
      <alignment horizontal="center" vertical="center" shrinkToFit="1"/>
      <protection locked="0"/>
    </xf>
    <xf numFmtId="0" fontId="55" fillId="0" borderId="10" xfId="102" applyNumberFormat="1" applyFont="1" applyBorder="1" applyAlignment="1" applyProtection="1">
      <alignment horizontal="center" vertical="center" shrinkToFit="1"/>
      <protection locked="0"/>
    </xf>
    <xf numFmtId="49" fontId="55" fillId="0" borderId="10" xfId="102" applyNumberFormat="1" applyFont="1" applyBorder="1" applyAlignment="1" applyProtection="1">
      <alignment horizontal="center" vertical="center" shrinkToFit="1"/>
      <protection locked="0"/>
    </xf>
    <xf numFmtId="0" fontId="55" fillId="33" borderId="10" xfId="102" applyNumberFormat="1" applyFont="1" applyFill="1" applyBorder="1" applyAlignment="1" applyProtection="1">
      <alignment horizontal="center" vertical="center" shrinkToFit="1"/>
    </xf>
    <xf numFmtId="176" fontId="54" fillId="33" borderId="10" xfId="177" applyNumberFormat="1" applyFont="1" applyFill="1" applyBorder="1" applyAlignment="1" applyProtection="1">
      <alignment horizontal="center" vertical="center" shrinkToFit="1"/>
    </xf>
    <xf numFmtId="0" fontId="55" fillId="0" borderId="11" xfId="102" applyNumberFormat="1" applyFont="1" applyBorder="1" applyAlignment="1" applyProtection="1">
      <alignment horizontal="center" vertical="center" shrinkToFit="1"/>
      <protection locked="0"/>
    </xf>
    <xf numFmtId="0" fontId="54" fillId="43" borderId="27" xfId="169" applyFont="1" applyFill="1" applyBorder="1" applyAlignment="1" applyProtection="1">
      <alignment horizontal="center" vertical="center" shrinkToFit="1"/>
    </xf>
    <xf numFmtId="0" fontId="54" fillId="43" borderId="10" xfId="169" applyFont="1" applyFill="1" applyBorder="1" applyAlignment="1" applyProtection="1">
      <alignment horizontal="center" vertical="center" shrinkToFit="1"/>
    </xf>
    <xf numFmtId="0" fontId="54" fillId="43" borderId="10" xfId="102" applyNumberFormat="1" applyFont="1" applyFill="1" applyBorder="1" applyAlignment="1" applyProtection="1">
      <alignment horizontal="center" vertical="center" shrinkToFit="1"/>
    </xf>
    <xf numFmtId="49" fontId="54" fillId="43" borderId="10" xfId="102" applyNumberFormat="1" applyFont="1" applyFill="1" applyBorder="1" applyAlignment="1" applyProtection="1">
      <alignment horizontal="center" vertical="center" shrinkToFit="1"/>
    </xf>
    <xf numFmtId="0" fontId="54" fillId="43" borderId="11" xfId="102" applyNumberFormat="1" applyFont="1" applyFill="1" applyBorder="1" applyAlignment="1" applyProtection="1">
      <alignment horizontal="center" vertical="center" shrinkToFit="1"/>
    </xf>
    <xf numFmtId="0" fontId="54" fillId="43" borderId="12" xfId="171" applyFont="1" applyFill="1" applyBorder="1" applyAlignment="1" applyProtection="1">
      <alignment horizontal="center" vertical="center" shrinkToFit="1"/>
    </xf>
    <xf numFmtId="0" fontId="54" fillId="43" borderId="28" xfId="171" applyFont="1" applyFill="1" applyBorder="1" applyAlignment="1" applyProtection="1">
      <alignment horizontal="left" vertical="center" shrinkToFit="1"/>
    </xf>
    <xf numFmtId="14" fontId="47" fillId="35" borderId="10" xfId="170" applyNumberFormat="1" applyFont="1" applyFill="1" applyBorder="1" applyAlignment="1" applyProtection="1">
      <alignment horizontal="center" vertical="center"/>
      <protection locked="0"/>
    </xf>
    <xf numFmtId="0" fontId="54" fillId="38" borderId="26" xfId="169" applyFont="1" applyFill="1" applyBorder="1" applyAlignment="1" applyProtection="1">
      <alignment horizontal="center" vertical="center"/>
    </xf>
    <xf numFmtId="0" fontId="54" fillId="38" borderId="10" xfId="169" applyFont="1" applyFill="1" applyBorder="1" applyAlignment="1" applyProtection="1">
      <alignment horizontal="center" vertical="center"/>
    </xf>
    <xf numFmtId="178" fontId="54" fillId="43" borderId="11" xfId="102" applyNumberFormat="1" applyFont="1" applyFill="1" applyBorder="1" applyAlignment="1" applyProtection="1">
      <alignment horizontal="center" vertical="center" shrinkToFit="1"/>
    </xf>
    <xf numFmtId="178" fontId="55" fillId="0" borderId="11" xfId="102" applyNumberFormat="1" applyFont="1" applyBorder="1" applyAlignment="1" applyProtection="1">
      <alignment horizontal="center" vertical="center" shrinkToFit="1"/>
      <protection locked="0"/>
    </xf>
    <xf numFmtId="0" fontId="54" fillId="34" borderId="30" xfId="169" applyFont="1" applyFill="1" applyBorder="1" applyAlignment="1" applyProtection="1">
      <alignment horizontal="center" vertical="center"/>
    </xf>
    <xf numFmtId="0" fontId="60" fillId="0" borderId="11" xfId="170" applyFont="1" applyBorder="1" applyAlignment="1" applyProtection="1">
      <alignment horizontal="center" vertical="center" wrapText="1" shrinkToFit="1"/>
    </xf>
    <xf numFmtId="0" fontId="53" fillId="40" borderId="27" xfId="170" applyFont="1" applyFill="1" applyBorder="1" applyAlignment="1" applyProtection="1">
      <alignment horizontal="center" vertical="center"/>
    </xf>
    <xf numFmtId="0" fontId="47" fillId="35" borderId="10" xfId="170" applyFont="1" applyFill="1" applyBorder="1" applyAlignment="1" applyProtection="1">
      <alignment horizontal="center" vertical="center"/>
    </xf>
    <xf numFmtId="0" fontId="47" fillId="39" borderId="10" xfId="170" applyFont="1" applyFill="1" applyBorder="1" applyAlignment="1" applyProtection="1">
      <alignment horizontal="center" vertical="center"/>
    </xf>
    <xf numFmtId="0" fontId="53" fillId="40" borderId="32" xfId="169" applyFont="1" applyFill="1" applyBorder="1" applyAlignment="1" applyProtection="1">
      <alignment horizontal="center" vertical="center" wrapText="1"/>
    </xf>
    <xf numFmtId="0" fontId="43" fillId="0" borderId="0" xfId="169" applyFont="1" applyFill="1" applyBorder="1" applyAlignment="1" applyProtection="1">
      <alignment vertical="center"/>
    </xf>
    <xf numFmtId="0" fontId="43" fillId="0" borderId="0" xfId="169" applyFont="1" applyBorder="1" applyAlignment="1" applyProtection="1">
      <alignment horizontal="center" vertical="center"/>
    </xf>
    <xf numFmtId="0" fontId="55" fillId="0" borderId="27" xfId="169" applyFont="1" applyBorder="1" applyAlignment="1" applyProtection="1">
      <alignment horizontal="center" vertical="center" shrinkToFit="1"/>
    </xf>
    <xf numFmtId="0" fontId="42" fillId="0" borderId="0" xfId="169" applyFont="1" applyAlignment="1" applyProtection="1">
      <alignment horizontal="center" vertical="center"/>
    </xf>
    <xf numFmtId="0" fontId="55" fillId="33" borderId="10" xfId="169" applyFont="1" applyFill="1" applyBorder="1" applyAlignment="1" applyProtection="1">
      <alignment horizontal="center" vertical="center" shrinkToFit="1"/>
    </xf>
    <xf numFmtId="177" fontId="55" fillId="0" borderId="10" xfId="102" applyNumberFormat="1" applyFont="1" applyFill="1" applyBorder="1" applyAlignment="1" applyProtection="1">
      <alignment horizontal="center" vertical="center" shrinkToFit="1"/>
      <protection locked="0"/>
    </xf>
    <xf numFmtId="0" fontId="54" fillId="33" borderId="10" xfId="102" applyNumberFormat="1" applyFont="1" applyFill="1" applyBorder="1" applyAlignment="1" applyProtection="1">
      <alignment horizontal="center" vertical="center" shrinkToFit="1"/>
    </xf>
    <xf numFmtId="0" fontId="54" fillId="33" borderId="10" xfId="169" applyFont="1" applyFill="1" applyBorder="1" applyAlignment="1" applyProtection="1">
      <alignment horizontal="center" vertical="center" shrinkToFit="1"/>
    </xf>
    <xf numFmtId="0" fontId="55" fillId="0" borderId="32" xfId="169" applyFont="1" applyBorder="1" applyAlignment="1" applyProtection="1">
      <alignment horizontal="center" vertical="center" shrinkToFit="1"/>
    </xf>
    <xf numFmtId="0" fontId="55" fillId="33" borderId="49" xfId="169" applyFont="1" applyFill="1" applyBorder="1" applyAlignment="1" applyProtection="1">
      <alignment horizontal="center" vertical="center" shrinkToFit="1"/>
    </xf>
    <xf numFmtId="177" fontId="55" fillId="33" borderId="49" xfId="102" applyNumberFormat="1" applyFont="1" applyFill="1" applyBorder="1" applyAlignment="1" applyProtection="1">
      <alignment horizontal="center" vertical="center" shrinkToFit="1"/>
    </xf>
    <xf numFmtId="49" fontId="55" fillId="0" borderId="49" xfId="102" applyNumberFormat="1" applyFont="1" applyFill="1" applyBorder="1" applyAlignment="1" applyProtection="1">
      <alignment horizontal="center" vertical="center" shrinkToFit="1"/>
      <protection locked="0"/>
    </xf>
    <xf numFmtId="0" fontId="55" fillId="33" borderId="49" xfId="102" applyNumberFormat="1" applyFont="1" applyFill="1" applyBorder="1" applyAlignment="1" applyProtection="1">
      <alignment horizontal="center" vertical="center" shrinkToFit="1"/>
    </xf>
    <xf numFmtId="177" fontId="55" fillId="0" borderId="49" xfId="102" applyNumberFormat="1" applyFont="1" applyFill="1" applyBorder="1" applyAlignment="1" applyProtection="1">
      <alignment horizontal="center" vertical="center" shrinkToFit="1"/>
      <protection locked="0"/>
    </xf>
    <xf numFmtId="0" fontId="55" fillId="0" borderId="49" xfId="102" applyNumberFormat="1" applyFont="1" applyBorder="1" applyAlignment="1" applyProtection="1">
      <alignment horizontal="center" vertical="center" shrinkToFit="1"/>
      <protection locked="0"/>
    </xf>
    <xf numFmtId="49" fontId="55" fillId="0" borderId="49" xfId="102" applyNumberFormat="1" applyFont="1" applyBorder="1" applyAlignment="1" applyProtection="1">
      <alignment horizontal="center" vertical="center" shrinkToFit="1"/>
      <protection locked="0"/>
    </xf>
    <xf numFmtId="176" fontId="54" fillId="33" borderId="49" xfId="177" applyNumberFormat="1" applyFont="1" applyFill="1" applyBorder="1" applyAlignment="1" applyProtection="1">
      <alignment horizontal="center" vertical="center" shrinkToFit="1"/>
    </xf>
    <xf numFmtId="0" fontId="55" fillId="0" borderId="40" xfId="102" applyNumberFormat="1" applyFont="1" applyBorder="1" applyAlignment="1" applyProtection="1">
      <alignment horizontal="center" vertical="center" shrinkToFit="1"/>
      <protection locked="0"/>
    </xf>
    <xf numFmtId="178" fontId="55" fillId="0" borderId="40" xfId="102" applyNumberFormat="1" applyFont="1" applyBorder="1" applyAlignment="1" applyProtection="1">
      <alignment horizontal="center" vertical="center" shrinkToFit="1"/>
      <protection locked="0"/>
    </xf>
    <xf numFmtId="38" fontId="54" fillId="0" borderId="11" xfId="178" applyFont="1" applyFill="1" applyBorder="1" applyAlignment="1" applyProtection="1">
      <alignment horizontal="center" vertical="center"/>
      <protection locked="0"/>
    </xf>
    <xf numFmtId="38" fontId="54" fillId="0" borderId="40" xfId="178" applyFont="1" applyFill="1" applyBorder="1" applyAlignment="1" applyProtection="1">
      <alignment horizontal="center" vertical="center"/>
      <protection locked="0"/>
    </xf>
    <xf numFmtId="0" fontId="54" fillId="33" borderId="49" xfId="102" applyNumberFormat="1" applyFont="1" applyFill="1" applyBorder="1" applyAlignment="1" applyProtection="1">
      <alignment horizontal="center" vertical="center" shrinkToFit="1"/>
    </xf>
    <xf numFmtId="49" fontId="54" fillId="0" borderId="10" xfId="102" applyNumberFormat="1" applyFont="1" applyFill="1" applyBorder="1" applyAlignment="1" applyProtection="1">
      <alignment horizontal="center" vertical="center"/>
      <protection locked="0"/>
    </xf>
    <xf numFmtId="49" fontId="54" fillId="0" borderId="49" xfId="102" applyNumberFormat="1" applyFont="1" applyFill="1" applyBorder="1" applyAlignment="1" applyProtection="1">
      <alignment horizontal="center" vertical="center"/>
      <protection locked="0"/>
    </xf>
    <xf numFmtId="49" fontId="54" fillId="43" borderId="11" xfId="102" applyNumberFormat="1" applyFont="1" applyFill="1" applyBorder="1" applyAlignment="1" applyProtection="1">
      <alignment horizontal="center" vertical="center" shrinkToFit="1"/>
    </xf>
    <xf numFmtId="49" fontId="54" fillId="0" borderId="11" xfId="102" applyNumberFormat="1" applyFont="1" applyFill="1" applyBorder="1" applyAlignment="1" applyProtection="1">
      <alignment horizontal="center" vertical="center"/>
      <protection locked="0"/>
    </xf>
    <xf numFmtId="49" fontId="54" fillId="0" borderId="40" xfId="102" applyNumberFormat="1" applyFont="1" applyFill="1" applyBorder="1" applyAlignment="1" applyProtection="1">
      <alignment horizontal="center" vertical="center"/>
      <protection locked="0"/>
    </xf>
    <xf numFmtId="0" fontId="45" fillId="0" borderId="0" xfId="170" applyFont="1" applyFill="1" applyBorder="1" applyAlignment="1" applyProtection="1">
      <alignment horizontal="center" vertical="center"/>
    </xf>
    <xf numFmtId="0" fontId="47" fillId="0" borderId="0" xfId="170" applyFont="1" applyFill="1" applyBorder="1" applyAlignment="1" applyProtection="1">
      <alignment horizontal="center" vertical="center"/>
    </xf>
    <xf numFmtId="179" fontId="43" fillId="0" borderId="0" xfId="169" applyNumberFormat="1" applyFont="1" applyFill="1" applyBorder="1" applyAlignment="1" applyProtection="1">
      <alignment vertical="center"/>
    </xf>
    <xf numFmtId="179" fontId="54" fillId="39" borderId="26" xfId="169" applyNumberFormat="1" applyFont="1" applyFill="1" applyBorder="1" applyAlignment="1" applyProtection="1">
      <alignment horizontal="center" vertical="center"/>
    </xf>
    <xf numFmtId="179" fontId="54" fillId="39" borderId="11" xfId="169" applyNumberFormat="1" applyFont="1" applyFill="1" applyBorder="1" applyAlignment="1" applyProtection="1">
      <alignment horizontal="center" vertical="center"/>
    </xf>
    <xf numFmtId="179" fontId="55" fillId="34" borderId="30" xfId="169" applyNumberFormat="1" applyFont="1" applyFill="1" applyBorder="1" applyAlignment="1" applyProtection="1">
      <alignment horizontal="center" vertical="center"/>
    </xf>
    <xf numFmtId="179" fontId="55" fillId="39" borderId="11" xfId="0" applyNumberFormat="1" applyFont="1" applyFill="1" applyBorder="1" applyAlignment="1" applyProtection="1">
      <alignment horizontal="center" vertical="center"/>
    </xf>
    <xf numFmtId="179" fontId="42" fillId="0" borderId="0" xfId="169" applyNumberFormat="1" applyFont="1" applyAlignment="1" applyProtection="1">
      <alignment vertical="center"/>
    </xf>
    <xf numFmtId="179" fontId="55" fillId="39" borderId="11" xfId="0" applyNumberFormat="1" applyFont="1" applyFill="1" applyBorder="1" applyAlignment="1" applyProtection="1">
      <alignment horizontal="center" vertical="center" wrapText="1"/>
    </xf>
    <xf numFmtId="49" fontId="54" fillId="0" borderId="10" xfId="102" quotePrefix="1" applyNumberFormat="1" applyFont="1" applyFill="1" applyBorder="1" applyAlignment="1" applyProtection="1">
      <alignment horizontal="center" vertical="center"/>
      <protection locked="0"/>
    </xf>
    <xf numFmtId="0" fontId="63" fillId="0" borderId="0" xfId="0" applyFont="1">
      <alignment vertical="center"/>
    </xf>
    <xf numFmtId="0" fontId="61" fillId="0" borderId="0" xfId="169" applyFont="1">
      <alignment vertical="center"/>
    </xf>
    <xf numFmtId="0" fontId="64" fillId="0" borderId="0" xfId="169" applyFont="1" applyAlignment="1">
      <alignment horizontal="center" vertical="center" wrapText="1" readingOrder="1"/>
    </xf>
    <xf numFmtId="0" fontId="64" fillId="0" borderId="0" xfId="169" applyFont="1" applyAlignment="1">
      <alignment horizontal="left" vertical="center" wrapText="1" readingOrder="1"/>
    </xf>
    <xf numFmtId="0" fontId="65" fillId="0" borderId="0" xfId="169" applyFont="1" applyAlignment="1">
      <alignment horizontal="center" vertical="center" wrapText="1" readingOrder="1"/>
    </xf>
    <xf numFmtId="0" fontId="63" fillId="0" borderId="0" xfId="0" applyFont="1" applyAlignment="1">
      <alignment horizontal="left" vertical="center" readingOrder="1"/>
    </xf>
    <xf numFmtId="0" fontId="66" fillId="0" borderId="0" xfId="0" applyFont="1" applyAlignment="1">
      <alignment horizontal="left" vertical="center" readingOrder="1"/>
    </xf>
    <xf numFmtId="0" fontId="67" fillId="0" borderId="0" xfId="0" applyFont="1" applyAlignment="1">
      <alignment horizontal="left" vertical="center" indent="1" readingOrder="1"/>
    </xf>
    <xf numFmtId="0" fontId="58" fillId="0" borderId="0" xfId="179" applyFont="1">
      <alignment vertical="center"/>
    </xf>
    <xf numFmtId="0" fontId="1" fillId="0" borderId="0" xfId="179">
      <alignment vertical="center"/>
    </xf>
    <xf numFmtId="0" fontId="1" fillId="0" borderId="17" xfId="179" applyBorder="1">
      <alignment vertical="center"/>
    </xf>
    <xf numFmtId="0" fontId="32" fillId="0" borderId="10" xfId="179" applyFont="1" applyBorder="1">
      <alignment vertical="center"/>
    </xf>
    <xf numFmtId="0" fontId="32" fillId="39" borderId="10" xfId="179" applyFont="1" applyFill="1" applyBorder="1">
      <alignment vertical="center"/>
    </xf>
    <xf numFmtId="0" fontId="0" fillId="0" borderId="0" xfId="0" applyProtection="1">
      <alignment vertical="center"/>
    </xf>
    <xf numFmtId="0" fontId="61" fillId="0" borderId="0" xfId="0" applyFont="1" applyProtection="1">
      <alignment vertical="center"/>
    </xf>
    <xf numFmtId="0" fontId="60" fillId="0" borderId="0" xfId="170" applyFont="1" applyFill="1" applyBorder="1" applyAlignment="1" applyProtection="1">
      <alignment horizontal="left" vertical="center" shrinkToFit="1"/>
    </xf>
    <xf numFmtId="14" fontId="47" fillId="35" borderId="10" xfId="170" applyNumberFormat="1" applyFont="1" applyFill="1" applyBorder="1" applyAlignment="1" applyProtection="1">
      <alignment horizontal="center" vertical="center"/>
    </xf>
    <xf numFmtId="14" fontId="47" fillId="0" borderId="0" xfId="170" applyNumberFormat="1" applyFont="1" applyFill="1" applyBorder="1" applyAlignment="1" applyProtection="1">
      <alignment horizontal="center" vertical="center"/>
    </xf>
    <xf numFmtId="0" fontId="62" fillId="0" borderId="0" xfId="0" applyFont="1" applyAlignment="1" applyProtection="1">
      <alignment horizontal="left" vertical="center" wrapText="1"/>
    </xf>
    <xf numFmtId="0" fontId="61" fillId="0" borderId="0" xfId="0" applyFont="1" applyAlignment="1" applyProtection="1">
      <alignment horizontal="center" vertical="center"/>
    </xf>
    <xf numFmtId="0" fontId="55" fillId="39" borderId="48" xfId="0" applyFont="1" applyFill="1" applyBorder="1" applyAlignment="1" applyProtection="1">
      <alignment horizontal="center" vertical="center"/>
    </xf>
    <xf numFmtId="0" fontId="55" fillId="39" borderId="26" xfId="0" applyFont="1" applyFill="1" applyBorder="1" applyAlignment="1" applyProtection="1">
      <alignment horizontal="center" vertical="center"/>
    </xf>
    <xf numFmtId="0" fontId="55" fillId="39" borderId="52" xfId="0" applyFont="1" applyFill="1" applyBorder="1" applyAlignment="1" applyProtection="1">
      <alignment horizontal="center" vertical="center"/>
    </xf>
    <xf numFmtId="0" fontId="54" fillId="39" borderId="10" xfId="0" applyFont="1" applyFill="1" applyBorder="1" applyAlignment="1" applyProtection="1">
      <alignment horizontal="center" vertical="center"/>
    </xf>
    <xf numFmtId="0" fontId="54" fillId="39" borderId="11" xfId="0" applyFont="1" applyFill="1" applyBorder="1" applyAlignment="1" applyProtection="1">
      <alignment horizontal="center" vertical="center"/>
    </xf>
    <xf numFmtId="0" fontId="54" fillId="39" borderId="53" xfId="0" applyFont="1" applyFill="1" applyBorder="1" applyAlignment="1" applyProtection="1">
      <alignment horizontal="center" vertical="center"/>
    </xf>
    <xf numFmtId="0" fontId="55" fillId="35" borderId="49" xfId="0" applyFont="1" applyFill="1" applyBorder="1" applyAlignment="1" applyProtection="1">
      <alignment horizontal="center" vertical="center"/>
    </xf>
    <xf numFmtId="0" fontId="55" fillId="34" borderId="49" xfId="0" applyFont="1" applyFill="1" applyBorder="1" applyAlignment="1" applyProtection="1">
      <alignment horizontal="center" vertical="center"/>
    </xf>
    <xf numFmtId="0" fontId="55" fillId="35" borderId="40" xfId="0" applyFont="1" applyFill="1" applyBorder="1" applyAlignment="1" applyProtection="1">
      <alignment horizontal="center" vertical="center"/>
    </xf>
    <xf numFmtId="0" fontId="55" fillId="45" borderId="54" xfId="0" applyFont="1" applyFill="1" applyBorder="1" applyAlignment="1" applyProtection="1">
      <alignment horizontal="center" vertical="center"/>
    </xf>
    <xf numFmtId="49" fontId="54" fillId="33" borderId="11" xfId="102" quotePrefix="1" applyNumberFormat="1" applyFont="1" applyFill="1" applyBorder="1" applyAlignment="1" applyProtection="1">
      <alignment horizontal="center" vertical="center"/>
    </xf>
    <xf numFmtId="0" fontId="54" fillId="33" borderId="53" xfId="102" applyNumberFormat="1" applyFont="1" applyFill="1" applyBorder="1" applyAlignment="1" applyProtection="1">
      <alignment horizontal="center" vertical="center"/>
    </xf>
    <xf numFmtId="0" fontId="55" fillId="0" borderId="10" xfId="169" applyFont="1" applyFill="1" applyBorder="1" applyAlignment="1" applyProtection="1">
      <alignment horizontal="center" vertical="center" shrinkToFit="1"/>
    </xf>
    <xf numFmtId="49" fontId="55" fillId="0" borderId="10" xfId="102" applyNumberFormat="1" applyFont="1" applyFill="1" applyBorder="1" applyAlignment="1" applyProtection="1">
      <alignment horizontal="center" vertical="center" shrinkToFit="1"/>
    </xf>
    <xf numFmtId="177" fontId="55" fillId="0" borderId="10" xfId="102" applyNumberFormat="1" applyFont="1" applyFill="1" applyBorder="1" applyAlignment="1" applyProtection="1">
      <alignment horizontal="center" vertical="center" shrinkToFit="1"/>
    </xf>
    <xf numFmtId="0" fontId="55" fillId="0" borderId="10" xfId="102" applyNumberFormat="1" applyFont="1" applyBorder="1" applyAlignment="1" applyProtection="1">
      <alignment horizontal="center" vertical="center" shrinkToFit="1"/>
    </xf>
    <xf numFmtId="49" fontId="55" fillId="0" borderId="10" xfId="102" applyNumberFormat="1" applyFont="1" applyBorder="1" applyAlignment="1" applyProtection="1">
      <alignment horizontal="center" vertical="center" shrinkToFit="1"/>
    </xf>
    <xf numFmtId="179" fontId="54" fillId="0" borderId="11" xfId="102" applyNumberFormat="1" applyFont="1" applyBorder="1" applyAlignment="1" applyProtection="1">
      <alignment horizontal="center" vertical="center" shrinkToFit="1"/>
    </xf>
    <xf numFmtId="0" fontId="55" fillId="0" borderId="11" xfId="102" applyNumberFormat="1" applyFont="1" applyBorder="1" applyAlignment="1" applyProtection="1">
      <alignment horizontal="center" vertical="center" shrinkToFit="1"/>
    </xf>
    <xf numFmtId="178" fontId="55" fillId="0" borderId="11" xfId="102" applyNumberFormat="1" applyFont="1" applyBorder="1" applyAlignment="1" applyProtection="1">
      <alignment horizontal="center" vertical="center" shrinkToFit="1"/>
    </xf>
    <xf numFmtId="38" fontId="54" fillId="0" borderId="11" xfId="178" applyFont="1" applyFill="1" applyBorder="1" applyAlignment="1" applyProtection="1">
      <alignment horizontal="center" vertical="center"/>
    </xf>
    <xf numFmtId="49" fontId="54" fillId="0" borderId="10" xfId="102" applyNumberFormat="1" applyFont="1" applyFill="1" applyBorder="1" applyAlignment="1" applyProtection="1">
      <alignment horizontal="center" vertical="center"/>
    </xf>
    <xf numFmtId="49" fontId="54" fillId="0" borderId="11" xfId="102" applyNumberFormat="1" applyFont="1" applyFill="1" applyBorder="1" applyAlignment="1" applyProtection="1">
      <alignment horizontal="center" vertical="center"/>
    </xf>
    <xf numFmtId="0" fontId="54" fillId="0" borderId="12" xfId="171" applyFont="1" applyBorder="1" applyAlignment="1" applyProtection="1">
      <alignment horizontal="center" vertical="center" shrinkToFit="1"/>
    </xf>
    <xf numFmtId="0" fontId="54" fillId="0" borderId="28" xfId="171" applyFont="1" applyBorder="1" applyAlignment="1" applyProtection="1">
      <alignment horizontal="left" vertical="center" shrinkToFit="1"/>
    </xf>
    <xf numFmtId="49" fontId="54" fillId="0" borderId="10" xfId="102" quotePrefix="1" applyNumberFormat="1" applyFont="1" applyFill="1" applyBorder="1" applyAlignment="1" applyProtection="1">
      <alignment horizontal="center" vertical="center"/>
    </xf>
    <xf numFmtId="0" fontId="54" fillId="33" borderId="54" xfId="102" applyNumberFormat="1" applyFont="1" applyFill="1" applyBorder="1" applyAlignment="1" applyProtection="1">
      <alignment horizontal="center" vertical="center"/>
    </xf>
    <xf numFmtId="0" fontId="54" fillId="0" borderId="58" xfId="171" applyFont="1" applyBorder="1" applyAlignment="1" applyProtection="1">
      <alignment horizontal="center" vertical="center" shrinkToFit="1"/>
    </xf>
    <xf numFmtId="0" fontId="54" fillId="0" borderId="50" xfId="171" applyFont="1" applyBorder="1" applyAlignment="1" applyProtection="1">
      <alignment horizontal="left" vertical="center" shrinkToFit="1"/>
    </xf>
    <xf numFmtId="0" fontId="47" fillId="39" borderId="10" xfId="170" applyNumberFormat="1" applyFont="1" applyFill="1" applyBorder="1" applyAlignment="1" applyProtection="1">
      <alignment horizontal="center" vertical="center"/>
    </xf>
    <xf numFmtId="0" fontId="48" fillId="0" borderId="0" xfId="169" applyFont="1" applyAlignment="1">
      <alignment horizontal="center" vertical="center"/>
    </xf>
    <xf numFmtId="14" fontId="48" fillId="0" borderId="0" xfId="169" applyNumberFormat="1" applyFont="1" applyAlignment="1">
      <alignment horizontal="center" vertical="center"/>
    </xf>
    <xf numFmtId="14" fontId="48" fillId="0" borderId="0" xfId="169" applyNumberFormat="1" applyFont="1" applyAlignment="1">
      <alignment horizontal="right" vertical="center"/>
    </xf>
    <xf numFmtId="49" fontId="48" fillId="0" borderId="0" xfId="169" applyNumberFormat="1" applyFont="1" applyAlignment="1">
      <alignment horizontal="left" vertical="center"/>
    </xf>
    <xf numFmtId="0" fontId="44" fillId="0" borderId="0" xfId="0" applyFont="1" applyAlignment="1" applyProtection="1">
      <alignment horizontal="center" vertical="center"/>
    </xf>
    <xf numFmtId="0" fontId="47" fillId="37" borderId="35" xfId="169" applyFont="1" applyFill="1" applyBorder="1" applyAlignment="1" applyProtection="1">
      <alignment horizontal="center" vertical="center"/>
    </xf>
    <xf numFmtId="0" fontId="54" fillId="0" borderId="10" xfId="169" applyFont="1" applyFill="1" applyBorder="1" applyAlignment="1" applyProtection="1">
      <alignment horizontal="center" vertical="center" shrinkToFit="1"/>
      <protection locked="0"/>
    </xf>
    <xf numFmtId="0" fontId="54" fillId="0" borderId="49" xfId="169" applyFont="1" applyFill="1" applyBorder="1" applyAlignment="1" applyProtection="1">
      <alignment horizontal="center" vertical="center" shrinkToFit="1"/>
      <protection locked="0"/>
    </xf>
    <xf numFmtId="49" fontId="54" fillId="0" borderId="10" xfId="102" applyNumberFormat="1" applyFont="1" applyFill="1" applyBorder="1" applyAlignment="1" applyProtection="1">
      <alignment horizontal="center" vertical="center" shrinkToFit="1"/>
      <protection locked="0"/>
    </xf>
    <xf numFmtId="0" fontId="44" fillId="34" borderId="52" xfId="169" applyFont="1" applyFill="1" applyBorder="1" applyAlignment="1" applyProtection="1">
      <alignment vertical="center"/>
    </xf>
    <xf numFmtId="0" fontId="44" fillId="34" borderId="54" xfId="169" applyFont="1" applyFill="1" applyBorder="1" applyAlignment="1" applyProtection="1">
      <alignment vertical="center"/>
    </xf>
    <xf numFmtId="0" fontId="44" fillId="0" borderId="10" xfId="169" applyFont="1" applyBorder="1" applyAlignment="1" applyProtection="1">
      <alignment vertical="center"/>
    </xf>
    <xf numFmtId="0" fontId="44" fillId="41" borderId="10" xfId="0" applyFont="1" applyFill="1" applyBorder="1" applyAlignment="1" applyProtection="1">
      <alignment horizontal="center" vertical="center" wrapText="1"/>
    </xf>
    <xf numFmtId="0" fontId="44" fillId="41" borderId="10" xfId="169" applyFont="1" applyFill="1" applyBorder="1" applyAlignment="1" applyProtection="1">
      <alignment horizontal="center" vertical="center" wrapText="1"/>
    </xf>
    <xf numFmtId="0" fontId="49" fillId="39" borderId="10" xfId="181" applyFill="1" applyBorder="1" applyAlignment="1" applyProtection="1">
      <alignment vertical="center" wrapText="1"/>
    </xf>
    <xf numFmtId="180" fontId="54" fillId="0" borderId="11" xfId="102" applyNumberFormat="1" applyFont="1" applyBorder="1" applyAlignment="1" applyProtection="1">
      <alignment horizontal="center" vertical="center" shrinkToFit="1"/>
      <protection locked="0"/>
    </xf>
    <xf numFmtId="180" fontId="54" fillId="0" borderId="40" xfId="102" applyNumberFormat="1" applyFont="1" applyBorder="1" applyAlignment="1" applyProtection="1">
      <alignment horizontal="center" vertical="center" shrinkToFit="1"/>
      <protection locked="0"/>
    </xf>
    <xf numFmtId="180" fontId="54" fillId="43" borderId="11" xfId="102" applyNumberFormat="1" applyFont="1" applyFill="1" applyBorder="1" applyAlignment="1" applyProtection="1">
      <alignment horizontal="center" vertical="center" shrinkToFit="1"/>
    </xf>
    <xf numFmtId="180" fontId="54" fillId="0" borderId="11" xfId="102" applyNumberFormat="1" applyFont="1" applyBorder="1" applyAlignment="1" applyProtection="1">
      <alignment horizontal="center" vertical="center" shrinkToFit="1"/>
    </xf>
    <xf numFmtId="0" fontId="45" fillId="36" borderId="11" xfId="170" applyFont="1" applyFill="1" applyBorder="1" applyAlignment="1" applyProtection="1">
      <alignment horizontal="center" vertical="center"/>
    </xf>
    <xf numFmtId="0" fontId="45" fillId="36" borderId="13" xfId="170" applyFont="1" applyFill="1" applyBorder="1" applyAlignment="1" applyProtection="1">
      <alignment horizontal="center" vertical="center"/>
    </xf>
    <xf numFmtId="0" fontId="45" fillId="36" borderId="12" xfId="170" applyFont="1" applyFill="1" applyBorder="1" applyAlignment="1" applyProtection="1">
      <alignment horizontal="center" vertical="center"/>
    </xf>
    <xf numFmtId="0" fontId="46" fillId="42" borderId="44" xfId="170" applyFont="1" applyFill="1" applyBorder="1" applyAlignment="1" applyProtection="1">
      <alignment horizontal="center" vertical="center"/>
    </xf>
    <xf numFmtId="0" fontId="46" fillId="42" borderId="22" xfId="170" applyFont="1" applyFill="1" applyBorder="1" applyAlignment="1" applyProtection="1">
      <alignment horizontal="center" vertical="center"/>
    </xf>
    <xf numFmtId="0" fontId="46" fillId="42" borderId="23" xfId="170" applyFont="1" applyFill="1" applyBorder="1" applyAlignment="1" applyProtection="1">
      <alignment horizontal="center" vertical="center"/>
    </xf>
    <xf numFmtId="0" fontId="60" fillId="0" borderId="11" xfId="170" applyFont="1" applyBorder="1" applyAlignment="1" applyProtection="1">
      <alignment horizontal="center" vertical="center"/>
    </xf>
    <xf numFmtId="0" fontId="60" fillId="0" borderId="36" xfId="170" applyFont="1" applyBorder="1" applyAlignment="1" applyProtection="1">
      <alignment horizontal="center" vertical="center"/>
    </xf>
    <xf numFmtId="0" fontId="60" fillId="0" borderId="21" xfId="169" applyFont="1" applyBorder="1" applyAlignment="1" applyProtection="1">
      <alignment horizontal="left" vertical="center" shrinkToFit="1"/>
    </xf>
    <xf numFmtId="0" fontId="60" fillId="0" borderId="18" xfId="169" applyFont="1" applyBorder="1" applyAlignment="1" applyProtection="1">
      <alignment horizontal="left" vertical="center" shrinkToFit="1"/>
    </xf>
    <xf numFmtId="0" fontId="60" fillId="0" borderId="20" xfId="169" applyFont="1" applyBorder="1" applyAlignment="1" applyProtection="1">
      <alignment horizontal="left" vertical="center" shrinkToFit="1"/>
    </xf>
    <xf numFmtId="0" fontId="60" fillId="0" borderId="12" xfId="169" applyFont="1" applyBorder="1" applyAlignment="1" applyProtection="1">
      <alignment horizontal="left" vertical="center" shrinkToFit="1"/>
    </xf>
    <xf numFmtId="0" fontId="56" fillId="0" borderId="11" xfId="169" applyFont="1" applyBorder="1" applyAlignment="1" applyProtection="1">
      <alignment horizontal="center" vertical="center" wrapText="1"/>
    </xf>
    <xf numFmtId="0" fontId="56" fillId="0" borderId="13" xfId="169" applyFont="1" applyBorder="1" applyAlignment="1" applyProtection="1">
      <alignment horizontal="center" vertical="center" wrapText="1"/>
    </xf>
    <xf numFmtId="0" fontId="56" fillId="0" borderId="45" xfId="169" applyFont="1" applyBorder="1" applyAlignment="1" applyProtection="1">
      <alignment horizontal="center" vertical="center" wrapText="1"/>
    </xf>
    <xf numFmtId="0" fontId="55" fillId="39" borderId="33" xfId="0" applyFont="1" applyFill="1" applyBorder="1" applyAlignment="1" applyProtection="1">
      <alignment horizontal="center" vertical="center"/>
    </xf>
    <xf numFmtId="0" fontId="55" fillId="39" borderId="34" xfId="0" applyFont="1" applyFill="1" applyBorder="1" applyAlignment="1" applyProtection="1">
      <alignment horizontal="center" vertical="center"/>
    </xf>
    <xf numFmtId="0" fontId="55" fillId="39" borderId="15" xfId="0" applyFont="1" applyFill="1" applyBorder="1" applyAlignment="1" applyProtection="1">
      <alignment horizontal="center" vertical="center"/>
    </xf>
    <xf numFmtId="0" fontId="55" fillId="39" borderId="18" xfId="0" applyFont="1" applyFill="1" applyBorder="1" applyAlignment="1" applyProtection="1">
      <alignment horizontal="center" vertical="center"/>
    </xf>
    <xf numFmtId="0" fontId="53" fillId="0" borderId="59" xfId="170" applyFont="1" applyBorder="1" applyAlignment="1">
      <alignment horizontal="left" vertical="top" wrapText="1"/>
    </xf>
    <xf numFmtId="0" fontId="53" fillId="0" borderId="60" xfId="170" applyFont="1" applyBorder="1" applyAlignment="1">
      <alignment horizontal="left" vertical="top" wrapText="1"/>
    </xf>
    <xf numFmtId="0" fontId="53" fillId="0" borderId="61" xfId="170" applyFont="1" applyBorder="1" applyAlignment="1">
      <alignment horizontal="left" vertical="top" wrapText="1"/>
    </xf>
    <xf numFmtId="0" fontId="53" fillId="0" borderId="15" xfId="170" applyFont="1" applyBorder="1" applyAlignment="1">
      <alignment horizontal="left" vertical="top" wrapText="1"/>
    </xf>
    <xf numFmtId="0" fontId="53" fillId="0" borderId="17" xfId="170" applyFont="1" applyBorder="1" applyAlignment="1">
      <alignment horizontal="left" vertical="top" wrapText="1"/>
    </xf>
    <xf numFmtId="0" fontId="53" fillId="0" borderId="18" xfId="170" applyFont="1" applyBorder="1" applyAlignment="1">
      <alignment horizontal="left" vertical="top" wrapText="1"/>
    </xf>
    <xf numFmtId="0" fontId="56" fillId="0" borderId="40" xfId="169" applyFont="1" applyBorder="1" applyAlignment="1" applyProtection="1">
      <alignment horizontal="center" vertical="center" wrapText="1"/>
    </xf>
    <xf numFmtId="0" fontId="56" fillId="0" borderId="46" xfId="169" applyFont="1" applyBorder="1" applyAlignment="1" applyProtection="1">
      <alignment horizontal="center" vertical="center" wrapText="1"/>
    </xf>
    <xf numFmtId="0" fontId="56" fillId="0" borderId="47" xfId="169" applyFont="1" applyBorder="1" applyAlignment="1" applyProtection="1">
      <alignment horizontal="center" vertical="center" wrapText="1"/>
    </xf>
    <xf numFmtId="0" fontId="53" fillId="37" borderId="22" xfId="169" applyFont="1" applyFill="1" applyBorder="1" applyAlignment="1" applyProtection="1">
      <alignment horizontal="center" vertical="center"/>
    </xf>
    <xf numFmtId="0" fontId="53" fillId="37" borderId="23" xfId="169" applyFont="1" applyFill="1" applyBorder="1" applyAlignment="1" applyProtection="1">
      <alignment horizontal="center" vertical="center"/>
    </xf>
    <xf numFmtId="0" fontId="53" fillId="37" borderId="0" xfId="169" applyFont="1" applyFill="1" applyBorder="1" applyAlignment="1" applyProtection="1">
      <alignment horizontal="center" vertical="center"/>
    </xf>
    <xf numFmtId="0" fontId="53" fillId="37" borderId="24" xfId="169" applyFont="1" applyFill="1" applyBorder="1" applyAlignment="1" applyProtection="1">
      <alignment horizontal="center" vertical="center"/>
    </xf>
    <xf numFmtId="0" fontId="53" fillId="37" borderId="17" xfId="169" applyFont="1" applyFill="1" applyBorder="1" applyAlignment="1" applyProtection="1">
      <alignment horizontal="center" vertical="center"/>
    </xf>
    <xf numFmtId="0" fontId="53" fillId="37" borderId="31" xfId="169" applyFont="1" applyFill="1" applyBorder="1" applyAlignment="1" applyProtection="1">
      <alignment horizontal="center" vertical="center"/>
    </xf>
    <xf numFmtId="0" fontId="55" fillId="0" borderId="41" xfId="169" applyFont="1" applyBorder="1" applyAlignment="1" applyProtection="1">
      <alignment horizontal="center" vertical="center"/>
    </xf>
    <xf numFmtId="0" fontId="55" fillId="0" borderId="38" xfId="169" applyFont="1" applyBorder="1" applyAlignment="1" applyProtection="1">
      <alignment horizontal="center" vertical="center"/>
    </xf>
    <xf numFmtId="0" fontId="55" fillId="0" borderId="39" xfId="169" applyFont="1" applyBorder="1" applyAlignment="1" applyProtection="1">
      <alignment horizontal="center" vertical="center"/>
    </xf>
    <xf numFmtId="0" fontId="55" fillId="38" borderId="42" xfId="169" applyFont="1" applyFill="1" applyBorder="1" applyAlignment="1" applyProtection="1">
      <alignment horizontal="center" vertical="center" wrapText="1"/>
    </xf>
    <xf numFmtId="0" fontId="55" fillId="38" borderId="19" xfId="169" applyFont="1" applyFill="1" applyBorder="1" applyAlignment="1" applyProtection="1">
      <alignment horizontal="center" vertical="center"/>
    </xf>
    <xf numFmtId="0" fontId="55" fillId="38" borderId="14" xfId="169" applyFont="1" applyFill="1" applyBorder="1" applyAlignment="1" applyProtection="1">
      <alignment horizontal="center" vertical="center"/>
    </xf>
    <xf numFmtId="0" fontId="55" fillId="38" borderId="42" xfId="169" applyFont="1" applyFill="1" applyBorder="1" applyAlignment="1" applyProtection="1">
      <alignment horizontal="center" vertical="center"/>
    </xf>
    <xf numFmtId="0" fontId="55" fillId="39" borderId="42" xfId="169" applyFont="1" applyFill="1" applyBorder="1" applyAlignment="1" applyProtection="1">
      <alignment horizontal="center" vertical="center" wrapText="1"/>
    </xf>
    <xf numFmtId="0" fontId="55" fillId="39" borderId="19" xfId="169" applyFont="1" applyFill="1" applyBorder="1" applyAlignment="1" applyProtection="1">
      <alignment horizontal="center" vertical="center"/>
    </xf>
    <xf numFmtId="0" fontId="55" fillId="39" borderId="14" xfId="169" applyFont="1" applyFill="1" applyBorder="1" applyAlignment="1" applyProtection="1">
      <alignment horizontal="center" vertical="center"/>
    </xf>
    <xf numFmtId="0" fontId="55" fillId="39" borderId="42" xfId="169" applyFont="1" applyFill="1" applyBorder="1" applyAlignment="1" applyProtection="1">
      <alignment horizontal="center" vertical="center"/>
    </xf>
    <xf numFmtId="0" fontId="55" fillId="39" borderId="34" xfId="0" applyFont="1" applyFill="1" applyBorder="1" applyAlignment="1" applyProtection="1">
      <alignment horizontal="center" vertical="center" wrapText="1"/>
    </xf>
    <xf numFmtId="0" fontId="55" fillId="39" borderId="16" xfId="0" applyFont="1" applyFill="1" applyBorder="1" applyAlignment="1" applyProtection="1">
      <alignment horizontal="center" vertical="center"/>
    </xf>
    <xf numFmtId="0" fontId="55" fillId="39" borderId="14" xfId="0" applyFont="1" applyFill="1" applyBorder="1" applyAlignment="1" applyProtection="1">
      <alignment horizontal="center" vertical="center"/>
    </xf>
    <xf numFmtId="0" fontId="55" fillId="39" borderId="22" xfId="0" applyFont="1" applyFill="1" applyBorder="1" applyAlignment="1" applyProtection="1">
      <alignment horizontal="center" vertical="center"/>
    </xf>
    <xf numFmtId="0" fontId="55" fillId="39" borderId="17" xfId="0" applyFont="1" applyFill="1" applyBorder="1" applyAlignment="1" applyProtection="1">
      <alignment horizontal="center" vertical="center"/>
    </xf>
    <xf numFmtId="0" fontId="55" fillId="39" borderId="42" xfId="0" applyFont="1" applyFill="1" applyBorder="1" applyAlignment="1" applyProtection="1">
      <alignment horizontal="center" vertical="center" wrapText="1"/>
    </xf>
    <xf numFmtId="0" fontId="55" fillId="39" borderId="19" xfId="0" applyFont="1" applyFill="1" applyBorder="1" applyAlignment="1" applyProtection="1">
      <alignment horizontal="center" vertical="center" wrapText="1"/>
    </xf>
    <xf numFmtId="0" fontId="55" fillId="39" borderId="14" xfId="0" applyFont="1" applyFill="1" applyBorder="1" applyAlignment="1" applyProtection="1">
      <alignment horizontal="center" vertical="center" wrapText="1"/>
    </xf>
    <xf numFmtId="0" fontId="55" fillId="39" borderId="33" xfId="169" applyFont="1" applyFill="1" applyBorder="1" applyAlignment="1" applyProtection="1">
      <alignment horizontal="center" vertical="center"/>
    </xf>
    <xf numFmtId="0" fontId="55" fillId="39" borderId="51" xfId="169" applyFont="1" applyFill="1" applyBorder="1" applyAlignment="1" applyProtection="1">
      <alignment horizontal="center" vertical="center"/>
    </xf>
    <xf numFmtId="0" fontId="55" fillId="39" borderId="15" xfId="169" applyFont="1" applyFill="1" applyBorder="1" applyAlignment="1" applyProtection="1">
      <alignment horizontal="center" vertical="center"/>
    </xf>
    <xf numFmtId="0" fontId="55" fillId="39" borderId="55" xfId="0" applyFont="1" applyFill="1" applyBorder="1" applyAlignment="1" applyProtection="1">
      <alignment horizontal="center" vertical="center" wrapText="1"/>
    </xf>
    <xf numFmtId="0" fontId="55" fillId="39" borderId="56" xfId="0" applyFont="1" applyFill="1" applyBorder="1" applyAlignment="1" applyProtection="1">
      <alignment horizontal="center" vertical="center" wrapText="1"/>
    </xf>
    <xf numFmtId="0" fontId="55" fillId="39" borderId="57" xfId="0" applyFont="1" applyFill="1" applyBorder="1" applyAlignment="1" applyProtection="1">
      <alignment horizontal="center" vertical="center" wrapText="1"/>
    </xf>
    <xf numFmtId="176" fontId="55" fillId="39" borderId="42" xfId="0" applyNumberFormat="1" applyFont="1" applyFill="1" applyBorder="1" applyAlignment="1" applyProtection="1">
      <alignment horizontal="center" vertical="center" wrapText="1"/>
    </xf>
    <xf numFmtId="176" fontId="55" fillId="39" borderId="19" xfId="0" applyNumberFormat="1" applyFont="1" applyFill="1" applyBorder="1" applyAlignment="1" applyProtection="1">
      <alignment horizontal="center" vertical="center"/>
    </xf>
    <xf numFmtId="176" fontId="55" fillId="39" borderId="14" xfId="0" applyNumberFormat="1" applyFont="1" applyFill="1" applyBorder="1" applyAlignment="1" applyProtection="1">
      <alignment horizontal="center" vertical="center"/>
    </xf>
    <xf numFmtId="38" fontId="55" fillId="39" borderId="42" xfId="102" applyFont="1" applyFill="1" applyBorder="1" applyAlignment="1" applyProtection="1">
      <alignment horizontal="center" vertical="center" wrapText="1"/>
    </xf>
    <xf numFmtId="38" fontId="55" fillId="39" borderId="19" xfId="102" applyFont="1" applyFill="1" applyBorder="1" applyAlignment="1" applyProtection="1">
      <alignment horizontal="center" vertical="center"/>
    </xf>
    <xf numFmtId="38" fontId="55" fillId="39" borderId="14" xfId="102" applyFont="1" applyFill="1" applyBorder="1" applyAlignment="1" applyProtection="1">
      <alignment horizontal="center" vertical="center"/>
    </xf>
    <xf numFmtId="0" fontId="55" fillId="38" borderId="19" xfId="169" applyFont="1" applyFill="1" applyBorder="1" applyAlignment="1" applyProtection="1">
      <alignment horizontal="center" vertical="center" wrapText="1"/>
    </xf>
    <xf numFmtId="0" fontId="55" fillId="38" borderId="14" xfId="169" applyFont="1" applyFill="1" applyBorder="1" applyAlignment="1" applyProtection="1">
      <alignment horizontal="center" vertical="center" wrapText="1"/>
    </xf>
    <xf numFmtId="0" fontId="60" fillId="0" borderId="21" xfId="170" applyFont="1" applyBorder="1" applyAlignment="1" applyProtection="1">
      <alignment horizontal="left" vertical="center" shrinkToFit="1"/>
      <protection locked="0"/>
    </xf>
    <xf numFmtId="0" fontId="60" fillId="0" borderId="18" xfId="170" applyFont="1" applyBorder="1" applyAlignment="1" applyProtection="1">
      <alignment horizontal="left" vertical="center" shrinkToFit="1"/>
      <protection locked="0"/>
    </xf>
    <xf numFmtId="0" fontId="60" fillId="0" borderId="20" xfId="170" applyFont="1" applyBorder="1" applyAlignment="1" applyProtection="1">
      <alignment horizontal="left" vertical="center" shrinkToFit="1"/>
      <protection locked="0"/>
    </xf>
    <xf numFmtId="0" fontId="60" fillId="0" borderId="12" xfId="170" applyFont="1" applyBorder="1" applyAlignment="1" applyProtection="1">
      <alignment horizontal="left" vertical="center" shrinkToFit="1"/>
      <protection locked="0"/>
    </xf>
    <xf numFmtId="0" fontId="64" fillId="0" borderId="0" xfId="169" applyFont="1" applyAlignment="1">
      <alignment horizontal="center" vertical="center" wrapText="1" readingOrder="1"/>
    </xf>
    <xf numFmtId="0" fontId="32" fillId="0" borderId="43" xfId="179" applyFont="1" applyBorder="1" applyAlignment="1">
      <alignment horizontal="left" vertical="top" wrapText="1"/>
    </xf>
    <xf numFmtId="0" fontId="32" fillId="0" borderId="19" xfId="179" applyFont="1" applyBorder="1" applyAlignment="1">
      <alignment horizontal="left" vertical="top" wrapText="1"/>
    </xf>
    <xf numFmtId="0" fontId="32" fillId="0" borderId="14" xfId="179" applyFont="1" applyBorder="1" applyAlignment="1">
      <alignment horizontal="left" vertical="top" wrapText="1"/>
    </xf>
    <xf numFmtId="0" fontId="50" fillId="39" borderId="43" xfId="179" applyFont="1" applyFill="1" applyBorder="1" applyAlignment="1">
      <alignment vertical="top" wrapText="1"/>
    </xf>
    <xf numFmtId="0" fontId="50" fillId="39" borderId="19" xfId="179" applyFont="1" applyFill="1" applyBorder="1" applyAlignment="1">
      <alignment vertical="top" wrapText="1"/>
    </xf>
    <xf numFmtId="0" fontId="50" fillId="39" borderId="14" xfId="179" applyFont="1" applyFill="1" applyBorder="1" applyAlignment="1">
      <alignment vertical="top" wrapText="1"/>
    </xf>
    <xf numFmtId="179" fontId="54" fillId="43" borderId="11" xfId="102" applyNumberFormat="1" applyFont="1" applyFill="1" applyBorder="1" applyAlignment="1" applyProtection="1">
      <alignment horizontal="center" vertical="center" shrinkToFit="1"/>
    </xf>
    <xf numFmtId="176" fontId="54" fillId="0" borderId="11" xfId="102" applyNumberFormat="1" applyFont="1" applyBorder="1" applyAlignment="1" applyProtection="1">
      <alignment horizontal="center" vertical="center" shrinkToFit="1"/>
    </xf>
    <xf numFmtId="181" fontId="54" fillId="0" borderId="11" xfId="102" applyNumberFormat="1" applyFont="1" applyBorder="1" applyAlignment="1" applyProtection="1">
      <alignment horizontal="center" vertical="center" shrinkToFit="1"/>
    </xf>
  </cellXfs>
  <cellStyles count="182">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7"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xfId="181" builtinId="8"/>
    <cellStyle name="ハイパーリンク 2" xfId="95" xr:uid="{00000000-0005-0000-0000-00004F000000}"/>
    <cellStyle name="ハイパーリンク 3" xfId="96" xr:uid="{00000000-0005-0000-0000-000050000000}"/>
    <cellStyle name="ハイパーリンク 3 2" xfId="180" xr:uid="{15DF68F4-BB1D-4B99-80B0-FB77D8260742}"/>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xfId="178" builtinId="6"/>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1A4F5F8B-6278-4698-8F72-DE7219C7630D}"/>
    <cellStyle name="良い" xfId="6" builtinId="26" customBuiltin="1"/>
    <cellStyle name="良い 2" xfId="176" xr:uid="{00000000-0005-0000-0000-0000B2000000}"/>
  </cellStyles>
  <dxfs count="40">
    <dxf>
      <fill>
        <patternFill>
          <bgColor rgb="FFFFFF00"/>
        </patternFill>
      </fill>
    </dxf>
    <dxf>
      <fill>
        <patternFill patternType="none">
          <bgColor auto="1"/>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tint="-0.14996795556505021"/>
        </patternFill>
      </fill>
    </dxf>
    <dxf>
      <fill>
        <patternFill>
          <bgColor rgb="FFFFFF00"/>
        </patternFill>
      </fill>
    </dxf>
    <dxf>
      <fill>
        <patternFill>
          <bgColor rgb="FFFFC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theme="0"/>
        </patternFill>
      </fill>
    </dxf>
    <dxf>
      <fill>
        <patternFill>
          <bgColor rgb="FFFFFF00"/>
        </patternFill>
      </fill>
    </dxf>
    <dxf>
      <fill>
        <patternFill>
          <bgColor theme="0"/>
        </patternFill>
      </fill>
    </dxf>
    <dxf>
      <fill>
        <patternFill>
          <bgColor rgb="FFFF0000"/>
        </patternFill>
      </fill>
    </dxf>
    <dxf>
      <fill>
        <patternFill>
          <bgColor rgb="FFFF00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theme="0"/>
        </patternFill>
      </fill>
    </dxf>
    <dxf>
      <fill>
        <patternFill>
          <bgColor theme="0" tint="-0.14996795556505021"/>
        </patternFill>
      </fill>
    </dxf>
    <dxf>
      <fill>
        <patternFill>
          <bgColor rgb="FFFFFF00"/>
        </patternFill>
      </fill>
    </dxf>
    <dxf>
      <fill>
        <patternFill>
          <bgColor rgb="FFFFC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theme="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FF6699"/>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18</xdr:col>
      <xdr:colOff>1662547</xdr:colOff>
      <xdr:row>1</xdr:row>
      <xdr:rowOff>779319</xdr:rowOff>
    </xdr:from>
    <xdr:to>
      <xdr:col>22</xdr:col>
      <xdr:colOff>2177143</xdr:colOff>
      <xdr:row>3</xdr:row>
      <xdr:rowOff>667060</xdr:rowOff>
    </xdr:to>
    <xdr:grpSp>
      <xdr:nvGrpSpPr>
        <xdr:cNvPr id="2" name="グループ化 1">
          <a:extLst>
            <a:ext uri="{FF2B5EF4-FFF2-40B4-BE49-F238E27FC236}">
              <a16:creationId xmlns:a16="http://schemas.microsoft.com/office/drawing/2014/main" id="{45811439-551B-442D-BA73-0DB285BE66EB}"/>
            </a:ext>
          </a:extLst>
        </xdr:cNvPr>
        <xdr:cNvGrpSpPr/>
      </xdr:nvGrpSpPr>
      <xdr:grpSpPr>
        <a:xfrm>
          <a:off x="36251904" y="1282783"/>
          <a:ext cx="6923560" cy="2908527"/>
          <a:chOff x="24658307" y="547688"/>
          <a:chExt cx="6520933" cy="2663598"/>
        </a:xfrm>
      </xdr:grpSpPr>
      <xdr:sp macro="" textlink="">
        <xdr:nvSpPr>
          <xdr:cNvPr id="3" name="正方形/長方形 2">
            <a:extLst>
              <a:ext uri="{FF2B5EF4-FFF2-40B4-BE49-F238E27FC236}">
                <a16:creationId xmlns:a16="http://schemas.microsoft.com/office/drawing/2014/main" id="{726C992F-E4A0-43DB-9EC4-33E80595F0A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76DF126B-2945-4C9A-B93D-5CFA7B26340F}"/>
              </a:ext>
            </a:extLst>
          </xdr:cNvPr>
          <xdr:cNvGrpSpPr/>
        </xdr:nvGrpSpPr>
        <xdr:grpSpPr>
          <a:xfrm>
            <a:off x="25431461" y="849725"/>
            <a:ext cx="5261417" cy="514041"/>
            <a:chOff x="20809325" y="530440"/>
            <a:chExt cx="2464144" cy="313765"/>
          </a:xfrm>
        </xdr:grpSpPr>
        <xdr:sp macro="" textlink="">
          <xdr:nvSpPr>
            <xdr:cNvPr id="13" name="正方形/長方形 12">
              <a:extLst>
                <a:ext uri="{FF2B5EF4-FFF2-40B4-BE49-F238E27FC236}">
                  <a16:creationId xmlns:a16="http://schemas.microsoft.com/office/drawing/2014/main" id="{41757FF1-1B6B-4060-A2C4-E856F3014198}"/>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96792D02-52E6-4C9C-8E94-03A63210DFD8}"/>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C8994E21-5C41-4D10-AF14-3C3590EC9F13}"/>
                </a:ext>
              </a:extLst>
            </xdr:cNvPr>
            <xdr:cNvCxnSpPr>
              <a:stCxn id="13" idx="3"/>
              <a:endCxn id="14"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C7F003A3-F958-4937-932B-9A115907AEB2}"/>
              </a:ext>
            </a:extLst>
          </xdr:cNvPr>
          <xdr:cNvGrpSpPr/>
        </xdr:nvGrpSpPr>
        <xdr:grpSpPr>
          <a:xfrm>
            <a:off x="25407431" y="1584070"/>
            <a:ext cx="5285443" cy="514041"/>
            <a:chOff x="20809325" y="530440"/>
            <a:chExt cx="2475245" cy="313765"/>
          </a:xfrm>
        </xdr:grpSpPr>
        <xdr:sp macro="" textlink="">
          <xdr:nvSpPr>
            <xdr:cNvPr id="10" name="正方形/長方形 9">
              <a:extLst>
                <a:ext uri="{FF2B5EF4-FFF2-40B4-BE49-F238E27FC236}">
                  <a16:creationId xmlns:a16="http://schemas.microsoft.com/office/drawing/2014/main" id="{0C73C1AD-8A41-4F6C-BCB8-5A8A3EE607F2}"/>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AE6431BD-F902-4F16-9D43-F7D5AFE94598}"/>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9AE3BE35-519D-43DE-8C92-8DE58A203221}"/>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51A4E887-3241-4F94-AB36-4655FDCAEC57}"/>
              </a:ext>
            </a:extLst>
          </xdr:cNvPr>
          <xdr:cNvGrpSpPr/>
        </xdr:nvGrpSpPr>
        <xdr:grpSpPr>
          <a:xfrm>
            <a:off x="25407436" y="2326559"/>
            <a:ext cx="5278161" cy="513770"/>
            <a:chOff x="20809325" y="534306"/>
            <a:chExt cx="2471885" cy="315946"/>
          </a:xfrm>
        </xdr:grpSpPr>
        <xdr:sp macro="" textlink="">
          <xdr:nvSpPr>
            <xdr:cNvPr id="7" name="正方形/長方形 6">
              <a:extLst>
                <a:ext uri="{FF2B5EF4-FFF2-40B4-BE49-F238E27FC236}">
                  <a16:creationId xmlns:a16="http://schemas.microsoft.com/office/drawing/2014/main" id="{2201878A-8033-485B-93FC-49ECCCD3C5F6}"/>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AD17897A-A4A1-4F07-A383-316D1922D703}"/>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600">
                  <a:solidFill>
                    <a:schemeClr val="tx1"/>
                  </a:solidFill>
                  <a:latin typeface="Meiryo UI" panose="020B0604030504040204" pitchFamily="50" charset="-128"/>
                  <a:ea typeface="Meiryo UI" panose="020B0604030504040204" pitchFamily="50" charset="-128"/>
                </a:rPr>
                <a:t>1%</a:t>
              </a:r>
              <a:r>
                <a:rPr kumimoji="1" lang="ja-JP" altLang="en-US" sz="16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4C29FF19-39BC-42BF-974F-89168CAFBFD4}"/>
                </a:ext>
              </a:extLst>
            </xdr:cNvPr>
            <xdr:cNvCxnSpPr>
              <a:stCxn id="7" idx="3"/>
              <a:endCxn id="8"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28</xdr:col>
      <xdr:colOff>86592</xdr:colOff>
      <xdr:row>1</xdr:row>
      <xdr:rowOff>414400</xdr:rowOff>
    </xdr:from>
    <xdr:to>
      <xdr:col>36</xdr:col>
      <xdr:colOff>340179</xdr:colOff>
      <xdr:row>2</xdr:row>
      <xdr:rowOff>780410</xdr:rowOff>
    </xdr:to>
    <xdr:sp macro="" textlink="">
      <xdr:nvSpPr>
        <xdr:cNvPr id="16" name="正方形/長方形 15">
          <a:extLst>
            <a:ext uri="{FF2B5EF4-FFF2-40B4-BE49-F238E27FC236}">
              <a16:creationId xmlns:a16="http://schemas.microsoft.com/office/drawing/2014/main" id="{24C781EC-7A48-43A4-99AE-4B66B6493F4B}"/>
            </a:ext>
          </a:extLst>
        </xdr:cNvPr>
        <xdr:cNvSpPr/>
      </xdr:nvSpPr>
      <xdr:spPr>
        <a:xfrm>
          <a:off x="48963449" y="917864"/>
          <a:ext cx="6648944" cy="17539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mn-ea"/>
              <a:ea typeface="+mn-ea"/>
            </a:rPr>
            <a:t>非表示部分</a:t>
          </a:r>
        </a:p>
      </xdr:txBody>
    </xdr:sp>
    <xdr:clientData/>
  </xdr:twoCellAnchor>
  <xdr:twoCellAnchor>
    <xdr:from>
      <xdr:col>14</xdr:col>
      <xdr:colOff>53192</xdr:colOff>
      <xdr:row>1</xdr:row>
      <xdr:rowOff>0</xdr:rowOff>
    </xdr:from>
    <xdr:to>
      <xdr:col>14</xdr:col>
      <xdr:colOff>643308</xdr:colOff>
      <xdr:row>3</xdr:row>
      <xdr:rowOff>1349087</xdr:rowOff>
    </xdr:to>
    <xdr:sp macro="" textlink="">
      <xdr:nvSpPr>
        <xdr:cNvPr id="33" name="右中かっこ 32">
          <a:extLst>
            <a:ext uri="{FF2B5EF4-FFF2-40B4-BE49-F238E27FC236}">
              <a16:creationId xmlns:a16="http://schemas.microsoft.com/office/drawing/2014/main" id="{F8303648-E97C-4181-874D-BAC2C59946F0}"/>
            </a:ext>
          </a:extLst>
        </xdr:cNvPr>
        <xdr:cNvSpPr/>
      </xdr:nvSpPr>
      <xdr:spPr>
        <a:xfrm>
          <a:off x="22545799" y="503464"/>
          <a:ext cx="590116" cy="4124944"/>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1086098</xdr:colOff>
      <xdr:row>0</xdr:row>
      <xdr:rowOff>152152</xdr:rowOff>
    </xdr:from>
    <xdr:to>
      <xdr:col>18</xdr:col>
      <xdr:colOff>1131306</xdr:colOff>
      <xdr:row>2</xdr:row>
      <xdr:rowOff>563609</xdr:rowOff>
    </xdr:to>
    <xdr:sp macro="" textlink="">
      <xdr:nvSpPr>
        <xdr:cNvPr id="34" name="吹き出し: 角を丸めた四角形 33">
          <a:extLst>
            <a:ext uri="{FF2B5EF4-FFF2-40B4-BE49-F238E27FC236}">
              <a16:creationId xmlns:a16="http://schemas.microsoft.com/office/drawing/2014/main" id="{55886B14-3008-4426-BF37-FA591C9CAE7E}"/>
            </a:ext>
          </a:extLst>
        </xdr:cNvPr>
        <xdr:cNvSpPr/>
      </xdr:nvSpPr>
      <xdr:spPr>
        <a:xfrm>
          <a:off x="23578705" y="152152"/>
          <a:ext cx="5093458" cy="2302850"/>
        </a:xfrm>
        <a:prstGeom prst="wedgeRoundRectCallout">
          <a:avLst>
            <a:gd name="adj1" fmla="val -57143"/>
            <a:gd name="adj2" fmla="val 5077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ctr"/>
          <a:endParaRPr kumimoji="1" lang="en-US" altLang="ja-JP" sz="1600" b="1">
            <a:solidFill>
              <a:srgbClr val="FF0000"/>
            </a:solidFill>
            <a:latin typeface="+mn-ea"/>
            <a:ea typeface="+mn-ea"/>
          </a:endParaRPr>
        </a:p>
        <a:p>
          <a:pPr algn="ctr"/>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ctr"/>
          <a:endParaRPr kumimoji="1" lang="en-US" altLang="ja-JP" sz="1600" b="0" u="none">
            <a:solidFill>
              <a:srgbClr val="FF0000"/>
            </a:solidFill>
            <a:latin typeface="+mn-ea"/>
            <a:ea typeface="+mn-ea"/>
          </a:endParaRPr>
        </a:p>
        <a:p>
          <a:pPr algn="ctr"/>
          <a:r>
            <a:rPr kumimoji="1" lang="ja-JP" altLang="en-US" sz="1600" b="0" u="none">
              <a:solidFill>
                <a:srgbClr val="FF0000"/>
              </a:solidFill>
              <a:latin typeface="+mn-ea"/>
              <a:ea typeface="+mn-ea"/>
            </a:rPr>
            <a:t>表示された場合は内容に従い修正して下さい</a:t>
          </a:r>
          <a:endParaRPr kumimoji="1" lang="en-US" altLang="ja-JP" sz="1600" b="0" u="none">
            <a:solidFill>
              <a:srgbClr val="FF0000"/>
            </a:solidFill>
            <a:latin typeface="+mn-ea"/>
            <a:ea typeface="+mn-ea"/>
          </a:endParaRPr>
        </a:p>
      </xdr:txBody>
    </xdr:sp>
    <xdr:clientData/>
  </xdr:twoCellAnchor>
  <xdr:twoCellAnchor>
    <xdr:from>
      <xdr:col>1</xdr:col>
      <xdr:colOff>695902</xdr:colOff>
      <xdr:row>21</xdr:row>
      <xdr:rowOff>83414</xdr:rowOff>
    </xdr:from>
    <xdr:to>
      <xdr:col>3</xdr:col>
      <xdr:colOff>593148</xdr:colOff>
      <xdr:row>24</xdr:row>
      <xdr:rowOff>34636</xdr:rowOff>
    </xdr:to>
    <xdr:sp macro="" textlink="">
      <xdr:nvSpPr>
        <xdr:cNvPr id="36" name="吹き出し: 角を丸めた四角形 35">
          <a:extLst>
            <a:ext uri="{FF2B5EF4-FFF2-40B4-BE49-F238E27FC236}">
              <a16:creationId xmlns:a16="http://schemas.microsoft.com/office/drawing/2014/main" id="{983734F2-B4B3-4056-BD5E-F12E3AC6B9A7}"/>
            </a:ext>
          </a:extLst>
        </xdr:cNvPr>
        <xdr:cNvSpPr/>
      </xdr:nvSpPr>
      <xdr:spPr>
        <a:xfrm>
          <a:off x="1665720" y="13210596"/>
          <a:ext cx="3205019" cy="1250085"/>
        </a:xfrm>
        <a:prstGeom prst="wedgeRoundRectCallout">
          <a:avLst>
            <a:gd name="adj1" fmla="val -9380"/>
            <a:gd name="adj2" fmla="val -8439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0</xdr:col>
      <xdr:colOff>828098</xdr:colOff>
      <xdr:row>24</xdr:row>
      <xdr:rowOff>190499</xdr:rowOff>
    </xdr:from>
    <xdr:to>
      <xdr:col>4</xdr:col>
      <xdr:colOff>1001280</xdr:colOff>
      <xdr:row>33</xdr:row>
      <xdr:rowOff>0</xdr:rowOff>
    </xdr:to>
    <xdr:sp macro="" textlink="">
      <xdr:nvSpPr>
        <xdr:cNvPr id="37" name="正方形/長方形 36">
          <a:extLst>
            <a:ext uri="{FF2B5EF4-FFF2-40B4-BE49-F238E27FC236}">
              <a16:creationId xmlns:a16="http://schemas.microsoft.com/office/drawing/2014/main" id="{85FCE6AA-E513-465F-9951-2B9B0F7BD22B}"/>
            </a:ext>
          </a:extLst>
        </xdr:cNvPr>
        <xdr:cNvSpPr/>
      </xdr:nvSpPr>
      <xdr:spPr>
        <a:xfrm>
          <a:off x="828098" y="14616544"/>
          <a:ext cx="6373091" cy="3706092"/>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・製品名、型番、数値はカタログ（仕様書）の記載と一致させること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・生産性指標の年平均向上率が</a:t>
          </a:r>
          <a:r>
            <a:rPr kumimoji="1" lang="en-US" altLang="ja-JP" sz="1600" b="0" u="sng">
              <a:solidFill>
                <a:srgbClr val="FF0000"/>
              </a:solidFill>
              <a:latin typeface="+mn-ea"/>
              <a:ea typeface="+mn-ea"/>
              <a:cs typeface="Meiryo UI" panose="020B0604030504040204" pitchFamily="50" charset="-128"/>
            </a:rPr>
            <a:t>1</a:t>
          </a:r>
          <a:r>
            <a:rPr kumimoji="1" lang="ja-JP" altLang="en-US" sz="1600" b="0" u="sng">
              <a:solidFill>
                <a:srgbClr val="FF0000"/>
              </a:solidFill>
              <a:latin typeface="+mn-ea"/>
              <a:ea typeface="+mn-ea"/>
              <a:cs typeface="Meiryo UI" panose="020B0604030504040204" pitchFamily="50" charset="-128"/>
            </a:rPr>
            <a:t>％以上であること</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a:t>
          </a:r>
          <a:endParaRPr kumimoji="1" lang="en-US" altLang="ja-JP" sz="1600" b="0">
            <a:solidFill>
              <a:srgbClr val="FF0000"/>
            </a:solidFill>
            <a:latin typeface="+mn-ea"/>
            <a:ea typeface="+mn-ea"/>
            <a:cs typeface="Meiryo UI" panose="020B0604030504040204" pitchFamily="50" charset="-128"/>
          </a:endParaRPr>
        </a:p>
      </xdr:txBody>
    </xdr:sp>
    <xdr:clientData/>
  </xdr:twoCellAnchor>
  <xdr:twoCellAnchor>
    <xdr:from>
      <xdr:col>5</xdr:col>
      <xdr:colOff>17317</xdr:colOff>
      <xdr:row>19</xdr:row>
      <xdr:rowOff>415636</xdr:rowOff>
    </xdr:from>
    <xdr:to>
      <xdr:col>6</xdr:col>
      <xdr:colOff>2788226</xdr:colOff>
      <xdr:row>21</xdr:row>
      <xdr:rowOff>175093</xdr:rowOff>
    </xdr:to>
    <xdr:sp macro="" textlink="">
      <xdr:nvSpPr>
        <xdr:cNvPr id="38" name="右中かっこ 37">
          <a:extLst>
            <a:ext uri="{FF2B5EF4-FFF2-40B4-BE49-F238E27FC236}">
              <a16:creationId xmlns:a16="http://schemas.microsoft.com/office/drawing/2014/main" id="{D768B814-2F56-446C-8FCF-F69B3490F690}"/>
            </a:ext>
          </a:extLst>
        </xdr:cNvPr>
        <xdr:cNvSpPr/>
      </xdr:nvSpPr>
      <xdr:spPr>
        <a:xfrm rot="5400000">
          <a:off x="11359771" y="10184046"/>
          <a:ext cx="625366" cy="5611091"/>
        </a:xfrm>
        <a:prstGeom prst="rightBrace">
          <a:avLst>
            <a:gd name="adj1" fmla="val 53633"/>
            <a:gd name="adj2" fmla="val 6888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4</xdr:col>
      <xdr:colOff>1383682</xdr:colOff>
      <xdr:row>22</xdr:row>
      <xdr:rowOff>412458</xdr:rowOff>
    </xdr:from>
    <xdr:to>
      <xdr:col>6</xdr:col>
      <xdr:colOff>1853045</xdr:colOff>
      <xdr:row>30</xdr:row>
      <xdr:rowOff>68735</xdr:rowOff>
    </xdr:to>
    <xdr:sp macro="" textlink="">
      <xdr:nvSpPr>
        <xdr:cNvPr id="39" name="吹き出し: 角を丸めた四角形 38">
          <a:extLst>
            <a:ext uri="{FF2B5EF4-FFF2-40B4-BE49-F238E27FC236}">
              <a16:creationId xmlns:a16="http://schemas.microsoft.com/office/drawing/2014/main" id="{DB44E0FA-CE55-42E5-8997-2A82E5AE79C9}"/>
            </a:ext>
          </a:extLst>
        </xdr:cNvPr>
        <xdr:cNvSpPr/>
      </xdr:nvSpPr>
      <xdr:spPr>
        <a:xfrm>
          <a:off x="7583591" y="13972594"/>
          <a:ext cx="5006727" cy="3119914"/>
        </a:xfrm>
        <a:prstGeom prst="wedgeRoundRectCallout">
          <a:avLst>
            <a:gd name="adj1" fmla="val -8405"/>
            <a:gd name="adj2" fmla="val -6897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③型番を入力してください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原則カタログ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ワイルドカード「■」を用いる場合、</a:t>
          </a:r>
        </a:p>
        <a:p>
          <a:pPr algn="l"/>
          <a:r>
            <a:rPr kumimoji="1" lang="ja-JP" altLang="en-US" sz="1600" b="0" u="none">
              <a:solidFill>
                <a:srgbClr val="000000"/>
              </a:solidFill>
              <a:latin typeface="+mn-ea"/>
              <a:ea typeface="+mn-ea"/>
            </a:rPr>
            <a:t>　　ワイルドカードの内訳一覧に、枝番の情報を入力</a:t>
          </a: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8</xdr:col>
      <xdr:colOff>34636</xdr:colOff>
      <xdr:row>20</xdr:row>
      <xdr:rowOff>34640</xdr:rowOff>
    </xdr:from>
    <xdr:to>
      <xdr:col>9</xdr:col>
      <xdr:colOff>1939637</xdr:colOff>
      <xdr:row>21</xdr:row>
      <xdr:rowOff>227052</xdr:rowOff>
    </xdr:to>
    <xdr:sp macro="" textlink="">
      <xdr:nvSpPr>
        <xdr:cNvPr id="42" name="右中かっこ 41">
          <a:extLst>
            <a:ext uri="{FF2B5EF4-FFF2-40B4-BE49-F238E27FC236}">
              <a16:creationId xmlns:a16="http://schemas.microsoft.com/office/drawing/2014/main" id="{C5F1B1BA-5E48-4F40-B5D2-DB7D3D95CC10}"/>
            </a:ext>
          </a:extLst>
        </xdr:cNvPr>
        <xdr:cNvSpPr/>
      </xdr:nvSpPr>
      <xdr:spPr>
        <a:xfrm rot="5400000">
          <a:off x="19888975" y="11075937"/>
          <a:ext cx="625367" cy="3931228"/>
        </a:xfrm>
        <a:prstGeom prst="rightBrace">
          <a:avLst>
            <a:gd name="adj1" fmla="val 53633"/>
            <a:gd name="adj2" fmla="val 49117"/>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7</xdr:col>
      <xdr:colOff>2234046</xdr:colOff>
      <xdr:row>22</xdr:row>
      <xdr:rowOff>402027</xdr:rowOff>
    </xdr:from>
    <xdr:to>
      <xdr:col>9</xdr:col>
      <xdr:colOff>1683038</xdr:colOff>
      <xdr:row>33</xdr:row>
      <xdr:rowOff>66097</xdr:rowOff>
    </xdr:to>
    <xdr:sp macro="" textlink="">
      <xdr:nvSpPr>
        <xdr:cNvPr id="43" name="吹き出し: 角を丸めた四角形 42">
          <a:extLst>
            <a:ext uri="{FF2B5EF4-FFF2-40B4-BE49-F238E27FC236}">
              <a16:creationId xmlns:a16="http://schemas.microsoft.com/office/drawing/2014/main" id="{2674B826-28E5-49C8-A2E6-B179A6C8F25F}"/>
            </a:ext>
          </a:extLst>
        </xdr:cNvPr>
        <xdr:cNvSpPr/>
      </xdr:nvSpPr>
      <xdr:spPr>
        <a:xfrm>
          <a:off x="15586364" y="13962163"/>
          <a:ext cx="4661765" cy="4426570"/>
        </a:xfrm>
        <a:prstGeom prst="wedgeRoundRectCallout">
          <a:avLst>
            <a:gd name="adj1" fmla="val 17261"/>
            <a:gd name="adj2" fmla="val -654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④性能区分１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標準装備</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endParaRPr kumimoji="1" lang="en-US" altLang="ja-JP" sz="1600" b="1">
            <a:solidFill>
              <a:srgbClr val="000000"/>
            </a:solidFill>
            <a:latin typeface="+mn-ea"/>
            <a:ea typeface="+mn-ea"/>
          </a:endParaRPr>
        </a:p>
        <a:p>
          <a:pPr algn="l"/>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⑤性能区分２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オプション</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④性能区分１　標準装備を選択してください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本体に標準装備されている制御を</a:t>
          </a:r>
          <a:endParaRPr kumimoji="1" lang="en-US" altLang="ja-JP" sz="1600" b="0">
            <a:solidFill>
              <a:srgbClr val="000000"/>
            </a:solidFill>
            <a:latin typeface="+mn-ea"/>
            <a:ea typeface="+mn-ea"/>
          </a:endParaRPr>
        </a:p>
        <a:p>
          <a:pPr algn="l"/>
          <a:r>
            <a:rPr kumimoji="1" lang="ja-JP" altLang="en-US" sz="1600" b="0">
              <a:solidFill>
                <a:srgbClr val="000000"/>
              </a:solidFill>
              <a:latin typeface="+mn-ea"/>
              <a:ea typeface="+mn-ea"/>
            </a:rPr>
            <a:t>　　プルダウンで選択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⑤性能区分２　オプションを選択してください</a:t>
          </a:r>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オプション品となる制御をプルダウンで選択</a:t>
          </a:r>
          <a:endParaRPr kumimoji="1" lang="en-US" altLang="ja-JP" sz="1600" b="1" u="none" baseline="0">
            <a:solidFill>
              <a:srgbClr val="0000CC"/>
            </a:solidFill>
            <a:latin typeface="+mn-ea"/>
            <a:ea typeface="+mn-ea"/>
          </a:endParaRPr>
        </a:p>
        <a:p>
          <a:pPr algn="l"/>
          <a:endParaRPr kumimoji="1" lang="en-US" altLang="ja-JP" sz="1600" b="1" u="none" baseline="0">
            <a:solidFill>
              <a:srgbClr val="0000CC"/>
            </a:solidFill>
            <a:latin typeface="+mn-ea"/>
            <a:ea typeface="+mn-ea"/>
          </a:endParaRPr>
        </a:p>
        <a:p>
          <a:pPr algn="l"/>
          <a:r>
            <a:rPr kumimoji="1" lang="ja-JP" altLang="en-US" sz="1600" b="1" u="none" baseline="0">
              <a:solidFill>
                <a:srgbClr val="FF0000"/>
              </a:solidFill>
              <a:latin typeface="+mn-ea"/>
              <a:ea typeface="+mn-ea"/>
            </a:rPr>
            <a:t>　</a:t>
          </a:r>
          <a:r>
            <a:rPr kumimoji="1" lang="en-US" altLang="ja-JP" sz="1600" b="1" u="none" baseline="0">
              <a:solidFill>
                <a:srgbClr val="FF0000"/>
              </a:solidFill>
              <a:latin typeface="+mn-ea"/>
              <a:ea typeface="+mn-ea"/>
            </a:rPr>
            <a:t>※</a:t>
          </a:r>
          <a:r>
            <a:rPr kumimoji="1" lang="ja-JP" altLang="en-US" sz="1600" b="1" u="none" baseline="0">
              <a:solidFill>
                <a:srgbClr val="FF0000"/>
              </a:solidFill>
              <a:latin typeface="+mn-ea"/>
              <a:ea typeface="+mn-ea"/>
            </a:rPr>
            <a:t>いずれかの選択が必要です</a:t>
          </a:r>
          <a:r>
            <a:rPr kumimoji="1" lang="ja-JP" altLang="en-US" sz="1600" b="0" u="none" baseline="0">
              <a:solidFill>
                <a:srgbClr val="FF0000"/>
              </a:solidFill>
              <a:latin typeface="+mn-ea"/>
              <a:ea typeface="+mn-ea"/>
            </a:rPr>
            <a:t>。</a:t>
          </a:r>
          <a:endParaRPr kumimoji="1" lang="en-US" altLang="ja-JP" sz="1600" b="1" u="none" baseline="0">
            <a:solidFill>
              <a:srgbClr val="FF0000"/>
            </a:solidFill>
            <a:latin typeface="+mn-ea"/>
            <a:ea typeface="+mn-ea"/>
          </a:endParaRPr>
        </a:p>
      </xdr:txBody>
    </xdr:sp>
    <xdr:clientData/>
  </xdr:twoCellAnchor>
  <xdr:twoCellAnchor>
    <xdr:from>
      <xdr:col>10</xdr:col>
      <xdr:colOff>69273</xdr:colOff>
      <xdr:row>20</xdr:row>
      <xdr:rowOff>17321</xdr:rowOff>
    </xdr:from>
    <xdr:to>
      <xdr:col>12</xdr:col>
      <xdr:colOff>17318</xdr:colOff>
      <xdr:row>21</xdr:row>
      <xdr:rowOff>209733</xdr:rowOff>
    </xdr:to>
    <xdr:sp macro="" textlink="">
      <xdr:nvSpPr>
        <xdr:cNvPr id="44" name="右中かっこ 43">
          <a:extLst>
            <a:ext uri="{FF2B5EF4-FFF2-40B4-BE49-F238E27FC236}">
              <a16:creationId xmlns:a16="http://schemas.microsoft.com/office/drawing/2014/main" id="{F46999FF-B191-4868-8EEC-3C9785A6D387}"/>
            </a:ext>
          </a:extLst>
        </xdr:cNvPr>
        <xdr:cNvSpPr/>
      </xdr:nvSpPr>
      <xdr:spPr>
        <a:xfrm rot="5400000">
          <a:off x="23984726" y="11049959"/>
          <a:ext cx="625367" cy="3948545"/>
        </a:xfrm>
        <a:prstGeom prst="rightBrace">
          <a:avLst>
            <a:gd name="adj1" fmla="val 53633"/>
            <a:gd name="adj2" fmla="val 5013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9</xdr:col>
      <xdr:colOff>1778535</xdr:colOff>
      <xdr:row>23</xdr:row>
      <xdr:rowOff>6885</xdr:rowOff>
    </xdr:from>
    <xdr:to>
      <xdr:col>11</xdr:col>
      <xdr:colOff>1731818</xdr:colOff>
      <xdr:row>28</xdr:row>
      <xdr:rowOff>31751</xdr:rowOff>
    </xdr:to>
    <xdr:sp macro="" textlink="">
      <xdr:nvSpPr>
        <xdr:cNvPr id="45" name="吹き出し: 角を丸めた四角形 44">
          <a:extLst>
            <a:ext uri="{FF2B5EF4-FFF2-40B4-BE49-F238E27FC236}">
              <a16:creationId xmlns:a16="http://schemas.microsoft.com/office/drawing/2014/main" id="{C76237FA-808E-4102-9E46-D041E0607A92}"/>
            </a:ext>
          </a:extLst>
        </xdr:cNvPr>
        <xdr:cNvSpPr/>
      </xdr:nvSpPr>
      <xdr:spPr>
        <a:xfrm>
          <a:off x="20320535" y="14135635"/>
          <a:ext cx="3287033" cy="2247366"/>
        </a:xfrm>
        <a:prstGeom prst="wedgeRoundRectCallout">
          <a:avLst>
            <a:gd name="adj1" fmla="val 13201"/>
            <a:gd name="adj2" fmla="val -7330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⑥生産性指標／指標　</a:t>
          </a:r>
          <a:endParaRPr kumimoji="1" lang="en-US" altLang="ja-JP" sz="1600" b="1">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1" baseline="0">
              <a:solidFill>
                <a:srgbClr val="000000"/>
              </a:solidFill>
              <a:latin typeface="+mn-ea"/>
              <a:ea typeface="+mn-ea"/>
            </a:rPr>
            <a:t>    ⑦</a:t>
          </a:r>
          <a:r>
            <a:rPr kumimoji="1" lang="ja-JP" altLang="en-US" sz="1600" b="1">
              <a:solidFill>
                <a:srgbClr val="000000"/>
              </a:solidFill>
              <a:latin typeface="+mn-ea"/>
              <a:ea typeface="+mn-ea"/>
            </a:rPr>
            <a:t>詳細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⑥指標を選択してください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プルダウンで選択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⑦詳細を入力してください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17</xdr:col>
      <xdr:colOff>144320</xdr:colOff>
      <xdr:row>22</xdr:row>
      <xdr:rowOff>314899</xdr:rowOff>
    </xdr:from>
    <xdr:to>
      <xdr:col>19</xdr:col>
      <xdr:colOff>1412875</xdr:colOff>
      <xdr:row>26</xdr:row>
      <xdr:rowOff>269875</xdr:rowOff>
    </xdr:to>
    <xdr:sp macro="" textlink="">
      <xdr:nvSpPr>
        <xdr:cNvPr id="50" name="吹き出し: 角を丸めた四角形 49">
          <a:extLst>
            <a:ext uri="{FF2B5EF4-FFF2-40B4-BE49-F238E27FC236}">
              <a16:creationId xmlns:a16="http://schemas.microsoft.com/office/drawing/2014/main" id="{8F3866F3-1851-4417-9F2D-3FF25177AEAA}"/>
            </a:ext>
          </a:extLst>
        </xdr:cNvPr>
        <xdr:cNvSpPr/>
      </xdr:nvSpPr>
      <xdr:spPr>
        <a:xfrm>
          <a:off x="30640195" y="13999149"/>
          <a:ext cx="4014930" cy="1732976"/>
        </a:xfrm>
        <a:prstGeom prst="wedgeRoundRectCallout">
          <a:avLst>
            <a:gd name="adj1" fmla="val 30173"/>
            <a:gd name="adj2" fmla="val -10363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⑬</a:t>
          </a:r>
          <a:r>
            <a:rPr kumimoji="1" lang="ja-JP" altLang="en-US" sz="1600" b="1">
              <a:solidFill>
                <a:srgbClr val="000000"/>
              </a:solidFill>
              <a:latin typeface="+mn-ea"/>
              <a:ea typeface="+mn-ea"/>
            </a:rPr>
            <a:t>生産性向上要件証明書発行実績</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⑬生産性向上要件証明書発行実績を選択してください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1" u="sng">
            <a:solidFill>
              <a:srgbClr val="000000"/>
            </a:solidFill>
            <a:latin typeface="+mn-ea"/>
            <a:ea typeface="+mn-ea"/>
          </a:endParaRPr>
        </a:p>
      </xdr:txBody>
    </xdr:sp>
    <xdr:clientData/>
  </xdr:twoCellAnchor>
  <xdr:twoCellAnchor>
    <xdr:from>
      <xdr:col>14</xdr:col>
      <xdr:colOff>1229590</xdr:colOff>
      <xdr:row>2</xdr:row>
      <xdr:rowOff>757051</xdr:rowOff>
    </xdr:from>
    <xdr:to>
      <xdr:col>18</xdr:col>
      <xdr:colOff>880503</xdr:colOff>
      <xdr:row>4</xdr:row>
      <xdr:rowOff>276622</xdr:rowOff>
    </xdr:to>
    <xdr:sp macro="" textlink="">
      <xdr:nvSpPr>
        <xdr:cNvPr id="54" name="吹き出し: 角を丸めた四角形 53">
          <a:extLst>
            <a:ext uri="{FF2B5EF4-FFF2-40B4-BE49-F238E27FC236}">
              <a16:creationId xmlns:a16="http://schemas.microsoft.com/office/drawing/2014/main" id="{17BD8444-8953-465B-985F-D0A0C422C21F}"/>
            </a:ext>
          </a:extLst>
        </xdr:cNvPr>
        <xdr:cNvSpPr/>
      </xdr:nvSpPr>
      <xdr:spPr>
        <a:xfrm>
          <a:off x="30341454" y="2765960"/>
          <a:ext cx="5106140" cy="2532935"/>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latin typeface="+mn-ea"/>
              <a:ea typeface="+mn-ea"/>
            </a:rPr>
            <a:t>セルが着色された場合、情報が誤って入力されている可能性があります</a:t>
          </a:r>
        </a:p>
        <a:p>
          <a:pPr algn="l"/>
          <a:endParaRPr kumimoji="1" lang="ja-JP" altLang="en-US" sz="1600" b="0">
            <a:solidFill>
              <a:srgbClr val="FF0000"/>
            </a:solidFill>
            <a:latin typeface="+mn-ea"/>
            <a:ea typeface="+mn-ea"/>
          </a:endParaRPr>
        </a:p>
        <a:p>
          <a:pPr algn="l"/>
          <a:r>
            <a:rPr kumimoji="1" lang="ja-JP" altLang="en-US" sz="1600" b="0">
              <a:solidFill>
                <a:srgbClr val="FF0000"/>
              </a:solidFill>
              <a:latin typeface="+mn-ea"/>
              <a:ea typeface="+mn-ea"/>
            </a:rPr>
            <a:t>右記の凡例の内容に従い、入力内容を確認し、修正してください</a:t>
          </a:r>
          <a:endParaRPr kumimoji="1" lang="en-US" altLang="ja-JP" sz="1600" b="0" u="none">
            <a:solidFill>
              <a:srgbClr val="FF0000"/>
            </a:solidFill>
            <a:latin typeface="+mn-ea"/>
            <a:ea typeface="+mn-ea"/>
          </a:endParaRPr>
        </a:p>
      </xdr:txBody>
    </xdr:sp>
    <xdr:clientData/>
  </xdr:twoCellAnchor>
  <xdr:twoCellAnchor>
    <xdr:from>
      <xdr:col>4</xdr:col>
      <xdr:colOff>1285960</xdr:colOff>
      <xdr:row>30</xdr:row>
      <xdr:rowOff>369165</xdr:rowOff>
    </xdr:from>
    <xdr:to>
      <xdr:col>6</xdr:col>
      <xdr:colOff>1922318</xdr:colOff>
      <xdr:row>36</xdr:row>
      <xdr:rowOff>9361</xdr:rowOff>
    </xdr:to>
    <xdr:sp macro="" textlink="">
      <xdr:nvSpPr>
        <xdr:cNvPr id="56" name="四角形: 角を丸くする 55">
          <a:extLst>
            <a:ext uri="{FF2B5EF4-FFF2-40B4-BE49-F238E27FC236}">
              <a16:creationId xmlns:a16="http://schemas.microsoft.com/office/drawing/2014/main" id="{3256933B-9EEF-4682-9566-0841E50E33E8}"/>
            </a:ext>
          </a:extLst>
        </xdr:cNvPr>
        <xdr:cNvSpPr/>
      </xdr:nvSpPr>
      <xdr:spPr>
        <a:xfrm>
          <a:off x="7485869" y="17392938"/>
          <a:ext cx="5173722" cy="2237923"/>
        </a:xfrm>
        <a:prstGeom prst="roundRect">
          <a:avLst>
            <a:gd name="adj" fmla="val 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j-ea"/>
              <a:ea typeface="+mj-ea"/>
              <a:cs typeface="+mn-cs"/>
            </a:rPr>
            <a:t>◆型番の重複について◆</a:t>
          </a:r>
          <a:endParaRPr kumimoji="1" lang="en-US" altLang="ja-JP" sz="1600" b="1" u="sng">
            <a:solidFill>
              <a:srgbClr val="FF0000"/>
            </a:solidFill>
            <a:effectLst/>
            <a:latin typeface="+mj-ea"/>
            <a:ea typeface="+mj-ea"/>
            <a:cs typeface="+mn-cs"/>
          </a:endParaRPr>
        </a:p>
        <a:p>
          <a:endParaRPr kumimoji="1" lang="en-US" altLang="ja-JP" sz="1600" b="1">
            <a:solidFill>
              <a:srgbClr val="FF0000"/>
            </a:solidFill>
            <a:effectLst/>
            <a:latin typeface="+mj-ea"/>
            <a:ea typeface="+mj-ea"/>
            <a:cs typeface="+mn-cs"/>
          </a:endParaRPr>
        </a:p>
        <a:p>
          <a:r>
            <a:rPr kumimoji="1" lang="ja-JP" altLang="en-US" sz="1600" b="1">
              <a:solidFill>
                <a:srgbClr val="FF0000"/>
              </a:solidFill>
              <a:effectLst/>
              <a:latin typeface="+mj-ea"/>
              <a:ea typeface="+mj-ea"/>
              <a:cs typeface="+mn-cs"/>
            </a:rPr>
            <a:t>　</a:t>
          </a:r>
          <a:r>
            <a:rPr kumimoji="1" lang="ja-JP" altLang="en-US" sz="1600" b="0">
              <a:solidFill>
                <a:srgbClr val="FF0000"/>
              </a:solidFill>
              <a:effectLst/>
              <a:latin typeface="+mj-ea"/>
              <a:ea typeface="+mj-ea"/>
              <a:cs typeface="+mn-cs"/>
            </a:rPr>
            <a:t>型番</a:t>
          </a:r>
          <a:r>
            <a:rPr kumimoji="1" lang="ja-JP" altLang="ja-JP" sz="1600" b="0">
              <a:solidFill>
                <a:srgbClr val="FF0000"/>
              </a:solidFill>
              <a:effectLst/>
              <a:latin typeface="+mj-ea"/>
              <a:ea typeface="+mj-ea"/>
              <a:cs typeface="+mn-cs"/>
            </a:rPr>
            <a:t>が</a:t>
          </a:r>
          <a:r>
            <a:rPr kumimoji="1" lang="ja-JP" altLang="en-US" sz="1600" b="0">
              <a:solidFill>
                <a:srgbClr val="FF0000"/>
              </a:solidFill>
              <a:effectLst/>
              <a:latin typeface="+mj-ea"/>
              <a:ea typeface="+mj-ea"/>
              <a:cs typeface="+mn-cs"/>
            </a:rPr>
            <a:t>重複している場合は、</a:t>
          </a:r>
          <a:endParaRPr kumimoji="1" lang="en-US" altLang="ja-JP" sz="1600" b="0">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　セルが</a:t>
          </a:r>
          <a:r>
            <a:rPr kumimoji="1" lang="ja-JP" altLang="ja-JP" sz="1600" b="0">
              <a:solidFill>
                <a:srgbClr val="FF0000"/>
              </a:solidFill>
              <a:effectLst/>
              <a:latin typeface="+mj-ea"/>
              <a:ea typeface="+mj-ea"/>
              <a:cs typeface="+mn-cs"/>
            </a:rPr>
            <a:t>オレンジ色</a:t>
          </a:r>
          <a:r>
            <a:rPr kumimoji="1" lang="ja-JP" altLang="en-US" sz="1600" b="0">
              <a:solidFill>
                <a:srgbClr val="FF0000"/>
              </a:solidFill>
              <a:effectLst/>
              <a:latin typeface="+mj-ea"/>
              <a:ea typeface="+mj-ea"/>
              <a:cs typeface="+mn-cs"/>
            </a:rPr>
            <a:t>に着色される</a:t>
          </a:r>
          <a:r>
            <a:rPr kumimoji="1" lang="ja-JP" altLang="ja-JP" sz="1600" b="0">
              <a:solidFill>
                <a:srgbClr val="FF0000"/>
              </a:solidFill>
              <a:effectLst/>
              <a:latin typeface="+mj-ea"/>
              <a:ea typeface="+mj-ea"/>
              <a:cs typeface="+mn-cs"/>
            </a:rPr>
            <a:t>。</a:t>
          </a:r>
          <a:endParaRPr kumimoji="1" lang="en-US" altLang="ja-JP" sz="1600" b="0">
            <a:solidFill>
              <a:srgbClr val="FF0000"/>
            </a:solidFill>
            <a:effectLst/>
            <a:latin typeface="+mj-ea"/>
            <a:ea typeface="+mj-ea"/>
            <a:cs typeface="+mn-cs"/>
          </a:endParaRPr>
        </a:p>
        <a:p>
          <a:r>
            <a:rPr kumimoji="1" lang="ja-JP" altLang="en-US" sz="1600" b="1">
              <a:solidFill>
                <a:srgbClr val="FF0000"/>
              </a:solidFill>
              <a:effectLst/>
              <a:latin typeface="+mj-ea"/>
              <a:ea typeface="+mj-ea"/>
              <a:cs typeface="+mn-cs"/>
            </a:rPr>
            <a:t>　</a:t>
          </a:r>
          <a:endParaRPr kumimoji="1" lang="en-US" altLang="ja-JP" sz="1600" b="1">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　</a:t>
          </a:r>
          <a:r>
            <a:rPr kumimoji="1" lang="ja-JP" altLang="en-US" sz="1600" b="0" u="sng">
              <a:solidFill>
                <a:srgbClr val="FF0000"/>
              </a:solidFill>
              <a:effectLst/>
              <a:latin typeface="+mj-ea"/>
              <a:ea typeface="+mj-ea"/>
              <a:cs typeface="+mn-cs"/>
            </a:rPr>
            <a:t>→　一意の</a:t>
          </a:r>
          <a:r>
            <a:rPr kumimoji="1" lang="ja-JP" altLang="ja-JP" sz="1600" b="0" u="sng">
              <a:solidFill>
                <a:srgbClr val="FF0000"/>
              </a:solidFill>
              <a:effectLst/>
              <a:latin typeface="+mj-ea"/>
              <a:ea typeface="+mj-ea"/>
              <a:cs typeface="+mn-cs"/>
            </a:rPr>
            <a:t>型番</a:t>
          </a:r>
          <a:r>
            <a:rPr kumimoji="1" lang="ja-JP" altLang="en-US" sz="1600" b="0" u="sng">
              <a:solidFill>
                <a:srgbClr val="FF0000"/>
              </a:solidFill>
              <a:effectLst/>
              <a:latin typeface="+mj-ea"/>
              <a:ea typeface="+mj-ea"/>
              <a:cs typeface="+mn-cs"/>
            </a:rPr>
            <a:t>であることを確認のうえ、入力すること</a:t>
          </a:r>
          <a:endParaRPr lang="ja-JP" altLang="ja-JP" sz="1600" b="0" u="sng">
            <a:solidFill>
              <a:srgbClr val="FF0000"/>
            </a:solidFill>
            <a:effectLst/>
            <a:latin typeface="+mj-ea"/>
            <a:ea typeface="+mj-ea"/>
          </a:endParaRPr>
        </a:p>
        <a:p>
          <a:r>
            <a:rPr kumimoji="1" lang="ja-JP" altLang="en-US" sz="1600" b="1">
              <a:solidFill>
                <a:srgbClr val="FF0000"/>
              </a:solidFill>
              <a:effectLst/>
              <a:latin typeface="+mj-ea"/>
              <a:ea typeface="+mj-ea"/>
              <a:cs typeface="+mn-cs"/>
            </a:rPr>
            <a:t>　</a:t>
          </a:r>
          <a:endParaRPr kumimoji="1" lang="en-US" altLang="ja-JP" sz="1600" b="1" u="sng" baseline="0">
            <a:solidFill>
              <a:srgbClr val="FF0000"/>
            </a:solidFill>
            <a:effectLst/>
            <a:latin typeface="+mj-ea"/>
            <a:ea typeface="+mj-ea"/>
            <a:cs typeface="+mn-cs"/>
          </a:endParaRPr>
        </a:p>
        <a:p>
          <a:pPr algn="l"/>
          <a:endParaRPr kumimoji="1" lang="ja-JP" altLang="en-US" sz="1100">
            <a:solidFill>
              <a:srgbClr val="FF0000"/>
            </a:solidFill>
            <a:latin typeface="+mj-ea"/>
            <a:ea typeface="+mj-ea"/>
          </a:endParaRPr>
        </a:p>
      </xdr:txBody>
    </xdr:sp>
    <xdr:clientData/>
  </xdr:twoCellAnchor>
  <xdr:twoCellAnchor>
    <xdr:from>
      <xdr:col>20</xdr:col>
      <xdr:colOff>935186</xdr:colOff>
      <xdr:row>22</xdr:row>
      <xdr:rowOff>262245</xdr:rowOff>
    </xdr:from>
    <xdr:to>
      <xdr:col>22</xdr:col>
      <xdr:colOff>1285875</xdr:colOff>
      <xdr:row>26</xdr:row>
      <xdr:rowOff>95251</xdr:rowOff>
    </xdr:to>
    <xdr:sp macro="" textlink="">
      <xdr:nvSpPr>
        <xdr:cNvPr id="61" name="吹き出し: 角を丸めた四角形 60">
          <a:extLst>
            <a:ext uri="{FF2B5EF4-FFF2-40B4-BE49-F238E27FC236}">
              <a16:creationId xmlns:a16="http://schemas.microsoft.com/office/drawing/2014/main" id="{C0921E9F-85FD-4D28-8DEA-5D44487A3F7C}"/>
            </a:ext>
          </a:extLst>
        </xdr:cNvPr>
        <xdr:cNvSpPr/>
      </xdr:nvSpPr>
      <xdr:spPr>
        <a:xfrm>
          <a:off x="35606186" y="13946495"/>
          <a:ext cx="3239939" cy="1611006"/>
        </a:xfrm>
        <a:prstGeom prst="wedgeRoundRectCallout">
          <a:avLst>
            <a:gd name="adj1" fmla="val -17422"/>
            <a:gd name="adj2" fmla="val -1036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⑮希望小売価格</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千円</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⑮希望小売価格</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千円</a:t>
          </a:r>
          <a:r>
            <a:rPr kumimoji="1" lang="en-US" altLang="ja-JP" sz="1600" b="1" u="sng">
              <a:solidFill>
                <a:srgbClr val="000000"/>
              </a:solidFill>
              <a:latin typeface="+mj-ea"/>
              <a:ea typeface="+mj-ea"/>
            </a:rPr>
            <a:t>)</a:t>
          </a:r>
          <a:endParaRPr kumimoji="1" lang="ja-JP" altLang="en-US" sz="1600" b="1" u="sng">
            <a:solidFill>
              <a:srgbClr val="000000"/>
            </a:solidFill>
            <a:latin typeface="+mj-ea"/>
            <a:ea typeface="+mj-ea"/>
          </a:endParaRPr>
        </a:p>
        <a:p>
          <a:pPr algn="l"/>
          <a:r>
            <a:rPr kumimoji="1" lang="ja-JP" altLang="en-US" sz="1600" b="0" u="none">
              <a:solidFill>
                <a:srgbClr val="000000"/>
              </a:solidFill>
              <a:latin typeface="+mj-ea"/>
              <a:ea typeface="+mj-ea"/>
            </a:rPr>
            <a:t>　単位に注意して入力してください</a:t>
          </a:r>
          <a:endParaRPr kumimoji="1" lang="en-US" altLang="ja-JP" sz="1600" b="0" u="none">
            <a:solidFill>
              <a:srgbClr val="000000"/>
            </a:solidFill>
            <a:latin typeface="+mj-ea"/>
            <a:ea typeface="+mj-ea"/>
          </a:endParaRPr>
        </a:p>
        <a:p>
          <a:pPr algn="l"/>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任意項目です</a:t>
          </a:r>
        </a:p>
      </xdr:txBody>
    </xdr:sp>
    <xdr:clientData/>
  </xdr:twoCellAnchor>
  <xdr:twoCellAnchor>
    <xdr:from>
      <xdr:col>21</xdr:col>
      <xdr:colOff>1449532</xdr:colOff>
      <xdr:row>28</xdr:row>
      <xdr:rowOff>28284</xdr:rowOff>
    </xdr:from>
    <xdr:to>
      <xdr:col>24</xdr:col>
      <xdr:colOff>1063914</xdr:colOff>
      <xdr:row>45</xdr:row>
      <xdr:rowOff>69273</xdr:rowOff>
    </xdr:to>
    <xdr:grpSp>
      <xdr:nvGrpSpPr>
        <xdr:cNvPr id="17" name="グループ化 16">
          <a:extLst>
            <a:ext uri="{FF2B5EF4-FFF2-40B4-BE49-F238E27FC236}">
              <a16:creationId xmlns:a16="http://schemas.microsoft.com/office/drawing/2014/main" id="{9A5D4448-E264-48DF-9A9A-9A20A25840D9}"/>
            </a:ext>
          </a:extLst>
        </xdr:cNvPr>
        <xdr:cNvGrpSpPr/>
      </xdr:nvGrpSpPr>
      <xdr:grpSpPr>
        <a:xfrm>
          <a:off x="40869425" y="16220784"/>
          <a:ext cx="7914739" cy="7443275"/>
          <a:chOff x="40576501" y="13923817"/>
          <a:chExt cx="7905752" cy="7394866"/>
        </a:xfrm>
      </xdr:grpSpPr>
      <xdr:sp macro="" textlink="">
        <xdr:nvSpPr>
          <xdr:cNvPr id="62" name="吹き出し: 角を丸めた四角形 61">
            <a:extLst>
              <a:ext uri="{FF2B5EF4-FFF2-40B4-BE49-F238E27FC236}">
                <a16:creationId xmlns:a16="http://schemas.microsoft.com/office/drawing/2014/main" id="{62F4C2C7-9246-4C6D-A3A8-A46C9EA529A9}"/>
              </a:ext>
            </a:extLst>
          </xdr:cNvPr>
          <xdr:cNvSpPr/>
        </xdr:nvSpPr>
        <xdr:spPr>
          <a:xfrm>
            <a:off x="40576501" y="13923817"/>
            <a:ext cx="7905752" cy="7394866"/>
          </a:xfrm>
          <a:prstGeom prst="wedgeRoundRectCallout">
            <a:avLst>
              <a:gd name="adj1" fmla="val -21310"/>
              <a:gd name="adj2" fmla="val -9585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⑯ワイルドカードの内訳一覧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⑯</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ワイルドカードを用いた場合</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mn-ea"/>
              </a:rPr>
              <a:t>　カタログ</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仕様書等</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sp macro="" textlink="">
        <xdr:nvSpPr>
          <xdr:cNvPr id="63" name="四角形: 角を丸くする 62">
            <a:extLst>
              <a:ext uri="{FF2B5EF4-FFF2-40B4-BE49-F238E27FC236}">
                <a16:creationId xmlns:a16="http://schemas.microsoft.com/office/drawing/2014/main" id="{608DC201-5A10-42AF-9593-9A508F6D0116}"/>
              </a:ext>
            </a:extLst>
          </xdr:cNvPr>
          <xdr:cNvSpPr/>
        </xdr:nvSpPr>
        <xdr:spPr>
          <a:xfrm>
            <a:off x="40801637" y="15540837"/>
            <a:ext cx="7472798" cy="5209013"/>
          </a:xfrm>
          <a:prstGeom prst="roundRect">
            <a:avLst>
              <a:gd name="adj" fmla="val 0"/>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枝番と枝番の示す仕様はカンマ区切り入力する</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rgbClr val="FF0000"/>
              </a:solidFill>
            </a:endParaRPr>
          </a:p>
        </xdr:txBody>
      </xdr:sp>
    </xdr:grpSp>
    <xdr:clientData/>
  </xdr:twoCellAnchor>
  <xdr:twoCellAnchor>
    <xdr:from>
      <xdr:col>22</xdr:col>
      <xdr:colOff>2867850</xdr:colOff>
      <xdr:row>21</xdr:row>
      <xdr:rowOff>429284</xdr:rowOff>
    </xdr:from>
    <xdr:to>
      <xdr:col>24</xdr:col>
      <xdr:colOff>1000125</xdr:colOff>
      <xdr:row>26</xdr:row>
      <xdr:rowOff>436707</xdr:rowOff>
    </xdr:to>
    <xdr:sp macro="" textlink="">
      <xdr:nvSpPr>
        <xdr:cNvPr id="64" name="吹き出し: 角を丸めた四角形 63">
          <a:extLst>
            <a:ext uri="{FF2B5EF4-FFF2-40B4-BE49-F238E27FC236}">
              <a16:creationId xmlns:a16="http://schemas.microsoft.com/office/drawing/2014/main" id="{DC5CACC5-2D14-4DE2-88BE-70F4B150A452}"/>
            </a:ext>
          </a:extLst>
        </xdr:cNvPr>
        <xdr:cNvSpPr/>
      </xdr:nvSpPr>
      <xdr:spPr>
        <a:xfrm>
          <a:off x="40428100" y="13669034"/>
          <a:ext cx="4291775" cy="2229923"/>
        </a:xfrm>
        <a:prstGeom prst="wedgeRoundRectCallout">
          <a:avLst>
            <a:gd name="adj1" fmla="val 8259"/>
            <a:gd name="adj2" fmla="val -7902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⑰備考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⑰備考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endParaRPr kumimoji="1" lang="en-US" altLang="ja-JP" sz="1600" b="0">
            <a:solidFill>
              <a:srgbClr val="000000"/>
            </a:solidFill>
            <a:latin typeface="+mj-ea"/>
            <a:ea typeface="+mj-ea"/>
          </a:endParaRPr>
        </a:p>
      </xdr:txBody>
    </xdr:sp>
    <xdr:clientData/>
  </xdr:twoCellAnchor>
  <xdr:twoCellAnchor>
    <xdr:from>
      <xdr:col>12</xdr:col>
      <xdr:colOff>1</xdr:colOff>
      <xdr:row>20</xdr:row>
      <xdr:rowOff>0</xdr:rowOff>
    </xdr:from>
    <xdr:to>
      <xdr:col>14</xdr:col>
      <xdr:colOff>0</xdr:colOff>
      <xdr:row>21</xdr:row>
      <xdr:rowOff>203091</xdr:rowOff>
    </xdr:to>
    <xdr:sp macro="" textlink="">
      <xdr:nvSpPr>
        <xdr:cNvPr id="40" name="右中かっこ 39">
          <a:extLst>
            <a:ext uri="{FF2B5EF4-FFF2-40B4-BE49-F238E27FC236}">
              <a16:creationId xmlns:a16="http://schemas.microsoft.com/office/drawing/2014/main" id="{08197320-8622-49DF-8848-77DE74F89F15}"/>
            </a:ext>
          </a:extLst>
        </xdr:cNvPr>
        <xdr:cNvSpPr/>
      </xdr:nvSpPr>
      <xdr:spPr>
        <a:xfrm rot="5400000">
          <a:off x="27365092" y="11583500"/>
          <a:ext cx="636046" cy="2857499"/>
        </a:xfrm>
        <a:prstGeom prst="rightBrace">
          <a:avLst>
            <a:gd name="adj1" fmla="val 53633"/>
            <a:gd name="adj2" fmla="val 5777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16</xdr:col>
      <xdr:colOff>0</xdr:colOff>
      <xdr:row>19</xdr:row>
      <xdr:rowOff>429922</xdr:rowOff>
    </xdr:from>
    <xdr:to>
      <xdr:col>18</xdr:col>
      <xdr:colOff>0</xdr:colOff>
      <xdr:row>21</xdr:row>
      <xdr:rowOff>191235</xdr:rowOff>
    </xdr:to>
    <xdr:sp macro="" textlink="">
      <xdr:nvSpPr>
        <xdr:cNvPr id="41" name="右中かっこ 40">
          <a:extLst>
            <a:ext uri="{FF2B5EF4-FFF2-40B4-BE49-F238E27FC236}">
              <a16:creationId xmlns:a16="http://schemas.microsoft.com/office/drawing/2014/main" id="{28BF2877-6E35-4F7D-A480-010CAF8317D2}"/>
            </a:ext>
          </a:extLst>
        </xdr:cNvPr>
        <xdr:cNvSpPr/>
      </xdr:nvSpPr>
      <xdr:spPr>
        <a:xfrm rot="5400000">
          <a:off x="32954617" y="11705942"/>
          <a:ext cx="627222" cy="2597727"/>
        </a:xfrm>
        <a:prstGeom prst="rightBrace">
          <a:avLst>
            <a:gd name="adj1" fmla="val 53633"/>
            <a:gd name="adj2" fmla="val 49542"/>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12</xdr:col>
      <xdr:colOff>1590761</xdr:colOff>
      <xdr:row>22</xdr:row>
      <xdr:rowOff>314326</xdr:rowOff>
    </xdr:from>
    <xdr:to>
      <xdr:col>16</xdr:col>
      <xdr:colOff>31462</xdr:colOff>
      <xdr:row>28</xdr:row>
      <xdr:rowOff>69271</xdr:rowOff>
    </xdr:to>
    <xdr:sp macro="" textlink="">
      <xdr:nvSpPr>
        <xdr:cNvPr id="52" name="吹き出し: 角を丸めた四角形 51">
          <a:extLst>
            <a:ext uri="{FF2B5EF4-FFF2-40B4-BE49-F238E27FC236}">
              <a16:creationId xmlns:a16="http://schemas.microsoft.com/office/drawing/2014/main" id="{4BE7E98D-8122-47B7-A6B1-9F5B07A371F8}"/>
            </a:ext>
          </a:extLst>
        </xdr:cNvPr>
        <xdr:cNvSpPr/>
      </xdr:nvSpPr>
      <xdr:spPr>
        <a:xfrm>
          <a:off x="25663034" y="13874462"/>
          <a:ext cx="3670792" cy="2352673"/>
        </a:xfrm>
        <a:prstGeom prst="wedgeRoundRectCallout">
          <a:avLst>
            <a:gd name="adj1" fmla="val -2842"/>
            <a:gd name="adj2" fmla="val -1005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a:t>
          </a:r>
          <a:r>
            <a:rPr kumimoji="1" lang="ja-JP" altLang="en-US" sz="1600" b="1">
              <a:solidFill>
                <a:srgbClr val="000000"/>
              </a:solidFill>
              <a:latin typeface="+mn-ea"/>
              <a:ea typeface="+mn-ea"/>
            </a:rPr>
            <a:t>　⑩数値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登録製品型番生産指標の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⑩数値を入力してください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生産指標の単位は自動表示</a:t>
          </a:r>
          <a:endParaRPr kumimoji="1" lang="en-US" altLang="ja-JP" sz="1600" b="1" u="sng">
            <a:solidFill>
              <a:srgbClr val="000000"/>
            </a:solidFill>
            <a:latin typeface="+mn-ea"/>
            <a:ea typeface="+mn-ea"/>
          </a:endParaRPr>
        </a:p>
      </xdr:txBody>
    </xdr:sp>
    <xdr:clientData/>
  </xdr:twoCellAnchor>
  <xdr:twoCellAnchor>
    <xdr:from>
      <xdr:col>11</xdr:col>
      <xdr:colOff>522720</xdr:colOff>
      <xdr:row>28</xdr:row>
      <xdr:rowOff>425898</xdr:rowOff>
    </xdr:from>
    <xdr:to>
      <xdr:col>14</xdr:col>
      <xdr:colOff>1324759</xdr:colOff>
      <xdr:row>38</xdr:row>
      <xdr:rowOff>415636</xdr:rowOff>
    </xdr:to>
    <xdr:sp macro="" textlink="">
      <xdr:nvSpPr>
        <xdr:cNvPr id="53" name="吹き出し: 角を丸めた四角形 52">
          <a:extLst>
            <a:ext uri="{FF2B5EF4-FFF2-40B4-BE49-F238E27FC236}">
              <a16:creationId xmlns:a16="http://schemas.microsoft.com/office/drawing/2014/main" id="{C712246C-ED79-4831-9BF4-8580695A00B2}"/>
            </a:ext>
          </a:extLst>
        </xdr:cNvPr>
        <xdr:cNvSpPr/>
      </xdr:nvSpPr>
      <xdr:spPr>
        <a:xfrm>
          <a:off x="22412902" y="16583762"/>
          <a:ext cx="5599175" cy="4319283"/>
        </a:xfrm>
        <a:prstGeom prst="wedgeRoundRectCallout">
          <a:avLst>
            <a:gd name="adj1" fmla="val -2099"/>
            <a:gd name="adj2" fmla="val -12276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⑧数値　⑨単位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一代前モデル生産指標の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⑧数値を入力してください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「エラー表示欄」の「未入力」の警告は出ます。</a:t>
          </a:r>
          <a:r>
            <a:rPr kumimoji="1" lang="ja-JP" altLang="en-US" sz="1600" b="1" u="sng">
              <a:solidFill>
                <a:srgbClr val="FF0000"/>
              </a:solidFill>
              <a:latin typeface="+mn-ea"/>
              <a:ea typeface="+mn-ea"/>
            </a:rPr>
            <a:t>意図的に未入力とした個所以外にモレがないことをご確認ください。</a:t>
          </a: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⑨単位を入力してください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生産指標の単位を入力</a:t>
          </a:r>
          <a:endParaRPr kumimoji="1" lang="en-US" altLang="ja-JP" sz="1600" b="0" u="none">
            <a:solidFill>
              <a:srgbClr val="000000"/>
            </a:solidFill>
            <a:latin typeface="+mn-ea"/>
            <a:ea typeface="+mn-ea"/>
          </a:endParaRPr>
        </a:p>
        <a:p>
          <a:pPr algn="l"/>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a:t>
          </a:r>
          <a:endParaRPr kumimoji="1" lang="en-US" altLang="ja-JP" sz="1600" b="1" u="sng">
            <a:solidFill>
              <a:srgbClr val="FF0000"/>
            </a:solidFill>
            <a:effectLst/>
            <a:latin typeface="+mn-ea"/>
            <a:ea typeface="+mn-ea"/>
            <a:cs typeface="+mn-cs"/>
          </a:endParaRPr>
        </a:p>
        <a:p>
          <a:pPr algn="l"/>
          <a:r>
            <a:rPr kumimoji="1" lang="ja-JP" altLang="en-US" sz="1600" b="1" u="sng">
              <a:solidFill>
                <a:srgbClr val="FF0000"/>
              </a:solidFill>
              <a:effectLst/>
              <a:latin typeface="+mn-ea"/>
              <a:ea typeface="+mn-ea"/>
              <a:cs typeface="+mn-cs"/>
            </a:rPr>
            <a:t>単位を入力してください。</a:t>
          </a:r>
          <a:r>
            <a:rPr kumimoji="1" lang="ja-JP" altLang="en-US" sz="1600" b="0" u="sng">
              <a:solidFill>
                <a:srgbClr val="000000"/>
              </a:solidFill>
              <a:latin typeface="+mn-ea"/>
              <a:ea typeface="+mn-ea"/>
            </a:rPr>
            <a:t>　</a:t>
          </a:r>
          <a:endParaRPr kumimoji="1" lang="en-US" altLang="ja-JP" sz="1600" b="0"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14</xdr:col>
      <xdr:colOff>1473570</xdr:colOff>
      <xdr:row>29</xdr:row>
      <xdr:rowOff>1297</xdr:rowOff>
    </xdr:from>
    <xdr:to>
      <xdr:col>19</xdr:col>
      <xdr:colOff>464415</xdr:colOff>
      <xdr:row>35</xdr:row>
      <xdr:rowOff>381000</xdr:rowOff>
    </xdr:to>
    <xdr:sp macro="" textlink="">
      <xdr:nvSpPr>
        <xdr:cNvPr id="55" name="吹き出し: 角を丸めた四角形 54">
          <a:extLst>
            <a:ext uri="{FF2B5EF4-FFF2-40B4-BE49-F238E27FC236}">
              <a16:creationId xmlns:a16="http://schemas.microsoft.com/office/drawing/2014/main" id="{F50D5C72-02C1-42EA-8DA2-B80BACD9A05F}"/>
            </a:ext>
          </a:extLst>
        </xdr:cNvPr>
        <xdr:cNvSpPr/>
      </xdr:nvSpPr>
      <xdr:spPr>
        <a:xfrm>
          <a:off x="28160888" y="16592115"/>
          <a:ext cx="5554436" cy="2977430"/>
        </a:xfrm>
        <a:prstGeom prst="wedgeRoundRectCallout">
          <a:avLst>
            <a:gd name="adj1" fmla="val -7536"/>
            <a:gd name="adj2" fmla="val -16139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⑪</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⑫</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⑪一代前モデル販売開始年を入力してください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r>
            <a:rPr kumimoji="1" lang="ja-JP" altLang="en-US" sz="1600" b="1">
              <a:solidFill>
                <a:srgbClr val="000000"/>
              </a:solidFill>
              <a:latin typeface="+mn-ea"/>
              <a:ea typeface="+mn-ea"/>
            </a:rPr>
            <a:t>　</a:t>
          </a:r>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⑫登録製品型番販売開始年を入力してください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西暦をプルダウンで選択</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19</xdr:col>
      <xdr:colOff>497898</xdr:colOff>
      <xdr:row>28</xdr:row>
      <xdr:rowOff>329041</xdr:rowOff>
    </xdr:from>
    <xdr:to>
      <xdr:col>21</xdr:col>
      <xdr:colOff>1428750</xdr:colOff>
      <xdr:row>32</xdr:row>
      <xdr:rowOff>138545</xdr:rowOff>
    </xdr:to>
    <xdr:sp macro="" textlink="">
      <xdr:nvSpPr>
        <xdr:cNvPr id="46" name="吹き出し: 角を丸めた四角形 45">
          <a:extLst>
            <a:ext uri="{FF2B5EF4-FFF2-40B4-BE49-F238E27FC236}">
              <a16:creationId xmlns:a16="http://schemas.microsoft.com/office/drawing/2014/main" id="{DB6A6A11-D869-4912-AE78-9846D9540701}"/>
            </a:ext>
          </a:extLst>
        </xdr:cNvPr>
        <xdr:cNvSpPr/>
      </xdr:nvSpPr>
      <xdr:spPr>
        <a:xfrm>
          <a:off x="33740148" y="16680291"/>
          <a:ext cx="3804227" cy="1587504"/>
        </a:xfrm>
        <a:prstGeom prst="wedgeRoundRectCallout">
          <a:avLst>
            <a:gd name="adj1" fmla="val -4007"/>
            <a:gd name="adj2" fmla="val -29086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⑭能力値</a:t>
          </a:r>
          <a:r>
            <a:rPr kumimoji="1" lang="en-US" altLang="ja-JP" sz="1600" b="1" baseline="0">
              <a:solidFill>
                <a:srgbClr val="000000"/>
              </a:solidFill>
              <a:latin typeface="+mn-ea"/>
              <a:ea typeface="+mn-ea"/>
            </a:rPr>
            <a:t>/</a:t>
          </a:r>
          <a:r>
            <a:rPr kumimoji="1" lang="ja-JP" altLang="en-US" sz="1600" b="1" baseline="0">
              <a:solidFill>
                <a:srgbClr val="000000"/>
              </a:solidFill>
              <a:latin typeface="+mn-ea"/>
              <a:ea typeface="+mn-ea"/>
            </a:rPr>
            <a:t>型締力　</a:t>
          </a:r>
          <a:r>
            <a:rPr kumimoji="1" lang="en-US" altLang="ja-JP" sz="1600" b="1">
              <a:solidFill>
                <a:srgbClr val="000000"/>
              </a:solidFill>
              <a:latin typeface="+mn-ea"/>
              <a:ea typeface="+mn-ea"/>
            </a:rPr>
            <a:t>】</a:t>
          </a: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ja-JP" altLang="en-US" sz="1600" b="1" u="sng">
              <a:solidFill>
                <a:srgbClr val="000000"/>
              </a:solidFill>
              <a:latin typeface="+mn-ea"/>
              <a:ea typeface="+mn-ea"/>
            </a:rPr>
            <a:t>⑭能力値</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型締力を入力</a:t>
          </a:r>
          <a:r>
            <a:rPr kumimoji="1" lang="en-US" altLang="ja-JP" sz="1600" b="1" u="sng">
              <a:solidFill>
                <a:srgbClr val="000000"/>
              </a:solidFill>
              <a:latin typeface="+mn-ea"/>
              <a:ea typeface="+mn-ea"/>
            </a:rPr>
            <a:t>j</a:t>
          </a:r>
          <a:r>
            <a:rPr kumimoji="1" lang="ja-JP" altLang="en-US" sz="1600" b="1" u="sng">
              <a:solidFill>
                <a:srgbClr val="000000"/>
              </a:solidFill>
              <a:latin typeface="+mn-ea"/>
              <a:ea typeface="+mn-ea"/>
            </a:rPr>
            <a:t>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単位：　</a:t>
          </a:r>
          <a:r>
            <a:rPr kumimoji="1" lang="ja-JP" altLang="en-US" sz="1600" b="1" u="none">
              <a:solidFill>
                <a:srgbClr val="FF0000"/>
              </a:solidFill>
              <a:latin typeface="+mn-ea"/>
              <a:ea typeface="+mn-ea"/>
            </a:rPr>
            <a:t>ｋ</a:t>
          </a:r>
          <a:r>
            <a:rPr kumimoji="1" lang="en-US" altLang="ja-JP" sz="1600" b="1" u="none">
              <a:solidFill>
                <a:srgbClr val="FF0000"/>
              </a:solidFill>
              <a:latin typeface="+mn-ea"/>
              <a:ea typeface="+mn-ea"/>
            </a:rPr>
            <a:t>N</a:t>
          </a:r>
          <a:endParaRPr kumimoji="1" lang="en-US" altLang="ja-JP" sz="1600" b="1" u="sng">
            <a:solidFill>
              <a:srgbClr val="000000"/>
            </a:solidFill>
            <a:latin typeface="+mn-ea"/>
            <a:ea typeface="+mn-ea"/>
          </a:endParaRPr>
        </a:p>
      </xdr:txBody>
    </xdr:sp>
    <xdr:clientData/>
  </xdr:twoCellAnchor>
  <xdr:twoCellAnchor>
    <xdr:from>
      <xdr:col>0</xdr:col>
      <xdr:colOff>51954</xdr:colOff>
      <xdr:row>4</xdr:row>
      <xdr:rowOff>50511</xdr:rowOff>
    </xdr:from>
    <xdr:to>
      <xdr:col>5</xdr:col>
      <xdr:colOff>0</xdr:colOff>
      <xdr:row>4</xdr:row>
      <xdr:rowOff>1084654</xdr:rowOff>
    </xdr:to>
    <xdr:sp macro="" textlink="">
      <xdr:nvSpPr>
        <xdr:cNvPr id="47" name="正方形/長方形 46">
          <a:extLst>
            <a:ext uri="{FF2B5EF4-FFF2-40B4-BE49-F238E27FC236}">
              <a16:creationId xmlns:a16="http://schemas.microsoft.com/office/drawing/2014/main" id="{82284591-AB31-477C-A2C0-BFCDAC0B8BBD}"/>
            </a:ext>
          </a:extLst>
        </xdr:cNvPr>
        <xdr:cNvSpPr/>
      </xdr:nvSpPr>
      <xdr:spPr>
        <a:xfrm>
          <a:off x="51954" y="5082886"/>
          <a:ext cx="8060171"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19</xdr:col>
      <xdr:colOff>603250</xdr:colOff>
      <xdr:row>33</xdr:row>
      <xdr:rowOff>0</xdr:rowOff>
    </xdr:from>
    <xdr:to>
      <xdr:col>21</xdr:col>
      <xdr:colOff>1369001</xdr:colOff>
      <xdr:row>35</xdr:row>
      <xdr:rowOff>415637</xdr:rowOff>
    </xdr:to>
    <xdr:sp macro="" textlink="">
      <xdr:nvSpPr>
        <xdr:cNvPr id="48" name="吹き出し: 角を丸めた四角形 47">
          <a:extLst>
            <a:ext uri="{FF2B5EF4-FFF2-40B4-BE49-F238E27FC236}">
              <a16:creationId xmlns:a16="http://schemas.microsoft.com/office/drawing/2014/main" id="{59199C52-40E0-4B40-B286-B03802245ED1}"/>
            </a:ext>
          </a:extLst>
        </xdr:cNvPr>
        <xdr:cNvSpPr/>
      </xdr:nvSpPr>
      <xdr:spPr>
        <a:xfrm>
          <a:off x="33845500" y="18573750"/>
          <a:ext cx="3639126" cy="1304637"/>
        </a:xfrm>
        <a:prstGeom prst="wedgeRoundRectCallout">
          <a:avLst>
            <a:gd name="adj1" fmla="val -18308"/>
            <a:gd name="adj2" fmla="val -100361"/>
            <a:gd name="adj3" fmla="val 16667"/>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FF0000"/>
              </a:solidFill>
              <a:latin typeface="ＭＳ Ｐゴシック" panose="020B0600070205080204" pitchFamily="50" charset="-128"/>
              <a:ea typeface="+mn-ea"/>
            </a:rPr>
            <a:t>【</a:t>
          </a:r>
          <a:r>
            <a:rPr kumimoji="1" lang="ja-JP" altLang="en-US" sz="1600" b="1" u="none">
              <a:solidFill>
                <a:srgbClr val="FF0000"/>
              </a:solidFill>
              <a:latin typeface="ＭＳ Ｐゴシック" panose="020B0600070205080204" pitchFamily="50" charset="-128"/>
              <a:ea typeface="+mn-ea"/>
            </a:rPr>
            <a:t>注意</a:t>
          </a:r>
          <a:r>
            <a:rPr kumimoji="1" lang="en-US" altLang="ja-JP" sz="1600" b="1" u="none">
              <a:solidFill>
                <a:srgbClr val="FF0000"/>
              </a:solidFill>
              <a:latin typeface="ＭＳ Ｐゴシック" panose="020B0600070205080204" pitchFamily="50" charset="-128"/>
              <a:ea typeface="+mn-ea"/>
            </a:rPr>
            <a:t>】</a:t>
          </a:r>
        </a:p>
        <a:p>
          <a:pPr algn="l"/>
          <a:r>
            <a:rPr kumimoji="1" lang="ja-JP" altLang="en-US" sz="1600" b="1" u="none">
              <a:solidFill>
                <a:srgbClr val="FF0000"/>
              </a:solidFill>
              <a:latin typeface="ＭＳ Ｐゴシック" panose="020B0600070205080204" pitchFamily="50" charset="-128"/>
              <a:ea typeface="+mn-ea"/>
            </a:rPr>
            <a:t>単位は　ｔ　ではなく　ｋＮ　で入力してください。</a:t>
          </a:r>
        </a:p>
      </xdr:txBody>
    </xdr:sp>
    <xdr:clientData/>
  </xdr:twoCellAnchor>
  <xdr:twoCellAnchor>
    <xdr:from>
      <xdr:col>7</xdr:col>
      <xdr:colOff>396875</xdr:colOff>
      <xdr:row>0</xdr:row>
      <xdr:rowOff>238412</xdr:rowOff>
    </xdr:from>
    <xdr:to>
      <xdr:col>8</xdr:col>
      <xdr:colOff>650751</xdr:colOff>
      <xdr:row>2</xdr:row>
      <xdr:rowOff>44738</xdr:rowOff>
    </xdr:to>
    <xdr:sp macro="" textlink="">
      <xdr:nvSpPr>
        <xdr:cNvPr id="49" name="吹き出し: 角を丸めた四角形 48">
          <a:extLst>
            <a:ext uri="{FF2B5EF4-FFF2-40B4-BE49-F238E27FC236}">
              <a16:creationId xmlns:a16="http://schemas.microsoft.com/office/drawing/2014/main" id="{DE48E1AE-A316-4885-9FB2-35B9260A3DC4}"/>
            </a:ext>
          </a:extLst>
        </xdr:cNvPr>
        <xdr:cNvSpPr/>
      </xdr:nvSpPr>
      <xdr:spPr>
        <a:xfrm>
          <a:off x="13716000" y="238412"/>
          <a:ext cx="3619376" cy="1822451"/>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000000"/>
            </a:solidFill>
            <a:latin typeface="+mn-ea"/>
            <a:ea typeface="+mn-ea"/>
          </a:endParaRPr>
        </a:p>
      </xdr:txBody>
    </xdr:sp>
    <xdr:clientData/>
  </xdr:twoCellAnchor>
  <xdr:twoCellAnchor>
    <xdr:from>
      <xdr:col>7</xdr:col>
      <xdr:colOff>213586</xdr:colOff>
      <xdr:row>3</xdr:row>
      <xdr:rowOff>722414</xdr:rowOff>
    </xdr:from>
    <xdr:to>
      <xdr:col>8</xdr:col>
      <xdr:colOff>1347516</xdr:colOff>
      <xdr:row>4</xdr:row>
      <xdr:rowOff>805295</xdr:rowOff>
    </xdr:to>
    <xdr:sp macro="" textlink="">
      <xdr:nvSpPr>
        <xdr:cNvPr id="57" name="吹き出し: 角を丸めた四角形 56">
          <a:extLst>
            <a:ext uri="{FF2B5EF4-FFF2-40B4-BE49-F238E27FC236}">
              <a16:creationId xmlns:a16="http://schemas.microsoft.com/office/drawing/2014/main" id="{A0FB67F4-FB35-44D6-B956-E485D0C1128D}"/>
            </a:ext>
          </a:extLst>
        </xdr:cNvPr>
        <xdr:cNvSpPr/>
      </xdr:nvSpPr>
      <xdr:spPr>
        <a:xfrm>
          <a:off x="13532711" y="4246664"/>
          <a:ext cx="4499430" cy="1591006"/>
        </a:xfrm>
        <a:prstGeom prst="wedgeRoundRectCallout">
          <a:avLst>
            <a:gd name="adj1" fmla="val -55319"/>
            <a:gd name="adj2" fmla="val -11801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　</a:t>
          </a:r>
          <a:r>
            <a:rPr kumimoji="1" lang="en-US" altLang="ja-JP" sz="1600" b="0" u="none">
              <a:solidFill>
                <a:sysClr val="windowText" lastClr="000000"/>
              </a:solidFill>
              <a:latin typeface="+mn-ea"/>
              <a:ea typeface="+mn-ea"/>
            </a:rPr>
            <a:t>2022/2/18</a:t>
          </a:r>
          <a:endParaRPr kumimoji="1" lang="en-US" altLang="ja-JP" sz="1600" b="0" u="none">
            <a:solidFill>
              <a:srgbClr val="000000"/>
            </a:solidFill>
            <a:latin typeface="+mn-ea"/>
            <a:ea typeface="+mn-ea"/>
          </a:endParaRPr>
        </a:p>
      </xdr:txBody>
    </xdr:sp>
    <xdr:clientData/>
  </xdr:twoCellAnchor>
  <xdr:twoCellAnchor>
    <xdr:from>
      <xdr:col>3</xdr:col>
      <xdr:colOff>541194</xdr:colOff>
      <xdr:row>2</xdr:row>
      <xdr:rowOff>35789</xdr:rowOff>
    </xdr:from>
    <xdr:to>
      <xdr:col>4</xdr:col>
      <xdr:colOff>1873250</xdr:colOff>
      <xdr:row>2</xdr:row>
      <xdr:rowOff>1444625</xdr:rowOff>
    </xdr:to>
    <xdr:sp macro="" textlink="">
      <xdr:nvSpPr>
        <xdr:cNvPr id="58" name="吹き出し: 角を丸めた四角形 57">
          <a:extLst>
            <a:ext uri="{FF2B5EF4-FFF2-40B4-BE49-F238E27FC236}">
              <a16:creationId xmlns:a16="http://schemas.microsoft.com/office/drawing/2014/main" id="{8E731E80-9731-43B3-8062-8D088A3579E5}"/>
            </a:ext>
          </a:extLst>
        </xdr:cNvPr>
        <xdr:cNvSpPr/>
      </xdr:nvSpPr>
      <xdr:spPr>
        <a:xfrm>
          <a:off x="4811569" y="2051914"/>
          <a:ext cx="3252931" cy="1408836"/>
        </a:xfrm>
        <a:prstGeom prst="wedgeRoundRectCallout">
          <a:avLst>
            <a:gd name="adj1" fmla="val -46172"/>
            <a:gd name="adj2" fmla="val -7638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2</xdr:row>
      <xdr:rowOff>0</xdr:rowOff>
    </xdr:from>
    <xdr:to>
      <xdr:col>19</xdr:col>
      <xdr:colOff>519545</xdr:colOff>
      <xdr:row>3</xdr:row>
      <xdr:rowOff>1273196</xdr:rowOff>
    </xdr:to>
    <xdr:grpSp>
      <xdr:nvGrpSpPr>
        <xdr:cNvPr id="16" name="グループ化 15">
          <a:extLst>
            <a:ext uri="{FF2B5EF4-FFF2-40B4-BE49-F238E27FC236}">
              <a16:creationId xmlns:a16="http://schemas.microsoft.com/office/drawing/2014/main" id="{F1653562-F2B1-4B20-86C4-D64FE30E4992}"/>
            </a:ext>
          </a:extLst>
        </xdr:cNvPr>
        <xdr:cNvGrpSpPr/>
      </xdr:nvGrpSpPr>
      <xdr:grpSpPr>
        <a:xfrm>
          <a:off x="29119286" y="2013857"/>
          <a:ext cx="7690509" cy="2783589"/>
          <a:chOff x="24658307" y="547688"/>
          <a:chExt cx="6520933" cy="2663598"/>
        </a:xfrm>
      </xdr:grpSpPr>
      <xdr:sp macro="" textlink="">
        <xdr:nvSpPr>
          <xdr:cNvPr id="17" name="正方形/長方形 16">
            <a:extLst>
              <a:ext uri="{FF2B5EF4-FFF2-40B4-BE49-F238E27FC236}">
                <a16:creationId xmlns:a16="http://schemas.microsoft.com/office/drawing/2014/main" id="{CF9763C3-6500-4120-9882-FC849967728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ECFCAD5D-376A-42DD-9CB2-FE519E08D0CA}"/>
              </a:ext>
            </a:extLst>
          </xdr:cNvPr>
          <xdr:cNvGrpSpPr/>
        </xdr:nvGrpSpPr>
        <xdr:grpSpPr>
          <a:xfrm>
            <a:off x="25431461" y="849725"/>
            <a:ext cx="5261417" cy="514041"/>
            <a:chOff x="20809325" y="530440"/>
            <a:chExt cx="2464144" cy="313765"/>
          </a:xfrm>
        </xdr:grpSpPr>
        <xdr:sp macro="" textlink="">
          <xdr:nvSpPr>
            <xdr:cNvPr id="27" name="正方形/長方形 26">
              <a:extLst>
                <a:ext uri="{FF2B5EF4-FFF2-40B4-BE49-F238E27FC236}">
                  <a16:creationId xmlns:a16="http://schemas.microsoft.com/office/drawing/2014/main" id="{08F511FC-442C-4A79-B58E-A1595F576469}"/>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6FEAD3C1-2C75-40B1-B693-22ADDCC7F39B}"/>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3B16A2D3-33AF-47D5-9EBC-1CD65C699E11}"/>
                </a:ext>
              </a:extLst>
            </xdr:cNvPr>
            <xdr:cNvCxnSpPr>
              <a:stCxn id="27" idx="3"/>
              <a:endCxn id="28"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FE9A06F8-EE10-4A13-ACB9-34102A6F0CBC}"/>
              </a:ext>
            </a:extLst>
          </xdr:cNvPr>
          <xdr:cNvGrpSpPr/>
        </xdr:nvGrpSpPr>
        <xdr:grpSpPr>
          <a:xfrm>
            <a:off x="25407431" y="1584070"/>
            <a:ext cx="5285443" cy="514041"/>
            <a:chOff x="20809325" y="530440"/>
            <a:chExt cx="2475245" cy="313765"/>
          </a:xfrm>
        </xdr:grpSpPr>
        <xdr:sp macro="" textlink="">
          <xdr:nvSpPr>
            <xdr:cNvPr id="24" name="正方形/長方形 23">
              <a:extLst>
                <a:ext uri="{FF2B5EF4-FFF2-40B4-BE49-F238E27FC236}">
                  <a16:creationId xmlns:a16="http://schemas.microsoft.com/office/drawing/2014/main" id="{E4114C6C-F2F4-47D2-9A63-EA94B5BADB5A}"/>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0C912950-65A6-4D5C-BADF-039F89D20522}"/>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521A5EB5-3E72-4910-9FC7-82E845113348}"/>
                </a:ext>
              </a:extLst>
            </xdr:cNvPr>
            <xdr:cNvCxnSpPr>
              <a:stCxn id="24" idx="3"/>
              <a:endCxn id="25"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4A2E263E-5FA2-404D-97F5-B89765D36A43}"/>
              </a:ext>
            </a:extLst>
          </xdr:cNvPr>
          <xdr:cNvGrpSpPr/>
        </xdr:nvGrpSpPr>
        <xdr:grpSpPr>
          <a:xfrm>
            <a:off x="25407436" y="2326559"/>
            <a:ext cx="5278161" cy="513770"/>
            <a:chOff x="20809325" y="534306"/>
            <a:chExt cx="2471885" cy="315946"/>
          </a:xfrm>
        </xdr:grpSpPr>
        <xdr:sp macro="" textlink="">
          <xdr:nvSpPr>
            <xdr:cNvPr id="21" name="正方形/長方形 20">
              <a:extLst>
                <a:ext uri="{FF2B5EF4-FFF2-40B4-BE49-F238E27FC236}">
                  <a16:creationId xmlns:a16="http://schemas.microsoft.com/office/drawing/2014/main" id="{3EB48703-93BE-4277-B0F4-35DA57B45A8F}"/>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7DAD3697-3609-4866-8443-33848EF4E72B}"/>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2871A177-4059-4EE4-9A58-601725D6F5B9}"/>
                </a:ext>
              </a:extLst>
            </xdr:cNvPr>
            <xdr:cNvCxnSpPr>
              <a:stCxn id="21" idx="3"/>
              <a:endCxn id="22"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71439</xdr:colOff>
      <xdr:row>1</xdr:row>
      <xdr:rowOff>762000</xdr:rowOff>
    </xdr:from>
    <xdr:to>
      <xdr:col>33</xdr:col>
      <xdr:colOff>762002</xdr:colOff>
      <xdr:row>2</xdr:row>
      <xdr:rowOff>366010</xdr:rowOff>
    </xdr:to>
    <xdr:sp macro="" textlink="">
      <xdr:nvSpPr>
        <xdr:cNvPr id="30" name="正方形/長方形 29">
          <a:extLst>
            <a:ext uri="{FF2B5EF4-FFF2-40B4-BE49-F238E27FC236}">
              <a16:creationId xmlns:a16="http://schemas.microsoft.com/office/drawing/2014/main" id="{8F05EE5B-E3F7-40A3-A093-29430F192A12}"/>
            </a:ext>
          </a:extLst>
        </xdr:cNvPr>
        <xdr:cNvSpPr/>
      </xdr:nvSpPr>
      <xdr:spPr>
        <a:xfrm>
          <a:off x="52995803" y="1264227"/>
          <a:ext cx="8847426" cy="111069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0</xdr:colOff>
      <xdr:row>4</xdr:row>
      <xdr:rowOff>51954</xdr:rowOff>
    </xdr:from>
    <xdr:to>
      <xdr:col>4</xdr:col>
      <xdr:colOff>1868921</xdr:colOff>
      <xdr:row>4</xdr:row>
      <xdr:rowOff>1086097</xdr:rowOff>
    </xdr:to>
    <xdr:sp macro="" textlink="">
      <xdr:nvSpPr>
        <xdr:cNvPr id="31" name="正方形/長方形 30">
          <a:extLst>
            <a:ext uri="{FF2B5EF4-FFF2-40B4-BE49-F238E27FC236}">
              <a16:creationId xmlns:a16="http://schemas.microsoft.com/office/drawing/2014/main" id="{46063FDE-A9EC-467A-A7D3-B3466C3AC202}"/>
            </a:ext>
          </a:extLst>
        </xdr:cNvPr>
        <xdr:cNvSpPr/>
      </xdr:nvSpPr>
      <xdr:spPr>
        <a:xfrm>
          <a:off x="0" y="5084329"/>
          <a:ext cx="8060171"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19</xdr:col>
      <xdr:colOff>1021773</xdr:colOff>
      <xdr:row>3</xdr:row>
      <xdr:rowOff>1004454</xdr:rowOff>
    </xdr:from>
    <xdr:to>
      <xdr:col>22</xdr:col>
      <xdr:colOff>1004455</xdr:colOff>
      <xdr:row>4</xdr:row>
      <xdr:rowOff>727363</xdr:rowOff>
    </xdr:to>
    <xdr:sp macro="" textlink="">
      <xdr:nvSpPr>
        <xdr:cNvPr id="33" name="吹き出し: 角を丸めた四角形 32">
          <a:extLst>
            <a:ext uri="{FF2B5EF4-FFF2-40B4-BE49-F238E27FC236}">
              <a16:creationId xmlns:a16="http://schemas.microsoft.com/office/drawing/2014/main" id="{B8FECB78-B284-46FB-87A8-0559C0F0D4F9}"/>
            </a:ext>
          </a:extLst>
        </xdr:cNvPr>
        <xdr:cNvSpPr/>
      </xdr:nvSpPr>
      <xdr:spPr>
        <a:xfrm>
          <a:off x="37286046" y="4520045"/>
          <a:ext cx="4693227" cy="1229591"/>
        </a:xfrm>
        <a:prstGeom prst="wedgeRoundRectCallout">
          <a:avLst>
            <a:gd name="adj1" fmla="val -24046"/>
            <a:gd name="adj2" fmla="val 89588"/>
            <a:gd name="adj3" fmla="val 16667"/>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FF0000"/>
              </a:solidFill>
              <a:latin typeface="ＭＳ Ｐゴシック" panose="020B0600070205080204" pitchFamily="50" charset="-128"/>
              <a:ea typeface="+mn-ea"/>
            </a:rPr>
            <a:t>【</a:t>
          </a:r>
          <a:r>
            <a:rPr kumimoji="1" lang="ja-JP" altLang="en-US" sz="1600" b="1" u="none">
              <a:solidFill>
                <a:srgbClr val="FF0000"/>
              </a:solidFill>
              <a:latin typeface="ＭＳ Ｐゴシック" panose="020B0600070205080204" pitchFamily="50" charset="-128"/>
              <a:ea typeface="+mn-ea"/>
            </a:rPr>
            <a:t>注意</a:t>
          </a:r>
          <a:r>
            <a:rPr kumimoji="1" lang="en-US" altLang="ja-JP" sz="1600" b="1" u="none">
              <a:solidFill>
                <a:srgbClr val="FF0000"/>
              </a:solidFill>
              <a:latin typeface="ＭＳ Ｐゴシック" panose="020B0600070205080204" pitchFamily="50" charset="-128"/>
              <a:ea typeface="+mn-ea"/>
            </a:rPr>
            <a:t>】</a:t>
          </a:r>
        </a:p>
        <a:p>
          <a:pPr algn="l"/>
          <a:r>
            <a:rPr kumimoji="1" lang="ja-JP" altLang="en-US" sz="1600" b="1" u="none">
              <a:solidFill>
                <a:srgbClr val="FF0000"/>
              </a:solidFill>
              <a:latin typeface="ＭＳ Ｐゴシック" panose="020B0600070205080204" pitchFamily="50" charset="-128"/>
              <a:ea typeface="+mn-ea"/>
            </a:rPr>
            <a:t>単位は　ｔ　ではなく　ｋＮ　で入力してください。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3</xdr:col>
      <xdr:colOff>205317</xdr:colOff>
      <xdr:row>2</xdr:row>
      <xdr:rowOff>32808</xdr:rowOff>
    </xdr:to>
    <xdr:sp macro="" textlink="">
      <xdr:nvSpPr>
        <xdr:cNvPr id="2" name="角丸四角形 3">
          <a:extLst>
            <a:ext uri="{FF2B5EF4-FFF2-40B4-BE49-F238E27FC236}">
              <a16:creationId xmlns:a16="http://schemas.microsoft.com/office/drawing/2014/main" id="{865937C0-ED0C-463C-8E05-32B95052DA9F}"/>
            </a:ext>
          </a:extLst>
        </xdr:cNvPr>
        <xdr:cNvSpPr/>
      </xdr:nvSpPr>
      <xdr:spPr>
        <a:xfrm>
          <a:off x="28575" y="28575"/>
          <a:ext cx="419629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ダイカストマシン／基準値</a:t>
          </a:r>
        </a:p>
      </xdr:txBody>
    </xdr:sp>
    <xdr:clientData/>
  </xdr:twoCellAnchor>
  <xdr:twoCellAnchor editAs="oneCell">
    <xdr:from>
      <xdr:col>1</xdr:col>
      <xdr:colOff>19050</xdr:colOff>
      <xdr:row>4</xdr:row>
      <xdr:rowOff>95250</xdr:rowOff>
    </xdr:from>
    <xdr:to>
      <xdr:col>5</xdr:col>
      <xdr:colOff>66675</xdr:colOff>
      <xdr:row>11</xdr:row>
      <xdr:rowOff>68208</xdr:rowOff>
    </xdr:to>
    <xdr:pic>
      <xdr:nvPicPr>
        <xdr:cNvPr id="3" name="図 2">
          <a:extLst>
            <a:ext uri="{FF2B5EF4-FFF2-40B4-BE49-F238E27FC236}">
              <a16:creationId xmlns:a16="http://schemas.microsoft.com/office/drawing/2014/main" id="{9A3D7A66-4E4A-4FF0-94D8-53D589514379}"/>
            </a:ext>
          </a:extLst>
        </xdr:cNvPr>
        <xdr:cNvPicPr>
          <a:picLocks noChangeAspect="1"/>
        </xdr:cNvPicPr>
      </xdr:nvPicPr>
      <xdr:blipFill>
        <a:blip xmlns:r="http://schemas.openxmlformats.org/officeDocument/2006/relationships" r:embed="rId1"/>
        <a:stretch>
          <a:fillRect/>
        </a:stretch>
      </xdr:blipFill>
      <xdr:spPr>
        <a:xfrm>
          <a:off x="352425" y="933450"/>
          <a:ext cx="6324600" cy="14398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s-kataban@sii.or.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E84AD-AAA2-4D26-9C5D-8AE221F28FE0}">
  <sheetPr>
    <pageSetUpPr fitToPage="1"/>
  </sheetPr>
  <dimension ref="A1:AL48"/>
  <sheetViews>
    <sheetView tabSelected="1" view="pageBreakPreview" zoomScale="70" zoomScaleNormal="55" zoomScaleSheetLayoutView="70" zoomScalePageLayoutView="70" workbookViewId="0">
      <selection sqref="A1:G1"/>
    </sheetView>
  </sheetViews>
  <sheetFormatPr defaultColWidth="9" defaultRowHeight="16.5" outlineLevelCol="1"/>
  <cols>
    <col min="1" max="1" width="13.875" style="53" customWidth="1"/>
    <col min="2" max="2" width="21.375" style="53" customWidth="1"/>
    <col min="3" max="3" width="25.875" style="2" customWidth="1"/>
    <col min="4" max="5" width="27.5" style="2" customWidth="1"/>
    <col min="6" max="7" width="37.375" style="2" customWidth="1"/>
    <col min="8" max="8" width="48.125" style="2" customWidth="1"/>
    <col min="9" max="10" width="26.625" style="2" customWidth="1"/>
    <col min="11" max="11" width="21.125" style="2" customWidth="1"/>
    <col min="12" max="12" width="31.25" style="2" customWidth="1"/>
    <col min="13" max="13" width="22.75" style="84" customWidth="1"/>
    <col min="14" max="14" width="14.75" style="2" customWidth="1"/>
    <col min="15" max="15" width="22.75" style="84" customWidth="1"/>
    <col min="16" max="16" width="14.75" style="2" customWidth="1"/>
    <col min="17" max="18" width="17.125" style="2" customWidth="1"/>
    <col min="19" max="19" width="22.25" style="2" customWidth="1"/>
    <col min="20" max="20" width="20.375" style="2" bestFit="1" customWidth="1"/>
    <col min="21" max="21" width="20.75" style="2" customWidth="1"/>
    <col min="22" max="22" width="20.75" style="101" customWidth="1"/>
    <col min="23" max="23" width="45.875" style="101" customWidth="1"/>
    <col min="24" max="24" width="42.25" style="101" customWidth="1"/>
    <col min="25" max="25" width="15.25" style="101" customWidth="1"/>
    <col min="26" max="26" width="16.75" style="2" hidden="1" customWidth="1" outlineLevel="1"/>
    <col min="27" max="27" width="24.875" style="2" hidden="1" customWidth="1" outlineLevel="1"/>
    <col min="28" max="28" width="20.625" style="2" hidden="1" customWidth="1" collapsed="1"/>
    <col min="29" max="29" width="15.125" style="2" hidden="1" customWidth="1" outlineLevel="1"/>
    <col min="30" max="31" width="9" style="2" hidden="1" customWidth="1" outlineLevel="1"/>
    <col min="32" max="32" width="15.125" style="2" hidden="1" customWidth="1" outlineLevel="1"/>
    <col min="33" max="37" width="9" style="2" hidden="1" customWidth="1" outlineLevel="1"/>
    <col min="38" max="38" width="9" style="2" customWidth="1" collapsed="1"/>
    <col min="39" max="40" width="9" style="2" customWidth="1"/>
    <col min="41" max="16384" width="9" style="2"/>
  </cols>
  <sheetData>
    <row r="1" spans="1:34" ht="39.950000000000003" customHeight="1">
      <c r="A1" s="156" t="s">
        <v>50</v>
      </c>
      <c r="B1" s="157"/>
      <c r="C1" s="157"/>
      <c r="D1" s="157"/>
      <c r="E1" s="157"/>
      <c r="F1" s="157"/>
      <c r="G1" s="158"/>
      <c r="H1" s="77"/>
      <c r="I1" s="100"/>
      <c r="J1" s="159" t="s">
        <v>21</v>
      </c>
      <c r="K1" s="160"/>
      <c r="L1" s="160"/>
      <c r="M1" s="160"/>
      <c r="N1" s="161"/>
      <c r="Y1" s="1"/>
    </row>
    <row r="2" spans="1:34" ht="119.25" customHeight="1">
      <c r="A2" s="162" t="s">
        <v>39</v>
      </c>
      <c r="B2" s="163"/>
      <c r="C2" s="164" t="s">
        <v>101</v>
      </c>
      <c r="D2" s="165"/>
      <c r="E2" s="45" t="s">
        <v>45</v>
      </c>
      <c r="F2" s="166" t="s">
        <v>98</v>
      </c>
      <c r="G2" s="167"/>
      <c r="H2" s="102"/>
      <c r="I2" s="100"/>
      <c r="J2" s="46" t="s">
        <v>19</v>
      </c>
      <c r="K2" s="168" t="s">
        <v>88</v>
      </c>
      <c r="L2" s="169"/>
      <c r="M2" s="169"/>
      <c r="N2" s="170"/>
      <c r="Y2" s="1"/>
    </row>
    <row r="3" spans="1:34" ht="119.25" customHeight="1" thickBot="1">
      <c r="A3" s="175" t="s">
        <v>123</v>
      </c>
      <c r="B3" s="176"/>
      <c r="C3" s="176"/>
      <c r="D3" s="176"/>
      <c r="E3" s="177"/>
      <c r="F3" s="47" t="s">
        <v>46</v>
      </c>
      <c r="G3" s="103">
        <v>44610</v>
      </c>
      <c r="H3" s="104"/>
      <c r="I3" s="100"/>
      <c r="J3" s="46" t="s">
        <v>20</v>
      </c>
      <c r="K3" s="168" t="s">
        <v>89</v>
      </c>
      <c r="L3" s="169"/>
      <c r="M3" s="169"/>
      <c r="N3" s="170"/>
      <c r="Y3" s="1"/>
    </row>
    <row r="4" spans="1:34" ht="119.25" customHeight="1" thickBot="1">
      <c r="A4" s="178"/>
      <c r="B4" s="179"/>
      <c r="C4" s="179"/>
      <c r="D4" s="179"/>
      <c r="E4" s="180"/>
      <c r="F4" s="48" t="s">
        <v>47</v>
      </c>
      <c r="G4" s="48">
        <f>IF(C13="","",COUNTIF($B$13:$B$47,"ダイカストマシン"))</f>
        <v>8</v>
      </c>
      <c r="H4" s="78"/>
      <c r="I4" s="100"/>
      <c r="J4" s="49" t="s">
        <v>49</v>
      </c>
      <c r="K4" s="181" t="s">
        <v>90</v>
      </c>
      <c r="L4" s="182"/>
      <c r="M4" s="182"/>
      <c r="N4" s="183"/>
      <c r="Y4" s="1"/>
      <c r="Z4" s="4" t="s">
        <v>27</v>
      </c>
      <c r="AA4" s="5">
        <f>COUNTIF(Z13:Z47,"OK")</f>
        <v>0</v>
      </c>
    </row>
    <row r="5" spans="1:34" s="3" customFormat="1" ht="90" customHeight="1" thickBot="1">
      <c r="A5" s="50"/>
      <c r="B5" s="50"/>
      <c r="C5" s="50"/>
      <c r="D5" s="50"/>
      <c r="E5" s="50"/>
      <c r="F5" s="50"/>
      <c r="G5" s="50"/>
      <c r="I5" s="105"/>
      <c r="J5" s="50"/>
      <c r="K5" s="50"/>
      <c r="L5" s="50"/>
      <c r="M5" s="79"/>
      <c r="N5" s="50"/>
      <c r="O5" s="79"/>
      <c r="P5" s="50"/>
      <c r="Q5" s="50"/>
      <c r="R5" s="50"/>
      <c r="S5" s="50"/>
      <c r="T5" s="50"/>
      <c r="U5" s="50"/>
      <c r="V5" s="51"/>
      <c r="W5" s="106"/>
      <c r="X5" s="50"/>
      <c r="Y5" s="106"/>
    </row>
    <row r="6" spans="1:34" s="6" customFormat="1" ht="36" customHeight="1">
      <c r="A6" s="14" t="s">
        <v>25</v>
      </c>
      <c r="B6" s="40">
        <f>COLUMN()-1</f>
        <v>1</v>
      </c>
      <c r="C6" s="40">
        <f t="shared" ref="C6:Y6" si="0">COLUMN()-1</f>
        <v>2</v>
      </c>
      <c r="D6" s="40">
        <f t="shared" si="0"/>
        <v>3</v>
      </c>
      <c r="E6" s="15">
        <f t="shared" si="0"/>
        <v>4</v>
      </c>
      <c r="F6" s="40">
        <f t="shared" si="0"/>
        <v>5</v>
      </c>
      <c r="G6" s="15">
        <f t="shared" si="0"/>
        <v>6</v>
      </c>
      <c r="H6" s="40">
        <f t="shared" si="0"/>
        <v>7</v>
      </c>
      <c r="I6" s="15">
        <f t="shared" si="0"/>
        <v>8</v>
      </c>
      <c r="J6" s="15">
        <f t="shared" si="0"/>
        <v>9</v>
      </c>
      <c r="K6" s="15">
        <f t="shared" si="0"/>
        <v>10</v>
      </c>
      <c r="L6" s="15">
        <f t="shared" si="0"/>
        <v>11</v>
      </c>
      <c r="M6" s="80">
        <f t="shared" si="0"/>
        <v>12</v>
      </c>
      <c r="N6" s="15">
        <f t="shared" si="0"/>
        <v>13</v>
      </c>
      <c r="O6" s="80">
        <f t="shared" si="0"/>
        <v>14</v>
      </c>
      <c r="P6" s="15">
        <f t="shared" si="0"/>
        <v>15</v>
      </c>
      <c r="Q6" s="15">
        <f t="shared" si="0"/>
        <v>16</v>
      </c>
      <c r="R6" s="15">
        <f t="shared" si="0"/>
        <v>17</v>
      </c>
      <c r="S6" s="15">
        <f t="shared" si="0"/>
        <v>18</v>
      </c>
      <c r="T6" s="15">
        <f t="shared" si="0"/>
        <v>19</v>
      </c>
      <c r="U6" s="40">
        <f>COLUMN()-1</f>
        <v>20</v>
      </c>
      <c r="V6" s="107">
        <f t="shared" si="0"/>
        <v>21</v>
      </c>
      <c r="W6" s="108">
        <f t="shared" si="0"/>
        <v>22</v>
      </c>
      <c r="X6" s="107">
        <f t="shared" si="0"/>
        <v>23</v>
      </c>
      <c r="Y6" s="109">
        <f t="shared" si="0"/>
        <v>24</v>
      </c>
      <c r="Z6" s="184" t="s">
        <v>18</v>
      </c>
      <c r="AA6" s="185"/>
    </row>
    <row r="7" spans="1:34" s="6" customFormat="1" ht="39">
      <c r="A7" s="16" t="s">
        <v>12</v>
      </c>
      <c r="B7" s="41" t="s">
        <v>13</v>
      </c>
      <c r="C7" s="41" t="s">
        <v>13</v>
      </c>
      <c r="D7" s="41" t="s">
        <v>13</v>
      </c>
      <c r="E7" s="17" t="s">
        <v>57</v>
      </c>
      <c r="F7" s="41" t="s">
        <v>13</v>
      </c>
      <c r="G7" s="110" t="s">
        <v>57</v>
      </c>
      <c r="H7" s="41" t="s">
        <v>13</v>
      </c>
      <c r="I7" s="17" t="s">
        <v>14</v>
      </c>
      <c r="J7" s="17" t="s">
        <v>14</v>
      </c>
      <c r="K7" s="17" t="s">
        <v>14</v>
      </c>
      <c r="L7" s="17" t="s">
        <v>14</v>
      </c>
      <c r="M7" s="81" t="s">
        <v>14</v>
      </c>
      <c r="N7" s="17" t="s">
        <v>14</v>
      </c>
      <c r="O7" s="81" t="s">
        <v>14</v>
      </c>
      <c r="P7" s="17" t="s">
        <v>14</v>
      </c>
      <c r="Q7" s="17" t="s">
        <v>14</v>
      </c>
      <c r="R7" s="17" t="s">
        <v>14</v>
      </c>
      <c r="S7" s="17" t="s">
        <v>14</v>
      </c>
      <c r="T7" s="17" t="s">
        <v>14</v>
      </c>
      <c r="U7" s="41" t="s">
        <v>13</v>
      </c>
      <c r="V7" s="110" t="s">
        <v>57</v>
      </c>
      <c r="W7" s="110" t="s">
        <v>57</v>
      </c>
      <c r="X7" s="111" t="s">
        <v>57</v>
      </c>
      <c r="Y7" s="112" t="s">
        <v>57</v>
      </c>
      <c r="Z7" s="186"/>
      <c r="AA7" s="187"/>
    </row>
    <row r="8" spans="1:34" s="6" customFormat="1" ht="31.5" customHeight="1" thickBot="1">
      <c r="A8" s="18" t="s">
        <v>48</v>
      </c>
      <c r="B8" s="20" t="s">
        <v>26</v>
      </c>
      <c r="C8" s="19" t="s">
        <v>16</v>
      </c>
      <c r="D8" s="20" t="s">
        <v>26</v>
      </c>
      <c r="E8" s="20" t="s">
        <v>26</v>
      </c>
      <c r="F8" s="19" t="s">
        <v>16</v>
      </c>
      <c r="G8" s="19" t="s">
        <v>16</v>
      </c>
      <c r="H8" s="20" t="s">
        <v>26</v>
      </c>
      <c r="I8" s="19" t="s">
        <v>16</v>
      </c>
      <c r="J8" s="19" t="s">
        <v>16</v>
      </c>
      <c r="K8" s="19" t="s">
        <v>16</v>
      </c>
      <c r="L8" s="19" t="s">
        <v>16</v>
      </c>
      <c r="M8" s="82" t="s">
        <v>16</v>
      </c>
      <c r="N8" s="19" t="s">
        <v>16</v>
      </c>
      <c r="O8" s="82" t="s">
        <v>16</v>
      </c>
      <c r="P8" s="20" t="s">
        <v>26</v>
      </c>
      <c r="Q8" s="19" t="s">
        <v>16</v>
      </c>
      <c r="R8" s="19" t="s">
        <v>16</v>
      </c>
      <c r="S8" s="20" t="s">
        <v>26</v>
      </c>
      <c r="T8" s="19" t="s">
        <v>16</v>
      </c>
      <c r="U8" s="44" t="s">
        <v>16</v>
      </c>
      <c r="V8" s="113" t="s">
        <v>17</v>
      </c>
      <c r="W8" s="114" t="s">
        <v>114</v>
      </c>
      <c r="X8" s="115" t="s">
        <v>17</v>
      </c>
      <c r="Y8" s="116" t="s">
        <v>58</v>
      </c>
      <c r="Z8" s="186"/>
      <c r="AA8" s="187"/>
    </row>
    <row r="9" spans="1:34" s="6" customFormat="1" ht="32.25" customHeight="1">
      <c r="A9" s="190" t="s">
        <v>15</v>
      </c>
      <c r="B9" s="193" t="s">
        <v>54</v>
      </c>
      <c r="C9" s="193" t="s">
        <v>53</v>
      </c>
      <c r="D9" s="196" t="s">
        <v>39</v>
      </c>
      <c r="E9" s="197" t="s">
        <v>99</v>
      </c>
      <c r="F9" s="196" t="s">
        <v>0</v>
      </c>
      <c r="G9" s="200" t="s">
        <v>2</v>
      </c>
      <c r="H9" s="196" t="s">
        <v>108</v>
      </c>
      <c r="I9" s="201" t="s">
        <v>115</v>
      </c>
      <c r="J9" s="201" t="s">
        <v>116</v>
      </c>
      <c r="K9" s="171" t="s">
        <v>8</v>
      </c>
      <c r="L9" s="204"/>
      <c r="M9" s="171" t="s">
        <v>40</v>
      </c>
      <c r="N9" s="172"/>
      <c r="O9" s="171" t="s">
        <v>41</v>
      </c>
      <c r="P9" s="172"/>
      <c r="Q9" s="201" t="s">
        <v>117</v>
      </c>
      <c r="R9" s="201" t="s">
        <v>118</v>
      </c>
      <c r="S9" s="215" t="s">
        <v>119</v>
      </c>
      <c r="T9" s="218" t="s">
        <v>56</v>
      </c>
      <c r="U9" s="193" t="s">
        <v>120</v>
      </c>
      <c r="V9" s="206" t="s">
        <v>121</v>
      </c>
      <c r="W9" s="201" t="s">
        <v>60</v>
      </c>
      <c r="X9" s="209" t="s">
        <v>1</v>
      </c>
      <c r="Y9" s="212" t="s">
        <v>59</v>
      </c>
      <c r="Z9" s="186"/>
      <c r="AA9" s="187"/>
      <c r="AC9" s="146" t="s">
        <v>110</v>
      </c>
    </row>
    <row r="10" spans="1:34" s="6" customFormat="1" ht="27" customHeight="1" thickBot="1">
      <c r="A10" s="191"/>
      <c r="B10" s="194"/>
      <c r="C10" s="194"/>
      <c r="D10" s="194"/>
      <c r="E10" s="198"/>
      <c r="F10" s="194"/>
      <c r="G10" s="198"/>
      <c r="H10" s="194"/>
      <c r="I10" s="202"/>
      <c r="J10" s="202"/>
      <c r="K10" s="173"/>
      <c r="L10" s="205"/>
      <c r="M10" s="173"/>
      <c r="N10" s="174"/>
      <c r="O10" s="173"/>
      <c r="P10" s="174"/>
      <c r="Q10" s="202"/>
      <c r="R10" s="202"/>
      <c r="S10" s="216"/>
      <c r="T10" s="219"/>
      <c r="U10" s="221"/>
      <c r="V10" s="207"/>
      <c r="W10" s="202"/>
      <c r="X10" s="210"/>
      <c r="Y10" s="213"/>
      <c r="Z10" s="188"/>
      <c r="AA10" s="189"/>
      <c r="AC10" s="147" t="s">
        <v>111</v>
      </c>
    </row>
    <row r="11" spans="1:34" s="6" customFormat="1" ht="40.5" customHeight="1">
      <c r="A11" s="192"/>
      <c r="B11" s="195"/>
      <c r="C11" s="195"/>
      <c r="D11" s="195"/>
      <c r="E11" s="199"/>
      <c r="F11" s="195"/>
      <c r="G11" s="199"/>
      <c r="H11" s="195"/>
      <c r="I11" s="203"/>
      <c r="J11" s="203"/>
      <c r="K11" s="21" t="s">
        <v>55</v>
      </c>
      <c r="L11" s="22" t="s">
        <v>9</v>
      </c>
      <c r="M11" s="83" t="s">
        <v>3</v>
      </c>
      <c r="N11" s="22" t="s">
        <v>4</v>
      </c>
      <c r="O11" s="85" t="s">
        <v>5</v>
      </c>
      <c r="P11" s="21" t="s">
        <v>4</v>
      </c>
      <c r="Q11" s="203"/>
      <c r="R11" s="203"/>
      <c r="S11" s="217"/>
      <c r="T11" s="220"/>
      <c r="U11" s="222"/>
      <c r="V11" s="208"/>
      <c r="W11" s="203"/>
      <c r="X11" s="211"/>
      <c r="Y11" s="214"/>
      <c r="Z11" s="23" t="s">
        <v>6</v>
      </c>
      <c r="AA11" s="24" t="s">
        <v>1</v>
      </c>
    </row>
    <row r="12" spans="1:34" s="6" customFormat="1" ht="34.5" customHeight="1">
      <c r="A12" s="32" t="s">
        <v>10</v>
      </c>
      <c r="B12" s="57" t="s">
        <v>84</v>
      </c>
      <c r="C12" s="33" t="s">
        <v>64</v>
      </c>
      <c r="D12" s="56" t="s">
        <v>102</v>
      </c>
      <c r="E12" s="56" t="s">
        <v>97</v>
      </c>
      <c r="F12" s="35" t="s">
        <v>85</v>
      </c>
      <c r="G12" s="35" t="s">
        <v>86</v>
      </c>
      <c r="H12" s="56" t="s">
        <v>87</v>
      </c>
      <c r="I12" s="34" t="s">
        <v>83</v>
      </c>
      <c r="J12" s="34" t="s">
        <v>66</v>
      </c>
      <c r="K12" s="34" t="s">
        <v>67</v>
      </c>
      <c r="L12" s="35" t="s">
        <v>34</v>
      </c>
      <c r="M12" s="234">
        <v>60</v>
      </c>
      <c r="N12" s="35" t="s">
        <v>69</v>
      </c>
      <c r="O12" s="234">
        <v>40</v>
      </c>
      <c r="P12" s="56" t="s">
        <v>69</v>
      </c>
      <c r="Q12" s="34">
        <v>2010</v>
      </c>
      <c r="R12" s="34">
        <v>2018</v>
      </c>
      <c r="S12" s="30">
        <v>4.0999999999999996</v>
      </c>
      <c r="T12" s="36" t="s">
        <v>70</v>
      </c>
      <c r="U12" s="42">
        <v>4500</v>
      </c>
      <c r="V12" s="42">
        <v>4500</v>
      </c>
      <c r="W12" s="117" t="s">
        <v>122</v>
      </c>
      <c r="X12" s="74"/>
      <c r="Y12" s="118"/>
      <c r="Z12" s="37" t="s">
        <v>28</v>
      </c>
      <c r="AA12" s="38"/>
      <c r="AC12" s="148" t="s">
        <v>61</v>
      </c>
      <c r="AD12" s="149" t="s">
        <v>22</v>
      </c>
      <c r="AE12" s="149" t="s">
        <v>63</v>
      </c>
      <c r="AF12" s="149"/>
      <c r="AG12" s="150" t="s">
        <v>23</v>
      </c>
      <c r="AH12" s="150" t="s">
        <v>24</v>
      </c>
    </row>
    <row r="13" spans="1:34" s="6" customFormat="1" ht="34.5" customHeight="1">
      <c r="A13" s="52">
        <f>ROW()-12</f>
        <v>1</v>
      </c>
      <c r="B13" s="54" t="s">
        <v>84</v>
      </c>
      <c r="C13" s="119" t="s">
        <v>65</v>
      </c>
      <c r="D13" s="25" t="s">
        <v>96</v>
      </c>
      <c r="E13" s="25" t="s">
        <v>97</v>
      </c>
      <c r="F13" s="120" t="s">
        <v>85</v>
      </c>
      <c r="G13" s="120" t="s">
        <v>74</v>
      </c>
      <c r="H13" s="56" t="str">
        <f t="shared" ref="H13:H47" si="1">G13&amp;AC13</f>
        <v>aaaaa[サーボ油圧ポンプ式付]</v>
      </c>
      <c r="I13" s="121" t="s">
        <v>66</v>
      </c>
      <c r="J13" s="121" t="s">
        <v>71</v>
      </c>
      <c r="K13" s="122" t="s">
        <v>67</v>
      </c>
      <c r="L13" s="123" t="s">
        <v>34</v>
      </c>
      <c r="M13" s="124">
        <v>47</v>
      </c>
      <c r="N13" s="123" t="s">
        <v>69</v>
      </c>
      <c r="O13" s="124">
        <v>37</v>
      </c>
      <c r="P13" s="29" t="s">
        <v>69</v>
      </c>
      <c r="Q13" s="122">
        <v>2010</v>
      </c>
      <c r="R13" s="122">
        <v>2018</v>
      </c>
      <c r="S13" s="30">
        <v>2.6</v>
      </c>
      <c r="T13" s="125" t="s">
        <v>70</v>
      </c>
      <c r="U13" s="126">
        <v>4500</v>
      </c>
      <c r="V13" s="127">
        <v>2230</v>
      </c>
      <c r="W13" s="128"/>
      <c r="X13" s="129"/>
      <c r="Y13" s="118"/>
      <c r="Z13" s="130"/>
      <c r="AA13" s="131"/>
      <c r="AC13" s="6" t="str">
        <f>IF(OR(J13=$AC$9,J13=$AC$10),"["&amp;J13&amp;"付]","")</f>
        <v>[サーボ油圧ポンプ式付]</v>
      </c>
      <c r="AD13" s="9">
        <f t="shared" ref="AD13:AD47" si="2">IF(AND(($B13&lt;&gt;""),(OR(C13="",F13="",G13="",K13="",L13="",M13="",N13="",O13="",Q13="",R13="",T13="",U13="",I13="",J13=""))),1,0)</f>
        <v>0</v>
      </c>
      <c r="AE13" s="9">
        <f t="shared" ref="AE13:AE47" si="3">IF(AND($G13&lt;&gt;"",COUNTIF($G13,"*■*")&gt;0,$W13=""),1,0)</f>
        <v>0</v>
      </c>
      <c r="AF13" s="9" t="str">
        <f>IF(H13="","",TEXT(H13,"G/標準"))</f>
        <v>aaaaa[サーボ油圧ポンプ式付]</v>
      </c>
      <c r="AG13" s="10">
        <f t="shared" ref="AG13:AG47" si="4">IF(AF13="",0,COUNTIF($AF$13:$AF$1048576,AF13))</f>
        <v>1</v>
      </c>
      <c r="AH13" s="10">
        <f>IF(S13&lt;1,1,0)</f>
        <v>0</v>
      </c>
    </row>
    <row r="14" spans="1:34" s="6" customFormat="1" ht="34.5" customHeight="1">
      <c r="A14" s="52">
        <f t="shared" ref="A14:A47" si="5">ROW()-12</f>
        <v>2</v>
      </c>
      <c r="B14" s="54" t="s">
        <v>84</v>
      </c>
      <c r="C14" s="119" t="s">
        <v>65</v>
      </c>
      <c r="D14" s="25" t="s">
        <v>96</v>
      </c>
      <c r="E14" s="25" t="s">
        <v>97</v>
      </c>
      <c r="F14" s="120" t="s">
        <v>85</v>
      </c>
      <c r="G14" s="120" t="s">
        <v>75</v>
      </c>
      <c r="H14" s="56" t="str">
        <f t="shared" si="1"/>
        <v>bbbb</v>
      </c>
      <c r="I14" s="121" t="s">
        <v>71</v>
      </c>
      <c r="J14" s="121" t="s">
        <v>66</v>
      </c>
      <c r="K14" s="122" t="s">
        <v>67</v>
      </c>
      <c r="L14" s="123" t="s">
        <v>34</v>
      </c>
      <c r="M14" s="124">
        <v>60</v>
      </c>
      <c r="N14" s="123" t="s">
        <v>69</v>
      </c>
      <c r="O14" s="124">
        <v>40</v>
      </c>
      <c r="P14" s="29" t="s">
        <v>69</v>
      </c>
      <c r="Q14" s="122">
        <v>2010</v>
      </c>
      <c r="R14" s="122">
        <v>2018</v>
      </c>
      <c r="S14" s="30">
        <v>4.0999999999999996</v>
      </c>
      <c r="T14" s="125" t="s">
        <v>70</v>
      </c>
      <c r="U14" s="126">
        <v>4500</v>
      </c>
      <c r="V14" s="127">
        <v>730</v>
      </c>
      <c r="W14" s="128"/>
      <c r="X14" s="129"/>
      <c r="Y14" s="118"/>
      <c r="Z14" s="130"/>
      <c r="AA14" s="131"/>
      <c r="AC14" s="6" t="str">
        <f t="shared" ref="AC14:AC47" si="6">IF(OR(J14=$AC$9,J14=$AC$10),"["&amp;J14&amp;"付]","")</f>
        <v/>
      </c>
      <c r="AD14" s="9">
        <f t="shared" si="2"/>
        <v>0</v>
      </c>
      <c r="AE14" s="9">
        <f t="shared" si="3"/>
        <v>0</v>
      </c>
      <c r="AF14" s="9" t="str">
        <f t="shared" ref="AF14:AF47" si="7">IF(H14="","",TEXT(H14,"G/標準"))</f>
        <v>bbbb</v>
      </c>
      <c r="AG14" s="10">
        <f t="shared" si="4"/>
        <v>1</v>
      </c>
      <c r="AH14" s="10">
        <f t="shared" ref="AH14:AH47" si="8">IF(S14&lt;1,1,0)</f>
        <v>0</v>
      </c>
    </row>
    <row r="15" spans="1:34" s="6" customFormat="1" ht="34.5" customHeight="1">
      <c r="A15" s="52">
        <f t="shared" si="5"/>
        <v>3</v>
      </c>
      <c r="B15" s="54" t="s">
        <v>84</v>
      </c>
      <c r="C15" s="119" t="s">
        <v>65</v>
      </c>
      <c r="D15" s="25" t="s">
        <v>96</v>
      </c>
      <c r="E15" s="25" t="s">
        <v>97</v>
      </c>
      <c r="F15" s="120" t="s">
        <v>85</v>
      </c>
      <c r="G15" s="120" t="s">
        <v>76</v>
      </c>
      <c r="H15" s="56" t="str">
        <f t="shared" si="1"/>
        <v>cccc[電動稼働式付]</v>
      </c>
      <c r="I15" s="121" t="s">
        <v>71</v>
      </c>
      <c r="J15" s="121" t="s">
        <v>72</v>
      </c>
      <c r="K15" s="122" t="s">
        <v>67</v>
      </c>
      <c r="L15" s="123" t="s">
        <v>34</v>
      </c>
      <c r="M15" s="124">
        <v>28</v>
      </c>
      <c r="N15" s="123" t="s">
        <v>69</v>
      </c>
      <c r="O15" s="124">
        <v>21</v>
      </c>
      <c r="P15" s="29" t="s">
        <v>69</v>
      </c>
      <c r="Q15" s="122">
        <v>2015</v>
      </c>
      <c r="R15" s="122">
        <v>2017</v>
      </c>
      <c r="S15" s="30">
        <v>12.5</v>
      </c>
      <c r="T15" s="125" t="s">
        <v>66</v>
      </c>
      <c r="U15" s="126">
        <v>4500</v>
      </c>
      <c r="V15" s="127">
        <v>550</v>
      </c>
      <c r="W15" s="128"/>
      <c r="X15" s="129"/>
      <c r="Y15" s="118"/>
      <c r="Z15" s="130"/>
      <c r="AA15" s="131"/>
      <c r="AC15" s="6" t="str">
        <f t="shared" si="6"/>
        <v>[電動稼働式付]</v>
      </c>
      <c r="AD15" s="9">
        <f t="shared" si="2"/>
        <v>0</v>
      </c>
      <c r="AE15" s="9">
        <f t="shared" si="3"/>
        <v>0</v>
      </c>
      <c r="AF15" s="9" t="str">
        <f t="shared" si="7"/>
        <v>cccc[電動稼働式付]</v>
      </c>
      <c r="AG15" s="10">
        <f t="shared" si="4"/>
        <v>2</v>
      </c>
      <c r="AH15" s="10">
        <f>IF(S15&lt;1,1,0)</f>
        <v>0</v>
      </c>
    </row>
    <row r="16" spans="1:34" s="6" customFormat="1" ht="34.5" customHeight="1">
      <c r="A16" s="52">
        <f t="shared" si="5"/>
        <v>4</v>
      </c>
      <c r="B16" s="54" t="s">
        <v>84</v>
      </c>
      <c r="C16" s="119" t="s">
        <v>65</v>
      </c>
      <c r="D16" s="25" t="s">
        <v>96</v>
      </c>
      <c r="E16" s="25" t="s">
        <v>97</v>
      </c>
      <c r="F16" s="120" t="s">
        <v>85</v>
      </c>
      <c r="G16" s="120" t="s">
        <v>76</v>
      </c>
      <c r="H16" s="56" t="str">
        <f t="shared" si="1"/>
        <v>cccc[電動稼働式付]</v>
      </c>
      <c r="I16" s="121" t="s">
        <v>71</v>
      </c>
      <c r="J16" s="121" t="s">
        <v>72</v>
      </c>
      <c r="K16" s="122" t="s">
        <v>68</v>
      </c>
      <c r="L16" s="123" t="s">
        <v>34</v>
      </c>
      <c r="M16" s="124">
        <v>40</v>
      </c>
      <c r="N16" s="123" t="s">
        <v>69</v>
      </c>
      <c r="O16" s="124">
        <v>38</v>
      </c>
      <c r="P16" s="29" t="s">
        <v>69</v>
      </c>
      <c r="Q16" s="122">
        <v>2009</v>
      </c>
      <c r="R16" s="122">
        <v>2017</v>
      </c>
      <c r="S16" s="30">
        <v>0.6</v>
      </c>
      <c r="T16" s="125" t="s">
        <v>70</v>
      </c>
      <c r="U16" s="126">
        <v>4500</v>
      </c>
      <c r="V16" s="127">
        <v>1265</v>
      </c>
      <c r="W16" s="128"/>
      <c r="X16" s="129"/>
      <c r="Y16" s="118"/>
      <c r="Z16" s="130"/>
      <c r="AA16" s="131"/>
      <c r="AC16" s="6" t="str">
        <f t="shared" si="6"/>
        <v>[電動稼働式付]</v>
      </c>
      <c r="AD16" s="9">
        <f t="shared" si="2"/>
        <v>0</v>
      </c>
      <c r="AE16" s="9">
        <f t="shared" si="3"/>
        <v>0</v>
      </c>
      <c r="AF16" s="9" t="str">
        <f t="shared" si="7"/>
        <v>cccc[電動稼働式付]</v>
      </c>
      <c r="AG16" s="10">
        <f t="shared" si="4"/>
        <v>2</v>
      </c>
      <c r="AH16" s="10">
        <f t="shared" si="8"/>
        <v>1</v>
      </c>
    </row>
    <row r="17" spans="1:34" s="6" customFormat="1" ht="34.5" customHeight="1">
      <c r="A17" s="52">
        <f t="shared" si="5"/>
        <v>5</v>
      </c>
      <c r="B17" s="54" t="s">
        <v>84</v>
      </c>
      <c r="C17" s="119" t="s">
        <v>64</v>
      </c>
      <c r="D17" s="25" t="s">
        <v>96</v>
      </c>
      <c r="E17" s="25" t="s">
        <v>97</v>
      </c>
      <c r="F17" s="120" t="s">
        <v>73</v>
      </c>
      <c r="G17" s="120" t="s">
        <v>77</v>
      </c>
      <c r="H17" s="56" t="str">
        <f t="shared" si="1"/>
        <v>AAA-1</v>
      </c>
      <c r="I17" s="121" t="s">
        <v>72</v>
      </c>
      <c r="J17" s="121" t="s">
        <v>66</v>
      </c>
      <c r="K17" s="122" t="s">
        <v>68</v>
      </c>
      <c r="L17" s="123" t="s">
        <v>82</v>
      </c>
      <c r="M17" s="236">
        <v>4.25</v>
      </c>
      <c r="N17" s="123" t="s">
        <v>81</v>
      </c>
      <c r="O17" s="236">
        <v>4.1900000000000004</v>
      </c>
      <c r="P17" s="29" t="s">
        <v>81</v>
      </c>
      <c r="Q17" s="122">
        <v>2011</v>
      </c>
      <c r="R17" s="122">
        <v>2014</v>
      </c>
      <c r="S17" s="30">
        <v>0.4</v>
      </c>
      <c r="T17" s="125" t="s">
        <v>66</v>
      </c>
      <c r="U17" s="126">
        <v>294</v>
      </c>
      <c r="V17" s="127">
        <v>910</v>
      </c>
      <c r="W17" s="128"/>
      <c r="X17" s="129"/>
      <c r="Y17" s="118"/>
      <c r="Z17" s="130"/>
      <c r="AA17" s="131"/>
      <c r="AC17" s="6" t="str">
        <f t="shared" si="6"/>
        <v/>
      </c>
      <c r="AD17" s="9">
        <f t="shared" si="2"/>
        <v>0</v>
      </c>
      <c r="AE17" s="9">
        <f t="shared" si="3"/>
        <v>0</v>
      </c>
      <c r="AF17" s="9" t="str">
        <f t="shared" si="7"/>
        <v>AAA-1</v>
      </c>
      <c r="AG17" s="10">
        <f t="shared" si="4"/>
        <v>1</v>
      </c>
      <c r="AH17" s="10">
        <f t="shared" si="8"/>
        <v>1</v>
      </c>
    </row>
    <row r="18" spans="1:34" s="6" customFormat="1" ht="34.5" customHeight="1">
      <c r="A18" s="52">
        <f t="shared" si="5"/>
        <v>6</v>
      </c>
      <c r="B18" s="54" t="s">
        <v>84</v>
      </c>
      <c r="C18" s="119" t="s">
        <v>64</v>
      </c>
      <c r="D18" s="25" t="s">
        <v>96</v>
      </c>
      <c r="E18" s="25" t="s">
        <v>97</v>
      </c>
      <c r="F18" s="120" t="s">
        <v>73</v>
      </c>
      <c r="G18" s="120" t="s">
        <v>78</v>
      </c>
      <c r="H18" s="56" t="str">
        <f t="shared" si="1"/>
        <v>aaa-bbbb</v>
      </c>
      <c r="I18" s="121" t="s">
        <v>72</v>
      </c>
      <c r="J18" s="121" t="s">
        <v>66</v>
      </c>
      <c r="K18" s="122" t="s">
        <v>68</v>
      </c>
      <c r="L18" s="123" t="s">
        <v>82</v>
      </c>
      <c r="M18" s="155">
        <v>28.465</v>
      </c>
      <c r="N18" s="123" t="s">
        <v>81</v>
      </c>
      <c r="O18" s="236">
        <v>24.28</v>
      </c>
      <c r="P18" s="29" t="s">
        <v>81</v>
      </c>
      <c r="Q18" s="122">
        <v>2014</v>
      </c>
      <c r="R18" s="122">
        <v>2018</v>
      </c>
      <c r="S18" s="30">
        <v>3.6</v>
      </c>
      <c r="T18" s="125" t="s">
        <v>66</v>
      </c>
      <c r="U18" s="126">
        <v>588</v>
      </c>
      <c r="V18" s="127">
        <v>1340</v>
      </c>
      <c r="W18" s="128"/>
      <c r="X18" s="129"/>
      <c r="Y18" s="118"/>
      <c r="Z18" s="130"/>
      <c r="AA18" s="131"/>
      <c r="AC18" s="6" t="str">
        <f t="shared" si="6"/>
        <v/>
      </c>
      <c r="AD18" s="9">
        <f t="shared" si="2"/>
        <v>0</v>
      </c>
      <c r="AE18" s="9">
        <f t="shared" si="3"/>
        <v>0</v>
      </c>
      <c r="AF18" s="9" t="str">
        <f t="shared" si="7"/>
        <v>aaa-bbbb</v>
      </c>
      <c r="AG18" s="10">
        <f t="shared" si="4"/>
        <v>1</v>
      </c>
      <c r="AH18" s="10">
        <f t="shared" si="8"/>
        <v>0</v>
      </c>
    </row>
    <row r="19" spans="1:34" s="6" customFormat="1" ht="34.5" customHeight="1">
      <c r="A19" s="52">
        <f t="shared" si="5"/>
        <v>7</v>
      </c>
      <c r="B19" s="54" t="s">
        <v>84</v>
      </c>
      <c r="C19" s="119" t="s">
        <v>64</v>
      </c>
      <c r="D19" s="25" t="s">
        <v>96</v>
      </c>
      <c r="E19" s="25" t="s">
        <v>97</v>
      </c>
      <c r="F19" s="120" t="s">
        <v>73</v>
      </c>
      <c r="G19" s="120" t="s">
        <v>79</v>
      </c>
      <c r="H19" s="56" t="str">
        <f t="shared" si="1"/>
        <v>abc■</v>
      </c>
      <c r="I19" s="121" t="s">
        <v>72</v>
      </c>
      <c r="J19" s="121" t="s">
        <v>66</v>
      </c>
      <c r="K19" s="122" t="s">
        <v>68</v>
      </c>
      <c r="L19" s="123" t="s">
        <v>82</v>
      </c>
      <c r="M19" s="236">
        <v>15.12</v>
      </c>
      <c r="N19" s="123" t="s">
        <v>81</v>
      </c>
      <c r="O19" s="124"/>
      <c r="P19" s="29" t="s">
        <v>81</v>
      </c>
      <c r="Q19" s="122">
        <v>2015</v>
      </c>
      <c r="R19" s="122">
        <v>2018</v>
      </c>
      <c r="S19" s="30">
        <v>33.299999999999997</v>
      </c>
      <c r="T19" s="125" t="s">
        <v>70</v>
      </c>
      <c r="U19" s="126">
        <v>980</v>
      </c>
      <c r="V19" s="127">
        <v>770</v>
      </c>
      <c r="W19" s="132" t="s">
        <v>122</v>
      </c>
      <c r="X19" s="129"/>
      <c r="Y19" s="118"/>
      <c r="Z19" s="130"/>
      <c r="AA19" s="131"/>
      <c r="AC19" s="6" t="str">
        <f t="shared" si="6"/>
        <v/>
      </c>
      <c r="AD19" s="9">
        <f t="shared" si="2"/>
        <v>1</v>
      </c>
      <c r="AE19" s="9">
        <f t="shared" si="3"/>
        <v>0</v>
      </c>
      <c r="AF19" s="9" t="str">
        <f t="shared" si="7"/>
        <v>abc■</v>
      </c>
      <c r="AG19" s="10">
        <f t="shared" si="4"/>
        <v>1</v>
      </c>
      <c r="AH19" s="10">
        <f t="shared" si="8"/>
        <v>0</v>
      </c>
    </row>
    <row r="20" spans="1:34" s="6" customFormat="1" ht="34.5" customHeight="1">
      <c r="A20" s="52">
        <f t="shared" si="5"/>
        <v>8</v>
      </c>
      <c r="B20" s="54" t="s">
        <v>84</v>
      </c>
      <c r="C20" s="119" t="s">
        <v>64</v>
      </c>
      <c r="D20" s="25" t="s">
        <v>96</v>
      </c>
      <c r="E20" s="25" t="s">
        <v>97</v>
      </c>
      <c r="F20" s="120" t="s">
        <v>73</v>
      </c>
      <c r="G20" s="120" t="s">
        <v>80</v>
      </c>
      <c r="H20" s="56" t="str">
        <f t="shared" si="1"/>
        <v>DEF■</v>
      </c>
      <c r="I20" s="121" t="s">
        <v>72</v>
      </c>
      <c r="J20" s="121" t="s">
        <v>66</v>
      </c>
      <c r="K20" s="122" t="s">
        <v>68</v>
      </c>
      <c r="L20" s="123" t="s">
        <v>82</v>
      </c>
      <c r="M20" s="124"/>
      <c r="N20" s="123" t="s">
        <v>81</v>
      </c>
      <c r="O20" s="235">
        <v>7.2</v>
      </c>
      <c r="P20" s="29" t="s">
        <v>81</v>
      </c>
      <c r="Q20" s="122">
        <v>1900</v>
      </c>
      <c r="R20" s="122">
        <v>2020</v>
      </c>
      <c r="S20" s="30">
        <v>33.299999999999997</v>
      </c>
      <c r="T20" s="125" t="s">
        <v>70</v>
      </c>
      <c r="U20" s="126">
        <v>1760</v>
      </c>
      <c r="V20" s="127">
        <v>4450</v>
      </c>
      <c r="W20" s="132" t="s">
        <v>122</v>
      </c>
      <c r="X20" s="129"/>
      <c r="Y20" s="118"/>
      <c r="Z20" s="130"/>
      <c r="AA20" s="131"/>
      <c r="AC20" s="6" t="str">
        <f t="shared" si="6"/>
        <v/>
      </c>
      <c r="AD20" s="9">
        <f t="shared" si="2"/>
        <v>1</v>
      </c>
      <c r="AE20" s="9">
        <f t="shared" si="3"/>
        <v>0</v>
      </c>
      <c r="AF20" s="9" t="str">
        <f t="shared" si="7"/>
        <v>DEF■</v>
      </c>
      <c r="AG20" s="10">
        <f t="shared" si="4"/>
        <v>1</v>
      </c>
      <c r="AH20" s="10">
        <f t="shared" si="8"/>
        <v>0</v>
      </c>
    </row>
    <row r="21" spans="1:34" s="6" customFormat="1" ht="34.5" customHeight="1">
      <c r="A21" s="52">
        <f t="shared" si="5"/>
        <v>9</v>
      </c>
      <c r="B21" s="54" t="str">
        <f t="shared" ref="B21:B47" si="9">IF($C21="","","ダイカストマシン")</f>
        <v/>
      </c>
      <c r="C21" s="119"/>
      <c r="D21" s="25" t="str">
        <f t="shared" ref="D21:D47" si="10">IF($B21&lt;&gt;"",$C$2,"")</f>
        <v/>
      </c>
      <c r="E21" s="25" t="str">
        <f t="shared" ref="E21:E47" si="11">IF($B21&lt;&gt;"",$F$2,"")</f>
        <v/>
      </c>
      <c r="F21" s="120"/>
      <c r="G21" s="120"/>
      <c r="H21" s="56" t="str">
        <f t="shared" si="1"/>
        <v/>
      </c>
      <c r="I21" s="121"/>
      <c r="J21" s="121"/>
      <c r="K21" s="122"/>
      <c r="L21" s="123"/>
      <c r="M21" s="124"/>
      <c r="N21" s="123"/>
      <c r="O21" s="124"/>
      <c r="P21" s="29" t="str">
        <f t="shared" ref="P21:P47" si="12">IF(N21="","",N21)</f>
        <v/>
      </c>
      <c r="Q21" s="122"/>
      <c r="R21" s="122"/>
      <c r="S21" s="30" t="str">
        <f t="shared" ref="S21:S47" si="13">IFERROR(IF($M21="","",ROUNDDOWN((ABS($M21-$O21)/$M21)/($R21-$Q21)*100,1)),"")</f>
        <v/>
      </c>
      <c r="T21" s="125"/>
      <c r="U21" s="126"/>
      <c r="V21" s="127"/>
      <c r="W21" s="128"/>
      <c r="X21" s="129"/>
      <c r="Y21" s="118"/>
      <c r="Z21" s="130"/>
      <c r="AA21" s="131"/>
      <c r="AC21" s="6" t="str">
        <f t="shared" si="6"/>
        <v/>
      </c>
      <c r="AD21" s="9">
        <f t="shared" si="2"/>
        <v>0</v>
      </c>
      <c r="AE21" s="9">
        <f t="shared" si="3"/>
        <v>0</v>
      </c>
      <c r="AF21" s="9" t="str">
        <f t="shared" si="7"/>
        <v/>
      </c>
      <c r="AG21" s="10">
        <f t="shared" si="4"/>
        <v>0</v>
      </c>
      <c r="AH21" s="10">
        <f t="shared" si="8"/>
        <v>0</v>
      </c>
    </row>
    <row r="22" spans="1:34" s="6" customFormat="1" ht="34.5" customHeight="1">
      <c r="A22" s="52">
        <f t="shared" si="5"/>
        <v>10</v>
      </c>
      <c r="B22" s="54" t="str">
        <f t="shared" si="9"/>
        <v/>
      </c>
      <c r="C22" s="119"/>
      <c r="D22" s="25" t="str">
        <f t="shared" si="10"/>
        <v/>
      </c>
      <c r="E22" s="25" t="str">
        <f t="shared" si="11"/>
        <v/>
      </c>
      <c r="F22" s="120"/>
      <c r="G22" s="120"/>
      <c r="H22" s="56" t="str">
        <f t="shared" si="1"/>
        <v/>
      </c>
      <c r="I22" s="121"/>
      <c r="J22" s="121"/>
      <c r="K22" s="122"/>
      <c r="L22" s="123"/>
      <c r="M22" s="124"/>
      <c r="N22" s="123"/>
      <c r="O22" s="124"/>
      <c r="P22" s="29" t="str">
        <f t="shared" si="12"/>
        <v/>
      </c>
      <c r="Q22" s="122"/>
      <c r="R22" s="122"/>
      <c r="S22" s="30" t="str">
        <f t="shared" si="13"/>
        <v/>
      </c>
      <c r="T22" s="125"/>
      <c r="U22" s="126"/>
      <c r="V22" s="127"/>
      <c r="W22" s="128"/>
      <c r="X22" s="129"/>
      <c r="Y22" s="118"/>
      <c r="Z22" s="130"/>
      <c r="AA22" s="131"/>
      <c r="AC22" s="6" t="str">
        <f t="shared" si="6"/>
        <v/>
      </c>
      <c r="AD22" s="9">
        <f t="shared" si="2"/>
        <v>0</v>
      </c>
      <c r="AE22" s="9">
        <f t="shared" si="3"/>
        <v>0</v>
      </c>
      <c r="AF22" s="9" t="str">
        <f t="shared" si="7"/>
        <v/>
      </c>
      <c r="AG22" s="10">
        <f t="shared" si="4"/>
        <v>0</v>
      </c>
      <c r="AH22" s="10">
        <f t="shared" si="8"/>
        <v>0</v>
      </c>
    </row>
    <row r="23" spans="1:34" s="6" customFormat="1" ht="34.5" customHeight="1">
      <c r="A23" s="52">
        <f t="shared" si="5"/>
        <v>11</v>
      </c>
      <c r="B23" s="54" t="str">
        <f t="shared" si="9"/>
        <v/>
      </c>
      <c r="C23" s="119"/>
      <c r="D23" s="25" t="str">
        <f t="shared" si="10"/>
        <v/>
      </c>
      <c r="E23" s="25" t="str">
        <f t="shared" si="11"/>
        <v/>
      </c>
      <c r="F23" s="120"/>
      <c r="G23" s="120"/>
      <c r="H23" s="56" t="str">
        <f t="shared" si="1"/>
        <v/>
      </c>
      <c r="I23" s="121"/>
      <c r="J23" s="121"/>
      <c r="K23" s="122"/>
      <c r="L23" s="123"/>
      <c r="M23" s="124"/>
      <c r="N23" s="123"/>
      <c r="O23" s="124"/>
      <c r="P23" s="29" t="str">
        <f t="shared" si="12"/>
        <v/>
      </c>
      <c r="Q23" s="122"/>
      <c r="R23" s="122"/>
      <c r="S23" s="30" t="str">
        <f t="shared" si="13"/>
        <v/>
      </c>
      <c r="T23" s="125"/>
      <c r="U23" s="126"/>
      <c r="V23" s="127"/>
      <c r="W23" s="128"/>
      <c r="X23" s="129"/>
      <c r="Y23" s="118"/>
      <c r="Z23" s="130"/>
      <c r="AA23" s="131"/>
      <c r="AC23" s="6" t="str">
        <f t="shared" si="6"/>
        <v/>
      </c>
      <c r="AD23" s="9">
        <f t="shared" si="2"/>
        <v>0</v>
      </c>
      <c r="AE23" s="9">
        <f t="shared" si="3"/>
        <v>0</v>
      </c>
      <c r="AF23" s="9" t="str">
        <f t="shared" si="7"/>
        <v/>
      </c>
      <c r="AG23" s="10">
        <f t="shared" si="4"/>
        <v>0</v>
      </c>
      <c r="AH23" s="10">
        <f t="shared" si="8"/>
        <v>0</v>
      </c>
    </row>
    <row r="24" spans="1:34" s="6" customFormat="1" ht="34.5" customHeight="1">
      <c r="A24" s="52">
        <f t="shared" si="5"/>
        <v>12</v>
      </c>
      <c r="B24" s="54" t="str">
        <f t="shared" si="9"/>
        <v/>
      </c>
      <c r="C24" s="119"/>
      <c r="D24" s="25" t="str">
        <f t="shared" si="10"/>
        <v/>
      </c>
      <c r="E24" s="25" t="str">
        <f t="shared" si="11"/>
        <v/>
      </c>
      <c r="F24" s="120"/>
      <c r="G24" s="120"/>
      <c r="H24" s="56" t="str">
        <f t="shared" si="1"/>
        <v/>
      </c>
      <c r="I24" s="121"/>
      <c r="J24" s="121"/>
      <c r="K24" s="122"/>
      <c r="L24" s="123"/>
      <c r="M24" s="124"/>
      <c r="N24" s="123"/>
      <c r="O24" s="124"/>
      <c r="P24" s="29" t="str">
        <f t="shared" si="12"/>
        <v/>
      </c>
      <c r="Q24" s="122"/>
      <c r="R24" s="122"/>
      <c r="S24" s="30" t="str">
        <f t="shared" si="13"/>
        <v/>
      </c>
      <c r="T24" s="125"/>
      <c r="U24" s="126"/>
      <c r="V24" s="127"/>
      <c r="W24" s="128"/>
      <c r="X24" s="129"/>
      <c r="Y24" s="118"/>
      <c r="Z24" s="130"/>
      <c r="AA24" s="131"/>
      <c r="AC24" s="6" t="str">
        <f t="shared" si="6"/>
        <v/>
      </c>
      <c r="AD24" s="9">
        <f t="shared" si="2"/>
        <v>0</v>
      </c>
      <c r="AE24" s="9">
        <f t="shared" si="3"/>
        <v>0</v>
      </c>
      <c r="AF24" s="9" t="str">
        <f t="shared" si="7"/>
        <v/>
      </c>
      <c r="AG24" s="10">
        <f t="shared" si="4"/>
        <v>0</v>
      </c>
      <c r="AH24" s="10">
        <f t="shared" si="8"/>
        <v>0</v>
      </c>
    </row>
    <row r="25" spans="1:34" s="6" customFormat="1" ht="34.5" customHeight="1">
      <c r="A25" s="52">
        <f t="shared" si="5"/>
        <v>13</v>
      </c>
      <c r="B25" s="54" t="str">
        <f t="shared" si="9"/>
        <v/>
      </c>
      <c r="C25" s="119"/>
      <c r="D25" s="25" t="str">
        <f t="shared" si="10"/>
        <v/>
      </c>
      <c r="E25" s="25" t="str">
        <f t="shared" si="11"/>
        <v/>
      </c>
      <c r="F25" s="120"/>
      <c r="G25" s="120"/>
      <c r="H25" s="56" t="str">
        <f t="shared" si="1"/>
        <v/>
      </c>
      <c r="I25" s="121"/>
      <c r="J25" s="121"/>
      <c r="K25" s="122"/>
      <c r="L25" s="123"/>
      <c r="M25" s="124"/>
      <c r="N25" s="123"/>
      <c r="O25" s="124"/>
      <c r="P25" s="29" t="str">
        <f t="shared" si="12"/>
        <v/>
      </c>
      <c r="Q25" s="122"/>
      <c r="R25" s="122"/>
      <c r="S25" s="30" t="str">
        <f t="shared" si="13"/>
        <v/>
      </c>
      <c r="T25" s="125"/>
      <c r="U25" s="126"/>
      <c r="V25" s="127"/>
      <c r="W25" s="128"/>
      <c r="X25" s="129"/>
      <c r="Y25" s="118"/>
      <c r="Z25" s="130"/>
      <c r="AA25" s="131"/>
      <c r="AC25" s="6" t="str">
        <f t="shared" si="6"/>
        <v/>
      </c>
      <c r="AD25" s="9">
        <f t="shared" si="2"/>
        <v>0</v>
      </c>
      <c r="AE25" s="9">
        <f t="shared" si="3"/>
        <v>0</v>
      </c>
      <c r="AF25" s="9" t="str">
        <f t="shared" si="7"/>
        <v/>
      </c>
      <c r="AG25" s="10">
        <f t="shared" si="4"/>
        <v>0</v>
      </c>
      <c r="AH25" s="10">
        <f t="shared" si="8"/>
        <v>0</v>
      </c>
    </row>
    <row r="26" spans="1:34" s="6" customFormat="1" ht="34.5" customHeight="1">
      <c r="A26" s="52">
        <f t="shared" si="5"/>
        <v>14</v>
      </c>
      <c r="B26" s="54" t="str">
        <f t="shared" si="9"/>
        <v/>
      </c>
      <c r="C26" s="119"/>
      <c r="D26" s="25" t="str">
        <f t="shared" si="10"/>
        <v/>
      </c>
      <c r="E26" s="25" t="str">
        <f t="shared" si="11"/>
        <v/>
      </c>
      <c r="F26" s="120"/>
      <c r="G26" s="120"/>
      <c r="H26" s="56" t="str">
        <f t="shared" si="1"/>
        <v/>
      </c>
      <c r="I26" s="121"/>
      <c r="J26" s="121"/>
      <c r="K26" s="122"/>
      <c r="L26" s="123"/>
      <c r="M26" s="124"/>
      <c r="N26" s="123"/>
      <c r="O26" s="124"/>
      <c r="P26" s="29" t="str">
        <f t="shared" si="12"/>
        <v/>
      </c>
      <c r="Q26" s="122"/>
      <c r="R26" s="122"/>
      <c r="S26" s="30" t="str">
        <f t="shared" si="13"/>
        <v/>
      </c>
      <c r="T26" s="125"/>
      <c r="U26" s="126"/>
      <c r="V26" s="127"/>
      <c r="W26" s="128"/>
      <c r="X26" s="129"/>
      <c r="Y26" s="118"/>
      <c r="Z26" s="130"/>
      <c r="AA26" s="131"/>
      <c r="AC26" s="6" t="str">
        <f t="shared" si="6"/>
        <v/>
      </c>
      <c r="AD26" s="9">
        <f t="shared" si="2"/>
        <v>0</v>
      </c>
      <c r="AE26" s="9">
        <f t="shared" si="3"/>
        <v>0</v>
      </c>
      <c r="AF26" s="9" t="str">
        <f t="shared" si="7"/>
        <v/>
      </c>
      <c r="AG26" s="10">
        <f t="shared" si="4"/>
        <v>0</v>
      </c>
      <c r="AH26" s="10">
        <f t="shared" si="8"/>
        <v>0</v>
      </c>
    </row>
    <row r="27" spans="1:34" s="6" customFormat="1" ht="34.5" customHeight="1">
      <c r="A27" s="52">
        <f t="shared" si="5"/>
        <v>15</v>
      </c>
      <c r="B27" s="54" t="str">
        <f t="shared" si="9"/>
        <v/>
      </c>
      <c r="C27" s="119"/>
      <c r="D27" s="25" t="str">
        <f t="shared" si="10"/>
        <v/>
      </c>
      <c r="E27" s="25" t="str">
        <f t="shared" si="11"/>
        <v/>
      </c>
      <c r="F27" s="120"/>
      <c r="G27" s="120"/>
      <c r="H27" s="56" t="str">
        <f t="shared" si="1"/>
        <v/>
      </c>
      <c r="I27" s="121"/>
      <c r="J27" s="121"/>
      <c r="K27" s="122"/>
      <c r="L27" s="123"/>
      <c r="M27" s="124"/>
      <c r="N27" s="123"/>
      <c r="O27" s="124"/>
      <c r="P27" s="29" t="str">
        <f t="shared" si="12"/>
        <v/>
      </c>
      <c r="Q27" s="122"/>
      <c r="R27" s="122"/>
      <c r="S27" s="30" t="str">
        <f t="shared" si="13"/>
        <v/>
      </c>
      <c r="T27" s="125"/>
      <c r="U27" s="126"/>
      <c r="V27" s="127"/>
      <c r="W27" s="128"/>
      <c r="X27" s="129"/>
      <c r="Y27" s="118"/>
      <c r="Z27" s="130"/>
      <c r="AA27" s="131"/>
      <c r="AC27" s="6" t="str">
        <f t="shared" si="6"/>
        <v/>
      </c>
      <c r="AD27" s="9">
        <f t="shared" si="2"/>
        <v>0</v>
      </c>
      <c r="AE27" s="9">
        <f t="shared" si="3"/>
        <v>0</v>
      </c>
      <c r="AF27" s="9" t="str">
        <f t="shared" si="7"/>
        <v/>
      </c>
      <c r="AG27" s="10">
        <f t="shared" si="4"/>
        <v>0</v>
      </c>
      <c r="AH27" s="10">
        <f t="shared" si="8"/>
        <v>0</v>
      </c>
    </row>
    <row r="28" spans="1:34" s="6" customFormat="1" ht="34.5" customHeight="1">
      <c r="A28" s="52">
        <f t="shared" si="5"/>
        <v>16</v>
      </c>
      <c r="B28" s="54" t="str">
        <f t="shared" si="9"/>
        <v/>
      </c>
      <c r="C28" s="119"/>
      <c r="D28" s="25" t="str">
        <f t="shared" si="10"/>
        <v/>
      </c>
      <c r="E28" s="25" t="str">
        <f t="shared" si="11"/>
        <v/>
      </c>
      <c r="F28" s="120"/>
      <c r="G28" s="120"/>
      <c r="H28" s="56" t="str">
        <f t="shared" si="1"/>
        <v/>
      </c>
      <c r="I28" s="121"/>
      <c r="J28" s="121"/>
      <c r="K28" s="122"/>
      <c r="L28" s="123"/>
      <c r="M28" s="124"/>
      <c r="N28" s="123"/>
      <c r="O28" s="124"/>
      <c r="P28" s="29" t="str">
        <f t="shared" si="12"/>
        <v/>
      </c>
      <c r="Q28" s="122"/>
      <c r="R28" s="122"/>
      <c r="S28" s="30" t="str">
        <f t="shared" si="13"/>
        <v/>
      </c>
      <c r="T28" s="125"/>
      <c r="U28" s="126"/>
      <c r="V28" s="127"/>
      <c r="W28" s="128"/>
      <c r="X28" s="129"/>
      <c r="Y28" s="118"/>
      <c r="Z28" s="130"/>
      <c r="AA28" s="131"/>
      <c r="AC28" s="6" t="str">
        <f t="shared" si="6"/>
        <v/>
      </c>
      <c r="AD28" s="9">
        <f t="shared" si="2"/>
        <v>0</v>
      </c>
      <c r="AE28" s="9">
        <f t="shared" si="3"/>
        <v>0</v>
      </c>
      <c r="AF28" s="9" t="str">
        <f t="shared" si="7"/>
        <v/>
      </c>
      <c r="AG28" s="10">
        <f t="shared" si="4"/>
        <v>0</v>
      </c>
      <c r="AH28" s="10">
        <f t="shared" si="8"/>
        <v>0</v>
      </c>
    </row>
    <row r="29" spans="1:34" s="6" customFormat="1" ht="34.5" customHeight="1">
      <c r="A29" s="52">
        <f t="shared" si="5"/>
        <v>17</v>
      </c>
      <c r="B29" s="54" t="str">
        <f t="shared" si="9"/>
        <v/>
      </c>
      <c r="C29" s="119"/>
      <c r="D29" s="25" t="str">
        <f t="shared" si="10"/>
        <v/>
      </c>
      <c r="E29" s="25" t="str">
        <f t="shared" si="11"/>
        <v/>
      </c>
      <c r="F29" s="120"/>
      <c r="G29" s="120"/>
      <c r="H29" s="56" t="str">
        <f t="shared" si="1"/>
        <v/>
      </c>
      <c r="I29" s="121"/>
      <c r="J29" s="121"/>
      <c r="K29" s="122"/>
      <c r="L29" s="123"/>
      <c r="M29" s="124"/>
      <c r="N29" s="123"/>
      <c r="O29" s="124"/>
      <c r="P29" s="29" t="str">
        <f t="shared" si="12"/>
        <v/>
      </c>
      <c r="Q29" s="122"/>
      <c r="R29" s="122"/>
      <c r="S29" s="30" t="str">
        <f t="shared" si="13"/>
        <v/>
      </c>
      <c r="T29" s="125"/>
      <c r="U29" s="126"/>
      <c r="V29" s="127"/>
      <c r="W29" s="128"/>
      <c r="X29" s="129"/>
      <c r="Y29" s="118"/>
      <c r="Z29" s="130"/>
      <c r="AA29" s="131"/>
      <c r="AC29" s="6" t="str">
        <f t="shared" si="6"/>
        <v/>
      </c>
      <c r="AD29" s="9">
        <f t="shared" si="2"/>
        <v>0</v>
      </c>
      <c r="AE29" s="9">
        <f t="shared" si="3"/>
        <v>0</v>
      </c>
      <c r="AF29" s="9" t="str">
        <f t="shared" si="7"/>
        <v/>
      </c>
      <c r="AG29" s="10">
        <f t="shared" si="4"/>
        <v>0</v>
      </c>
      <c r="AH29" s="10">
        <f t="shared" si="8"/>
        <v>0</v>
      </c>
    </row>
    <row r="30" spans="1:34" s="6" customFormat="1" ht="34.5" customHeight="1">
      <c r="A30" s="52">
        <f t="shared" si="5"/>
        <v>18</v>
      </c>
      <c r="B30" s="54" t="str">
        <f t="shared" si="9"/>
        <v/>
      </c>
      <c r="C30" s="119"/>
      <c r="D30" s="25" t="str">
        <f t="shared" si="10"/>
        <v/>
      </c>
      <c r="E30" s="25" t="str">
        <f t="shared" si="11"/>
        <v/>
      </c>
      <c r="F30" s="120"/>
      <c r="G30" s="120"/>
      <c r="H30" s="56" t="str">
        <f t="shared" si="1"/>
        <v/>
      </c>
      <c r="I30" s="121"/>
      <c r="J30" s="121"/>
      <c r="K30" s="122"/>
      <c r="L30" s="123"/>
      <c r="M30" s="124"/>
      <c r="N30" s="123"/>
      <c r="O30" s="124"/>
      <c r="P30" s="29" t="str">
        <f t="shared" si="12"/>
        <v/>
      </c>
      <c r="Q30" s="122"/>
      <c r="R30" s="122"/>
      <c r="S30" s="30" t="str">
        <f t="shared" si="13"/>
        <v/>
      </c>
      <c r="T30" s="125"/>
      <c r="U30" s="126"/>
      <c r="V30" s="127"/>
      <c r="W30" s="128"/>
      <c r="X30" s="129"/>
      <c r="Y30" s="118"/>
      <c r="Z30" s="130"/>
      <c r="AA30" s="131"/>
      <c r="AC30" s="6" t="str">
        <f t="shared" si="6"/>
        <v/>
      </c>
      <c r="AD30" s="9">
        <f t="shared" si="2"/>
        <v>0</v>
      </c>
      <c r="AE30" s="9">
        <f t="shared" si="3"/>
        <v>0</v>
      </c>
      <c r="AF30" s="9" t="str">
        <f t="shared" si="7"/>
        <v/>
      </c>
      <c r="AG30" s="10">
        <f t="shared" si="4"/>
        <v>0</v>
      </c>
      <c r="AH30" s="10">
        <f t="shared" si="8"/>
        <v>0</v>
      </c>
    </row>
    <row r="31" spans="1:34" s="6" customFormat="1" ht="34.5" customHeight="1">
      <c r="A31" s="52">
        <f t="shared" si="5"/>
        <v>19</v>
      </c>
      <c r="B31" s="54" t="str">
        <f t="shared" si="9"/>
        <v/>
      </c>
      <c r="C31" s="119"/>
      <c r="D31" s="25" t="str">
        <f t="shared" si="10"/>
        <v/>
      </c>
      <c r="E31" s="25" t="str">
        <f t="shared" si="11"/>
        <v/>
      </c>
      <c r="F31" s="120"/>
      <c r="G31" s="120"/>
      <c r="H31" s="56" t="str">
        <f t="shared" si="1"/>
        <v/>
      </c>
      <c r="I31" s="121"/>
      <c r="J31" s="121"/>
      <c r="K31" s="122"/>
      <c r="L31" s="123"/>
      <c r="M31" s="124"/>
      <c r="N31" s="123"/>
      <c r="O31" s="124"/>
      <c r="P31" s="29" t="str">
        <f t="shared" si="12"/>
        <v/>
      </c>
      <c r="Q31" s="122"/>
      <c r="R31" s="122"/>
      <c r="S31" s="30" t="str">
        <f t="shared" si="13"/>
        <v/>
      </c>
      <c r="T31" s="125"/>
      <c r="U31" s="126"/>
      <c r="V31" s="127"/>
      <c r="W31" s="128"/>
      <c r="X31" s="129"/>
      <c r="Y31" s="118"/>
      <c r="Z31" s="130"/>
      <c r="AA31" s="131"/>
      <c r="AC31" s="6" t="str">
        <f t="shared" si="6"/>
        <v/>
      </c>
      <c r="AD31" s="9">
        <f t="shared" si="2"/>
        <v>0</v>
      </c>
      <c r="AE31" s="9">
        <f t="shared" si="3"/>
        <v>0</v>
      </c>
      <c r="AF31" s="9" t="str">
        <f t="shared" si="7"/>
        <v/>
      </c>
      <c r="AG31" s="10">
        <f t="shared" si="4"/>
        <v>0</v>
      </c>
      <c r="AH31" s="10">
        <f t="shared" si="8"/>
        <v>0</v>
      </c>
    </row>
    <row r="32" spans="1:34" s="6" customFormat="1" ht="34.5" customHeight="1">
      <c r="A32" s="52">
        <f t="shared" si="5"/>
        <v>20</v>
      </c>
      <c r="B32" s="54" t="str">
        <f t="shared" si="9"/>
        <v/>
      </c>
      <c r="C32" s="119"/>
      <c r="D32" s="25" t="str">
        <f t="shared" si="10"/>
        <v/>
      </c>
      <c r="E32" s="25" t="str">
        <f t="shared" si="11"/>
        <v/>
      </c>
      <c r="F32" s="120"/>
      <c r="G32" s="120"/>
      <c r="H32" s="56" t="str">
        <f t="shared" si="1"/>
        <v/>
      </c>
      <c r="I32" s="121"/>
      <c r="J32" s="121"/>
      <c r="K32" s="122"/>
      <c r="L32" s="123"/>
      <c r="M32" s="124"/>
      <c r="N32" s="123"/>
      <c r="O32" s="124"/>
      <c r="P32" s="29" t="str">
        <f t="shared" si="12"/>
        <v/>
      </c>
      <c r="Q32" s="122"/>
      <c r="R32" s="122"/>
      <c r="S32" s="30" t="str">
        <f t="shared" si="13"/>
        <v/>
      </c>
      <c r="T32" s="125"/>
      <c r="U32" s="126"/>
      <c r="V32" s="127"/>
      <c r="W32" s="128"/>
      <c r="X32" s="129"/>
      <c r="Y32" s="118"/>
      <c r="Z32" s="130"/>
      <c r="AA32" s="131"/>
      <c r="AC32" s="6" t="str">
        <f t="shared" si="6"/>
        <v/>
      </c>
      <c r="AD32" s="9">
        <f t="shared" si="2"/>
        <v>0</v>
      </c>
      <c r="AE32" s="9">
        <f t="shared" si="3"/>
        <v>0</v>
      </c>
      <c r="AF32" s="9" t="str">
        <f t="shared" si="7"/>
        <v/>
      </c>
      <c r="AG32" s="10">
        <f t="shared" si="4"/>
        <v>0</v>
      </c>
      <c r="AH32" s="10">
        <f t="shared" si="8"/>
        <v>0</v>
      </c>
    </row>
    <row r="33" spans="1:34" s="6" customFormat="1" ht="34.5" customHeight="1">
      <c r="A33" s="52">
        <f t="shared" si="5"/>
        <v>21</v>
      </c>
      <c r="B33" s="54" t="str">
        <f t="shared" si="9"/>
        <v/>
      </c>
      <c r="C33" s="119"/>
      <c r="D33" s="25" t="str">
        <f t="shared" si="10"/>
        <v/>
      </c>
      <c r="E33" s="25" t="str">
        <f t="shared" si="11"/>
        <v/>
      </c>
      <c r="F33" s="120"/>
      <c r="G33" s="120"/>
      <c r="H33" s="56" t="str">
        <f t="shared" si="1"/>
        <v/>
      </c>
      <c r="I33" s="121"/>
      <c r="J33" s="121"/>
      <c r="K33" s="122"/>
      <c r="L33" s="123"/>
      <c r="M33" s="124"/>
      <c r="N33" s="123"/>
      <c r="O33" s="124"/>
      <c r="P33" s="29" t="str">
        <f t="shared" si="12"/>
        <v/>
      </c>
      <c r="Q33" s="122"/>
      <c r="R33" s="122"/>
      <c r="S33" s="30" t="str">
        <f t="shared" si="13"/>
        <v/>
      </c>
      <c r="T33" s="125"/>
      <c r="U33" s="126"/>
      <c r="V33" s="127"/>
      <c r="W33" s="128"/>
      <c r="X33" s="129"/>
      <c r="Y33" s="118"/>
      <c r="Z33" s="130"/>
      <c r="AA33" s="131"/>
      <c r="AC33" s="6" t="str">
        <f t="shared" si="6"/>
        <v/>
      </c>
      <c r="AD33" s="9">
        <f t="shared" si="2"/>
        <v>0</v>
      </c>
      <c r="AE33" s="9">
        <f t="shared" si="3"/>
        <v>0</v>
      </c>
      <c r="AF33" s="9" t="str">
        <f t="shared" si="7"/>
        <v/>
      </c>
      <c r="AG33" s="10">
        <f t="shared" si="4"/>
        <v>0</v>
      </c>
      <c r="AH33" s="10">
        <f t="shared" si="8"/>
        <v>0</v>
      </c>
    </row>
    <row r="34" spans="1:34" s="6" customFormat="1" ht="34.5" customHeight="1">
      <c r="A34" s="52">
        <f t="shared" si="5"/>
        <v>22</v>
      </c>
      <c r="B34" s="54" t="str">
        <f t="shared" si="9"/>
        <v/>
      </c>
      <c r="C34" s="119"/>
      <c r="D34" s="25" t="str">
        <f t="shared" si="10"/>
        <v/>
      </c>
      <c r="E34" s="25" t="str">
        <f t="shared" si="11"/>
        <v/>
      </c>
      <c r="F34" s="120"/>
      <c r="G34" s="120"/>
      <c r="H34" s="56" t="str">
        <f t="shared" si="1"/>
        <v/>
      </c>
      <c r="I34" s="121"/>
      <c r="J34" s="121"/>
      <c r="K34" s="122"/>
      <c r="L34" s="123"/>
      <c r="M34" s="124"/>
      <c r="N34" s="123"/>
      <c r="O34" s="124"/>
      <c r="P34" s="29" t="str">
        <f t="shared" si="12"/>
        <v/>
      </c>
      <c r="Q34" s="122"/>
      <c r="R34" s="122"/>
      <c r="S34" s="30" t="str">
        <f t="shared" si="13"/>
        <v/>
      </c>
      <c r="T34" s="125"/>
      <c r="U34" s="126"/>
      <c r="V34" s="127"/>
      <c r="W34" s="128"/>
      <c r="X34" s="129"/>
      <c r="Y34" s="118"/>
      <c r="Z34" s="130"/>
      <c r="AA34" s="131"/>
      <c r="AC34" s="6" t="str">
        <f t="shared" si="6"/>
        <v/>
      </c>
      <c r="AD34" s="9">
        <f t="shared" si="2"/>
        <v>0</v>
      </c>
      <c r="AE34" s="9">
        <f t="shared" si="3"/>
        <v>0</v>
      </c>
      <c r="AF34" s="9" t="str">
        <f t="shared" si="7"/>
        <v/>
      </c>
      <c r="AG34" s="10">
        <f t="shared" si="4"/>
        <v>0</v>
      </c>
      <c r="AH34" s="10">
        <f t="shared" si="8"/>
        <v>0</v>
      </c>
    </row>
    <row r="35" spans="1:34" s="6" customFormat="1" ht="34.5" customHeight="1">
      <c r="A35" s="52">
        <f t="shared" si="5"/>
        <v>23</v>
      </c>
      <c r="B35" s="54" t="str">
        <f t="shared" si="9"/>
        <v/>
      </c>
      <c r="C35" s="119"/>
      <c r="D35" s="25" t="str">
        <f t="shared" si="10"/>
        <v/>
      </c>
      <c r="E35" s="25" t="str">
        <f t="shared" si="11"/>
        <v/>
      </c>
      <c r="F35" s="120"/>
      <c r="G35" s="120"/>
      <c r="H35" s="56" t="str">
        <f t="shared" si="1"/>
        <v/>
      </c>
      <c r="I35" s="121"/>
      <c r="J35" s="121"/>
      <c r="K35" s="122"/>
      <c r="L35" s="123"/>
      <c r="M35" s="124"/>
      <c r="N35" s="123"/>
      <c r="O35" s="124"/>
      <c r="P35" s="29" t="str">
        <f t="shared" si="12"/>
        <v/>
      </c>
      <c r="Q35" s="122"/>
      <c r="R35" s="122"/>
      <c r="S35" s="30" t="str">
        <f t="shared" si="13"/>
        <v/>
      </c>
      <c r="T35" s="125"/>
      <c r="U35" s="126"/>
      <c r="V35" s="127"/>
      <c r="W35" s="128"/>
      <c r="X35" s="129"/>
      <c r="Y35" s="118"/>
      <c r="Z35" s="130"/>
      <c r="AA35" s="131"/>
      <c r="AC35" s="6" t="str">
        <f t="shared" si="6"/>
        <v/>
      </c>
      <c r="AD35" s="9">
        <f t="shared" si="2"/>
        <v>0</v>
      </c>
      <c r="AE35" s="9">
        <f t="shared" si="3"/>
        <v>0</v>
      </c>
      <c r="AF35" s="9" t="str">
        <f t="shared" si="7"/>
        <v/>
      </c>
      <c r="AG35" s="10">
        <f t="shared" si="4"/>
        <v>0</v>
      </c>
      <c r="AH35" s="10">
        <f t="shared" si="8"/>
        <v>0</v>
      </c>
    </row>
    <row r="36" spans="1:34" s="6" customFormat="1" ht="34.5" customHeight="1">
      <c r="A36" s="52">
        <f t="shared" si="5"/>
        <v>24</v>
      </c>
      <c r="B36" s="54" t="str">
        <f t="shared" si="9"/>
        <v/>
      </c>
      <c r="C36" s="119"/>
      <c r="D36" s="25" t="str">
        <f t="shared" si="10"/>
        <v/>
      </c>
      <c r="E36" s="25" t="str">
        <f t="shared" si="11"/>
        <v/>
      </c>
      <c r="F36" s="120"/>
      <c r="G36" s="120"/>
      <c r="H36" s="56" t="str">
        <f t="shared" si="1"/>
        <v/>
      </c>
      <c r="I36" s="121"/>
      <c r="J36" s="121"/>
      <c r="K36" s="122"/>
      <c r="L36" s="123"/>
      <c r="M36" s="124"/>
      <c r="N36" s="123"/>
      <c r="O36" s="124"/>
      <c r="P36" s="29" t="str">
        <f t="shared" si="12"/>
        <v/>
      </c>
      <c r="Q36" s="122"/>
      <c r="R36" s="122"/>
      <c r="S36" s="30" t="str">
        <f t="shared" si="13"/>
        <v/>
      </c>
      <c r="T36" s="125"/>
      <c r="U36" s="126"/>
      <c r="V36" s="127"/>
      <c r="W36" s="128"/>
      <c r="X36" s="129"/>
      <c r="Y36" s="118"/>
      <c r="Z36" s="130"/>
      <c r="AA36" s="131"/>
      <c r="AC36" s="6" t="str">
        <f t="shared" si="6"/>
        <v/>
      </c>
      <c r="AD36" s="9">
        <f t="shared" si="2"/>
        <v>0</v>
      </c>
      <c r="AE36" s="9">
        <f t="shared" si="3"/>
        <v>0</v>
      </c>
      <c r="AF36" s="9" t="str">
        <f t="shared" si="7"/>
        <v/>
      </c>
      <c r="AG36" s="10">
        <f t="shared" si="4"/>
        <v>0</v>
      </c>
      <c r="AH36" s="10">
        <f t="shared" si="8"/>
        <v>0</v>
      </c>
    </row>
    <row r="37" spans="1:34" s="6" customFormat="1" ht="34.5" customHeight="1">
      <c r="A37" s="52">
        <f t="shared" si="5"/>
        <v>25</v>
      </c>
      <c r="B37" s="54" t="str">
        <f t="shared" si="9"/>
        <v/>
      </c>
      <c r="C37" s="119"/>
      <c r="D37" s="25" t="str">
        <f t="shared" si="10"/>
        <v/>
      </c>
      <c r="E37" s="25" t="str">
        <f t="shared" si="11"/>
        <v/>
      </c>
      <c r="F37" s="120"/>
      <c r="G37" s="120"/>
      <c r="H37" s="56" t="str">
        <f t="shared" si="1"/>
        <v/>
      </c>
      <c r="I37" s="121"/>
      <c r="J37" s="121"/>
      <c r="K37" s="122"/>
      <c r="L37" s="123"/>
      <c r="M37" s="124"/>
      <c r="N37" s="123"/>
      <c r="O37" s="124"/>
      <c r="P37" s="29" t="str">
        <f t="shared" si="12"/>
        <v/>
      </c>
      <c r="Q37" s="122"/>
      <c r="R37" s="122"/>
      <c r="S37" s="30" t="str">
        <f t="shared" si="13"/>
        <v/>
      </c>
      <c r="T37" s="125"/>
      <c r="U37" s="126"/>
      <c r="V37" s="127"/>
      <c r="W37" s="128"/>
      <c r="X37" s="129"/>
      <c r="Y37" s="118"/>
      <c r="Z37" s="130"/>
      <c r="AA37" s="131"/>
      <c r="AC37" s="6" t="str">
        <f t="shared" si="6"/>
        <v/>
      </c>
      <c r="AD37" s="9">
        <f t="shared" si="2"/>
        <v>0</v>
      </c>
      <c r="AE37" s="9">
        <f t="shared" si="3"/>
        <v>0</v>
      </c>
      <c r="AF37" s="9" t="str">
        <f t="shared" si="7"/>
        <v/>
      </c>
      <c r="AG37" s="10">
        <f t="shared" si="4"/>
        <v>0</v>
      </c>
      <c r="AH37" s="10">
        <f t="shared" si="8"/>
        <v>0</v>
      </c>
    </row>
    <row r="38" spans="1:34" s="6" customFormat="1" ht="34.5" customHeight="1">
      <c r="A38" s="52">
        <f t="shared" si="5"/>
        <v>26</v>
      </c>
      <c r="B38" s="54" t="str">
        <f t="shared" si="9"/>
        <v/>
      </c>
      <c r="C38" s="119"/>
      <c r="D38" s="25" t="str">
        <f t="shared" si="10"/>
        <v/>
      </c>
      <c r="E38" s="25" t="str">
        <f t="shared" si="11"/>
        <v/>
      </c>
      <c r="F38" s="120"/>
      <c r="G38" s="120"/>
      <c r="H38" s="56" t="str">
        <f t="shared" si="1"/>
        <v/>
      </c>
      <c r="I38" s="121"/>
      <c r="J38" s="121"/>
      <c r="K38" s="122"/>
      <c r="L38" s="123"/>
      <c r="M38" s="124"/>
      <c r="N38" s="123"/>
      <c r="O38" s="124"/>
      <c r="P38" s="29" t="str">
        <f t="shared" si="12"/>
        <v/>
      </c>
      <c r="Q38" s="122"/>
      <c r="R38" s="122"/>
      <c r="S38" s="30" t="str">
        <f t="shared" si="13"/>
        <v/>
      </c>
      <c r="T38" s="125"/>
      <c r="U38" s="126"/>
      <c r="V38" s="127"/>
      <c r="W38" s="128"/>
      <c r="X38" s="129"/>
      <c r="Y38" s="118"/>
      <c r="Z38" s="130"/>
      <c r="AA38" s="131"/>
      <c r="AC38" s="6" t="str">
        <f t="shared" si="6"/>
        <v/>
      </c>
      <c r="AD38" s="9">
        <f t="shared" si="2"/>
        <v>0</v>
      </c>
      <c r="AE38" s="9">
        <f t="shared" si="3"/>
        <v>0</v>
      </c>
      <c r="AF38" s="9" t="str">
        <f t="shared" si="7"/>
        <v/>
      </c>
      <c r="AG38" s="10">
        <f t="shared" si="4"/>
        <v>0</v>
      </c>
      <c r="AH38" s="10">
        <f t="shared" si="8"/>
        <v>0</v>
      </c>
    </row>
    <row r="39" spans="1:34" s="6" customFormat="1" ht="34.5" customHeight="1">
      <c r="A39" s="52">
        <f t="shared" si="5"/>
        <v>27</v>
      </c>
      <c r="B39" s="54" t="str">
        <f t="shared" si="9"/>
        <v/>
      </c>
      <c r="C39" s="119"/>
      <c r="D39" s="25" t="str">
        <f t="shared" si="10"/>
        <v/>
      </c>
      <c r="E39" s="25" t="str">
        <f t="shared" si="11"/>
        <v/>
      </c>
      <c r="F39" s="120"/>
      <c r="G39" s="120"/>
      <c r="H39" s="56" t="str">
        <f t="shared" si="1"/>
        <v/>
      </c>
      <c r="I39" s="121"/>
      <c r="J39" s="121"/>
      <c r="K39" s="122"/>
      <c r="L39" s="123"/>
      <c r="M39" s="124"/>
      <c r="N39" s="123"/>
      <c r="O39" s="124"/>
      <c r="P39" s="29" t="str">
        <f t="shared" si="12"/>
        <v/>
      </c>
      <c r="Q39" s="122"/>
      <c r="R39" s="122"/>
      <c r="S39" s="30" t="str">
        <f t="shared" si="13"/>
        <v/>
      </c>
      <c r="T39" s="125"/>
      <c r="U39" s="126"/>
      <c r="V39" s="127"/>
      <c r="W39" s="128"/>
      <c r="X39" s="129"/>
      <c r="Y39" s="118"/>
      <c r="Z39" s="130"/>
      <c r="AA39" s="131"/>
      <c r="AC39" s="6" t="str">
        <f t="shared" si="6"/>
        <v/>
      </c>
      <c r="AD39" s="9">
        <f t="shared" si="2"/>
        <v>0</v>
      </c>
      <c r="AE39" s="9">
        <f t="shared" si="3"/>
        <v>0</v>
      </c>
      <c r="AF39" s="9" t="str">
        <f t="shared" si="7"/>
        <v/>
      </c>
      <c r="AG39" s="10">
        <f t="shared" si="4"/>
        <v>0</v>
      </c>
      <c r="AH39" s="10">
        <f t="shared" si="8"/>
        <v>0</v>
      </c>
    </row>
    <row r="40" spans="1:34" s="6" customFormat="1" ht="34.5" customHeight="1">
      <c r="A40" s="52">
        <f t="shared" si="5"/>
        <v>28</v>
      </c>
      <c r="B40" s="54" t="str">
        <f t="shared" si="9"/>
        <v/>
      </c>
      <c r="C40" s="119"/>
      <c r="D40" s="25" t="str">
        <f t="shared" si="10"/>
        <v/>
      </c>
      <c r="E40" s="25" t="str">
        <f t="shared" si="11"/>
        <v/>
      </c>
      <c r="F40" s="120"/>
      <c r="G40" s="120"/>
      <c r="H40" s="56" t="str">
        <f t="shared" si="1"/>
        <v/>
      </c>
      <c r="I40" s="121"/>
      <c r="J40" s="121"/>
      <c r="K40" s="122"/>
      <c r="L40" s="123"/>
      <c r="M40" s="124"/>
      <c r="N40" s="123"/>
      <c r="O40" s="124"/>
      <c r="P40" s="29" t="str">
        <f t="shared" si="12"/>
        <v/>
      </c>
      <c r="Q40" s="122"/>
      <c r="R40" s="122"/>
      <c r="S40" s="30" t="str">
        <f t="shared" si="13"/>
        <v/>
      </c>
      <c r="T40" s="125"/>
      <c r="U40" s="126"/>
      <c r="V40" s="127"/>
      <c r="W40" s="128"/>
      <c r="X40" s="129"/>
      <c r="Y40" s="118"/>
      <c r="Z40" s="130"/>
      <c r="AA40" s="131"/>
      <c r="AC40" s="6" t="str">
        <f t="shared" si="6"/>
        <v/>
      </c>
      <c r="AD40" s="9">
        <f t="shared" si="2"/>
        <v>0</v>
      </c>
      <c r="AE40" s="9">
        <f t="shared" si="3"/>
        <v>0</v>
      </c>
      <c r="AF40" s="9" t="str">
        <f t="shared" si="7"/>
        <v/>
      </c>
      <c r="AG40" s="10">
        <f t="shared" si="4"/>
        <v>0</v>
      </c>
      <c r="AH40" s="10">
        <f t="shared" si="8"/>
        <v>0</v>
      </c>
    </row>
    <row r="41" spans="1:34" s="6" customFormat="1" ht="34.5" customHeight="1">
      <c r="A41" s="52">
        <f t="shared" si="5"/>
        <v>29</v>
      </c>
      <c r="B41" s="54" t="str">
        <f t="shared" si="9"/>
        <v/>
      </c>
      <c r="C41" s="119"/>
      <c r="D41" s="25" t="str">
        <f t="shared" si="10"/>
        <v/>
      </c>
      <c r="E41" s="25" t="str">
        <f t="shared" si="11"/>
        <v/>
      </c>
      <c r="F41" s="120"/>
      <c r="G41" s="120"/>
      <c r="H41" s="56" t="str">
        <f t="shared" si="1"/>
        <v/>
      </c>
      <c r="I41" s="121"/>
      <c r="J41" s="121"/>
      <c r="K41" s="122"/>
      <c r="L41" s="123"/>
      <c r="M41" s="124"/>
      <c r="N41" s="123"/>
      <c r="O41" s="124"/>
      <c r="P41" s="29" t="str">
        <f t="shared" si="12"/>
        <v/>
      </c>
      <c r="Q41" s="122"/>
      <c r="R41" s="122"/>
      <c r="S41" s="30" t="str">
        <f t="shared" si="13"/>
        <v/>
      </c>
      <c r="T41" s="125"/>
      <c r="U41" s="126"/>
      <c r="V41" s="127"/>
      <c r="W41" s="128"/>
      <c r="X41" s="129"/>
      <c r="Y41" s="118"/>
      <c r="Z41" s="130"/>
      <c r="AA41" s="131"/>
      <c r="AC41" s="6" t="str">
        <f t="shared" si="6"/>
        <v/>
      </c>
      <c r="AD41" s="9">
        <f t="shared" si="2"/>
        <v>0</v>
      </c>
      <c r="AE41" s="9">
        <f t="shared" si="3"/>
        <v>0</v>
      </c>
      <c r="AF41" s="9" t="str">
        <f t="shared" si="7"/>
        <v/>
      </c>
      <c r="AG41" s="10">
        <f t="shared" si="4"/>
        <v>0</v>
      </c>
      <c r="AH41" s="10">
        <f t="shared" si="8"/>
        <v>0</v>
      </c>
    </row>
    <row r="42" spans="1:34" s="6" customFormat="1" ht="34.5" customHeight="1">
      <c r="A42" s="52">
        <f t="shared" si="5"/>
        <v>30</v>
      </c>
      <c r="B42" s="54" t="str">
        <f t="shared" si="9"/>
        <v/>
      </c>
      <c r="C42" s="119"/>
      <c r="D42" s="25" t="str">
        <f t="shared" si="10"/>
        <v/>
      </c>
      <c r="E42" s="25" t="str">
        <f t="shared" si="11"/>
        <v/>
      </c>
      <c r="F42" s="120"/>
      <c r="G42" s="120"/>
      <c r="H42" s="56" t="str">
        <f t="shared" si="1"/>
        <v/>
      </c>
      <c r="I42" s="121"/>
      <c r="J42" s="121"/>
      <c r="K42" s="122"/>
      <c r="L42" s="123"/>
      <c r="M42" s="124"/>
      <c r="N42" s="123"/>
      <c r="O42" s="124"/>
      <c r="P42" s="29" t="str">
        <f t="shared" si="12"/>
        <v/>
      </c>
      <c r="Q42" s="122"/>
      <c r="R42" s="122"/>
      <c r="S42" s="30" t="str">
        <f t="shared" si="13"/>
        <v/>
      </c>
      <c r="T42" s="125"/>
      <c r="U42" s="126"/>
      <c r="V42" s="127"/>
      <c r="W42" s="128"/>
      <c r="X42" s="129"/>
      <c r="Y42" s="118"/>
      <c r="Z42" s="130"/>
      <c r="AA42" s="131"/>
      <c r="AC42" s="6" t="str">
        <f t="shared" si="6"/>
        <v/>
      </c>
      <c r="AD42" s="9">
        <f t="shared" si="2"/>
        <v>0</v>
      </c>
      <c r="AE42" s="9">
        <f t="shared" si="3"/>
        <v>0</v>
      </c>
      <c r="AF42" s="9" t="str">
        <f t="shared" si="7"/>
        <v/>
      </c>
      <c r="AG42" s="10">
        <f t="shared" si="4"/>
        <v>0</v>
      </c>
      <c r="AH42" s="10">
        <f t="shared" si="8"/>
        <v>0</v>
      </c>
    </row>
    <row r="43" spans="1:34" s="6" customFormat="1" ht="34.5" customHeight="1">
      <c r="A43" s="52">
        <f t="shared" si="5"/>
        <v>31</v>
      </c>
      <c r="B43" s="54" t="str">
        <f t="shared" si="9"/>
        <v/>
      </c>
      <c r="C43" s="119"/>
      <c r="D43" s="25" t="str">
        <f t="shared" si="10"/>
        <v/>
      </c>
      <c r="E43" s="25" t="str">
        <f t="shared" si="11"/>
        <v/>
      </c>
      <c r="F43" s="120"/>
      <c r="G43" s="120"/>
      <c r="H43" s="56" t="str">
        <f t="shared" si="1"/>
        <v/>
      </c>
      <c r="I43" s="121"/>
      <c r="J43" s="121"/>
      <c r="K43" s="122"/>
      <c r="L43" s="123"/>
      <c r="M43" s="124"/>
      <c r="N43" s="123"/>
      <c r="O43" s="124"/>
      <c r="P43" s="29" t="str">
        <f t="shared" si="12"/>
        <v/>
      </c>
      <c r="Q43" s="122"/>
      <c r="R43" s="122"/>
      <c r="S43" s="30" t="str">
        <f t="shared" si="13"/>
        <v/>
      </c>
      <c r="T43" s="125"/>
      <c r="U43" s="126"/>
      <c r="V43" s="127"/>
      <c r="W43" s="128"/>
      <c r="X43" s="129"/>
      <c r="Y43" s="118"/>
      <c r="Z43" s="130"/>
      <c r="AA43" s="131"/>
      <c r="AC43" s="6" t="str">
        <f t="shared" si="6"/>
        <v/>
      </c>
      <c r="AD43" s="9">
        <f t="shared" si="2"/>
        <v>0</v>
      </c>
      <c r="AE43" s="9">
        <f t="shared" si="3"/>
        <v>0</v>
      </c>
      <c r="AF43" s="9" t="str">
        <f t="shared" si="7"/>
        <v/>
      </c>
      <c r="AG43" s="10">
        <f t="shared" si="4"/>
        <v>0</v>
      </c>
      <c r="AH43" s="10">
        <f t="shared" si="8"/>
        <v>0</v>
      </c>
    </row>
    <row r="44" spans="1:34" s="6" customFormat="1" ht="34.5" customHeight="1">
      <c r="A44" s="52">
        <f t="shared" si="5"/>
        <v>32</v>
      </c>
      <c r="B44" s="54" t="str">
        <f t="shared" si="9"/>
        <v/>
      </c>
      <c r="C44" s="119"/>
      <c r="D44" s="25" t="str">
        <f t="shared" si="10"/>
        <v/>
      </c>
      <c r="E44" s="25" t="str">
        <f t="shared" si="11"/>
        <v/>
      </c>
      <c r="F44" s="120"/>
      <c r="G44" s="120"/>
      <c r="H44" s="56" t="str">
        <f t="shared" si="1"/>
        <v/>
      </c>
      <c r="I44" s="121"/>
      <c r="J44" s="121"/>
      <c r="K44" s="122"/>
      <c r="L44" s="123"/>
      <c r="M44" s="124"/>
      <c r="N44" s="123"/>
      <c r="O44" s="124"/>
      <c r="P44" s="29" t="str">
        <f t="shared" si="12"/>
        <v/>
      </c>
      <c r="Q44" s="122"/>
      <c r="R44" s="122"/>
      <c r="S44" s="30" t="str">
        <f t="shared" si="13"/>
        <v/>
      </c>
      <c r="T44" s="125"/>
      <c r="U44" s="126"/>
      <c r="V44" s="127"/>
      <c r="W44" s="128"/>
      <c r="X44" s="129"/>
      <c r="Y44" s="118"/>
      <c r="Z44" s="130"/>
      <c r="AA44" s="131"/>
      <c r="AC44" s="6" t="str">
        <f t="shared" si="6"/>
        <v/>
      </c>
      <c r="AD44" s="9">
        <f t="shared" si="2"/>
        <v>0</v>
      </c>
      <c r="AE44" s="9">
        <f t="shared" si="3"/>
        <v>0</v>
      </c>
      <c r="AF44" s="9" t="str">
        <f t="shared" si="7"/>
        <v/>
      </c>
      <c r="AG44" s="10">
        <f t="shared" si="4"/>
        <v>0</v>
      </c>
      <c r="AH44" s="10">
        <f t="shared" si="8"/>
        <v>0</v>
      </c>
    </row>
    <row r="45" spans="1:34" s="6" customFormat="1" ht="34.5" customHeight="1">
      <c r="A45" s="52">
        <f t="shared" si="5"/>
        <v>33</v>
      </c>
      <c r="B45" s="54" t="str">
        <f t="shared" si="9"/>
        <v/>
      </c>
      <c r="C45" s="119"/>
      <c r="D45" s="25" t="str">
        <f t="shared" si="10"/>
        <v/>
      </c>
      <c r="E45" s="25" t="str">
        <f t="shared" si="11"/>
        <v/>
      </c>
      <c r="F45" s="120"/>
      <c r="G45" s="120"/>
      <c r="H45" s="56" t="str">
        <f t="shared" si="1"/>
        <v/>
      </c>
      <c r="I45" s="121"/>
      <c r="J45" s="121"/>
      <c r="K45" s="122"/>
      <c r="L45" s="123"/>
      <c r="M45" s="124"/>
      <c r="N45" s="123"/>
      <c r="O45" s="124"/>
      <c r="P45" s="29" t="str">
        <f t="shared" si="12"/>
        <v/>
      </c>
      <c r="Q45" s="122"/>
      <c r="R45" s="122"/>
      <c r="S45" s="30" t="str">
        <f t="shared" si="13"/>
        <v/>
      </c>
      <c r="T45" s="125"/>
      <c r="U45" s="126"/>
      <c r="V45" s="127"/>
      <c r="W45" s="128"/>
      <c r="X45" s="129"/>
      <c r="Y45" s="118"/>
      <c r="Z45" s="130"/>
      <c r="AA45" s="131"/>
      <c r="AC45" s="6" t="str">
        <f t="shared" si="6"/>
        <v/>
      </c>
      <c r="AD45" s="9">
        <f t="shared" si="2"/>
        <v>0</v>
      </c>
      <c r="AE45" s="9">
        <f t="shared" si="3"/>
        <v>0</v>
      </c>
      <c r="AF45" s="9" t="str">
        <f t="shared" si="7"/>
        <v/>
      </c>
      <c r="AG45" s="10">
        <f t="shared" si="4"/>
        <v>0</v>
      </c>
      <c r="AH45" s="10">
        <f t="shared" si="8"/>
        <v>0</v>
      </c>
    </row>
    <row r="46" spans="1:34" s="6" customFormat="1" ht="34.5" customHeight="1">
      <c r="A46" s="52">
        <f t="shared" si="5"/>
        <v>34</v>
      </c>
      <c r="B46" s="54" t="str">
        <f t="shared" si="9"/>
        <v/>
      </c>
      <c r="C46" s="119"/>
      <c r="D46" s="25" t="str">
        <f t="shared" si="10"/>
        <v/>
      </c>
      <c r="E46" s="25" t="str">
        <f t="shared" si="11"/>
        <v/>
      </c>
      <c r="F46" s="120"/>
      <c r="G46" s="120"/>
      <c r="H46" s="56" t="str">
        <f t="shared" si="1"/>
        <v/>
      </c>
      <c r="I46" s="121"/>
      <c r="J46" s="121"/>
      <c r="K46" s="122"/>
      <c r="L46" s="123"/>
      <c r="M46" s="124"/>
      <c r="N46" s="123"/>
      <c r="O46" s="124"/>
      <c r="P46" s="29" t="str">
        <f t="shared" si="12"/>
        <v/>
      </c>
      <c r="Q46" s="122"/>
      <c r="R46" s="122"/>
      <c r="S46" s="30" t="str">
        <f t="shared" si="13"/>
        <v/>
      </c>
      <c r="T46" s="125"/>
      <c r="U46" s="126"/>
      <c r="V46" s="127"/>
      <c r="W46" s="128"/>
      <c r="X46" s="129"/>
      <c r="Y46" s="118"/>
      <c r="Z46" s="130"/>
      <c r="AA46" s="131"/>
      <c r="AC46" s="6" t="str">
        <f t="shared" si="6"/>
        <v/>
      </c>
      <c r="AD46" s="9">
        <f t="shared" si="2"/>
        <v>0</v>
      </c>
      <c r="AE46" s="9">
        <f t="shared" si="3"/>
        <v>0</v>
      </c>
      <c r="AF46" s="9" t="str">
        <f t="shared" si="7"/>
        <v/>
      </c>
      <c r="AG46" s="10">
        <f t="shared" si="4"/>
        <v>0</v>
      </c>
      <c r="AH46" s="10">
        <f t="shared" si="8"/>
        <v>0</v>
      </c>
    </row>
    <row r="47" spans="1:34" s="6" customFormat="1" ht="34.5" customHeight="1">
      <c r="A47" s="52">
        <f t="shared" si="5"/>
        <v>35</v>
      </c>
      <c r="B47" s="54" t="str">
        <f t="shared" si="9"/>
        <v/>
      </c>
      <c r="C47" s="119"/>
      <c r="D47" s="25" t="str">
        <f t="shared" si="10"/>
        <v/>
      </c>
      <c r="E47" s="25" t="str">
        <f t="shared" si="11"/>
        <v/>
      </c>
      <c r="F47" s="120"/>
      <c r="G47" s="120"/>
      <c r="H47" s="56" t="str">
        <f t="shared" si="1"/>
        <v/>
      </c>
      <c r="I47" s="121"/>
      <c r="J47" s="121"/>
      <c r="K47" s="122"/>
      <c r="L47" s="123"/>
      <c r="M47" s="124"/>
      <c r="N47" s="123"/>
      <c r="O47" s="124"/>
      <c r="P47" s="29" t="str">
        <f t="shared" si="12"/>
        <v/>
      </c>
      <c r="Q47" s="122"/>
      <c r="R47" s="122"/>
      <c r="S47" s="30" t="str">
        <f t="shared" si="13"/>
        <v/>
      </c>
      <c r="T47" s="125"/>
      <c r="U47" s="126"/>
      <c r="V47" s="127"/>
      <c r="W47" s="128"/>
      <c r="X47" s="129"/>
      <c r="Y47" s="118"/>
      <c r="Z47" s="130"/>
      <c r="AA47" s="131"/>
      <c r="AC47" s="6" t="str">
        <f t="shared" si="6"/>
        <v/>
      </c>
      <c r="AD47" s="9">
        <f t="shared" si="2"/>
        <v>0</v>
      </c>
      <c r="AE47" s="9">
        <f t="shared" si="3"/>
        <v>0</v>
      </c>
      <c r="AF47" s="9" t="str">
        <f t="shared" si="7"/>
        <v/>
      </c>
      <c r="AG47" s="10">
        <f t="shared" si="4"/>
        <v>0</v>
      </c>
      <c r="AH47" s="10">
        <f t="shared" si="8"/>
        <v>0</v>
      </c>
    </row>
    <row r="48" spans="1:34">
      <c r="AD48" s="2">
        <f>SUM(AD13:AD47)</f>
        <v>2</v>
      </c>
      <c r="AE48" s="2">
        <f>SUM(AE13:AE47)</f>
        <v>0</v>
      </c>
      <c r="AG48" s="2">
        <f>IF(COUNTIF(AG13:AG47,"&gt;=2"),1,0)</f>
        <v>1</v>
      </c>
      <c r="AH48" s="2">
        <f>IF(COUNTIF(AH13:AH47,"&gt;=1"),1,"0")</f>
        <v>1</v>
      </c>
    </row>
  </sheetData>
  <sheetProtection algorithmName="SHA-512" hashValue="fyK9cRjLb8TX2JTtXe8iELMzdLzQMcjgiI0+tELeKNERL3WnM/gIWlYWRNaXrP+L/TxyP8zcZw1HQgyxs0i7qg==" saltValue="XWPdtADJBm6Q1Duq6qe3ng==" spinCount="100000" sheet="1" objects="1" scenarios="1" selectLockedCells="1" selectUnlockedCells="1"/>
  <autoFilter ref="A11:AH11" xr:uid="{34B18E7C-B9F6-4418-A07E-50630230AECA}"/>
  <mergeCells count="32">
    <mergeCell ref="V9:V11"/>
    <mergeCell ref="W9:W11"/>
    <mergeCell ref="X9:X11"/>
    <mergeCell ref="Y9:Y11"/>
    <mergeCell ref="O9:P10"/>
    <mergeCell ref="Q9:Q11"/>
    <mergeCell ref="R9:R11"/>
    <mergeCell ref="S9:S11"/>
    <mergeCell ref="T9:T11"/>
    <mergeCell ref="U9:U11"/>
    <mergeCell ref="M9:N10"/>
    <mergeCell ref="A3:E4"/>
    <mergeCell ref="K3:N3"/>
    <mergeCell ref="K4:N4"/>
    <mergeCell ref="Z6:AA10"/>
    <mergeCell ref="A9:A11"/>
    <mergeCell ref="B9:B11"/>
    <mergeCell ref="C9:C11"/>
    <mergeCell ref="D9:D11"/>
    <mergeCell ref="E9:E11"/>
    <mergeCell ref="F9:F11"/>
    <mergeCell ref="G9:G11"/>
    <mergeCell ref="H9:H11"/>
    <mergeCell ref="I9:I11"/>
    <mergeCell ref="J9:J11"/>
    <mergeCell ref="K9:L10"/>
    <mergeCell ref="A1:G1"/>
    <mergeCell ref="J1:N1"/>
    <mergeCell ref="A2:B2"/>
    <mergeCell ref="C2:D2"/>
    <mergeCell ref="F2:G2"/>
    <mergeCell ref="K2:N2"/>
  </mergeCells>
  <phoneticPr fontId="18"/>
  <conditionalFormatting sqref="S12">
    <cfRule type="cellIs" dxfId="39" priority="17" operator="lessThan">
      <formula>1</formula>
    </cfRule>
  </conditionalFormatting>
  <conditionalFormatting sqref="S13:S47">
    <cfRule type="cellIs" dxfId="38" priority="16" operator="lessThan">
      <formula>1</formula>
    </cfRule>
  </conditionalFormatting>
  <conditionalFormatting sqref="K2">
    <cfRule type="expression" dxfId="37" priority="18">
      <formula>$B$13=""</formula>
    </cfRule>
  </conditionalFormatting>
  <conditionalFormatting sqref="K2">
    <cfRule type="expression" dxfId="36" priority="19">
      <formula>$G$3=""</formula>
    </cfRule>
    <cfRule type="expression" dxfId="35" priority="20">
      <formula>$F$2=""</formula>
    </cfRule>
    <cfRule type="expression" dxfId="34" priority="23">
      <formula>$C$2=""</formula>
    </cfRule>
  </conditionalFormatting>
  <conditionalFormatting sqref="K3">
    <cfRule type="expression" dxfId="33" priority="21">
      <formula>$AG$48=1</formula>
    </cfRule>
  </conditionalFormatting>
  <conditionalFormatting sqref="K4">
    <cfRule type="expression" dxfId="32" priority="22">
      <formula>$AH$48=1</formula>
    </cfRule>
  </conditionalFormatting>
  <conditionalFormatting sqref="K2">
    <cfRule type="expression" dxfId="31" priority="9">
      <formula>OR($AD$48&gt;=1,$AE$48&gt;=1)</formula>
    </cfRule>
  </conditionalFormatting>
  <conditionalFormatting sqref="G13:G47">
    <cfRule type="expression" dxfId="30" priority="6">
      <formula>$AG13&gt;=2</formula>
    </cfRule>
  </conditionalFormatting>
  <conditionalFormatting sqref="W13:W47">
    <cfRule type="expression" dxfId="29" priority="5">
      <formula>AND(COUNTIF(G13,"*■*")&gt;=1,W13="")</formula>
    </cfRule>
    <cfRule type="expression" dxfId="28" priority="8">
      <formula>COUNTIF(G13,"*■*")=0</formula>
    </cfRule>
  </conditionalFormatting>
  <conditionalFormatting sqref="G3:H3">
    <cfRule type="expression" dxfId="27" priority="14">
      <formula>$C$13=""</formula>
    </cfRule>
    <cfRule type="expression" dxfId="26" priority="15">
      <formula>$G$3=""</formula>
    </cfRule>
  </conditionalFormatting>
  <conditionalFormatting sqref="Q13:R47 T13:U47 I13:O47 F13:G47">
    <cfRule type="notContainsBlanks" dxfId="25" priority="7">
      <formula>LEN(TRIM(F13))&gt;0</formula>
    </cfRule>
    <cfRule type="expression" dxfId="24" priority="24">
      <formula>$B13&lt;&gt;""</formula>
    </cfRule>
  </conditionalFormatting>
  <conditionalFormatting sqref="C2:D2">
    <cfRule type="expression" dxfId="23" priority="4">
      <formula>C2=""</formula>
    </cfRule>
  </conditionalFormatting>
  <conditionalFormatting sqref="C2:D2">
    <cfRule type="expression" dxfId="22" priority="3">
      <formula>$C$12=""</formula>
    </cfRule>
  </conditionalFormatting>
  <conditionalFormatting sqref="F2">
    <cfRule type="expression" dxfId="21" priority="2">
      <formula>F2=""</formula>
    </cfRule>
  </conditionalFormatting>
  <conditionalFormatting sqref="F2:G2">
    <cfRule type="expression" dxfId="20" priority="1">
      <formula>$C$12=""</formula>
    </cfRule>
  </conditionalFormatting>
  <dataValidations count="28">
    <dataValidation type="list" allowBlank="1" showErrorMessage="1" error="プルダウンより選択してください。" prompt="自動表示されます。" sqref="J13:J47" xr:uid="{1DAAA6B1-94D7-4158-8BDE-400E657193C3}">
      <formula1>"サーボ油圧ポンプ式,電動稼働式,なし"</formula1>
    </dataValidation>
    <dataValidation type="list" imeMode="disabled" operator="lessThanOrEqual" allowBlank="1" showErrorMessage="1" errorTitle="無効な入力" error="プルダウンより選択してください。" prompt="40字以内で入力してください。" sqref="J13:J47" xr:uid="{EACA87F4-D5D4-4836-BC59-03574F9CF7DE}">
      <formula1>"サーボ油圧ポンプ式,電動稼働式,なし"</formula1>
    </dataValidation>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Y3 G3:H3" xr:uid="{2D36D369-99ED-45C0-B20C-E5041E681BB3}">
      <formula1>44256</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Y2 F2:H2" xr:uid="{910E7DD1-EFDF-42A5-9543-62B3B8D3EC9E}">
      <formula1>40</formula1>
    </dataValidation>
    <dataValidation type="list" allowBlank="1" showErrorMessage="1" error="プルダウンより選択してください。" prompt="自動表示されます。" sqref="I13:I47" xr:uid="{CE87ED8A-E4C7-40B7-BA08-34B6673F6473}">
      <formula1>"サーボ油圧ポンプ,電動型締,なし"</formula1>
    </dataValidation>
    <dataValidation type="list" imeMode="disabled" operator="lessThanOrEqual" allowBlank="1" showErrorMessage="1" errorTitle="無効な入力" error="プルダウンより選択してください。" prompt="40字以内で入力してください。" sqref="I13:I47" xr:uid="{83120FCE-0CA6-4B1D-AA3E-8F5ED6B08C70}">
      <formula1>"サーボ油圧ポンプ式,電動稼働式"</formula1>
    </dataValidation>
    <dataValidation type="textLength" operator="lessThanOrEqual" allowBlank="1" showErrorMessage="1" errorTitle="無効な入力" error="200文字以下で入力してください。" sqref="W13:W47" xr:uid="{B2686E25-4814-4F7B-964F-2F1137FAD8D2}">
      <formula1>200</formula1>
    </dataValidation>
    <dataValidation allowBlank="1" showInputMessage="1" sqref="Y9 V9:W9" xr:uid="{BB60021B-8060-4A96-BE5B-5A77AEA65837}"/>
    <dataValidation type="textLength" operator="lessThanOrEqual" allowBlank="1" showInputMessage="1" showErrorMessage="1" errorTitle="無効な入力" error="40文字以下で入力してください。" sqref="X13:X47" xr:uid="{C3A1DDA3-B6A2-45A0-A3ED-B32B4A8707AB}">
      <formula1>40</formula1>
    </dataValidation>
    <dataValidation type="list" allowBlank="1" showInputMessage="1" showErrorMessage="1" sqref="Y12:Y47" xr:uid="{7F6DC958-5046-484F-AD4C-CB2C0FE886E5}">
      <formula1>"✔"</formula1>
    </dataValidation>
    <dataValidation type="custom" allowBlank="1" showInputMessage="1" showErrorMessage="1" errorTitle="無効な入力" error="整数で値を入力して下さい。" sqref="V13:W47" xr:uid="{5148BAFB-8F34-4EEF-8228-E6B0B29EF4B5}">
      <formula1>V13=INT(V13)</formula1>
    </dataValidation>
    <dataValidation type="whole" imeMode="disabled" allowBlank="1" showErrorMessage="1" errorTitle="無効な入力" error="半角数字で10字以内で入力してください。" prompt="半角数字で10字以内で入力してください。" sqref="U13:U47" xr:uid="{03FB551F-E011-4ED7-A67E-96D4433C739F}">
      <formula1>1</formula1>
      <formula2>9999999999</formula2>
    </dataValidation>
    <dataValidation allowBlank="1" showErrorMessage="1" error="自動表示されます。" prompt="自動表示されます。" sqref="S13:S47 D13:E47" xr:uid="{7E002FE1-C456-4476-BB12-28341B2A38F7}"/>
    <dataValidation type="whole" imeMode="disabled" allowBlank="1" showErrorMessage="1" errorTitle="無効な入力" error="半角数字4桁で入力してください。" prompt="半角数字4桁で入力してください。" sqref="Q13:Q47" xr:uid="{ECAE6D7A-3F6A-40B4-8227-F7703C58B204}">
      <formula1>1900</formula1>
      <formula2>2020</formula2>
    </dataValidation>
    <dataValidation allowBlank="1" showInputMessage="1" showErrorMessage="1" prompt="自動表示されます。" sqref="S12" xr:uid="{C210804E-1CAA-452A-A4D9-3CB3E67B220B}"/>
    <dataValidation type="textLength" operator="lessThanOrEqual" allowBlank="1" showInputMessage="1" showErrorMessage="1" error="40字以内で入力してください。" prompt="40字以内で入力してください。" sqref="C2:D2" xr:uid="{1076F0A6-1264-428A-9583-78852D1502F6}">
      <formula1>40</formula1>
    </dataValidation>
    <dataValidation type="list" allowBlank="1" showErrorMessage="1" errorTitle="無効な入力" error="プルダウンより選択してください。" prompt="プルダウンより選択してください。" sqref="C13:C47" xr:uid="{C004E2A3-684D-4660-AB41-E2D5D8E51392}">
      <formula1>"コールドチャンバー,ホットチャンバー"</formula1>
    </dataValidation>
    <dataValidation allowBlank="1" showErrorMessage="1" errorTitle="無効な入力" error="自動表示されます。" prompt="自動表示されます。" sqref="P13:P47" xr:uid="{42456089-AB32-41AE-A175-1345D5788CF1}"/>
    <dataValidation type="textLength" operator="lessThanOrEqual" allowBlank="1" showErrorMessage="1" errorTitle="無効な入力" error="10字以内で入力してください。" prompt="10字以内で入力してください。" sqref="N13:N47" xr:uid="{EC440D08-DABF-4F6F-BB90-4B7580CA92C5}">
      <formula1>10</formula1>
    </dataValidation>
    <dataValidation type="custom" imeMode="disabled" operator="lessThanOrEqual" allowBlank="1" showErrorMessage="1" errorTitle="無効な入力" error="小数第三位までを含む半角数字10字以内で入力してください。" prompt="小数第三位までを含む半角数字10字以内で入力してください。" sqref="M13:M47 O13:O47" xr:uid="{C9484300-FC1D-40C9-A2E6-75B25ED86479}">
      <formula1>M13*1000=INT(M13*1000)</formula1>
    </dataValidation>
    <dataValidation type="textLength" operator="lessThanOrEqual" allowBlank="1" showErrorMessage="1" errorTitle="無効な入力" error="30字以内で入力してください。" prompt="30字以内で入力してください。" sqref="L13:L47" xr:uid="{B35ECDB0-3C18-4B26-B641-25D902594EF4}">
      <formula1>30</formula1>
    </dataValidation>
    <dataValidation type="textLength" imeMode="disabled" operator="lessThanOrEqual" allowBlank="1" showErrorMessage="1" errorTitle="無効な入力" error="200字以内で入力してください。" prompt="200字以内で入力してください。" sqref="W13:W47" xr:uid="{0C0DD17D-2163-4CAB-9048-9E703CA1E4F0}">
      <formula1>200</formula1>
    </dataValidation>
    <dataValidation type="textLength" operator="lessThanOrEqual" allowBlank="1" showErrorMessage="1" errorTitle="無効な入力" error="40字以内で入力してください。" prompt="40字以内で入力してください。" sqref="F13:G47" xr:uid="{15BA48B1-4739-4729-A69B-E2D5F850D018}">
      <formula1>40</formula1>
    </dataValidation>
    <dataValidation imeMode="fullKatakana" operator="lessThanOrEqual" allowBlank="1" showInputMessage="1" showErrorMessage="1" sqref="E2" xr:uid="{807725B6-E01A-44E0-9F17-EA43666882D3}"/>
    <dataValidation type="list" imeMode="disabled" operator="lessThanOrEqual" allowBlank="1" showErrorMessage="1" errorTitle="無効な入力" error="プルダウンより選択してください。" prompt="プルダウンより選択してください。" sqref="R13:R47" xr:uid="{D5912DE5-FD6B-4FAD-B1D6-5F0ACCFD9E81}">
      <formula1>"2011,2012,2013,2014,2015,2016,2017,2018,2019,2020,2021"</formula1>
    </dataValidation>
    <dataValidation type="list" allowBlank="1" showErrorMessage="1" errorTitle="無効な入力" error="プルダウンより選択してください。" prompt="プルダウンより選択してください。" sqref="K13:K47" xr:uid="{596A554F-D10F-4756-A72D-4736CDC31486}">
      <formula1>"生産効率,エネルギー効率"</formula1>
    </dataValidation>
    <dataValidation type="list" allowBlank="1" showErrorMessage="1" errorTitle="無効な入力" error="プルダウンより選択してください。" prompt="プルダウンより選択してください。" sqref="T13:T47" xr:uid="{40337C84-8FA6-497E-808F-DF12D8FD338F}">
      <formula1>"あり,なし"</formula1>
    </dataValidation>
    <dataValidation type="list" allowBlank="1" showErrorMessage="1" error="プルダウンより確認結果を選択してください。" prompt="プルダウンより確認結果を選択してください。" sqref="Z13:Z47" xr:uid="{040647BA-F544-4CD3-89B0-3343C55853ED}">
      <formula1>"OK,NG"</formula1>
    </dataValidation>
  </dataValidations>
  <pageMargins left="0.23622047244094491" right="0.23622047244094491" top="0.74803149606299213" bottom="0.74803149606299213" header="0.31496062992125984" footer="0.31496062992125984"/>
  <pageSetup paperSize="8" scale="33" fitToHeight="0" orientation="landscape" r:id="rId1"/>
  <headerFooter>
    <oddHeader>&amp;R&amp;20&amp;F</oddHeader>
    <oddFooter>&amp;C&amp;28&amp;P/&amp;N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I63"/>
  <sheetViews>
    <sheetView view="pageBreakPreview" zoomScale="70" zoomScaleNormal="55" zoomScaleSheetLayoutView="70" zoomScalePageLayoutView="70" workbookViewId="0">
      <selection sqref="A1:G1"/>
    </sheetView>
  </sheetViews>
  <sheetFormatPr defaultColWidth="9" defaultRowHeight="16.5" outlineLevelCol="1"/>
  <cols>
    <col min="1" max="1" width="13.875" style="53" customWidth="1"/>
    <col min="2" max="2" width="21.375" style="53" customWidth="1"/>
    <col min="3" max="3" width="25.875" style="2" customWidth="1"/>
    <col min="4" max="5" width="27.5" style="2" customWidth="1"/>
    <col min="6" max="7" width="37.375" style="2" customWidth="1"/>
    <col min="8" max="8" width="48.125" style="2" customWidth="1"/>
    <col min="9" max="10" width="26.625" style="2" customWidth="1"/>
    <col min="11" max="11" width="21.125" style="2" customWidth="1"/>
    <col min="12" max="12" width="31.25" style="2" customWidth="1"/>
    <col min="13" max="13" width="22.75" style="84" customWidth="1"/>
    <col min="14" max="14" width="14.75" style="2" customWidth="1"/>
    <col min="15" max="15" width="22.75" style="84" customWidth="1"/>
    <col min="16" max="16" width="14.75" style="2" customWidth="1"/>
    <col min="17" max="18" width="17.125" style="2" customWidth="1"/>
    <col min="19" max="19" width="22.25" style="2" customWidth="1"/>
    <col min="20" max="20" width="20.375" style="2" bestFit="1" customWidth="1"/>
    <col min="21" max="21" width="20.75" style="2" customWidth="1"/>
    <col min="22" max="22" width="20.75" style="101" customWidth="1"/>
    <col min="23" max="23" width="45.875" style="101" customWidth="1"/>
    <col min="24" max="24" width="42.25" style="101" customWidth="1"/>
    <col min="25" max="25" width="15.25" style="101" customWidth="1"/>
    <col min="26" max="26" width="19.25" style="2" hidden="1" customWidth="1" outlineLevel="1"/>
    <col min="27" max="27" width="34.125" style="2" hidden="1" customWidth="1" outlineLevel="1"/>
    <col min="28" max="28" width="7" style="2" hidden="1" customWidth="1" collapsed="1"/>
    <col min="29" max="29" width="33.25" style="2" hidden="1" customWidth="1" outlineLevel="1"/>
    <col min="30" max="30" width="9" style="2" hidden="1" customWidth="1" outlineLevel="1"/>
    <col min="31" max="31" width="22.875" style="2" hidden="1" customWidth="1" outlineLevel="1"/>
    <col min="32" max="32" width="24.5" style="2" hidden="1" customWidth="1" outlineLevel="1"/>
    <col min="33" max="33" width="10.125" style="2" hidden="1" customWidth="1" outlineLevel="1"/>
    <col min="34" max="34" width="11" style="2" hidden="1" customWidth="1" outlineLevel="1"/>
    <col min="35" max="35" width="9" style="2" customWidth="1" collapsed="1"/>
    <col min="36" max="39" width="9" style="2" customWidth="1"/>
    <col min="40" max="16384" width="9" style="2"/>
  </cols>
  <sheetData>
    <row r="1" spans="1:34" ht="39.950000000000003" customHeight="1">
      <c r="A1" s="156" t="s">
        <v>50</v>
      </c>
      <c r="B1" s="157"/>
      <c r="C1" s="157"/>
      <c r="D1" s="157"/>
      <c r="E1" s="157"/>
      <c r="F1" s="157"/>
      <c r="G1" s="158"/>
      <c r="H1" s="100"/>
      <c r="I1" s="159" t="s">
        <v>21</v>
      </c>
      <c r="J1" s="160"/>
      <c r="K1" s="160"/>
      <c r="L1" s="160"/>
      <c r="M1" s="161"/>
      <c r="U1" s="101"/>
      <c r="X1" s="1"/>
      <c r="Y1" s="2"/>
      <c r="AE1" s="137" t="s">
        <v>103</v>
      </c>
      <c r="AF1" s="138">
        <v>44545</v>
      </c>
      <c r="AG1" s="139" t="s">
        <v>104</v>
      </c>
      <c r="AH1" s="140" t="s">
        <v>109</v>
      </c>
    </row>
    <row r="2" spans="1:34" ht="119.25" customHeight="1">
      <c r="A2" s="162" t="s">
        <v>39</v>
      </c>
      <c r="B2" s="163"/>
      <c r="C2" s="223"/>
      <c r="D2" s="224"/>
      <c r="E2" s="45" t="s">
        <v>45</v>
      </c>
      <c r="F2" s="225"/>
      <c r="G2" s="226"/>
      <c r="H2" s="100"/>
      <c r="I2" s="46" t="s">
        <v>19</v>
      </c>
      <c r="J2" s="168" t="s">
        <v>88</v>
      </c>
      <c r="K2" s="169"/>
      <c r="L2" s="169"/>
      <c r="M2" s="170"/>
      <c r="U2" s="101"/>
      <c r="Y2" s="2"/>
    </row>
    <row r="3" spans="1:34" ht="119.25" customHeight="1" thickBot="1">
      <c r="A3" s="175" t="s">
        <v>124</v>
      </c>
      <c r="B3" s="176"/>
      <c r="C3" s="176"/>
      <c r="D3" s="176"/>
      <c r="E3" s="177"/>
      <c r="F3" s="47" t="s">
        <v>46</v>
      </c>
      <c r="G3" s="39"/>
      <c r="H3" s="100"/>
      <c r="I3" s="46" t="s">
        <v>20</v>
      </c>
      <c r="J3" s="168" t="s">
        <v>89</v>
      </c>
      <c r="K3" s="169"/>
      <c r="L3" s="169"/>
      <c r="M3" s="170"/>
      <c r="U3" s="101"/>
      <c r="Y3" s="2"/>
    </row>
    <row r="4" spans="1:34" ht="119.25" customHeight="1" thickBot="1">
      <c r="A4" s="178"/>
      <c r="B4" s="179"/>
      <c r="C4" s="179"/>
      <c r="D4" s="179"/>
      <c r="E4" s="180"/>
      <c r="F4" s="48" t="s">
        <v>47</v>
      </c>
      <c r="G4" s="136">
        <f>COUNTIF($B$13:$B$62,"ダイカストマシン")</f>
        <v>0</v>
      </c>
      <c r="H4" s="100"/>
      <c r="I4" s="49" t="s">
        <v>49</v>
      </c>
      <c r="J4" s="181" t="s">
        <v>90</v>
      </c>
      <c r="K4" s="182"/>
      <c r="L4" s="182"/>
      <c r="M4" s="183"/>
      <c r="U4" s="101"/>
      <c r="X4" s="1"/>
      <c r="Z4" s="142" t="s">
        <v>27</v>
      </c>
      <c r="AA4" s="5">
        <f>COUNTIF(Z13:Z62,"OK")</f>
        <v>0</v>
      </c>
    </row>
    <row r="5" spans="1:34" s="3" customFormat="1" ht="90" customHeight="1" thickBot="1">
      <c r="A5" s="50"/>
      <c r="B5" s="50"/>
      <c r="C5" s="50"/>
      <c r="D5" s="50"/>
      <c r="E5" s="50"/>
      <c r="F5" s="50"/>
      <c r="G5" s="50"/>
      <c r="I5" s="105"/>
      <c r="J5" s="50"/>
      <c r="K5" s="50"/>
      <c r="L5" s="50"/>
      <c r="M5" s="79"/>
      <c r="N5" s="50"/>
      <c r="O5" s="79"/>
      <c r="P5" s="50"/>
      <c r="Q5" s="50"/>
      <c r="R5" s="50"/>
      <c r="S5" s="50"/>
      <c r="T5" s="50"/>
      <c r="U5" s="50"/>
      <c r="V5" s="51"/>
      <c r="W5" s="106"/>
      <c r="X5" s="50"/>
      <c r="Y5" s="106"/>
    </row>
    <row r="6" spans="1:34" s="6" customFormat="1" ht="36" customHeight="1">
      <c r="A6" s="14" t="s">
        <v>25</v>
      </c>
      <c r="B6" s="40">
        <v>1</v>
      </c>
      <c r="C6" s="40">
        <v>2</v>
      </c>
      <c r="D6" s="40">
        <v>3</v>
      </c>
      <c r="E6" s="15">
        <v>4</v>
      </c>
      <c r="F6" s="40">
        <v>5</v>
      </c>
      <c r="G6" s="15">
        <v>6</v>
      </c>
      <c r="H6" s="40">
        <v>7</v>
      </c>
      <c r="I6" s="15">
        <v>8</v>
      </c>
      <c r="J6" s="15">
        <v>9</v>
      </c>
      <c r="K6" s="15">
        <v>10</v>
      </c>
      <c r="L6" s="15">
        <v>11</v>
      </c>
      <c r="M6" s="80">
        <v>12</v>
      </c>
      <c r="N6" s="15">
        <v>13</v>
      </c>
      <c r="O6" s="80">
        <v>14</v>
      </c>
      <c r="P6" s="15">
        <v>15</v>
      </c>
      <c r="Q6" s="15">
        <v>16</v>
      </c>
      <c r="R6" s="15">
        <v>17</v>
      </c>
      <c r="S6" s="15">
        <v>18</v>
      </c>
      <c r="T6" s="15">
        <v>19</v>
      </c>
      <c r="U6" s="40">
        <v>20</v>
      </c>
      <c r="V6" s="107">
        <v>21</v>
      </c>
      <c r="W6" s="108">
        <v>22</v>
      </c>
      <c r="X6" s="107">
        <v>23</v>
      </c>
      <c r="Y6" s="109">
        <v>24</v>
      </c>
      <c r="Z6" s="184" t="s">
        <v>18</v>
      </c>
      <c r="AA6" s="185"/>
    </row>
    <row r="7" spans="1:34" s="6" customFormat="1" ht="39">
      <c r="A7" s="16" t="s">
        <v>12</v>
      </c>
      <c r="B7" s="41" t="s">
        <v>13</v>
      </c>
      <c r="C7" s="41" t="s">
        <v>13</v>
      </c>
      <c r="D7" s="41" t="s">
        <v>13</v>
      </c>
      <c r="E7" s="17" t="s">
        <v>57</v>
      </c>
      <c r="F7" s="41" t="s">
        <v>13</v>
      </c>
      <c r="G7" s="110" t="s">
        <v>57</v>
      </c>
      <c r="H7" s="41" t="s">
        <v>13</v>
      </c>
      <c r="I7" s="17" t="s">
        <v>14</v>
      </c>
      <c r="J7" s="17" t="s">
        <v>14</v>
      </c>
      <c r="K7" s="17" t="s">
        <v>14</v>
      </c>
      <c r="L7" s="17" t="s">
        <v>14</v>
      </c>
      <c r="M7" s="81" t="s">
        <v>14</v>
      </c>
      <c r="N7" s="17" t="s">
        <v>14</v>
      </c>
      <c r="O7" s="81" t="s">
        <v>14</v>
      </c>
      <c r="P7" s="17" t="s">
        <v>14</v>
      </c>
      <c r="Q7" s="17" t="s">
        <v>14</v>
      </c>
      <c r="R7" s="17" t="s">
        <v>14</v>
      </c>
      <c r="S7" s="17" t="s">
        <v>14</v>
      </c>
      <c r="T7" s="17" t="s">
        <v>14</v>
      </c>
      <c r="U7" s="41" t="s">
        <v>13</v>
      </c>
      <c r="V7" s="110" t="s">
        <v>57</v>
      </c>
      <c r="W7" s="110" t="s">
        <v>57</v>
      </c>
      <c r="X7" s="111" t="s">
        <v>57</v>
      </c>
      <c r="Y7" s="112" t="s">
        <v>57</v>
      </c>
      <c r="Z7" s="186"/>
      <c r="AA7" s="187"/>
    </row>
    <row r="8" spans="1:34" s="6" customFormat="1" ht="31.5" customHeight="1" thickBot="1">
      <c r="A8" s="18" t="s">
        <v>48</v>
      </c>
      <c r="B8" s="20" t="s">
        <v>26</v>
      </c>
      <c r="C8" s="19" t="s">
        <v>16</v>
      </c>
      <c r="D8" s="20" t="s">
        <v>26</v>
      </c>
      <c r="E8" s="20" t="s">
        <v>26</v>
      </c>
      <c r="F8" s="19" t="s">
        <v>16</v>
      </c>
      <c r="G8" s="19" t="s">
        <v>16</v>
      </c>
      <c r="H8" s="20" t="s">
        <v>26</v>
      </c>
      <c r="I8" s="19" t="s">
        <v>16</v>
      </c>
      <c r="J8" s="19" t="s">
        <v>16</v>
      </c>
      <c r="K8" s="19" t="s">
        <v>16</v>
      </c>
      <c r="L8" s="19" t="s">
        <v>16</v>
      </c>
      <c r="M8" s="82" t="s">
        <v>16</v>
      </c>
      <c r="N8" s="19" t="s">
        <v>16</v>
      </c>
      <c r="O8" s="82" t="s">
        <v>16</v>
      </c>
      <c r="P8" s="20" t="s">
        <v>26</v>
      </c>
      <c r="Q8" s="19" t="s">
        <v>16</v>
      </c>
      <c r="R8" s="19" t="s">
        <v>16</v>
      </c>
      <c r="S8" s="20" t="s">
        <v>26</v>
      </c>
      <c r="T8" s="19" t="s">
        <v>16</v>
      </c>
      <c r="U8" s="44" t="s">
        <v>16</v>
      </c>
      <c r="V8" s="113" t="s">
        <v>17</v>
      </c>
      <c r="W8" s="114" t="s">
        <v>114</v>
      </c>
      <c r="X8" s="115" t="s">
        <v>17</v>
      </c>
      <c r="Y8" s="116" t="s">
        <v>58</v>
      </c>
      <c r="Z8" s="186"/>
      <c r="AA8" s="187"/>
    </row>
    <row r="9" spans="1:34" s="6" customFormat="1" ht="32.25" customHeight="1">
      <c r="A9" s="190" t="s">
        <v>15</v>
      </c>
      <c r="B9" s="193" t="s">
        <v>54</v>
      </c>
      <c r="C9" s="193" t="s">
        <v>53</v>
      </c>
      <c r="D9" s="196" t="s">
        <v>39</v>
      </c>
      <c r="E9" s="197" t="s">
        <v>99</v>
      </c>
      <c r="F9" s="196" t="s">
        <v>0</v>
      </c>
      <c r="G9" s="200" t="s">
        <v>2</v>
      </c>
      <c r="H9" s="196" t="s">
        <v>108</v>
      </c>
      <c r="I9" s="201" t="s">
        <v>106</v>
      </c>
      <c r="J9" s="201" t="s">
        <v>107</v>
      </c>
      <c r="K9" s="171" t="s">
        <v>8</v>
      </c>
      <c r="L9" s="204"/>
      <c r="M9" s="171" t="s">
        <v>40</v>
      </c>
      <c r="N9" s="172"/>
      <c r="O9" s="171" t="s">
        <v>41</v>
      </c>
      <c r="P9" s="172"/>
      <c r="Q9" s="201" t="s">
        <v>117</v>
      </c>
      <c r="R9" s="201" t="s">
        <v>118</v>
      </c>
      <c r="S9" s="215" t="s">
        <v>119</v>
      </c>
      <c r="T9" s="218" t="s">
        <v>56</v>
      </c>
      <c r="U9" s="193" t="s">
        <v>120</v>
      </c>
      <c r="V9" s="206" t="s">
        <v>121</v>
      </c>
      <c r="W9" s="201" t="s">
        <v>60</v>
      </c>
      <c r="X9" s="209" t="s">
        <v>1</v>
      </c>
      <c r="Y9" s="212" t="s">
        <v>59</v>
      </c>
      <c r="Z9" s="186"/>
      <c r="AA9" s="187"/>
      <c r="AC9" s="146" t="s">
        <v>110</v>
      </c>
    </row>
    <row r="10" spans="1:34" s="6" customFormat="1" ht="27" customHeight="1" thickBot="1">
      <c r="A10" s="191"/>
      <c r="B10" s="194"/>
      <c r="C10" s="194"/>
      <c r="D10" s="194"/>
      <c r="E10" s="198"/>
      <c r="F10" s="194"/>
      <c r="G10" s="198"/>
      <c r="H10" s="194"/>
      <c r="I10" s="202"/>
      <c r="J10" s="202"/>
      <c r="K10" s="173"/>
      <c r="L10" s="205"/>
      <c r="M10" s="173"/>
      <c r="N10" s="174"/>
      <c r="O10" s="173"/>
      <c r="P10" s="174"/>
      <c r="Q10" s="202"/>
      <c r="R10" s="202"/>
      <c r="S10" s="216"/>
      <c r="T10" s="219"/>
      <c r="U10" s="221"/>
      <c r="V10" s="207"/>
      <c r="W10" s="202"/>
      <c r="X10" s="210"/>
      <c r="Y10" s="213"/>
      <c r="Z10" s="188"/>
      <c r="AA10" s="189"/>
      <c r="AC10" s="147" t="s">
        <v>111</v>
      </c>
    </row>
    <row r="11" spans="1:34" s="6" customFormat="1" ht="40.5" customHeight="1">
      <c r="A11" s="192"/>
      <c r="B11" s="195"/>
      <c r="C11" s="195"/>
      <c r="D11" s="195"/>
      <c r="E11" s="199"/>
      <c r="F11" s="195"/>
      <c r="G11" s="199"/>
      <c r="H11" s="195"/>
      <c r="I11" s="203"/>
      <c r="J11" s="203"/>
      <c r="K11" s="21" t="s">
        <v>55</v>
      </c>
      <c r="L11" s="22" t="s">
        <v>9</v>
      </c>
      <c r="M11" s="83" t="s">
        <v>3</v>
      </c>
      <c r="N11" s="22" t="s">
        <v>4</v>
      </c>
      <c r="O11" s="85" t="s">
        <v>5</v>
      </c>
      <c r="P11" s="21" t="s">
        <v>4</v>
      </c>
      <c r="Q11" s="203"/>
      <c r="R11" s="203"/>
      <c r="S11" s="217"/>
      <c r="T11" s="220"/>
      <c r="U11" s="222"/>
      <c r="V11" s="208"/>
      <c r="W11" s="203"/>
      <c r="X11" s="211"/>
      <c r="Y11" s="214"/>
      <c r="Z11" s="23" t="s">
        <v>6</v>
      </c>
      <c r="AA11" s="24" t="s">
        <v>1</v>
      </c>
      <c r="AC11" s="7" t="s">
        <v>61</v>
      </c>
      <c r="AD11" s="7" t="s">
        <v>22</v>
      </c>
      <c r="AE11" s="7" t="s">
        <v>63</v>
      </c>
      <c r="AF11" s="7"/>
      <c r="AG11" s="8" t="s">
        <v>23</v>
      </c>
      <c r="AH11" s="8" t="s">
        <v>24</v>
      </c>
    </row>
    <row r="12" spans="1:34" s="6" customFormat="1" ht="34.5" customHeight="1">
      <c r="A12" s="32" t="s">
        <v>10</v>
      </c>
      <c r="B12" s="57" t="s">
        <v>50</v>
      </c>
      <c r="C12" s="33" t="s">
        <v>51</v>
      </c>
      <c r="D12" s="56" t="s">
        <v>100</v>
      </c>
      <c r="E12" s="56" t="s">
        <v>98</v>
      </c>
      <c r="F12" s="35" t="s">
        <v>52</v>
      </c>
      <c r="G12" s="35" t="s">
        <v>7</v>
      </c>
      <c r="H12" s="56" t="str">
        <f t="shared" ref="H12:H17" si="0">G12&amp;AC12</f>
        <v>aaaa-bbbb</v>
      </c>
      <c r="I12" s="34" t="s">
        <v>83</v>
      </c>
      <c r="J12" s="34" t="s">
        <v>62</v>
      </c>
      <c r="K12" s="34" t="s">
        <v>36</v>
      </c>
      <c r="L12" s="35" t="s">
        <v>34</v>
      </c>
      <c r="M12" s="154">
        <v>60</v>
      </c>
      <c r="N12" s="35" t="s">
        <v>35</v>
      </c>
      <c r="O12" s="154">
        <v>40</v>
      </c>
      <c r="P12" s="56" t="str">
        <f t="shared" ref="P12:P13" si="1">IF(N12="","",N12)</f>
        <v>s</v>
      </c>
      <c r="Q12" s="34">
        <v>2010</v>
      </c>
      <c r="R12" s="34">
        <v>2018</v>
      </c>
      <c r="S12" s="30">
        <f t="shared" ref="S12" si="2">IF($M12="","",ROUNDDOWN((ABS($M12-$O12)/$M12)/($R12-$Q12)*100,1))</f>
        <v>4.0999999999999996</v>
      </c>
      <c r="T12" s="36" t="s">
        <v>11</v>
      </c>
      <c r="U12" s="42">
        <v>4500</v>
      </c>
      <c r="V12" s="42">
        <v>4500</v>
      </c>
      <c r="W12" s="117" t="s">
        <v>122</v>
      </c>
      <c r="X12" s="74"/>
      <c r="Y12" s="118"/>
      <c r="Z12" s="37" t="s">
        <v>28</v>
      </c>
      <c r="AA12" s="38"/>
      <c r="AC12" s="6" t="str">
        <f>IF(OR(J12=$AC$9,J12=$AC$10),"["&amp;J12&amp;"付]","")</f>
        <v/>
      </c>
      <c r="AD12" s="6" t="s">
        <v>105</v>
      </c>
      <c r="AE12" s="6" t="s">
        <v>105</v>
      </c>
      <c r="AF12" s="6" t="s">
        <v>105</v>
      </c>
      <c r="AG12" s="6" t="s">
        <v>105</v>
      </c>
      <c r="AH12" s="6" t="s">
        <v>105</v>
      </c>
    </row>
    <row r="13" spans="1:34" s="6" customFormat="1" ht="34.5" customHeight="1">
      <c r="A13" s="52">
        <f>ROW()-12</f>
        <v>1</v>
      </c>
      <c r="B13" s="54" t="str">
        <f>IF($C13="","","ダイカストマシン")</f>
        <v/>
      </c>
      <c r="C13" s="143"/>
      <c r="D13" s="25" t="str">
        <f>IF($B13&lt;&gt;"",$C$2,"")</f>
        <v/>
      </c>
      <c r="E13" s="25" t="str">
        <f>IF($B13&lt;&gt;"",$F$2,"")</f>
        <v/>
      </c>
      <c r="F13" s="26"/>
      <c r="G13" s="145"/>
      <c r="H13" s="56" t="str">
        <f t="shared" si="0"/>
        <v/>
      </c>
      <c r="I13" s="55"/>
      <c r="J13" s="55"/>
      <c r="K13" s="27"/>
      <c r="L13" s="28"/>
      <c r="M13" s="152"/>
      <c r="N13" s="28"/>
      <c r="O13" s="152"/>
      <c r="P13" s="29" t="str">
        <f t="shared" si="1"/>
        <v/>
      </c>
      <c r="Q13" s="27"/>
      <c r="R13" s="27"/>
      <c r="S13" s="30" t="str">
        <f>IFERROR(IF($M13="","",ROUNDDOWN((ABS($M13-$O13)/$M13)/($R13-$Q13)*100,1)),"")</f>
        <v/>
      </c>
      <c r="T13" s="31"/>
      <c r="U13" s="43"/>
      <c r="V13" s="69"/>
      <c r="W13" s="86"/>
      <c r="X13" s="75"/>
      <c r="Y13" s="118"/>
      <c r="Z13" s="130"/>
      <c r="AA13" s="131"/>
      <c r="AC13" s="6" t="str">
        <f t="shared" ref="AC13:AC62" si="3">IF(OR(J13=$AC$9,J13=$AC$10),"["&amp;J13&amp;"付]","")</f>
        <v/>
      </c>
      <c r="AD13" s="141">
        <f t="shared" ref="AD13:AD44" si="4">IF(AND(($B13&lt;&gt;""),(OR(C13="",F13="",G13="",K13="",L13="",M13="",N13="",O13="",Q13="",R13="",T13="",U13="",I13="",J13=""))),1,0)</f>
        <v>0</v>
      </c>
      <c r="AE13" s="141">
        <f t="shared" ref="AE13:AE44" si="5">IF(AND($G13&lt;&gt;"",COUNTIF($G13,"*■*")&gt;0,$W13=""),1,0)</f>
        <v>0</v>
      </c>
      <c r="AF13" s="141" t="str">
        <f>IF(H13="","",TEXT(H13,"G/標準"))</f>
        <v/>
      </c>
      <c r="AG13" s="10">
        <f>IF(AF13="",0,COUNTIF($AF$13:$AF$1048576,AF13))</f>
        <v>0</v>
      </c>
      <c r="AH13" s="10">
        <f>IF(S13&lt;1,1,0)</f>
        <v>0</v>
      </c>
    </row>
    <row r="14" spans="1:34" s="6" customFormat="1" ht="34.5" customHeight="1">
      <c r="A14" s="52">
        <f t="shared" ref="A14:A62" si="6">ROW()-12</f>
        <v>2</v>
      </c>
      <c r="B14" s="54" t="str">
        <f>IF($C14="","","ダイカストマシン")</f>
        <v/>
      </c>
      <c r="C14" s="143"/>
      <c r="D14" s="25" t="str">
        <f t="shared" ref="D14:D62" si="7">IF($B14&lt;&gt;"",$C$2,"")</f>
        <v/>
      </c>
      <c r="E14" s="25" t="str">
        <f t="shared" ref="E14:E62" si="8">IF($B14&lt;&gt;"",$F$2,"")</f>
        <v/>
      </c>
      <c r="F14" s="26"/>
      <c r="G14" s="145"/>
      <c r="H14" s="56" t="str">
        <f t="shared" si="0"/>
        <v/>
      </c>
      <c r="I14" s="55"/>
      <c r="J14" s="55"/>
      <c r="K14" s="27"/>
      <c r="L14" s="28"/>
      <c r="M14" s="152"/>
      <c r="N14" s="28"/>
      <c r="O14" s="152"/>
      <c r="P14" s="29" t="str">
        <f t="shared" ref="P14:P62" si="9">IF(N14="","",N14)</f>
        <v/>
      </c>
      <c r="Q14" s="27"/>
      <c r="R14" s="27"/>
      <c r="S14" s="30" t="str">
        <f t="shared" ref="S14:S62" si="10">IFERROR(IF($M14="","",ROUNDDOWN((ABS($M14-$O14)/$M14)/($R14-$Q14)*100,1)),"")</f>
        <v/>
      </c>
      <c r="T14" s="31"/>
      <c r="U14" s="43"/>
      <c r="V14" s="69"/>
      <c r="W14" s="86"/>
      <c r="X14" s="75"/>
      <c r="Y14" s="118"/>
      <c r="Z14" s="130"/>
      <c r="AA14" s="131"/>
      <c r="AC14" s="6" t="str">
        <f t="shared" si="3"/>
        <v/>
      </c>
      <c r="AD14" s="141">
        <f t="shared" si="4"/>
        <v>0</v>
      </c>
      <c r="AE14" s="141">
        <f t="shared" si="5"/>
        <v>0</v>
      </c>
      <c r="AF14" s="141" t="str">
        <f t="shared" ref="AF14:AF62" si="11">IF(H14="","",TEXT(H14,"G/標準"))</f>
        <v/>
      </c>
      <c r="AG14" s="10">
        <f t="shared" ref="AG14:AG62" si="12">IF(AF14="",0,COUNTIF($AF$13:$AF$1048576,AF14))</f>
        <v>0</v>
      </c>
      <c r="AH14" s="10">
        <f t="shared" ref="AH14:AH62" si="13">IF(S14&lt;1,1,0)</f>
        <v>0</v>
      </c>
    </row>
    <row r="15" spans="1:34" s="6" customFormat="1" ht="34.5" customHeight="1">
      <c r="A15" s="52">
        <f t="shared" si="6"/>
        <v>3</v>
      </c>
      <c r="B15" s="54" t="str">
        <f t="shared" ref="B15:B62" si="14">IF($C15="","","ダイカストマシン")</f>
        <v/>
      </c>
      <c r="C15" s="143"/>
      <c r="D15" s="25" t="str">
        <f t="shared" si="7"/>
        <v/>
      </c>
      <c r="E15" s="25" t="str">
        <f t="shared" si="8"/>
        <v/>
      </c>
      <c r="F15" s="26"/>
      <c r="G15" s="145"/>
      <c r="H15" s="56" t="str">
        <f t="shared" si="0"/>
        <v/>
      </c>
      <c r="I15" s="55"/>
      <c r="J15" s="55"/>
      <c r="K15" s="27"/>
      <c r="L15" s="28"/>
      <c r="M15" s="152"/>
      <c r="N15" s="28"/>
      <c r="O15" s="152"/>
      <c r="P15" s="29" t="str">
        <f t="shared" si="9"/>
        <v/>
      </c>
      <c r="Q15" s="27"/>
      <c r="R15" s="27"/>
      <c r="S15" s="30" t="str">
        <f t="shared" si="10"/>
        <v/>
      </c>
      <c r="T15" s="31"/>
      <c r="U15" s="43"/>
      <c r="V15" s="69"/>
      <c r="W15" s="86"/>
      <c r="X15" s="75"/>
      <c r="Y15" s="118"/>
      <c r="Z15" s="130"/>
      <c r="AA15" s="131"/>
      <c r="AC15" s="6" t="str">
        <f t="shared" si="3"/>
        <v/>
      </c>
      <c r="AD15" s="141">
        <f t="shared" si="4"/>
        <v>0</v>
      </c>
      <c r="AE15" s="141">
        <f t="shared" si="5"/>
        <v>0</v>
      </c>
      <c r="AF15" s="141" t="str">
        <f t="shared" si="11"/>
        <v/>
      </c>
      <c r="AG15" s="10">
        <f t="shared" si="12"/>
        <v>0</v>
      </c>
      <c r="AH15" s="10">
        <f>IF(S15&lt;1,1,0)</f>
        <v>0</v>
      </c>
    </row>
    <row r="16" spans="1:34" s="6" customFormat="1" ht="34.5" customHeight="1">
      <c r="A16" s="52">
        <f t="shared" si="6"/>
        <v>4</v>
      </c>
      <c r="B16" s="54" t="str">
        <f t="shared" si="14"/>
        <v/>
      </c>
      <c r="C16" s="143"/>
      <c r="D16" s="25" t="str">
        <f t="shared" si="7"/>
        <v/>
      </c>
      <c r="E16" s="25" t="str">
        <f t="shared" si="8"/>
        <v/>
      </c>
      <c r="F16" s="26"/>
      <c r="G16" s="145"/>
      <c r="H16" s="56" t="str">
        <f t="shared" si="0"/>
        <v/>
      </c>
      <c r="I16" s="55"/>
      <c r="J16" s="55"/>
      <c r="K16" s="27"/>
      <c r="L16" s="28"/>
      <c r="M16" s="152"/>
      <c r="N16" s="28"/>
      <c r="O16" s="152"/>
      <c r="P16" s="29" t="str">
        <f t="shared" si="9"/>
        <v/>
      </c>
      <c r="Q16" s="27"/>
      <c r="R16" s="27"/>
      <c r="S16" s="30" t="str">
        <f t="shared" si="10"/>
        <v/>
      </c>
      <c r="T16" s="31"/>
      <c r="U16" s="43"/>
      <c r="V16" s="69"/>
      <c r="W16" s="72"/>
      <c r="X16" s="75"/>
      <c r="Y16" s="118"/>
      <c r="Z16" s="130"/>
      <c r="AA16" s="131"/>
      <c r="AC16" s="6" t="str">
        <f t="shared" si="3"/>
        <v/>
      </c>
      <c r="AD16" s="141">
        <f t="shared" si="4"/>
        <v>0</v>
      </c>
      <c r="AE16" s="141">
        <f t="shared" si="5"/>
        <v>0</v>
      </c>
      <c r="AF16" s="141" t="str">
        <f t="shared" si="11"/>
        <v/>
      </c>
      <c r="AG16" s="10">
        <f t="shared" si="12"/>
        <v>0</v>
      </c>
      <c r="AH16" s="10">
        <f t="shared" si="13"/>
        <v>0</v>
      </c>
    </row>
    <row r="17" spans="1:34" s="6" customFormat="1" ht="34.5" customHeight="1">
      <c r="A17" s="52">
        <f t="shared" si="6"/>
        <v>5</v>
      </c>
      <c r="B17" s="54" t="str">
        <f t="shared" si="14"/>
        <v/>
      </c>
      <c r="C17" s="143"/>
      <c r="D17" s="25" t="str">
        <f t="shared" si="7"/>
        <v/>
      </c>
      <c r="E17" s="25" t="str">
        <f t="shared" si="8"/>
        <v/>
      </c>
      <c r="F17" s="26"/>
      <c r="G17" s="145"/>
      <c r="H17" s="56" t="str">
        <f t="shared" si="0"/>
        <v/>
      </c>
      <c r="I17" s="55"/>
      <c r="J17" s="55"/>
      <c r="K17" s="27"/>
      <c r="L17" s="28"/>
      <c r="M17" s="152"/>
      <c r="N17" s="28"/>
      <c r="O17" s="152"/>
      <c r="P17" s="29" t="str">
        <f t="shared" si="9"/>
        <v/>
      </c>
      <c r="Q17" s="27"/>
      <c r="R17" s="27"/>
      <c r="S17" s="30" t="str">
        <f t="shared" si="10"/>
        <v/>
      </c>
      <c r="T17" s="31"/>
      <c r="U17" s="43"/>
      <c r="V17" s="69"/>
      <c r="W17" s="72"/>
      <c r="X17" s="75"/>
      <c r="Y17" s="118"/>
      <c r="Z17" s="130"/>
      <c r="AA17" s="131"/>
      <c r="AC17" s="6" t="str">
        <f t="shared" si="3"/>
        <v/>
      </c>
      <c r="AD17" s="141">
        <f t="shared" si="4"/>
        <v>0</v>
      </c>
      <c r="AE17" s="141">
        <f t="shared" si="5"/>
        <v>0</v>
      </c>
      <c r="AF17" s="141" t="str">
        <f t="shared" si="11"/>
        <v/>
      </c>
      <c r="AG17" s="10">
        <f t="shared" si="12"/>
        <v>0</v>
      </c>
      <c r="AH17" s="10">
        <f t="shared" si="13"/>
        <v>0</v>
      </c>
    </row>
    <row r="18" spans="1:34" s="6" customFormat="1" ht="34.5" customHeight="1">
      <c r="A18" s="52">
        <f t="shared" si="6"/>
        <v>6</v>
      </c>
      <c r="B18" s="54" t="str">
        <f t="shared" si="14"/>
        <v/>
      </c>
      <c r="C18" s="143"/>
      <c r="D18" s="25" t="str">
        <f t="shared" si="7"/>
        <v/>
      </c>
      <c r="E18" s="25" t="str">
        <f t="shared" si="8"/>
        <v/>
      </c>
      <c r="F18" s="26"/>
      <c r="G18" s="145"/>
      <c r="H18" s="56" t="str">
        <f t="shared" ref="H18:H44" si="15">G18&amp;AC18</f>
        <v/>
      </c>
      <c r="I18" s="55"/>
      <c r="J18" s="55"/>
      <c r="K18" s="27"/>
      <c r="L18" s="28"/>
      <c r="M18" s="152"/>
      <c r="N18" s="28"/>
      <c r="O18" s="152"/>
      <c r="P18" s="29" t="str">
        <f t="shared" si="9"/>
        <v/>
      </c>
      <c r="Q18" s="27"/>
      <c r="R18" s="27"/>
      <c r="S18" s="30" t="str">
        <f t="shared" si="10"/>
        <v/>
      </c>
      <c r="T18" s="31"/>
      <c r="U18" s="43"/>
      <c r="V18" s="69"/>
      <c r="W18" s="72"/>
      <c r="X18" s="75"/>
      <c r="Y18" s="118"/>
      <c r="Z18" s="130"/>
      <c r="AA18" s="131"/>
      <c r="AC18" s="6" t="str">
        <f t="shared" si="3"/>
        <v/>
      </c>
      <c r="AD18" s="141">
        <f t="shared" si="4"/>
        <v>0</v>
      </c>
      <c r="AE18" s="141">
        <f t="shared" si="5"/>
        <v>0</v>
      </c>
      <c r="AF18" s="141" t="str">
        <f t="shared" si="11"/>
        <v/>
      </c>
      <c r="AG18" s="10">
        <f t="shared" si="12"/>
        <v>0</v>
      </c>
      <c r="AH18" s="10">
        <f t="shared" si="13"/>
        <v>0</v>
      </c>
    </row>
    <row r="19" spans="1:34" s="6" customFormat="1" ht="34.5" customHeight="1">
      <c r="A19" s="52">
        <f t="shared" si="6"/>
        <v>7</v>
      </c>
      <c r="B19" s="54" t="str">
        <f t="shared" si="14"/>
        <v/>
      </c>
      <c r="C19" s="143"/>
      <c r="D19" s="25" t="str">
        <f t="shared" si="7"/>
        <v/>
      </c>
      <c r="E19" s="25" t="str">
        <f t="shared" si="8"/>
        <v/>
      </c>
      <c r="F19" s="26"/>
      <c r="G19" s="145"/>
      <c r="H19" s="56" t="str">
        <f t="shared" si="15"/>
        <v/>
      </c>
      <c r="I19" s="55"/>
      <c r="J19" s="55"/>
      <c r="K19" s="27"/>
      <c r="L19" s="28"/>
      <c r="M19" s="152"/>
      <c r="N19" s="28"/>
      <c r="O19" s="152"/>
      <c r="P19" s="29" t="str">
        <f t="shared" si="9"/>
        <v/>
      </c>
      <c r="Q19" s="27"/>
      <c r="R19" s="27"/>
      <c r="S19" s="30" t="str">
        <f t="shared" si="10"/>
        <v/>
      </c>
      <c r="T19" s="31"/>
      <c r="U19" s="43"/>
      <c r="V19" s="69"/>
      <c r="W19" s="72"/>
      <c r="X19" s="75"/>
      <c r="Y19" s="118"/>
      <c r="Z19" s="130"/>
      <c r="AA19" s="131"/>
      <c r="AC19" s="6" t="str">
        <f t="shared" si="3"/>
        <v/>
      </c>
      <c r="AD19" s="141">
        <f t="shared" si="4"/>
        <v>0</v>
      </c>
      <c r="AE19" s="141">
        <f t="shared" si="5"/>
        <v>0</v>
      </c>
      <c r="AF19" s="141" t="str">
        <f t="shared" si="11"/>
        <v/>
      </c>
      <c r="AG19" s="10">
        <f t="shared" si="12"/>
        <v>0</v>
      </c>
      <c r="AH19" s="10">
        <f t="shared" si="13"/>
        <v>0</v>
      </c>
    </row>
    <row r="20" spans="1:34" s="6" customFormat="1" ht="34.5" customHeight="1">
      <c r="A20" s="52">
        <f t="shared" si="6"/>
        <v>8</v>
      </c>
      <c r="B20" s="54" t="str">
        <f t="shared" si="14"/>
        <v/>
      </c>
      <c r="C20" s="143"/>
      <c r="D20" s="25" t="str">
        <f t="shared" si="7"/>
        <v/>
      </c>
      <c r="E20" s="25" t="str">
        <f t="shared" si="8"/>
        <v/>
      </c>
      <c r="F20" s="26"/>
      <c r="G20" s="145"/>
      <c r="H20" s="56" t="str">
        <f t="shared" si="15"/>
        <v/>
      </c>
      <c r="I20" s="55"/>
      <c r="J20" s="55"/>
      <c r="K20" s="27"/>
      <c r="L20" s="28"/>
      <c r="M20" s="152"/>
      <c r="N20" s="28"/>
      <c r="O20" s="152"/>
      <c r="P20" s="29" t="str">
        <f t="shared" si="9"/>
        <v/>
      </c>
      <c r="Q20" s="27"/>
      <c r="R20" s="27"/>
      <c r="S20" s="30" t="str">
        <f t="shared" si="10"/>
        <v/>
      </c>
      <c r="T20" s="31"/>
      <c r="U20" s="43"/>
      <c r="V20" s="69"/>
      <c r="W20" s="72"/>
      <c r="X20" s="75"/>
      <c r="Y20" s="118"/>
      <c r="Z20" s="130"/>
      <c r="AA20" s="131"/>
      <c r="AC20" s="6" t="str">
        <f t="shared" si="3"/>
        <v/>
      </c>
      <c r="AD20" s="141">
        <f t="shared" si="4"/>
        <v>0</v>
      </c>
      <c r="AE20" s="141">
        <f t="shared" si="5"/>
        <v>0</v>
      </c>
      <c r="AF20" s="141" t="str">
        <f t="shared" si="11"/>
        <v/>
      </c>
      <c r="AG20" s="10">
        <f t="shared" si="12"/>
        <v>0</v>
      </c>
      <c r="AH20" s="10">
        <f t="shared" si="13"/>
        <v>0</v>
      </c>
    </row>
    <row r="21" spans="1:34" s="6" customFormat="1" ht="34.5" customHeight="1">
      <c r="A21" s="52">
        <f t="shared" si="6"/>
        <v>9</v>
      </c>
      <c r="B21" s="54" t="str">
        <f t="shared" si="14"/>
        <v/>
      </c>
      <c r="C21" s="143"/>
      <c r="D21" s="25" t="str">
        <f t="shared" si="7"/>
        <v/>
      </c>
      <c r="E21" s="25" t="str">
        <f t="shared" si="8"/>
        <v/>
      </c>
      <c r="F21" s="26"/>
      <c r="G21" s="145"/>
      <c r="H21" s="56" t="str">
        <f t="shared" si="15"/>
        <v/>
      </c>
      <c r="I21" s="55"/>
      <c r="J21" s="55"/>
      <c r="K21" s="27"/>
      <c r="L21" s="28"/>
      <c r="M21" s="152"/>
      <c r="N21" s="28"/>
      <c r="O21" s="152"/>
      <c r="P21" s="29" t="str">
        <f t="shared" si="9"/>
        <v/>
      </c>
      <c r="Q21" s="27"/>
      <c r="R21" s="27"/>
      <c r="S21" s="30" t="str">
        <f t="shared" si="10"/>
        <v/>
      </c>
      <c r="T21" s="31"/>
      <c r="U21" s="43"/>
      <c r="V21" s="69"/>
      <c r="W21" s="72"/>
      <c r="X21" s="75"/>
      <c r="Y21" s="118"/>
      <c r="Z21" s="130"/>
      <c r="AA21" s="131"/>
      <c r="AC21" s="6" t="str">
        <f t="shared" si="3"/>
        <v/>
      </c>
      <c r="AD21" s="141">
        <f t="shared" si="4"/>
        <v>0</v>
      </c>
      <c r="AE21" s="141">
        <f t="shared" si="5"/>
        <v>0</v>
      </c>
      <c r="AF21" s="141" t="str">
        <f t="shared" si="11"/>
        <v/>
      </c>
      <c r="AG21" s="10">
        <f t="shared" si="12"/>
        <v>0</v>
      </c>
      <c r="AH21" s="10">
        <f t="shared" si="13"/>
        <v>0</v>
      </c>
    </row>
    <row r="22" spans="1:34" s="6" customFormat="1" ht="34.5" customHeight="1">
      <c r="A22" s="52">
        <f t="shared" si="6"/>
        <v>10</v>
      </c>
      <c r="B22" s="54" t="str">
        <f t="shared" si="14"/>
        <v/>
      </c>
      <c r="C22" s="143"/>
      <c r="D22" s="25" t="str">
        <f t="shared" si="7"/>
        <v/>
      </c>
      <c r="E22" s="25" t="str">
        <f t="shared" si="8"/>
        <v/>
      </c>
      <c r="F22" s="26"/>
      <c r="G22" s="26"/>
      <c r="H22" s="56" t="str">
        <f t="shared" si="15"/>
        <v/>
      </c>
      <c r="I22" s="55"/>
      <c r="J22" s="55"/>
      <c r="K22" s="27"/>
      <c r="L22" s="28"/>
      <c r="M22" s="152"/>
      <c r="N22" s="28"/>
      <c r="O22" s="152"/>
      <c r="P22" s="29" t="str">
        <f t="shared" si="9"/>
        <v/>
      </c>
      <c r="Q22" s="27"/>
      <c r="R22" s="27"/>
      <c r="S22" s="30" t="str">
        <f t="shared" si="10"/>
        <v/>
      </c>
      <c r="T22" s="31"/>
      <c r="U22" s="43"/>
      <c r="V22" s="69"/>
      <c r="W22" s="72"/>
      <c r="X22" s="75"/>
      <c r="Y22" s="118"/>
      <c r="Z22" s="130"/>
      <c r="AA22" s="131"/>
      <c r="AC22" s="6" t="str">
        <f t="shared" si="3"/>
        <v/>
      </c>
      <c r="AD22" s="141">
        <f t="shared" si="4"/>
        <v>0</v>
      </c>
      <c r="AE22" s="141">
        <f t="shared" si="5"/>
        <v>0</v>
      </c>
      <c r="AF22" s="141" t="str">
        <f t="shared" si="11"/>
        <v/>
      </c>
      <c r="AG22" s="10">
        <f t="shared" si="12"/>
        <v>0</v>
      </c>
      <c r="AH22" s="10">
        <f t="shared" si="13"/>
        <v>0</v>
      </c>
    </row>
    <row r="23" spans="1:34" s="6" customFormat="1" ht="34.5" customHeight="1">
      <c r="A23" s="52">
        <f t="shared" si="6"/>
        <v>11</v>
      </c>
      <c r="B23" s="54" t="str">
        <f t="shared" si="14"/>
        <v/>
      </c>
      <c r="C23" s="143"/>
      <c r="D23" s="25" t="str">
        <f t="shared" si="7"/>
        <v/>
      </c>
      <c r="E23" s="25" t="str">
        <f t="shared" si="8"/>
        <v/>
      </c>
      <c r="F23" s="26"/>
      <c r="G23" s="26"/>
      <c r="H23" s="56" t="str">
        <f t="shared" si="15"/>
        <v/>
      </c>
      <c r="I23" s="55"/>
      <c r="J23" s="55"/>
      <c r="K23" s="27"/>
      <c r="L23" s="28"/>
      <c r="M23" s="152"/>
      <c r="N23" s="28"/>
      <c r="O23" s="152"/>
      <c r="P23" s="29" t="str">
        <f t="shared" si="9"/>
        <v/>
      </c>
      <c r="Q23" s="27"/>
      <c r="R23" s="27"/>
      <c r="S23" s="30" t="str">
        <f t="shared" si="10"/>
        <v/>
      </c>
      <c r="T23" s="31"/>
      <c r="U23" s="43"/>
      <c r="V23" s="69"/>
      <c r="W23" s="72"/>
      <c r="X23" s="75"/>
      <c r="Y23" s="118"/>
      <c r="Z23" s="130"/>
      <c r="AA23" s="131"/>
      <c r="AC23" s="6" t="str">
        <f t="shared" si="3"/>
        <v/>
      </c>
      <c r="AD23" s="141">
        <f t="shared" si="4"/>
        <v>0</v>
      </c>
      <c r="AE23" s="141">
        <f t="shared" si="5"/>
        <v>0</v>
      </c>
      <c r="AF23" s="141" t="str">
        <f t="shared" si="11"/>
        <v/>
      </c>
      <c r="AG23" s="10">
        <f t="shared" si="12"/>
        <v>0</v>
      </c>
      <c r="AH23" s="10">
        <f t="shared" si="13"/>
        <v>0</v>
      </c>
    </row>
    <row r="24" spans="1:34" s="6" customFormat="1" ht="34.5" customHeight="1">
      <c r="A24" s="52">
        <f t="shared" si="6"/>
        <v>12</v>
      </c>
      <c r="B24" s="54" t="str">
        <f t="shared" si="14"/>
        <v/>
      </c>
      <c r="C24" s="143"/>
      <c r="D24" s="25" t="str">
        <f t="shared" si="7"/>
        <v/>
      </c>
      <c r="E24" s="25" t="str">
        <f t="shared" si="8"/>
        <v/>
      </c>
      <c r="F24" s="26"/>
      <c r="G24" s="26"/>
      <c r="H24" s="56" t="str">
        <f t="shared" si="15"/>
        <v/>
      </c>
      <c r="I24" s="55"/>
      <c r="J24" s="55"/>
      <c r="K24" s="27"/>
      <c r="L24" s="28"/>
      <c r="M24" s="152"/>
      <c r="N24" s="28"/>
      <c r="O24" s="152"/>
      <c r="P24" s="29" t="str">
        <f t="shared" si="9"/>
        <v/>
      </c>
      <c r="Q24" s="27"/>
      <c r="R24" s="27"/>
      <c r="S24" s="30" t="str">
        <f t="shared" si="10"/>
        <v/>
      </c>
      <c r="T24" s="31"/>
      <c r="U24" s="43"/>
      <c r="V24" s="69"/>
      <c r="W24" s="72"/>
      <c r="X24" s="75"/>
      <c r="Y24" s="118"/>
      <c r="Z24" s="130"/>
      <c r="AA24" s="131"/>
      <c r="AC24" s="6" t="str">
        <f t="shared" si="3"/>
        <v/>
      </c>
      <c r="AD24" s="141">
        <f t="shared" si="4"/>
        <v>0</v>
      </c>
      <c r="AE24" s="141">
        <f t="shared" si="5"/>
        <v>0</v>
      </c>
      <c r="AF24" s="141" t="str">
        <f t="shared" si="11"/>
        <v/>
      </c>
      <c r="AG24" s="10">
        <f t="shared" si="12"/>
        <v>0</v>
      </c>
      <c r="AH24" s="10">
        <f t="shared" si="13"/>
        <v>0</v>
      </c>
    </row>
    <row r="25" spans="1:34" s="6" customFormat="1" ht="34.5" customHeight="1">
      <c r="A25" s="52">
        <f t="shared" si="6"/>
        <v>13</v>
      </c>
      <c r="B25" s="54" t="str">
        <f t="shared" si="14"/>
        <v/>
      </c>
      <c r="C25" s="143"/>
      <c r="D25" s="25" t="str">
        <f t="shared" si="7"/>
        <v/>
      </c>
      <c r="E25" s="25" t="str">
        <f t="shared" si="8"/>
        <v/>
      </c>
      <c r="F25" s="26"/>
      <c r="G25" s="26"/>
      <c r="H25" s="56" t="str">
        <f t="shared" si="15"/>
        <v/>
      </c>
      <c r="I25" s="55"/>
      <c r="J25" s="55"/>
      <c r="K25" s="27"/>
      <c r="L25" s="28"/>
      <c r="M25" s="152"/>
      <c r="N25" s="28"/>
      <c r="O25" s="152"/>
      <c r="P25" s="29" t="str">
        <f t="shared" si="9"/>
        <v/>
      </c>
      <c r="Q25" s="27"/>
      <c r="R25" s="27"/>
      <c r="S25" s="30" t="str">
        <f t="shared" si="10"/>
        <v/>
      </c>
      <c r="T25" s="31"/>
      <c r="U25" s="43"/>
      <c r="V25" s="69"/>
      <c r="W25" s="72"/>
      <c r="X25" s="75"/>
      <c r="Y25" s="118"/>
      <c r="Z25" s="130"/>
      <c r="AA25" s="131"/>
      <c r="AC25" s="6" t="str">
        <f t="shared" si="3"/>
        <v/>
      </c>
      <c r="AD25" s="141">
        <f t="shared" si="4"/>
        <v>0</v>
      </c>
      <c r="AE25" s="141">
        <f t="shared" si="5"/>
        <v>0</v>
      </c>
      <c r="AF25" s="141" t="str">
        <f t="shared" si="11"/>
        <v/>
      </c>
      <c r="AG25" s="10">
        <f t="shared" si="12"/>
        <v>0</v>
      </c>
      <c r="AH25" s="10">
        <f t="shared" si="13"/>
        <v>0</v>
      </c>
    </row>
    <row r="26" spans="1:34" s="6" customFormat="1" ht="34.5" customHeight="1">
      <c r="A26" s="52">
        <f t="shared" si="6"/>
        <v>14</v>
      </c>
      <c r="B26" s="54" t="str">
        <f t="shared" si="14"/>
        <v/>
      </c>
      <c r="C26" s="143"/>
      <c r="D26" s="25" t="str">
        <f t="shared" si="7"/>
        <v/>
      </c>
      <c r="E26" s="25" t="str">
        <f t="shared" si="8"/>
        <v/>
      </c>
      <c r="F26" s="26"/>
      <c r="G26" s="26"/>
      <c r="H26" s="56" t="str">
        <f t="shared" si="15"/>
        <v/>
      </c>
      <c r="I26" s="55"/>
      <c r="J26" s="55"/>
      <c r="K26" s="27"/>
      <c r="L26" s="28"/>
      <c r="M26" s="152"/>
      <c r="N26" s="28"/>
      <c r="O26" s="152"/>
      <c r="P26" s="29" t="str">
        <f t="shared" si="9"/>
        <v/>
      </c>
      <c r="Q26" s="27"/>
      <c r="R26" s="27"/>
      <c r="S26" s="30" t="str">
        <f t="shared" si="10"/>
        <v/>
      </c>
      <c r="T26" s="31"/>
      <c r="U26" s="43"/>
      <c r="V26" s="69"/>
      <c r="W26" s="72"/>
      <c r="X26" s="75"/>
      <c r="Y26" s="118"/>
      <c r="Z26" s="130"/>
      <c r="AA26" s="131"/>
      <c r="AC26" s="6" t="str">
        <f t="shared" si="3"/>
        <v/>
      </c>
      <c r="AD26" s="141">
        <f t="shared" si="4"/>
        <v>0</v>
      </c>
      <c r="AE26" s="141">
        <f t="shared" si="5"/>
        <v>0</v>
      </c>
      <c r="AF26" s="141" t="str">
        <f t="shared" si="11"/>
        <v/>
      </c>
      <c r="AG26" s="10">
        <f t="shared" si="12"/>
        <v>0</v>
      </c>
      <c r="AH26" s="10">
        <f t="shared" si="13"/>
        <v>0</v>
      </c>
    </row>
    <row r="27" spans="1:34" s="6" customFormat="1" ht="34.5" customHeight="1">
      <c r="A27" s="52">
        <f t="shared" si="6"/>
        <v>15</v>
      </c>
      <c r="B27" s="54" t="str">
        <f t="shared" si="14"/>
        <v/>
      </c>
      <c r="C27" s="143"/>
      <c r="D27" s="25" t="str">
        <f t="shared" si="7"/>
        <v/>
      </c>
      <c r="E27" s="25" t="str">
        <f t="shared" si="8"/>
        <v/>
      </c>
      <c r="F27" s="26"/>
      <c r="G27" s="26"/>
      <c r="H27" s="56" t="str">
        <f t="shared" si="15"/>
        <v/>
      </c>
      <c r="I27" s="55"/>
      <c r="J27" s="55"/>
      <c r="K27" s="27"/>
      <c r="L27" s="28"/>
      <c r="M27" s="152"/>
      <c r="N27" s="28"/>
      <c r="O27" s="152"/>
      <c r="P27" s="29" t="str">
        <f t="shared" si="9"/>
        <v/>
      </c>
      <c r="Q27" s="27"/>
      <c r="R27" s="27"/>
      <c r="S27" s="30" t="str">
        <f t="shared" si="10"/>
        <v/>
      </c>
      <c r="T27" s="31"/>
      <c r="U27" s="43"/>
      <c r="V27" s="69"/>
      <c r="W27" s="72"/>
      <c r="X27" s="75"/>
      <c r="Y27" s="118"/>
      <c r="Z27" s="130"/>
      <c r="AA27" s="131"/>
      <c r="AC27" s="6" t="str">
        <f t="shared" si="3"/>
        <v/>
      </c>
      <c r="AD27" s="141">
        <f t="shared" si="4"/>
        <v>0</v>
      </c>
      <c r="AE27" s="141">
        <f t="shared" si="5"/>
        <v>0</v>
      </c>
      <c r="AF27" s="141" t="str">
        <f t="shared" si="11"/>
        <v/>
      </c>
      <c r="AG27" s="10">
        <f t="shared" si="12"/>
        <v>0</v>
      </c>
      <c r="AH27" s="10">
        <f t="shared" si="13"/>
        <v>0</v>
      </c>
    </row>
    <row r="28" spans="1:34" s="6" customFormat="1" ht="34.5" customHeight="1">
      <c r="A28" s="52">
        <f t="shared" si="6"/>
        <v>16</v>
      </c>
      <c r="B28" s="54" t="str">
        <f t="shared" si="14"/>
        <v/>
      </c>
      <c r="C28" s="143"/>
      <c r="D28" s="25" t="str">
        <f t="shared" si="7"/>
        <v/>
      </c>
      <c r="E28" s="25" t="str">
        <f t="shared" si="8"/>
        <v/>
      </c>
      <c r="F28" s="26"/>
      <c r="G28" s="26"/>
      <c r="H28" s="56" t="str">
        <f t="shared" si="15"/>
        <v/>
      </c>
      <c r="I28" s="55"/>
      <c r="J28" s="55"/>
      <c r="K28" s="27"/>
      <c r="L28" s="28"/>
      <c r="M28" s="152"/>
      <c r="N28" s="28"/>
      <c r="O28" s="152"/>
      <c r="P28" s="29" t="str">
        <f t="shared" si="9"/>
        <v/>
      </c>
      <c r="Q28" s="27"/>
      <c r="R28" s="27"/>
      <c r="S28" s="30" t="str">
        <f t="shared" si="10"/>
        <v/>
      </c>
      <c r="T28" s="31"/>
      <c r="U28" s="43"/>
      <c r="V28" s="69"/>
      <c r="W28" s="72"/>
      <c r="X28" s="75"/>
      <c r="Y28" s="118"/>
      <c r="Z28" s="130"/>
      <c r="AA28" s="131"/>
      <c r="AC28" s="6" t="str">
        <f t="shared" si="3"/>
        <v/>
      </c>
      <c r="AD28" s="141">
        <f t="shared" si="4"/>
        <v>0</v>
      </c>
      <c r="AE28" s="141">
        <f t="shared" si="5"/>
        <v>0</v>
      </c>
      <c r="AF28" s="141" t="str">
        <f t="shared" si="11"/>
        <v/>
      </c>
      <c r="AG28" s="10">
        <f t="shared" si="12"/>
        <v>0</v>
      </c>
      <c r="AH28" s="10">
        <f t="shared" si="13"/>
        <v>0</v>
      </c>
    </row>
    <row r="29" spans="1:34" s="6" customFormat="1" ht="34.5" customHeight="1">
      <c r="A29" s="52">
        <f t="shared" si="6"/>
        <v>17</v>
      </c>
      <c r="B29" s="54" t="str">
        <f t="shared" si="14"/>
        <v/>
      </c>
      <c r="C29" s="143"/>
      <c r="D29" s="25" t="str">
        <f t="shared" si="7"/>
        <v/>
      </c>
      <c r="E29" s="25" t="str">
        <f t="shared" si="8"/>
        <v/>
      </c>
      <c r="F29" s="26"/>
      <c r="G29" s="26"/>
      <c r="H29" s="56" t="str">
        <f t="shared" si="15"/>
        <v/>
      </c>
      <c r="I29" s="55"/>
      <c r="J29" s="55"/>
      <c r="K29" s="27"/>
      <c r="L29" s="28"/>
      <c r="M29" s="152"/>
      <c r="N29" s="28"/>
      <c r="O29" s="152"/>
      <c r="P29" s="29" t="str">
        <f t="shared" si="9"/>
        <v/>
      </c>
      <c r="Q29" s="27"/>
      <c r="R29" s="27"/>
      <c r="S29" s="30" t="str">
        <f t="shared" si="10"/>
        <v/>
      </c>
      <c r="T29" s="31"/>
      <c r="U29" s="43"/>
      <c r="V29" s="69"/>
      <c r="W29" s="72"/>
      <c r="X29" s="75"/>
      <c r="Y29" s="118"/>
      <c r="Z29" s="130"/>
      <c r="AA29" s="131"/>
      <c r="AC29" s="6" t="str">
        <f t="shared" si="3"/>
        <v/>
      </c>
      <c r="AD29" s="141">
        <f t="shared" si="4"/>
        <v>0</v>
      </c>
      <c r="AE29" s="141">
        <f t="shared" si="5"/>
        <v>0</v>
      </c>
      <c r="AF29" s="141" t="str">
        <f t="shared" si="11"/>
        <v/>
      </c>
      <c r="AG29" s="10">
        <f t="shared" si="12"/>
        <v>0</v>
      </c>
      <c r="AH29" s="10">
        <f t="shared" si="13"/>
        <v>0</v>
      </c>
    </row>
    <row r="30" spans="1:34" s="6" customFormat="1" ht="34.5" customHeight="1">
      <c r="A30" s="52">
        <f t="shared" si="6"/>
        <v>18</v>
      </c>
      <c r="B30" s="54" t="str">
        <f t="shared" si="14"/>
        <v/>
      </c>
      <c r="C30" s="143"/>
      <c r="D30" s="25" t="str">
        <f t="shared" si="7"/>
        <v/>
      </c>
      <c r="E30" s="25" t="str">
        <f t="shared" si="8"/>
        <v/>
      </c>
      <c r="F30" s="26"/>
      <c r="G30" s="26"/>
      <c r="H30" s="56" t="str">
        <f t="shared" si="15"/>
        <v/>
      </c>
      <c r="I30" s="55"/>
      <c r="J30" s="55"/>
      <c r="K30" s="27"/>
      <c r="L30" s="28"/>
      <c r="M30" s="152"/>
      <c r="N30" s="28"/>
      <c r="O30" s="152"/>
      <c r="P30" s="29" t="str">
        <f t="shared" si="9"/>
        <v/>
      </c>
      <c r="Q30" s="27"/>
      <c r="R30" s="27"/>
      <c r="S30" s="30" t="str">
        <f t="shared" si="10"/>
        <v/>
      </c>
      <c r="T30" s="31"/>
      <c r="U30" s="43"/>
      <c r="V30" s="69"/>
      <c r="W30" s="72"/>
      <c r="X30" s="75"/>
      <c r="Y30" s="118"/>
      <c r="Z30" s="130"/>
      <c r="AA30" s="131"/>
      <c r="AC30" s="6" t="str">
        <f t="shared" si="3"/>
        <v/>
      </c>
      <c r="AD30" s="141">
        <f t="shared" si="4"/>
        <v>0</v>
      </c>
      <c r="AE30" s="141">
        <f t="shared" si="5"/>
        <v>0</v>
      </c>
      <c r="AF30" s="141" t="str">
        <f t="shared" si="11"/>
        <v/>
      </c>
      <c r="AG30" s="10">
        <f t="shared" si="12"/>
        <v>0</v>
      </c>
      <c r="AH30" s="10">
        <f t="shared" si="13"/>
        <v>0</v>
      </c>
    </row>
    <row r="31" spans="1:34" s="6" customFormat="1" ht="34.5" customHeight="1">
      <c r="A31" s="52">
        <f t="shared" si="6"/>
        <v>19</v>
      </c>
      <c r="B31" s="54" t="str">
        <f t="shared" si="14"/>
        <v/>
      </c>
      <c r="C31" s="143"/>
      <c r="D31" s="25" t="str">
        <f t="shared" si="7"/>
        <v/>
      </c>
      <c r="E31" s="25" t="str">
        <f t="shared" si="8"/>
        <v/>
      </c>
      <c r="F31" s="26"/>
      <c r="G31" s="26"/>
      <c r="H31" s="56" t="str">
        <f t="shared" si="15"/>
        <v/>
      </c>
      <c r="I31" s="55"/>
      <c r="J31" s="55"/>
      <c r="K31" s="27"/>
      <c r="L31" s="28"/>
      <c r="M31" s="152"/>
      <c r="N31" s="28"/>
      <c r="O31" s="152"/>
      <c r="P31" s="29" t="str">
        <f t="shared" si="9"/>
        <v/>
      </c>
      <c r="Q31" s="27"/>
      <c r="R31" s="27"/>
      <c r="S31" s="30" t="str">
        <f t="shared" si="10"/>
        <v/>
      </c>
      <c r="T31" s="31"/>
      <c r="U31" s="43"/>
      <c r="V31" s="69"/>
      <c r="W31" s="72"/>
      <c r="X31" s="75"/>
      <c r="Y31" s="118"/>
      <c r="Z31" s="130"/>
      <c r="AA31" s="131"/>
      <c r="AC31" s="6" t="str">
        <f t="shared" si="3"/>
        <v/>
      </c>
      <c r="AD31" s="141">
        <f t="shared" si="4"/>
        <v>0</v>
      </c>
      <c r="AE31" s="141">
        <f t="shared" si="5"/>
        <v>0</v>
      </c>
      <c r="AF31" s="141" t="str">
        <f t="shared" si="11"/>
        <v/>
      </c>
      <c r="AG31" s="10">
        <f t="shared" si="12"/>
        <v>0</v>
      </c>
      <c r="AH31" s="10">
        <f t="shared" si="13"/>
        <v>0</v>
      </c>
    </row>
    <row r="32" spans="1:34" s="6" customFormat="1" ht="34.5" customHeight="1">
      <c r="A32" s="52">
        <f t="shared" si="6"/>
        <v>20</v>
      </c>
      <c r="B32" s="54" t="str">
        <f t="shared" si="14"/>
        <v/>
      </c>
      <c r="C32" s="143"/>
      <c r="D32" s="25" t="str">
        <f t="shared" si="7"/>
        <v/>
      </c>
      <c r="E32" s="25" t="str">
        <f t="shared" si="8"/>
        <v/>
      </c>
      <c r="F32" s="26"/>
      <c r="G32" s="26"/>
      <c r="H32" s="56" t="str">
        <f t="shared" si="15"/>
        <v/>
      </c>
      <c r="I32" s="55"/>
      <c r="J32" s="55"/>
      <c r="K32" s="27"/>
      <c r="L32" s="28"/>
      <c r="M32" s="152"/>
      <c r="N32" s="28"/>
      <c r="O32" s="152"/>
      <c r="P32" s="29" t="str">
        <f t="shared" si="9"/>
        <v/>
      </c>
      <c r="Q32" s="27"/>
      <c r="R32" s="27"/>
      <c r="S32" s="30" t="str">
        <f t="shared" si="10"/>
        <v/>
      </c>
      <c r="T32" s="31"/>
      <c r="U32" s="43"/>
      <c r="V32" s="69"/>
      <c r="W32" s="72"/>
      <c r="X32" s="75"/>
      <c r="Y32" s="118"/>
      <c r="Z32" s="130"/>
      <c r="AA32" s="131"/>
      <c r="AC32" s="6" t="str">
        <f t="shared" si="3"/>
        <v/>
      </c>
      <c r="AD32" s="141">
        <f t="shared" si="4"/>
        <v>0</v>
      </c>
      <c r="AE32" s="141">
        <f t="shared" si="5"/>
        <v>0</v>
      </c>
      <c r="AF32" s="141" t="str">
        <f t="shared" si="11"/>
        <v/>
      </c>
      <c r="AG32" s="10">
        <f t="shared" si="12"/>
        <v>0</v>
      </c>
      <c r="AH32" s="10">
        <f t="shared" si="13"/>
        <v>0</v>
      </c>
    </row>
    <row r="33" spans="1:34" s="6" customFormat="1" ht="34.5" customHeight="1">
      <c r="A33" s="52">
        <f t="shared" si="6"/>
        <v>21</v>
      </c>
      <c r="B33" s="54" t="str">
        <f t="shared" si="14"/>
        <v/>
      </c>
      <c r="C33" s="143"/>
      <c r="D33" s="25" t="str">
        <f t="shared" si="7"/>
        <v/>
      </c>
      <c r="E33" s="25" t="str">
        <f t="shared" si="8"/>
        <v/>
      </c>
      <c r="F33" s="26"/>
      <c r="G33" s="26"/>
      <c r="H33" s="56" t="str">
        <f t="shared" si="15"/>
        <v/>
      </c>
      <c r="I33" s="55"/>
      <c r="J33" s="55"/>
      <c r="K33" s="27"/>
      <c r="L33" s="28"/>
      <c r="M33" s="152"/>
      <c r="N33" s="28"/>
      <c r="O33" s="152"/>
      <c r="P33" s="29" t="str">
        <f t="shared" si="9"/>
        <v/>
      </c>
      <c r="Q33" s="27"/>
      <c r="R33" s="27"/>
      <c r="S33" s="30" t="str">
        <f t="shared" si="10"/>
        <v/>
      </c>
      <c r="T33" s="31"/>
      <c r="U33" s="43"/>
      <c r="V33" s="69"/>
      <c r="W33" s="72"/>
      <c r="X33" s="75"/>
      <c r="Y33" s="118"/>
      <c r="Z33" s="130"/>
      <c r="AA33" s="131"/>
      <c r="AC33" s="6" t="str">
        <f t="shared" si="3"/>
        <v/>
      </c>
      <c r="AD33" s="141">
        <f t="shared" si="4"/>
        <v>0</v>
      </c>
      <c r="AE33" s="141">
        <f t="shared" si="5"/>
        <v>0</v>
      </c>
      <c r="AF33" s="141" t="str">
        <f t="shared" si="11"/>
        <v/>
      </c>
      <c r="AG33" s="10">
        <f t="shared" si="12"/>
        <v>0</v>
      </c>
      <c r="AH33" s="10">
        <f t="shared" si="13"/>
        <v>0</v>
      </c>
    </row>
    <row r="34" spans="1:34" s="6" customFormat="1" ht="34.5" customHeight="1">
      <c r="A34" s="52">
        <f t="shared" si="6"/>
        <v>22</v>
      </c>
      <c r="B34" s="54" t="str">
        <f t="shared" si="14"/>
        <v/>
      </c>
      <c r="C34" s="143"/>
      <c r="D34" s="25" t="str">
        <f t="shared" si="7"/>
        <v/>
      </c>
      <c r="E34" s="25" t="str">
        <f t="shared" si="8"/>
        <v/>
      </c>
      <c r="F34" s="26"/>
      <c r="G34" s="26"/>
      <c r="H34" s="56" t="str">
        <f t="shared" si="15"/>
        <v/>
      </c>
      <c r="I34" s="55"/>
      <c r="J34" s="55"/>
      <c r="K34" s="27"/>
      <c r="L34" s="28"/>
      <c r="M34" s="152"/>
      <c r="N34" s="28"/>
      <c r="O34" s="152"/>
      <c r="P34" s="29" t="str">
        <f t="shared" si="9"/>
        <v/>
      </c>
      <c r="Q34" s="27"/>
      <c r="R34" s="27"/>
      <c r="S34" s="30" t="str">
        <f t="shared" si="10"/>
        <v/>
      </c>
      <c r="T34" s="31"/>
      <c r="U34" s="43"/>
      <c r="V34" s="69"/>
      <c r="W34" s="72"/>
      <c r="X34" s="75"/>
      <c r="Y34" s="118"/>
      <c r="Z34" s="130"/>
      <c r="AA34" s="131"/>
      <c r="AC34" s="6" t="str">
        <f t="shared" si="3"/>
        <v/>
      </c>
      <c r="AD34" s="141">
        <f t="shared" si="4"/>
        <v>0</v>
      </c>
      <c r="AE34" s="141">
        <f t="shared" si="5"/>
        <v>0</v>
      </c>
      <c r="AF34" s="141" t="str">
        <f t="shared" si="11"/>
        <v/>
      </c>
      <c r="AG34" s="10">
        <f t="shared" si="12"/>
        <v>0</v>
      </c>
      <c r="AH34" s="10">
        <f t="shared" si="13"/>
        <v>0</v>
      </c>
    </row>
    <row r="35" spans="1:34" s="6" customFormat="1" ht="34.5" customHeight="1">
      <c r="A35" s="52">
        <f t="shared" si="6"/>
        <v>23</v>
      </c>
      <c r="B35" s="54" t="str">
        <f t="shared" si="14"/>
        <v/>
      </c>
      <c r="C35" s="143"/>
      <c r="D35" s="25" t="str">
        <f t="shared" si="7"/>
        <v/>
      </c>
      <c r="E35" s="25" t="str">
        <f t="shared" si="8"/>
        <v/>
      </c>
      <c r="F35" s="26"/>
      <c r="G35" s="26"/>
      <c r="H35" s="56" t="str">
        <f t="shared" si="15"/>
        <v/>
      </c>
      <c r="I35" s="55"/>
      <c r="J35" s="55"/>
      <c r="K35" s="27"/>
      <c r="L35" s="28"/>
      <c r="M35" s="152"/>
      <c r="N35" s="28"/>
      <c r="O35" s="152"/>
      <c r="P35" s="29" t="str">
        <f t="shared" si="9"/>
        <v/>
      </c>
      <c r="Q35" s="27"/>
      <c r="R35" s="27"/>
      <c r="S35" s="30" t="str">
        <f t="shared" si="10"/>
        <v/>
      </c>
      <c r="T35" s="31"/>
      <c r="U35" s="43"/>
      <c r="V35" s="69"/>
      <c r="W35" s="72"/>
      <c r="X35" s="75"/>
      <c r="Y35" s="118"/>
      <c r="Z35" s="130"/>
      <c r="AA35" s="131"/>
      <c r="AC35" s="6" t="str">
        <f t="shared" si="3"/>
        <v/>
      </c>
      <c r="AD35" s="141">
        <f t="shared" si="4"/>
        <v>0</v>
      </c>
      <c r="AE35" s="141">
        <f t="shared" si="5"/>
        <v>0</v>
      </c>
      <c r="AF35" s="141" t="str">
        <f t="shared" si="11"/>
        <v/>
      </c>
      <c r="AG35" s="10">
        <f t="shared" si="12"/>
        <v>0</v>
      </c>
      <c r="AH35" s="10">
        <f t="shared" si="13"/>
        <v>0</v>
      </c>
    </row>
    <row r="36" spans="1:34" s="6" customFormat="1" ht="34.5" customHeight="1">
      <c r="A36" s="52">
        <f t="shared" si="6"/>
        <v>24</v>
      </c>
      <c r="B36" s="54" t="str">
        <f t="shared" si="14"/>
        <v/>
      </c>
      <c r="C36" s="143"/>
      <c r="D36" s="25" t="str">
        <f t="shared" si="7"/>
        <v/>
      </c>
      <c r="E36" s="25" t="str">
        <f t="shared" si="8"/>
        <v/>
      </c>
      <c r="F36" s="26"/>
      <c r="G36" s="26"/>
      <c r="H36" s="56" t="str">
        <f t="shared" si="15"/>
        <v/>
      </c>
      <c r="I36" s="55"/>
      <c r="J36" s="55"/>
      <c r="K36" s="27"/>
      <c r="L36" s="28"/>
      <c r="M36" s="152"/>
      <c r="N36" s="28"/>
      <c r="O36" s="152"/>
      <c r="P36" s="29" t="str">
        <f t="shared" si="9"/>
        <v/>
      </c>
      <c r="Q36" s="27"/>
      <c r="R36" s="27"/>
      <c r="S36" s="30" t="str">
        <f t="shared" si="10"/>
        <v/>
      </c>
      <c r="T36" s="31"/>
      <c r="U36" s="43"/>
      <c r="V36" s="69"/>
      <c r="W36" s="72"/>
      <c r="X36" s="75"/>
      <c r="Y36" s="118"/>
      <c r="Z36" s="130"/>
      <c r="AA36" s="131"/>
      <c r="AC36" s="6" t="str">
        <f t="shared" si="3"/>
        <v/>
      </c>
      <c r="AD36" s="141">
        <f t="shared" si="4"/>
        <v>0</v>
      </c>
      <c r="AE36" s="141">
        <f t="shared" si="5"/>
        <v>0</v>
      </c>
      <c r="AF36" s="141" t="str">
        <f t="shared" si="11"/>
        <v/>
      </c>
      <c r="AG36" s="10">
        <f t="shared" si="12"/>
        <v>0</v>
      </c>
      <c r="AH36" s="10">
        <f t="shared" si="13"/>
        <v>0</v>
      </c>
    </row>
    <row r="37" spans="1:34" s="6" customFormat="1" ht="34.5" customHeight="1">
      <c r="A37" s="52">
        <f t="shared" si="6"/>
        <v>25</v>
      </c>
      <c r="B37" s="54" t="str">
        <f t="shared" si="14"/>
        <v/>
      </c>
      <c r="C37" s="143"/>
      <c r="D37" s="25" t="str">
        <f t="shared" si="7"/>
        <v/>
      </c>
      <c r="E37" s="25" t="str">
        <f t="shared" si="8"/>
        <v/>
      </c>
      <c r="F37" s="26"/>
      <c r="G37" s="26"/>
      <c r="H37" s="56" t="str">
        <f t="shared" si="15"/>
        <v/>
      </c>
      <c r="I37" s="55"/>
      <c r="J37" s="55"/>
      <c r="K37" s="27"/>
      <c r="L37" s="28"/>
      <c r="M37" s="152"/>
      <c r="N37" s="28"/>
      <c r="O37" s="152"/>
      <c r="P37" s="29" t="str">
        <f t="shared" si="9"/>
        <v/>
      </c>
      <c r="Q37" s="27"/>
      <c r="R37" s="27"/>
      <c r="S37" s="30" t="str">
        <f t="shared" si="10"/>
        <v/>
      </c>
      <c r="T37" s="31"/>
      <c r="U37" s="43"/>
      <c r="V37" s="69"/>
      <c r="W37" s="72"/>
      <c r="X37" s="75"/>
      <c r="Y37" s="118"/>
      <c r="Z37" s="130"/>
      <c r="AA37" s="131"/>
      <c r="AC37" s="6" t="str">
        <f t="shared" si="3"/>
        <v/>
      </c>
      <c r="AD37" s="141">
        <f t="shared" si="4"/>
        <v>0</v>
      </c>
      <c r="AE37" s="141">
        <f t="shared" si="5"/>
        <v>0</v>
      </c>
      <c r="AF37" s="141" t="str">
        <f t="shared" si="11"/>
        <v/>
      </c>
      <c r="AG37" s="10">
        <f t="shared" si="12"/>
        <v>0</v>
      </c>
      <c r="AH37" s="10">
        <f t="shared" si="13"/>
        <v>0</v>
      </c>
    </row>
    <row r="38" spans="1:34" s="6" customFormat="1" ht="34.5" customHeight="1">
      <c r="A38" s="52">
        <f t="shared" si="6"/>
        <v>26</v>
      </c>
      <c r="B38" s="54" t="str">
        <f t="shared" si="14"/>
        <v/>
      </c>
      <c r="C38" s="143"/>
      <c r="D38" s="25" t="str">
        <f t="shared" si="7"/>
        <v/>
      </c>
      <c r="E38" s="25" t="str">
        <f t="shared" si="8"/>
        <v/>
      </c>
      <c r="F38" s="26"/>
      <c r="G38" s="26"/>
      <c r="H38" s="56" t="str">
        <f t="shared" si="15"/>
        <v/>
      </c>
      <c r="I38" s="55"/>
      <c r="J38" s="55"/>
      <c r="K38" s="27"/>
      <c r="L38" s="28"/>
      <c r="M38" s="152"/>
      <c r="N38" s="28"/>
      <c r="O38" s="152"/>
      <c r="P38" s="29" t="str">
        <f t="shared" si="9"/>
        <v/>
      </c>
      <c r="Q38" s="27"/>
      <c r="R38" s="27"/>
      <c r="S38" s="30" t="str">
        <f t="shared" si="10"/>
        <v/>
      </c>
      <c r="T38" s="31"/>
      <c r="U38" s="43"/>
      <c r="V38" s="69"/>
      <c r="W38" s="72"/>
      <c r="X38" s="75"/>
      <c r="Y38" s="118"/>
      <c r="Z38" s="130"/>
      <c r="AA38" s="131"/>
      <c r="AC38" s="6" t="str">
        <f t="shared" si="3"/>
        <v/>
      </c>
      <c r="AD38" s="141">
        <f t="shared" si="4"/>
        <v>0</v>
      </c>
      <c r="AE38" s="141">
        <f t="shared" si="5"/>
        <v>0</v>
      </c>
      <c r="AF38" s="141" t="str">
        <f t="shared" si="11"/>
        <v/>
      </c>
      <c r="AG38" s="10">
        <f t="shared" si="12"/>
        <v>0</v>
      </c>
      <c r="AH38" s="10">
        <f t="shared" si="13"/>
        <v>0</v>
      </c>
    </row>
    <row r="39" spans="1:34" s="6" customFormat="1" ht="34.5" customHeight="1">
      <c r="A39" s="52">
        <f t="shared" si="6"/>
        <v>27</v>
      </c>
      <c r="B39" s="54" t="str">
        <f t="shared" si="14"/>
        <v/>
      </c>
      <c r="C39" s="143"/>
      <c r="D39" s="25" t="str">
        <f t="shared" si="7"/>
        <v/>
      </c>
      <c r="E39" s="25" t="str">
        <f t="shared" si="8"/>
        <v/>
      </c>
      <c r="F39" s="26"/>
      <c r="G39" s="26"/>
      <c r="H39" s="56" t="str">
        <f t="shared" si="15"/>
        <v/>
      </c>
      <c r="I39" s="55"/>
      <c r="J39" s="55"/>
      <c r="K39" s="27"/>
      <c r="L39" s="28"/>
      <c r="M39" s="152"/>
      <c r="N39" s="28"/>
      <c r="O39" s="152"/>
      <c r="P39" s="29" t="str">
        <f t="shared" si="9"/>
        <v/>
      </c>
      <c r="Q39" s="27"/>
      <c r="R39" s="27"/>
      <c r="S39" s="30" t="str">
        <f t="shared" si="10"/>
        <v/>
      </c>
      <c r="T39" s="31"/>
      <c r="U39" s="43"/>
      <c r="V39" s="69"/>
      <c r="W39" s="72"/>
      <c r="X39" s="75"/>
      <c r="Y39" s="118"/>
      <c r="Z39" s="130"/>
      <c r="AA39" s="131"/>
      <c r="AC39" s="6" t="str">
        <f t="shared" si="3"/>
        <v/>
      </c>
      <c r="AD39" s="141">
        <f t="shared" si="4"/>
        <v>0</v>
      </c>
      <c r="AE39" s="141">
        <f t="shared" si="5"/>
        <v>0</v>
      </c>
      <c r="AF39" s="141" t="str">
        <f t="shared" si="11"/>
        <v/>
      </c>
      <c r="AG39" s="10">
        <f t="shared" si="12"/>
        <v>0</v>
      </c>
      <c r="AH39" s="10">
        <f t="shared" si="13"/>
        <v>0</v>
      </c>
    </row>
    <row r="40" spans="1:34" s="6" customFormat="1" ht="34.5" customHeight="1">
      <c r="A40" s="52">
        <f t="shared" si="6"/>
        <v>28</v>
      </c>
      <c r="B40" s="54" t="str">
        <f t="shared" si="14"/>
        <v/>
      </c>
      <c r="C40" s="143"/>
      <c r="D40" s="25" t="str">
        <f t="shared" si="7"/>
        <v/>
      </c>
      <c r="E40" s="25" t="str">
        <f t="shared" si="8"/>
        <v/>
      </c>
      <c r="F40" s="26"/>
      <c r="G40" s="26"/>
      <c r="H40" s="56" t="str">
        <f t="shared" si="15"/>
        <v/>
      </c>
      <c r="I40" s="55"/>
      <c r="J40" s="55"/>
      <c r="K40" s="27"/>
      <c r="L40" s="28"/>
      <c r="M40" s="152"/>
      <c r="N40" s="28"/>
      <c r="O40" s="152"/>
      <c r="P40" s="29" t="str">
        <f t="shared" si="9"/>
        <v/>
      </c>
      <c r="Q40" s="27"/>
      <c r="R40" s="27"/>
      <c r="S40" s="30" t="str">
        <f t="shared" si="10"/>
        <v/>
      </c>
      <c r="T40" s="31"/>
      <c r="U40" s="43"/>
      <c r="V40" s="69"/>
      <c r="W40" s="72"/>
      <c r="X40" s="75"/>
      <c r="Y40" s="118"/>
      <c r="Z40" s="130"/>
      <c r="AA40" s="131"/>
      <c r="AC40" s="6" t="str">
        <f t="shared" si="3"/>
        <v/>
      </c>
      <c r="AD40" s="141">
        <f t="shared" si="4"/>
        <v>0</v>
      </c>
      <c r="AE40" s="141">
        <f t="shared" si="5"/>
        <v>0</v>
      </c>
      <c r="AF40" s="141" t="str">
        <f t="shared" si="11"/>
        <v/>
      </c>
      <c r="AG40" s="10">
        <f t="shared" si="12"/>
        <v>0</v>
      </c>
      <c r="AH40" s="10">
        <f t="shared" si="13"/>
        <v>0</v>
      </c>
    </row>
    <row r="41" spans="1:34" s="6" customFormat="1" ht="34.5" customHeight="1">
      <c r="A41" s="52">
        <f t="shared" si="6"/>
        <v>29</v>
      </c>
      <c r="B41" s="54" t="str">
        <f t="shared" si="14"/>
        <v/>
      </c>
      <c r="C41" s="143"/>
      <c r="D41" s="25" t="str">
        <f t="shared" si="7"/>
        <v/>
      </c>
      <c r="E41" s="25" t="str">
        <f t="shared" si="8"/>
        <v/>
      </c>
      <c r="F41" s="26"/>
      <c r="G41" s="26"/>
      <c r="H41" s="56" t="str">
        <f t="shared" si="15"/>
        <v/>
      </c>
      <c r="I41" s="55"/>
      <c r="J41" s="55"/>
      <c r="K41" s="27"/>
      <c r="L41" s="28"/>
      <c r="M41" s="152"/>
      <c r="N41" s="28"/>
      <c r="O41" s="152"/>
      <c r="P41" s="29" t="str">
        <f t="shared" si="9"/>
        <v/>
      </c>
      <c r="Q41" s="27"/>
      <c r="R41" s="27"/>
      <c r="S41" s="30" t="str">
        <f t="shared" si="10"/>
        <v/>
      </c>
      <c r="T41" s="31"/>
      <c r="U41" s="43"/>
      <c r="V41" s="69"/>
      <c r="W41" s="72"/>
      <c r="X41" s="75"/>
      <c r="Y41" s="118"/>
      <c r="Z41" s="130"/>
      <c r="AA41" s="131"/>
      <c r="AC41" s="6" t="str">
        <f t="shared" si="3"/>
        <v/>
      </c>
      <c r="AD41" s="141">
        <f t="shared" si="4"/>
        <v>0</v>
      </c>
      <c r="AE41" s="141">
        <f t="shared" si="5"/>
        <v>0</v>
      </c>
      <c r="AF41" s="141" t="str">
        <f t="shared" si="11"/>
        <v/>
      </c>
      <c r="AG41" s="10">
        <f t="shared" si="12"/>
        <v>0</v>
      </c>
      <c r="AH41" s="10">
        <f t="shared" si="13"/>
        <v>0</v>
      </c>
    </row>
    <row r="42" spans="1:34" s="6" customFormat="1" ht="34.5" customHeight="1">
      <c r="A42" s="52">
        <f t="shared" si="6"/>
        <v>30</v>
      </c>
      <c r="B42" s="54" t="str">
        <f t="shared" si="14"/>
        <v/>
      </c>
      <c r="C42" s="143"/>
      <c r="D42" s="25" t="str">
        <f t="shared" si="7"/>
        <v/>
      </c>
      <c r="E42" s="25" t="str">
        <f t="shared" si="8"/>
        <v/>
      </c>
      <c r="F42" s="26"/>
      <c r="G42" s="26"/>
      <c r="H42" s="56" t="str">
        <f t="shared" si="15"/>
        <v/>
      </c>
      <c r="I42" s="55"/>
      <c r="J42" s="55"/>
      <c r="K42" s="27"/>
      <c r="L42" s="28"/>
      <c r="M42" s="152"/>
      <c r="N42" s="28"/>
      <c r="O42" s="152"/>
      <c r="P42" s="29" t="str">
        <f t="shared" si="9"/>
        <v/>
      </c>
      <c r="Q42" s="27"/>
      <c r="R42" s="27"/>
      <c r="S42" s="30" t="str">
        <f t="shared" si="10"/>
        <v/>
      </c>
      <c r="T42" s="31"/>
      <c r="U42" s="43"/>
      <c r="V42" s="69"/>
      <c r="W42" s="72"/>
      <c r="X42" s="75"/>
      <c r="Y42" s="118"/>
      <c r="Z42" s="130"/>
      <c r="AA42" s="131"/>
      <c r="AC42" s="6" t="str">
        <f t="shared" si="3"/>
        <v/>
      </c>
      <c r="AD42" s="141">
        <f t="shared" si="4"/>
        <v>0</v>
      </c>
      <c r="AE42" s="141">
        <f t="shared" si="5"/>
        <v>0</v>
      </c>
      <c r="AF42" s="141" t="str">
        <f t="shared" si="11"/>
        <v/>
      </c>
      <c r="AG42" s="10">
        <f t="shared" si="12"/>
        <v>0</v>
      </c>
      <c r="AH42" s="10">
        <f t="shared" si="13"/>
        <v>0</v>
      </c>
    </row>
    <row r="43" spans="1:34" s="6" customFormat="1" ht="34.5" customHeight="1">
      <c r="A43" s="52">
        <f t="shared" si="6"/>
        <v>31</v>
      </c>
      <c r="B43" s="54" t="str">
        <f t="shared" si="14"/>
        <v/>
      </c>
      <c r="C43" s="143"/>
      <c r="D43" s="25" t="str">
        <f t="shared" si="7"/>
        <v/>
      </c>
      <c r="E43" s="25" t="str">
        <f t="shared" si="8"/>
        <v/>
      </c>
      <c r="F43" s="26"/>
      <c r="G43" s="26"/>
      <c r="H43" s="56" t="str">
        <f t="shared" si="15"/>
        <v/>
      </c>
      <c r="I43" s="55"/>
      <c r="J43" s="55"/>
      <c r="K43" s="27"/>
      <c r="L43" s="28"/>
      <c r="M43" s="152"/>
      <c r="N43" s="28"/>
      <c r="O43" s="152"/>
      <c r="P43" s="29" t="str">
        <f t="shared" si="9"/>
        <v/>
      </c>
      <c r="Q43" s="27"/>
      <c r="R43" s="27"/>
      <c r="S43" s="30" t="str">
        <f t="shared" si="10"/>
        <v/>
      </c>
      <c r="T43" s="31"/>
      <c r="U43" s="43"/>
      <c r="V43" s="69"/>
      <c r="W43" s="72"/>
      <c r="X43" s="75"/>
      <c r="Y43" s="118"/>
      <c r="Z43" s="130"/>
      <c r="AA43" s="131"/>
      <c r="AC43" s="6" t="str">
        <f t="shared" si="3"/>
        <v/>
      </c>
      <c r="AD43" s="141">
        <f t="shared" si="4"/>
        <v>0</v>
      </c>
      <c r="AE43" s="141">
        <f t="shared" si="5"/>
        <v>0</v>
      </c>
      <c r="AF43" s="141" t="str">
        <f t="shared" si="11"/>
        <v/>
      </c>
      <c r="AG43" s="10">
        <f t="shared" si="12"/>
        <v>0</v>
      </c>
      <c r="AH43" s="10">
        <f t="shared" si="13"/>
        <v>0</v>
      </c>
    </row>
    <row r="44" spans="1:34" s="6" customFormat="1" ht="34.5" customHeight="1">
      <c r="A44" s="52">
        <f t="shared" si="6"/>
        <v>32</v>
      </c>
      <c r="B44" s="54" t="str">
        <f t="shared" si="14"/>
        <v/>
      </c>
      <c r="C44" s="143"/>
      <c r="D44" s="25" t="str">
        <f t="shared" si="7"/>
        <v/>
      </c>
      <c r="E44" s="25" t="str">
        <f t="shared" si="8"/>
        <v/>
      </c>
      <c r="F44" s="26"/>
      <c r="G44" s="26"/>
      <c r="H44" s="56" t="str">
        <f t="shared" si="15"/>
        <v/>
      </c>
      <c r="I44" s="55"/>
      <c r="J44" s="55"/>
      <c r="K44" s="27"/>
      <c r="L44" s="28"/>
      <c r="M44" s="152"/>
      <c r="N44" s="28"/>
      <c r="O44" s="152"/>
      <c r="P44" s="29" t="str">
        <f t="shared" si="9"/>
        <v/>
      </c>
      <c r="Q44" s="27"/>
      <c r="R44" s="27"/>
      <c r="S44" s="30" t="str">
        <f t="shared" si="10"/>
        <v/>
      </c>
      <c r="T44" s="31"/>
      <c r="U44" s="43"/>
      <c r="V44" s="69"/>
      <c r="W44" s="72"/>
      <c r="X44" s="75"/>
      <c r="Y44" s="118"/>
      <c r="Z44" s="130"/>
      <c r="AA44" s="131"/>
      <c r="AC44" s="6" t="str">
        <f t="shared" si="3"/>
        <v/>
      </c>
      <c r="AD44" s="141">
        <f t="shared" si="4"/>
        <v>0</v>
      </c>
      <c r="AE44" s="141">
        <f t="shared" si="5"/>
        <v>0</v>
      </c>
      <c r="AF44" s="141" t="str">
        <f t="shared" si="11"/>
        <v/>
      </c>
      <c r="AG44" s="10">
        <f t="shared" si="12"/>
        <v>0</v>
      </c>
      <c r="AH44" s="10">
        <f t="shared" si="13"/>
        <v>0</v>
      </c>
    </row>
    <row r="45" spans="1:34" s="6" customFormat="1" ht="34.5" customHeight="1">
      <c r="A45" s="52">
        <f t="shared" si="6"/>
        <v>33</v>
      </c>
      <c r="B45" s="54" t="str">
        <f t="shared" si="14"/>
        <v/>
      </c>
      <c r="C45" s="143"/>
      <c r="D45" s="25" t="str">
        <f t="shared" si="7"/>
        <v/>
      </c>
      <c r="E45" s="25" t="str">
        <f t="shared" si="8"/>
        <v/>
      </c>
      <c r="F45" s="26"/>
      <c r="G45" s="26"/>
      <c r="H45" s="56" t="str">
        <f t="shared" ref="H45:H62" si="16">G45&amp;AC45</f>
        <v/>
      </c>
      <c r="I45" s="55"/>
      <c r="J45" s="55"/>
      <c r="K45" s="27"/>
      <c r="L45" s="28"/>
      <c r="M45" s="152"/>
      <c r="N45" s="28"/>
      <c r="O45" s="152"/>
      <c r="P45" s="29" t="str">
        <f t="shared" si="9"/>
        <v/>
      </c>
      <c r="Q45" s="27"/>
      <c r="R45" s="27"/>
      <c r="S45" s="30" t="str">
        <f t="shared" si="10"/>
        <v/>
      </c>
      <c r="T45" s="31"/>
      <c r="U45" s="43"/>
      <c r="V45" s="69"/>
      <c r="W45" s="72"/>
      <c r="X45" s="75"/>
      <c r="Y45" s="118"/>
      <c r="Z45" s="130"/>
      <c r="AA45" s="131"/>
      <c r="AC45" s="6" t="str">
        <f t="shared" si="3"/>
        <v/>
      </c>
      <c r="AD45" s="141">
        <f t="shared" ref="AD45:AD62" si="17">IF(AND(($B45&lt;&gt;""),(OR(C45="",F45="",G45="",K45="",L45="",M45="",N45="",O45="",Q45="",R45="",T45="",U45="",I45="",J45=""))),1,0)</f>
        <v>0</v>
      </c>
      <c r="AE45" s="141">
        <f t="shared" ref="AE45:AE62" si="18">IF(AND($G45&lt;&gt;"",COUNTIF($G45,"*■*")&gt;0,$W45=""),1,0)</f>
        <v>0</v>
      </c>
      <c r="AF45" s="141" t="str">
        <f t="shared" si="11"/>
        <v/>
      </c>
      <c r="AG45" s="10">
        <f t="shared" si="12"/>
        <v>0</v>
      </c>
      <c r="AH45" s="10">
        <f t="shared" si="13"/>
        <v>0</v>
      </c>
    </row>
    <row r="46" spans="1:34" s="6" customFormat="1" ht="34.5" customHeight="1">
      <c r="A46" s="52">
        <f t="shared" si="6"/>
        <v>34</v>
      </c>
      <c r="B46" s="54" t="str">
        <f t="shared" si="14"/>
        <v/>
      </c>
      <c r="C46" s="143"/>
      <c r="D46" s="25" t="str">
        <f t="shared" si="7"/>
        <v/>
      </c>
      <c r="E46" s="25" t="str">
        <f t="shared" si="8"/>
        <v/>
      </c>
      <c r="F46" s="26"/>
      <c r="G46" s="26"/>
      <c r="H46" s="56" t="str">
        <f t="shared" si="16"/>
        <v/>
      </c>
      <c r="I46" s="55"/>
      <c r="J46" s="55"/>
      <c r="K46" s="27"/>
      <c r="L46" s="28"/>
      <c r="M46" s="152"/>
      <c r="N46" s="28"/>
      <c r="O46" s="152"/>
      <c r="P46" s="29" t="str">
        <f t="shared" si="9"/>
        <v/>
      </c>
      <c r="Q46" s="27"/>
      <c r="R46" s="27"/>
      <c r="S46" s="30" t="str">
        <f t="shared" si="10"/>
        <v/>
      </c>
      <c r="T46" s="31"/>
      <c r="U46" s="43"/>
      <c r="V46" s="69"/>
      <c r="W46" s="72"/>
      <c r="X46" s="75"/>
      <c r="Y46" s="118"/>
      <c r="Z46" s="130"/>
      <c r="AA46" s="131"/>
      <c r="AC46" s="6" t="str">
        <f t="shared" si="3"/>
        <v/>
      </c>
      <c r="AD46" s="141">
        <f t="shared" si="17"/>
        <v>0</v>
      </c>
      <c r="AE46" s="141">
        <f t="shared" si="18"/>
        <v>0</v>
      </c>
      <c r="AF46" s="141" t="str">
        <f t="shared" si="11"/>
        <v/>
      </c>
      <c r="AG46" s="10">
        <f t="shared" si="12"/>
        <v>0</v>
      </c>
      <c r="AH46" s="10">
        <f t="shared" si="13"/>
        <v>0</v>
      </c>
    </row>
    <row r="47" spans="1:34" s="6" customFormat="1" ht="34.5" customHeight="1">
      <c r="A47" s="52">
        <f t="shared" si="6"/>
        <v>35</v>
      </c>
      <c r="B47" s="54" t="str">
        <f t="shared" si="14"/>
        <v/>
      </c>
      <c r="C47" s="143"/>
      <c r="D47" s="25" t="str">
        <f t="shared" si="7"/>
        <v/>
      </c>
      <c r="E47" s="25" t="str">
        <f t="shared" si="8"/>
        <v/>
      </c>
      <c r="F47" s="26"/>
      <c r="G47" s="26"/>
      <c r="H47" s="56" t="str">
        <f t="shared" si="16"/>
        <v/>
      </c>
      <c r="I47" s="55"/>
      <c r="J47" s="55"/>
      <c r="K47" s="27"/>
      <c r="L47" s="28"/>
      <c r="M47" s="152"/>
      <c r="N47" s="28"/>
      <c r="O47" s="152"/>
      <c r="P47" s="29" t="str">
        <f t="shared" si="9"/>
        <v/>
      </c>
      <c r="Q47" s="27"/>
      <c r="R47" s="27"/>
      <c r="S47" s="30" t="str">
        <f t="shared" si="10"/>
        <v/>
      </c>
      <c r="T47" s="31"/>
      <c r="U47" s="43"/>
      <c r="V47" s="69"/>
      <c r="W47" s="72"/>
      <c r="X47" s="75"/>
      <c r="Y47" s="118"/>
      <c r="Z47" s="130"/>
      <c r="AA47" s="131"/>
      <c r="AC47" s="6" t="str">
        <f t="shared" si="3"/>
        <v/>
      </c>
      <c r="AD47" s="141">
        <f t="shared" si="17"/>
        <v>0</v>
      </c>
      <c r="AE47" s="141">
        <f t="shared" si="18"/>
        <v>0</v>
      </c>
      <c r="AF47" s="141" t="str">
        <f t="shared" si="11"/>
        <v/>
      </c>
      <c r="AG47" s="10">
        <f t="shared" si="12"/>
        <v>0</v>
      </c>
      <c r="AH47" s="10">
        <f t="shared" si="13"/>
        <v>0</v>
      </c>
    </row>
    <row r="48" spans="1:34" s="6" customFormat="1" ht="34.5" customHeight="1">
      <c r="A48" s="52">
        <f t="shared" si="6"/>
        <v>36</v>
      </c>
      <c r="B48" s="54" t="str">
        <f t="shared" si="14"/>
        <v/>
      </c>
      <c r="C48" s="143"/>
      <c r="D48" s="25" t="str">
        <f t="shared" si="7"/>
        <v/>
      </c>
      <c r="E48" s="25" t="str">
        <f t="shared" si="8"/>
        <v/>
      </c>
      <c r="F48" s="26"/>
      <c r="G48" s="26"/>
      <c r="H48" s="56" t="str">
        <f t="shared" si="16"/>
        <v/>
      </c>
      <c r="I48" s="55"/>
      <c r="J48" s="55"/>
      <c r="K48" s="27"/>
      <c r="L48" s="28"/>
      <c r="M48" s="152"/>
      <c r="N48" s="28"/>
      <c r="O48" s="152"/>
      <c r="P48" s="29" t="str">
        <f t="shared" si="9"/>
        <v/>
      </c>
      <c r="Q48" s="27"/>
      <c r="R48" s="27"/>
      <c r="S48" s="30" t="str">
        <f t="shared" si="10"/>
        <v/>
      </c>
      <c r="T48" s="31"/>
      <c r="U48" s="43"/>
      <c r="V48" s="69"/>
      <c r="W48" s="72"/>
      <c r="X48" s="75"/>
      <c r="Y48" s="118"/>
      <c r="Z48" s="130"/>
      <c r="AA48" s="131"/>
      <c r="AC48" s="6" t="str">
        <f t="shared" si="3"/>
        <v/>
      </c>
      <c r="AD48" s="141">
        <f t="shared" si="17"/>
        <v>0</v>
      </c>
      <c r="AE48" s="141">
        <f t="shared" si="18"/>
        <v>0</v>
      </c>
      <c r="AF48" s="141" t="str">
        <f t="shared" si="11"/>
        <v/>
      </c>
      <c r="AG48" s="10">
        <f t="shared" si="12"/>
        <v>0</v>
      </c>
      <c r="AH48" s="10">
        <f t="shared" si="13"/>
        <v>0</v>
      </c>
    </row>
    <row r="49" spans="1:34" s="6" customFormat="1" ht="34.5" customHeight="1">
      <c r="A49" s="52">
        <f t="shared" si="6"/>
        <v>37</v>
      </c>
      <c r="B49" s="54" t="str">
        <f t="shared" si="14"/>
        <v/>
      </c>
      <c r="C49" s="143"/>
      <c r="D49" s="25" t="str">
        <f t="shared" si="7"/>
        <v/>
      </c>
      <c r="E49" s="25" t="str">
        <f t="shared" si="8"/>
        <v/>
      </c>
      <c r="F49" s="26"/>
      <c r="G49" s="26"/>
      <c r="H49" s="56" t="str">
        <f t="shared" si="16"/>
        <v/>
      </c>
      <c r="I49" s="55"/>
      <c r="J49" s="55"/>
      <c r="K49" s="27"/>
      <c r="L49" s="28"/>
      <c r="M49" s="152"/>
      <c r="N49" s="28"/>
      <c r="O49" s="152"/>
      <c r="P49" s="29" t="str">
        <f t="shared" si="9"/>
        <v/>
      </c>
      <c r="Q49" s="27"/>
      <c r="R49" s="27"/>
      <c r="S49" s="30" t="str">
        <f t="shared" si="10"/>
        <v/>
      </c>
      <c r="T49" s="31"/>
      <c r="U49" s="43"/>
      <c r="V49" s="69"/>
      <c r="W49" s="72"/>
      <c r="X49" s="75"/>
      <c r="Y49" s="118"/>
      <c r="Z49" s="130"/>
      <c r="AA49" s="131"/>
      <c r="AC49" s="6" t="str">
        <f t="shared" si="3"/>
        <v/>
      </c>
      <c r="AD49" s="141">
        <f t="shared" si="17"/>
        <v>0</v>
      </c>
      <c r="AE49" s="141">
        <f t="shared" si="18"/>
        <v>0</v>
      </c>
      <c r="AF49" s="141" t="str">
        <f t="shared" si="11"/>
        <v/>
      </c>
      <c r="AG49" s="10">
        <f t="shared" si="12"/>
        <v>0</v>
      </c>
      <c r="AH49" s="10">
        <f t="shared" si="13"/>
        <v>0</v>
      </c>
    </row>
    <row r="50" spans="1:34" s="6" customFormat="1" ht="34.5" customHeight="1">
      <c r="A50" s="52">
        <f t="shared" si="6"/>
        <v>38</v>
      </c>
      <c r="B50" s="54" t="str">
        <f t="shared" si="14"/>
        <v/>
      </c>
      <c r="C50" s="143"/>
      <c r="D50" s="25" t="str">
        <f t="shared" si="7"/>
        <v/>
      </c>
      <c r="E50" s="25" t="str">
        <f t="shared" si="8"/>
        <v/>
      </c>
      <c r="F50" s="26"/>
      <c r="G50" s="26"/>
      <c r="H50" s="56" t="str">
        <f t="shared" si="16"/>
        <v/>
      </c>
      <c r="I50" s="55"/>
      <c r="J50" s="55"/>
      <c r="K50" s="27"/>
      <c r="L50" s="28"/>
      <c r="M50" s="152"/>
      <c r="N50" s="28"/>
      <c r="O50" s="152"/>
      <c r="P50" s="29" t="str">
        <f t="shared" si="9"/>
        <v/>
      </c>
      <c r="Q50" s="27"/>
      <c r="R50" s="27"/>
      <c r="S50" s="30" t="str">
        <f t="shared" si="10"/>
        <v/>
      </c>
      <c r="T50" s="31"/>
      <c r="U50" s="43"/>
      <c r="V50" s="69"/>
      <c r="W50" s="72"/>
      <c r="X50" s="75"/>
      <c r="Y50" s="118"/>
      <c r="Z50" s="130"/>
      <c r="AA50" s="131"/>
      <c r="AC50" s="6" t="str">
        <f t="shared" si="3"/>
        <v/>
      </c>
      <c r="AD50" s="141">
        <f t="shared" si="17"/>
        <v>0</v>
      </c>
      <c r="AE50" s="141">
        <f t="shared" si="18"/>
        <v>0</v>
      </c>
      <c r="AF50" s="141" t="str">
        <f t="shared" si="11"/>
        <v/>
      </c>
      <c r="AG50" s="10">
        <f t="shared" si="12"/>
        <v>0</v>
      </c>
      <c r="AH50" s="10">
        <f t="shared" si="13"/>
        <v>0</v>
      </c>
    </row>
    <row r="51" spans="1:34" s="6" customFormat="1" ht="34.5" customHeight="1">
      <c r="A51" s="52">
        <f t="shared" si="6"/>
        <v>39</v>
      </c>
      <c r="B51" s="54" t="str">
        <f t="shared" si="14"/>
        <v/>
      </c>
      <c r="C51" s="143"/>
      <c r="D51" s="25" t="str">
        <f t="shared" si="7"/>
        <v/>
      </c>
      <c r="E51" s="25" t="str">
        <f t="shared" si="8"/>
        <v/>
      </c>
      <c r="F51" s="26"/>
      <c r="G51" s="26"/>
      <c r="H51" s="56" t="str">
        <f t="shared" si="16"/>
        <v/>
      </c>
      <c r="I51" s="55"/>
      <c r="J51" s="55"/>
      <c r="K51" s="27"/>
      <c r="L51" s="28"/>
      <c r="M51" s="152"/>
      <c r="N51" s="28"/>
      <c r="O51" s="152"/>
      <c r="P51" s="29" t="str">
        <f t="shared" si="9"/>
        <v/>
      </c>
      <c r="Q51" s="27"/>
      <c r="R51" s="27"/>
      <c r="S51" s="30" t="str">
        <f t="shared" si="10"/>
        <v/>
      </c>
      <c r="T51" s="31"/>
      <c r="U51" s="43"/>
      <c r="V51" s="69"/>
      <c r="W51" s="72"/>
      <c r="X51" s="75"/>
      <c r="Y51" s="118"/>
      <c r="Z51" s="130"/>
      <c r="AA51" s="131"/>
      <c r="AC51" s="6" t="str">
        <f t="shared" si="3"/>
        <v/>
      </c>
      <c r="AD51" s="141">
        <f t="shared" si="17"/>
        <v>0</v>
      </c>
      <c r="AE51" s="141">
        <f t="shared" si="18"/>
        <v>0</v>
      </c>
      <c r="AF51" s="141" t="str">
        <f t="shared" si="11"/>
        <v/>
      </c>
      <c r="AG51" s="10">
        <f t="shared" si="12"/>
        <v>0</v>
      </c>
      <c r="AH51" s="10">
        <f t="shared" si="13"/>
        <v>0</v>
      </c>
    </row>
    <row r="52" spans="1:34" s="6" customFormat="1" ht="34.5" customHeight="1">
      <c r="A52" s="52">
        <f t="shared" si="6"/>
        <v>40</v>
      </c>
      <c r="B52" s="54" t="str">
        <f t="shared" si="14"/>
        <v/>
      </c>
      <c r="C52" s="143"/>
      <c r="D52" s="25" t="str">
        <f t="shared" si="7"/>
        <v/>
      </c>
      <c r="E52" s="25" t="str">
        <f t="shared" si="8"/>
        <v/>
      </c>
      <c r="F52" s="26"/>
      <c r="G52" s="26"/>
      <c r="H52" s="56" t="str">
        <f t="shared" si="16"/>
        <v/>
      </c>
      <c r="I52" s="55"/>
      <c r="J52" s="55"/>
      <c r="K52" s="27"/>
      <c r="L52" s="28"/>
      <c r="M52" s="152"/>
      <c r="N52" s="28"/>
      <c r="O52" s="152"/>
      <c r="P52" s="29" t="str">
        <f t="shared" si="9"/>
        <v/>
      </c>
      <c r="Q52" s="27"/>
      <c r="R52" s="27"/>
      <c r="S52" s="30" t="str">
        <f t="shared" si="10"/>
        <v/>
      </c>
      <c r="T52" s="31"/>
      <c r="U52" s="43"/>
      <c r="V52" s="69"/>
      <c r="W52" s="72"/>
      <c r="X52" s="75"/>
      <c r="Y52" s="118"/>
      <c r="Z52" s="130"/>
      <c r="AA52" s="131"/>
      <c r="AC52" s="6" t="str">
        <f t="shared" si="3"/>
        <v/>
      </c>
      <c r="AD52" s="141">
        <f t="shared" si="17"/>
        <v>0</v>
      </c>
      <c r="AE52" s="141">
        <f t="shared" si="18"/>
        <v>0</v>
      </c>
      <c r="AF52" s="141" t="str">
        <f t="shared" si="11"/>
        <v/>
      </c>
      <c r="AG52" s="10">
        <f t="shared" si="12"/>
        <v>0</v>
      </c>
      <c r="AH52" s="10">
        <f t="shared" si="13"/>
        <v>0</v>
      </c>
    </row>
    <row r="53" spans="1:34" s="6" customFormat="1" ht="34.5" customHeight="1">
      <c r="A53" s="52">
        <f t="shared" si="6"/>
        <v>41</v>
      </c>
      <c r="B53" s="54" t="str">
        <f t="shared" si="14"/>
        <v/>
      </c>
      <c r="C53" s="143"/>
      <c r="D53" s="25" t="str">
        <f t="shared" si="7"/>
        <v/>
      </c>
      <c r="E53" s="25" t="str">
        <f t="shared" si="8"/>
        <v/>
      </c>
      <c r="F53" s="26"/>
      <c r="G53" s="26"/>
      <c r="H53" s="56" t="str">
        <f t="shared" si="16"/>
        <v/>
      </c>
      <c r="I53" s="55"/>
      <c r="J53" s="55"/>
      <c r="K53" s="27"/>
      <c r="L53" s="28"/>
      <c r="M53" s="152"/>
      <c r="N53" s="28"/>
      <c r="O53" s="152"/>
      <c r="P53" s="29" t="str">
        <f t="shared" si="9"/>
        <v/>
      </c>
      <c r="Q53" s="27"/>
      <c r="R53" s="27"/>
      <c r="S53" s="30" t="str">
        <f t="shared" si="10"/>
        <v/>
      </c>
      <c r="T53" s="31"/>
      <c r="U53" s="43"/>
      <c r="V53" s="69"/>
      <c r="W53" s="72"/>
      <c r="X53" s="75"/>
      <c r="Y53" s="118"/>
      <c r="Z53" s="130"/>
      <c r="AA53" s="131"/>
      <c r="AC53" s="6" t="str">
        <f t="shared" si="3"/>
        <v/>
      </c>
      <c r="AD53" s="141">
        <f t="shared" si="17"/>
        <v>0</v>
      </c>
      <c r="AE53" s="141">
        <f t="shared" si="18"/>
        <v>0</v>
      </c>
      <c r="AF53" s="141" t="str">
        <f t="shared" si="11"/>
        <v/>
      </c>
      <c r="AG53" s="10">
        <f t="shared" si="12"/>
        <v>0</v>
      </c>
      <c r="AH53" s="10">
        <f t="shared" si="13"/>
        <v>0</v>
      </c>
    </row>
    <row r="54" spans="1:34" s="6" customFormat="1" ht="34.5" customHeight="1">
      <c r="A54" s="52">
        <f t="shared" si="6"/>
        <v>42</v>
      </c>
      <c r="B54" s="54" t="str">
        <f t="shared" si="14"/>
        <v/>
      </c>
      <c r="C54" s="143"/>
      <c r="D54" s="25" t="str">
        <f t="shared" si="7"/>
        <v/>
      </c>
      <c r="E54" s="25" t="str">
        <f t="shared" si="8"/>
        <v/>
      </c>
      <c r="F54" s="26"/>
      <c r="G54" s="26"/>
      <c r="H54" s="56" t="str">
        <f t="shared" si="16"/>
        <v/>
      </c>
      <c r="I54" s="55"/>
      <c r="J54" s="55"/>
      <c r="K54" s="27"/>
      <c r="L54" s="28"/>
      <c r="M54" s="152"/>
      <c r="N54" s="28"/>
      <c r="O54" s="152"/>
      <c r="P54" s="29" t="str">
        <f t="shared" si="9"/>
        <v/>
      </c>
      <c r="Q54" s="27"/>
      <c r="R54" s="27"/>
      <c r="S54" s="30" t="str">
        <f t="shared" si="10"/>
        <v/>
      </c>
      <c r="T54" s="31"/>
      <c r="U54" s="43"/>
      <c r="V54" s="69"/>
      <c r="W54" s="72"/>
      <c r="X54" s="75"/>
      <c r="Y54" s="118"/>
      <c r="Z54" s="130"/>
      <c r="AA54" s="131"/>
      <c r="AC54" s="6" t="str">
        <f t="shared" si="3"/>
        <v/>
      </c>
      <c r="AD54" s="141">
        <f t="shared" si="17"/>
        <v>0</v>
      </c>
      <c r="AE54" s="141">
        <f t="shared" si="18"/>
        <v>0</v>
      </c>
      <c r="AF54" s="141" t="str">
        <f t="shared" si="11"/>
        <v/>
      </c>
      <c r="AG54" s="10">
        <f t="shared" si="12"/>
        <v>0</v>
      </c>
      <c r="AH54" s="10">
        <f t="shared" si="13"/>
        <v>0</v>
      </c>
    </row>
    <row r="55" spans="1:34" s="6" customFormat="1" ht="34.5" customHeight="1">
      <c r="A55" s="52">
        <f t="shared" si="6"/>
        <v>43</v>
      </c>
      <c r="B55" s="54" t="str">
        <f t="shared" si="14"/>
        <v/>
      </c>
      <c r="C55" s="143"/>
      <c r="D55" s="25" t="str">
        <f t="shared" si="7"/>
        <v/>
      </c>
      <c r="E55" s="25" t="str">
        <f t="shared" si="8"/>
        <v/>
      </c>
      <c r="F55" s="26"/>
      <c r="G55" s="26"/>
      <c r="H55" s="56" t="str">
        <f t="shared" si="16"/>
        <v/>
      </c>
      <c r="I55" s="55"/>
      <c r="J55" s="55"/>
      <c r="K55" s="27"/>
      <c r="L55" s="28"/>
      <c r="M55" s="152"/>
      <c r="N55" s="28"/>
      <c r="O55" s="152"/>
      <c r="P55" s="29" t="str">
        <f t="shared" si="9"/>
        <v/>
      </c>
      <c r="Q55" s="27"/>
      <c r="R55" s="27"/>
      <c r="S55" s="30" t="str">
        <f t="shared" si="10"/>
        <v/>
      </c>
      <c r="T55" s="31"/>
      <c r="U55" s="43"/>
      <c r="V55" s="69"/>
      <c r="W55" s="72"/>
      <c r="X55" s="75"/>
      <c r="Y55" s="118"/>
      <c r="Z55" s="130"/>
      <c r="AA55" s="131"/>
      <c r="AC55" s="6" t="str">
        <f t="shared" si="3"/>
        <v/>
      </c>
      <c r="AD55" s="141">
        <f t="shared" si="17"/>
        <v>0</v>
      </c>
      <c r="AE55" s="141">
        <f t="shared" si="18"/>
        <v>0</v>
      </c>
      <c r="AF55" s="141" t="str">
        <f t="shared" si="11"/>
        <v/>
      </c>
      <c r="AG55" s="10">
        <f t="shared" si="12"/>
        <v>0</v>
      </c>
      <c r="AH55" s="10">
        <f t="shared" si="13"/>
        <v>0</v>
      </c>
    </row>
    <row r="56" spans="1:34" s="6" customFormat="1" ht="34.5" customHeight="1">
      <c r="A56" s="52">
        <f t="shared" si="6"/>
        <v>44</v>
      </c>
      <c r="B56" s="54" t="str">
        <f t="shared" si="14"/>
        <v/>
      </c>
      <c r="C56" s="143"/>
      <c r="D56" s="25" t="str">
        <f t="shared" si="7"/>
        <v/>
      </c>
      <c r="E56" s="25" t="str">
        <f t="shared" si="8"/>
        <v/>
      </c>
      <c r="F56" s="26"/>
      <c r="G56" s="26"/>
      <c r="H56" s="56" t="str">
        <f t="shared" si="16"/>
        <v/>
      </c>
      <c r="I56" s="55"/>
      <c r="J56" s="55"/>
      <c r="K56" s="27"/>
      <c r="L56" s="28"/>
      <c r="M56" s="152"/>
      <c r="N56" s="28"/>
      <c r="O56" s="152"/>
      <c r="P56" s="29" t="str">
        <f t="shared" si="9"/>
        <v/>
      </c>
      <c r="Q56" s="27"/>
      <c r="R56" s="27"/>
      <c r="S56" s="30" t="str">
        <f t="shared" si="10"/>
        <v/>
      </c>
      <c r="T56" s="31"/>
      <c r="U56" s="43"/>
      <c r="V56" s="69"/>
      <c r="W56" s="72"/>
      <c r="X56" s="75"/>
      <c r="Y56" s="118"/>
      <c r="Z56" s="130"/>
      <c r="AA56" s="131"/>
      <c r="AC56" s="6" t="str">
        <f t="shared" si="3"/>
        <v/>
      </c>
      <c r="AD56" s="141">
        <f t="shared" si="17"/>
        <v>0</v>
      </c>
      <c r="AE56" s="141">
        <f t="shared" si="18"/>
        <v>0</v>
      </c>
      <c r="AF56" s="141" t="str">
        <f t="shared" si="11"/>
        <v/>
      </c>
      <c r="AG56" s="10">
        <f t="shared" si="12"/>
        <v>0</v>
      </c>
      <c r="AH56" s="10">
        <f t="shared" si="13"/>
        <v>0</v>
      </c>
    </row>
    <row r="57" spans="1:34" s="6" customFormat="1" ht="34.5" customHeight="1">
      <c r="A57" s="52">
        <f t="shared" si="6"/>
        <v>45</v>
      </c>
      <c r="B57" s="54" t="str">
        <f t="shared" si="14"/>
        <v/>
      </c>
      <c r="C57" s="143"/>
      <c r="D57" s="25" t="str">
        <f t="shared" si="7"/>
        <v/>
      </c>
      <c r="E57" s="25" t="str">
        <f t="shared" si="8"/>
        <v/>
      </c>
      <c r="F57" s="26"/>
      <c r="G57" s="26"/>
      <c r="H57" s="56" t="str">
        <f t="shared" si="16"/>
        <v/>
      </c>
      <c r="I57" s="55"/>
      <c r="J57" s="55"/>
      <c r="K57" s="27"/>
      <c r="L57" s="28"/>
      <c r="M57" s="152"/>
      <c r="N57" s="28"/>
      <c r="O57" s="152"/>
      <c r="P57" s="29" t="str">
        <f t="shared" si="9"/>
        <v/>
      </c>
      <c r="Q57" s="27"/>
      <c r="R57" s="27"/>
      <c r="S57" s="30" t="str">
        <f t="shared" si="10"/>
        <v/>
      </c>
      <c r="T57" s="31"/>
      <c r="U57" s="43"/>
      <c r="V57" s="69"/>
      <c r="W57" s="72"/>
      <c r="X57" s="75"/>
      <c r="Y57" s="118"/>
      <c r="Z57" s="130"/>
      <c r="AA57" s="131"/>
      <c r="AC57" s="6" t="str">
        <f t="shared" si="3"/>
        <v/>
      </c>
      <c r="AD57" s="141">
        <f t="shared" si="17"/>
        <v>0</v>
      </c>
      <c r="AE57" s="141">
        <f t="shared" si="18"/>
        <v>0</v>
      </c>
      <c r="AF57" s="141" t="str">
        <f t="shared" si="11"/>
        <v/>
      </c>
      <c r="AG57" s="10">
        <f t="shared" si="12"/>
        <v>0</v>
      </c>
      <c r="AH57" s="10">
        <f t="shared" si="13"/>
        <v>0</v>
      </c>
    </row>
    <row r="58" spans="1:34" s="6" customFormat="1" ht="34.5" customHeight="1">
      <c r="A58" s="52">
        <f t="shared" si="6"/>
        <v>46</v>
      </c>
      <c r="B58" s="54" t="str">
        <f t="shared" si="14"/>
        <v/>
      </c>
      <c r="C58" s="143"/>
      <c r="D58" s="25" t="str">
        <f t="shared" si="7"/>
        <v/>
      </c>
      <c r="E58" s="25" t="str">
        <f t="shared" si="8"/>
        <v/>
      </c>
      <c r="F58" s="26"/>
      <c r="G58" s="26"/>
      <c r="H58" s="56" t="str">
        <f t="shared" si="16"/>
        <v/>
      </c>
      <c r="I58" s="55"/>
      <c r="J58" s="55"/>
      <c r="K58" s="27"/>
      <c r="L58" s="28"/>
      <c r="M58" s="152"/>
      <c r="N58" s="28"/>
      <c r="O58" s="152"/>
      <c r="P58" s="29" t="str">
        <f t="shared" si="9"/>
        <v/>
      </c>
      <c r="Q58" s="27"/>
      <c r="R58" s="27"/>
      <c r="S58" s="30" t="str">
        <f t="shared" si="10"/>
        <v/>
      </c>
      <c r="T58" s="31"/>
      <c r="U58" s="43"/>
      <c r="V58" s="69"/>
      <c r="W58" s="72"/>
      <c r="X58" s="75"/>
      <c r="Y58" s="118"/>
      <c r="Z58" s="130"/>
      <c r="AA58" s="131"/>
      <c r="AC58" s="6" t="str">
        <f t="shared" si="3"/>
        <v/>
      </c>
      <c r="AD58" s="141">
        <f t="shared" si="17"/>
        <v>0</v>
      </c>
      <c r="AE58" s="141">
        <f t="shared" si="18"/>
        <v>0</v>
      </c>
      <c r="AF58" s="141" t="str">
        <f t="shared" si="11"/>
        <v/>
      </c>
      <c r="AG58" s="10">
        <f t="shared" si="12"/>
        <v>0</v>
      </c>
      <c r="AH58" s="10">
        <f t="shared" si="13"/>
        <v>0</v>
      </c>
    </row>
    <row r="59" spans="1:34" s="6" customFormat="1" ht="34.5" customHeight="1">
      <c r="A59" s="52">
        <f t="shared" si="6"/>
        <v>47</v>
      </c>
      <c r="B59" s="54" t="str">
        <f t="shared" si="14"/>
        <v/>
      </c>
      <c r="C59" s="143"/>
      <c r="D59" s="25" t="str">
        <f t="shared" si="7"/>
        <v/>
      </c>
      <c r="E59" s="25" t="str">
        <f t="shared" si="8"/>
        <v/>
      </c>
      <c r="F59" s="26"/>
      <c r="G59" s="26"/>
      <c r="H59" s="56" t="str">
        <f t="shared" si="16"/>
        <v/>
      </c>
      <c r="I59" s="55"/>
      <c r="J59" s="55"/>
      <c r="K59" s="27"/>
      <c r="L59" s="28"/>
      <c r="M59" s="152"/>
      <c r="N59" s="28"/>
      <c r="O59" s="152"/>
      <c r="P59" s="29" t="str">
        <f t="shared" si="9"/>
        <v/>
      </c>
      <c r="Q59" s="27"/>
      <c r="R59" s="27"/>
      <c r="S59" s="30" t="str">
        <f t="shared" si="10"/>
        <v/>
      </c>
      <c r="T59" s="31"/>
      <c r="U59" s="43"/>
      <c r="V59" s="69"/>
      <c r="W59" s="72"/>
      <c r="X59" s="75"/>
      <c r="Y59" s="118"/>
      <c r="Z59" s="130"/>
      <c r="AA59" s="131"/>
      <c r="AC59" s="6" t="str">
        <f t="shared" si="3"/>
        <v/>
      </c>
      <c r="AD59" s="141">
        <f t="shared" si="17"/>
        <v>0</v>
      </c>
      <c r="AE59" s="141">
        <f t="shared" si="18"/>
        <v>0</v>
      </c>
      <c r="AF59" s="141" t="str">
        <f t="shared" si="11"/>
        <v/>
      </c>
      <c r="AG59" s="10">
        <f t="shared" si="12"/>
        <v>0</v>
      </c>
      <c r="AH59" s="10">
        <f t="shared" si="13"/>
        <v>0</v>
      </c>
    </row>
    <row r="60" spans="1:34" s="6" customFormat="1" ht="34.5" customHeight="1">
      <c r="A60" s="52">
        <f t="shared" si="6"/>
        <v>48</v>
      </c>
      <c r="B60" s="54" t="str">
        <f t="shared" si="14"/>
        <v/>
      </c>
      <c r="C60" s="143"/>
      <c r="D60" s="25" t="str">
        <f t="shared" si="7"/>
        <v/>
      </c>
      <c r="E60" s="25" t="str">
        <f t="shared" si="8"/>
        <v/>
      </c>
      <c r="F60" s="26"/>
      <c r="G60" s="26"/>
      <c r="H60" s="56" t="str">
        <f t="shared" si="16"/>
        <v/>
      </c>
      <c r="I60" s="55"/>
      <c r="J60" s="55"/>
      <c r="K60" s="27"/>
      <c r="L60" s="28"/>
      <c r="M60" s="152"/>
      <c r="N60" s="28"/>
      <c r="O60" s="152"/>
      <c r="P60" s="29" t="str">
        <f t="shared" si="9"/>
        <v/>
      </c>
      <c r="Q60" s="27"/>
      <c r="R60" s="27"/>
      <c r="S60" s="30" t="str">
        <f t="shared" si="10"/>
        <v/>
      </c>
      <c r="T60" s="31"/>
      <c r="U60" s="43"/>
      <c r="V60" s="69"/>
      <c r="W60" s="72"/>
      <c r="X60" s="75"/>
      <c r="Y60" s="118"/>
      <c r="Z60" s="130"/>
      <c r="AA60" s="131"/>
      <c r="AC60" s="6" t="str">
        <f t="shared" si="3"/>
        <v/>
      </c>
      <c r="AD60" s="141">
        <f t="shared" si="17"/>
        <v>0</v>
      </c>
      <c r="AE60" s="141">
        <f t="shared" si="18"/>
        <v>0</v>
      </c>
      <c r="AF60" s="141" t="str">
        <f t="shared" si="11"/>
        <v/>
      </c>
      <c r="AG60" s="10">
        <f t="shared" si="12"/>
        <v>0</v>
      </c>
      <c r="AH60" s="10">
        <f t="shared" si="13"/>
        <v>0</v>
      </c>
    </row>
    <row r="61" spans="1:34" s="6" customFormat="1" ht="34.5" customHeight="1">
      <c r="A61" s="52">
        <f t="shared" si="6"/>
        <v>49</v>
      </c>
      <c r="B61" s="54" t="str">
        <f t="shared" si="14"/>
        <v/>
      </c>
      <c r="C61" s="143"/>
      <c r="D61" s="25" t="str">
        <f t="shared" si="7"/>
        <v/>
      </c>
      <c r="E61" s="25" t="str">
        <f t="shared" si="8"/>
        <v/>
      </c>
      <c r="F61" s="26"/>
      <c r="G61" s="26"/>
      <c r="H61" s="56" t="str">
        <f t="shared" si="16"/>
        <v/>
      </c>
      <c r="I61" s="55"/>
      <c r="J61" s="55"/>
      <c r="K61" s="27"/>
      <c r="L61" s="28"/>
      <c r="M61" s="152"/>
      <c r="N61" s="28"/>
      <c r="O61" s="152"/>
      <c r="P61" s="29" t="str">
        <f t="shared" si="9"/>
        <v/>
      </c>
      <c r="Q61" s="27"/>
      <c r="R61" s="27"/>
      <c r="S61" s="30" t="str">
        <f t="shared" si="10"/>
        <v/>
      </c>
      <c r="T61" s="31"/>
      <c r="U61" s="43"/>
      <c r="V61" s="69"/>
      <c r="W61" s="72"/>
      <c r="X61" s="75"/>
      <c r="Y61" s="118"/>
      <c r="Z61" s="130"/>
      <c r="AA61" s="131"/>
      <c r="AC61" s="6" t="str">
        <f t="shared" si="3"/>
        <v/>
      </c>
      <c r="AD61" s="141">
        <f t="shared" si="17"/>
        <v>0</v>
      </c>
      <c r="AE61" s="141">
        <f t="shared" si="18"/>
        <v>0</v>
      </c>
      <c r="AF61" s="141" t="str">
        <f t="shared" si="11"/>
        <v/>
      </c>
      <c r="AG61" s="10">
        <f t="shared" si="12"/>
        <v>0</v>
      </c>
      <c r="AH61" s="10">
        <f t="shared" si="13"/>
        <v>0</v>
      </c>
    </row>
    <row r="62" spans="1:34" s="6" customFormat="1" ht="34.5" customHeight="1" thickBot="1">
      <c r="A62" s="58">
        <f t="shared" si="6"/>
        <v>50</v>
      </c>
      <c r="B62" s="59" t="str">
        <f t="shared" si="14"/>
        <v/>
      </c>
      <c r="C62" s="144"/>
      <c r="D62" s="60" t="str">
        <f t="shared" si="7"/>
        <v/>
      </c>
      <c r="E62" s="60" t="str">
        <f t="shared" si="8"/>
        <v/>
      </c>
      <c r="F62" s="61"/>
      <c r="G62" s="61"/>
      <c r="H62" s="71" t="str">
        <f t="shared" si="16"/>
        <v/>
      </c>
      <c r="I62" s="63"/>
      <c r="J62" s="63"/>
      <c r="K62" s="64"/>
      <c r="L62" s="65"/>
      <c r="M62" s="153"/>
      <c r="N62" s="65"/>
      <c r="O62" s="153"/>
      <c r="P62" s="62" t="str">
        <f t="shared" si="9"/>
        <v/>
      </c>
      <c r="Q62" s="64"/>
      <c r="R62" s="64"/>
      <c r="S62" s="66" t="str">
        <f t="shared" si="10"/>
        <v/>
      </c>
      <c r="T62" s="67"/>
      <c r="U62" s="68"/>
      <c r="V62" s="70"/>
      <c r="W62" s="73"/>
      <c r="X62" s="76"/>
      <c r="Y62" s="133"/>
      <c r="Z62" s="134"/>
      <c r="AA62" s="135"/>
      <c r="AC62" s="6" t="str">
        <f t="shared" si="3"/>
        <v/>
      </c>
      <c r="AD62" s="141">
        <f t="shared" si="17"/>
        <v>0</v>
      </c>
      <c r="AE62" s="141">
        <f t="shared" si="18"/>
        <v>0</v>
      </c>
      <c r="AF62" s="141" t="str">
        <f t="shared" si="11"/>
        <v/>
      </c>
      <c r="AG62" s="10">
        <f t="shared" si="12"/>
        <v>0</v>
      </c>
      <c r="AH62" s="10">
        <f t="shared" si="13"/>
        <v>0</v>
      </c>
    </row>
    <row r="63" spans="1:34">
      <c r="AC63" s="10"/>
      <c r="AD63" s="10">
        <f>SUM(AD13:AD62)</f>
        <v>0</v>
      </c>
      <c r="AE63" s="10">
        <f>SUM(AE13:AE62)</f>
        <v>0</v>
      </c>
      <c r="AF63" s="10"/>
      <c r="AG63" s="10">
        <f>IF(COUNTIF(AG13:AG62,"&gt;=2"),1,0)</f>
        <v>0</v>
      </c>
      <c r="AH63" s="10" t="str">
        <f>IF(COUNTIF(AH13:AH62,"&gt;=1"),1,"0")</f>
        <v>0</v>
      </c>
    </row>
  </sheetData>
  <sheetProtection algorithmName="SHA-512" hashValue="PvJux+HdlX9K1suvdalDWPumI6z6Q2T9Zns12mg60BQKBm0UiNzod3zJhph1GSvTG2CBZwiB6eo4QAz/4En5pg==" saltValue="0lZFMM55uEnjH39CIM6FiA==" spinCount="100000" sheet="1" objects="1" scenarios="1" autoFilter="0"/>
  <autoFilter ref="A11:AH11" xr:uid="{10ABC16D-4E4E-4B6F-81BF-DE8A03DCE4C7}"/>
  <mergeCells count="32">
    <mergeCell ref="A2:B2"/>
    <mergeCell ref="A1:G1"/>
    <mergeCell ref="C2:D2"/>
    <mergeCell ref="I1:M1"/>
    <mergeCell ref="A3:E4"/>
    <mergeCell ref="F2:G2"/>
    <mergeCell ref="J2:M2"/>
    <mergeCell ref="J3:M3"/>
    <mergeCell ref="J4:M4"/>
    <mergeCell ref="A9:A11"/>
    <mergeCell ref="C9:C11"/>
    <mergeCell ref="D9:D11"/>
    <mergeCell ref="B9:B11"/>
    <mergeCell ref="K9:L10"/>
    <mergeCell ref="G9:G11"/>
    <mergeCell ref="F9:F11"/>
    <mergeCell ref="I9:I11"/>
    <mergeCell ref="J9:J11"/>
    <mergeCell ref="H9:H11"/>
    <mergeCell ref="Z6:AA10"/>
    <mergeCell ref="E9:E11"/>
    <mergeCell ref="S9:S11"/>
    <mergeCell ref="Q9:Q11"/>
    <mergeCell ref="M9:N10"/>
    <mergeCell ref="R9:R11"/>
    <mergeCell ref="T9:T11"/>
    <mergeCell ref="U9:U11"/>
    <mergeCell ref="X9:X11"/>
    <mergeCell ref="Y9:Y11"/>
    <mergeCell ref="V9:V11"/>
    <mergeCell ref="O9:P10"/>
    <mergeCell ref="W9:W11"/>
  </mergeCells>
  <phoneticPr fontId="18"/>
  <conditionalFormatting sqref="S12">
    <cfRule type="cellIs" dxfId="19" priority="43" operator="lessThan">
      <formula>1</formula>
    </cfRule>
  </conditionalFormatting>
  <conditionalFormatting sqref="S13:S62">
    <cfRule type="cellIs" dxfId="18" priority="36" operator="lessThan">
      <formula>1</formula>
    </cfRule>
  </conditionalFormatting>
  <conditionalFormatting sqref="C2:D2">
    <cfRule type="expression" dxfId="17" priority="17">
      <formula>$C$13=""</formula>
    </cfRule>
    <cfRule type="expression" dxfId="16" priority="18">
      <formula>$C$2=""</formula>
    </cfRule>
  </conditionalFormatting>
  <conditionalFormatting sqref="J2">
    <cfRule type="expression" dxfId="15" priority="140">
      <formula>$B$13=""</formula>
    </cfRule>
  </conditionalFormatting>
  <conditionalFormatting sqref="J2">
    <cfRule type="expression" dxfId="14" priority="141">
      <formula>$G$3=""</formula>
    </cfRule>
    <cfRule type="expression" dxfId="13" priority="142">
      <formula>$F$2=""</formula>
    </cfRule>
    <cfRule type="expression" dxfId="12" priority="146">
      <formula>$C$2=""</formula>
    </cfRule>
  </conditionalFormatting>
  <conditionalFormatting sqref="J3">
    <cfRule type="expression" dxfId="11" priority="144">
      <formula>$AG$63=1</formula>
    </cfRule>
  </conditionalFormatting>
  <conditionalFormatting sqref="J4">
    <cfRule type="expression" dxfId="10" priority="145">
      <formula>$AH$63=1</formula>
    </cfRule>
  </conditionalFormatting>
  <conditionalFormatting sqref="J2">
    <cfRule type="expression" dxfId="9" priority="7">
      <formula>OR($AD$63&gt;=1,$AE$63&gt;=1)</formula>
    </cfRule>
  </conditionalFormatting>
  <conditionalFormatting sqref="G13:G62">
    <cfRule type="expression" dxfId="8" priority="3">
      <formula>$AG13&gt;=2</formula>
    </cfRule>
  </conditionalFormatting>
  <conditionalFormatting sqref="W13:W62">
    <cfRule type="expression" dxfId="7" priority="2">
      <formula>AND(COUNTIF(G13,"*■*")&gt;=1,W13="")</formula>
    </cfRule>
    <cfRule type="expression" dxfId="6" priority="5">
      <formula>COUNTIF(G13,"*■*")=0</formula>
    </cfRule>
  </conditionalFormatting>
  <conditionalFormatting sqref="F2">
    <cfRule type="expression" dxfId="5" priority="19">
      <formula>$C$13=""</formula>
    </cfRule>
    <cfRule type="expression" dxfId="4" priority="20">
      <formula>$F$2=""</formula>
    </cfRule>
  </conditionalFormatting>
  <conditionalFormatting sqref="G3">
    <cfRule type="expression" dxfId="3" priority="21">
      <formula>$C$13=""</formula>
    </cfRule>
    <cfRule type="expression" dxfId="2" priority="22">
      <formula>$G$3=""</formula>
    </cfRule>
  </conditionalFormatting>
  <conditionalFormatting sqref="T13:U62 I13:O62 Q13:R62 F13:G62">
    <cfRule type="notContainsBlanks" dxfId="1" priority="4">
      <formula>LEN(TRIM(F13))&gt;0</formula>
    </cfRule>
    <cfRule type="expression" dxfId="0" priority="157">
      <formula>$B13&lt;&gt;""</formula>
    </cfRule>
  </conditionalFormatting>
  <conditionalFormatting sqref="A1:XFD1048576">
    <cfRule type="expression" priority="1">
      <formula>CELL("PROTECT",A1)=1</formula>
    </cfRule>
  </conditionalFormatting>
  <dataValidations xWindow="145" yWindow="803" count="25">
    <dataValidation type="list" allowBlank="1" showInputMessage="1" showErrorMessage="1" error="プルダウンより確認結果を選択してください。" sqref="Z13:Z62" xr:uid="{39A7DD8A-8CB9-4EF4-9C4E-10B6A7A1D69B}">
      <formula1>"OK,NG"</formula1>
    </dataValidation>
    <dataValidation type="list" allowBlank="1" showInputMessage="1" showErrorMessage="1" errorTitle="無効な入力" error="プルダウンより選択してください。" sqref="T13:T62" xr:uid="{3251F931-965E-4EF8-8C15-A67130B13B55}">
      <formula1>"あり,なし"</formula1>
    </dataValidation>
    <dataValidation type="list" allowBlank="1" showInputMessage="1" showErrorMessage="1" errorTitle="無効な入力" error="プルダウンより選択してください。" sqref="K13:K62" xr:uid="{AF6FFD6C-5713-4594-994D-41A540F190C9}">
      <formula1>"生産効率,エネルギー効率"</formula1>
    </dataValidation>
    <dataValidation type="list" imeMode="disabled" operator="lessThanOrEqual" allowBlank="1" showInputMessage="1" showErrorMessage="1" errorTitle="無効な入力" error="プルダウンより選択してください。" sqref="R13:R62" xr:uid="{4BBC12C6-B1B8-435F-9B9B-B23915D74C45}">
      <formula1>"2011,2012,2013,2014,2015,2016,2017,2018,2019,2020,2021,2022"</formula1>
    </dataValidation>
    <dataValidation imeMode="fullKatakana" operator="lessThanOrEqual" allowBlank="1" showInputMessage="1" showErrorMessage="1" sqref="E2" xr:uid="{66338DF7-FB80-4EC0-81F9-FF12FFAC4927}"/>
    <dataValidation type="textLength" operator="lessThanOrEqual" allowBlank="1" showInputMessage="1" showErrorMessage="1" errorTitle="無効な入力" error="40字以内で入力してください。" sqref="F13:G62" xr:uid="{FC3059F9-826E-468D-85CF-97F9B0346340}">
      <formula1>40</formula1>
    </dataValidation>
    <dataValidation type="textLength" operator="lessThanOrEqual" allowBlank="1" showInputMessage="1" showErrorMessage="1" errorTitle="無効な入力" error="200字以内で入力してください。" sqref="W13:W62" xr:uid="{BA522236-C0E7-45E3-AEBD-8EF5F3D0186E}">
      <formula1>200</formula1>
    </dataValidation>
    <dataValidation type="textLength" operator="lessThanOrEqual" allowBlank="1" showInputMessage="1" showErrorMessage="1" errorTitle="無効な入力" error="30字以内で入力してください。" sqref="L13:L62" xr:uid="{B245B335-A86C-412A-8AE7-79087C2EA42C}">
      <formula1>30</formula1>
    </dataValidation>
    <dataValidation type="custom" imeMode="disabled" operator="lessThanOrEqual" allowBlank="1" showInputMessage="1" showErrorMessage="1" errorTitle="無効な入力" error="小数第三位までを含む半角数字10字以内で入力してください。" sqref="M13:M62 O13:O62" xr:uid="{D9388BE9-9AFF-4809-BBF2-04CA8B9327C2}">
      <formula1>M13*1000=INT(M13*1000)</formula1>
    </dataValidation>
    <dataValidation type="textLength" operator="lessThanOrEqual" allowBlank="1" showInputMessage="1" showErrorMessage="1" errorTitle="無効な入力" error="10字以内で入力してください。" sqref="N13:N62" xr:uid="{4B4367D2-6F32-45BA-B9D1-BF9AE41299E9}">
      <formula1>10</formula1>
    </dataValidation>
    <dataValidation allowBlank="1" showInputMessage="1" showErrorMessage="1" errorTitle="無効な入力" error="自動表示されます。" sqref="P13:P62" xr:uid="{D8540506-6D07-417E-99AD-00D6B6A76DDE}"/>
    <dataValidation type="list" allowBlank="1" showInputMessage="1" showErrorMessage="1" errorTitle="無効な入力" error="プルダウンより選択してください。" sqref="C13:C62" xr:uid="{508F76A7-ACE6-48AF-87E5-E77405C463EA}">
      <formula1>"コールドチャンバー,ホットチャンバー"</formula1>
    </dataValidation>
    <dataValidation type="textLength" operator="lessThanOrEqual" allowBlank="1" showErrorMessage="1" error="40字以内で入力してください。" prompt="40字以内で入力してください。" sqref="C2:D2" xr:uid="{61D6E761-DF0B-4FBF-88F2-49BF9D4FE636}">
      <formula1>40</formula1>
    </dataValidation>
    <dataValidation type="whole" imeMode="disabled" allowBlank="1" showInputMessage="1" showErrorMessage="1" errorTitle="無効な入力" error="西暦年を半角数字4桁で入力してください。" sqref="Q13:Q62" xr:uid="{2566C558-8153-49DE-8597-616488FDFAFF}">
      <formula1>1900</formula1>
      <formula2>2021</formula2>
    </dataValidation>
    <dataValidation allowBlank="1" showInputMessage="1" showErrorMessage="1" error="自動表示されます。" sqref="D13:E62 S13:S62" xr:uid="{E83DAB8B-AC04-498E-A67E-40DBD2185FEC}"/>
    <dataValidation type="whole" imeMode="disabled" allowBlank="1" showInputMessage="1" showErrorMessage="1" errorTitle="無効な入力" error="半角数字で10字以内で入力してください。" sqref="U13:U62" xr:uid="{14554754-35DE-4F5F-9536-0D6C0D7E6A49}">
      <formula1>1</formula1>
      <formula2>9999999999</formula2>
    </dataValidation>
    <dataValidation type="custom" allowBlank="1" showInputMessage="1" showErrorMessage="1" errorTitle="無効な入力" error="整数で値を入力して下さい。" sqref="W13:W62" xr:uid="{E701B075-3C34-41FD-991A-FEC5F0ADBF71}">
      <formula1>W13=INT(W13)</formula1>
    </dataValidation>
    <dataValidation type="textLength" operator="lessThanOrEqual" allowBlank="1" showInputMessage="1" showErrorMessage="1" errorTitle="無効な入力" error="40文字以下で入力してください。" sqref="X13:X62" xr:uid="{D4E7500C-F73C-4C57-8D53-107C7F6113DB}">
      <formula1>40</formula1>
    </dataValidation>
    <dataValidation type="textLength" operator="lessThanOrEqual" allowBlank="1" showErrorMessage="1" errorTitle="無効な入力" error="40文字以下で入力してください。" sqref="W13:W62" xr:uid="{CFFB3698-86B4-49F9-9EB8-1EEB529BE8D3}">
      <formula1>40</formula1>
    </dataValidation>
    <dataValidation type="list" imeMode="disabled" operator="lessThanOrEqual" allowBlank="1" showInputMessage="1" showErrorMessage="1" errorTitle="無効な入力" error="プルダウンより選択してください。" sqref="I13:J62" xr:uid="{48264B8F-11DB-4273-A9E7-61B66C47885F}">
      <formula1>"サーボ油圧ポンプ式,電動稼働式,なし"</formula1>
    </dataValidation>
    <dataValidation type="list" allowBlank="1" showErrorMessage="1" error="プルダウンより選択してください。" prompt="自動表示されます。" sqref="I13:I62" xr:uid="{67CA6E68-11F7-4CC7-97D4-35E198825A70}">
      <formula1>"サーボ油圧ポンプ,電動型締,なし"</formula1>
    </dataValidation>
    <dataValidation type="list" allowBlank="1" showErrorMessage="1" error="プルダウンより選択してください。" prompt="自動表示されます。" sqref="J13:J62" xr:uid="{5B2AC1A3-E85A-4635-BEBA-8A4FF8C5F51A}">
      <formula1>"サーボ油圧ポンプ式,電動稼働式,なし"</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46CC94E6-D82D-4BE3-AE7B-CF0A43ADDA03}">
      <formula1>40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G3" xr:uid="{144705DF-30E6-4F7D-A53E-021C8C5E73E1}">
      <formula1>44256</formula1>
    </dataValidation>
    <dataValidation type="custom" allowBlank="1" showInputMessage="1" showErrorMessage="1" errorTitle="無効な入力" error="単位に注意して入力してください。_x000a_半角数字で10字以内で入力してください。" sqref="V13:V62" xr:uid="{717609EA-805B-4817-919A-1D2AA5D63779}">
      <formula1>V13=INT(V13)</formula1>
    </dataValidation>
  </dataValidations>
  <pageMargins left="0.23622047244094491" right="0.23622047244094491" top="0.74803149606299213" bottom="0.74803149606299213" header="0.31496062992125984" footer="0.31496062992125984"/>
  <pageSetup paperSize="8" scale="33" fitToHeight="0" orientation="landscape" r:id="rId1"/>
  <headerFooter>
    <oddHeader>&amp;R&amp;20&amp;F</oddHeader>
    <oddFooter>&amp;C&amp;28&amp;P/&amp;N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AB214-80B9-4924-A663-CE5C81286380}">
  <sheetPr>
    <pageSetUpPr fitToPage="1"/>
  </sheetPr>
  <dimension ref="B4:D21"/>
  <sheetViews>
    <sheetView showGridLines="0" view="pageBreakPreview" zoomScaleNormal="100" zoomScaleSheetLayoutView="100" workbookViewId="0"/>
  </sheetViews>
  <sheetFormatPr defaultColWidth="9" defaultRowHeight="16.5"/>
  <cols>
    <col min="1" max="1" width="4.375" style="88" customWidth="1"/>
    <col min="2" max="2" width="22.375" style="88" customWidth="1"/>
    <col min="3" max="4" width="26" style="88" customWidth="1"/>
    <col min="5" max="7" width="8" style="88" customWidth="1"/>
    <col min="8" max="16384" width="9" style="88"/>
  </cols>
  <sheetData>
    <row r="4" spans="2:4">
      <c r="B4" s="87" t="s">
        <v>95</v>
      </c>
    </row>
    <row r="5" spans="2:4">
      <c r="C5" s="89"/>
      <c r="D5" s="89"/>
    </row>
    <row r="6" spans="2:4">
      <c r="B6" s="227"/>
      <c r="C6" s="90"/>
      <c r="D6" s="89"/>
    </row>
    <row r="7" spans="2:4">
      <c r="B7" s="227"/>
      <c r="C7" s="90"/>
      <c r="D7" s="91"/>
    </row>
    <row r="13" spans="2:4">
      <c r="B13" s="92" t="s">
        <v>91</v>
      </c>
    </row>
    <row r="14" spans="2:4">
      <c r="B14" s="92" t="s">
        <v>92</v>
      </c>
    </row>
    <row r="15" spans="2:4">
      <c r="B15" s="88" t="s">
        <v>93</v>
      </c>
    </row>
    <row r="17" spans="2:2">
      <c r="B17" s="93" t="s">
        <v>94</v>
      </c>
    </row>
    <row r="21" spans="2:2">
      <c r="B21" s="94"/>
    </row>
  </sheetData>
  <sheetProtection algorithmName="SHA-512" hashValue="PvZj2mZinA90JDV7FuD1E92CP9dWYVNNFbhX1IsH7MwponYaZgSn8dOG+FIlrGKfQBcKYrCmVv37JBYd+/6h8Q==" saltValue="DEW9eUR67SCVSOjSdKIzTA==" spinCount="100000" sheet="1" objects="1" scenarios="1" selectLockedCells="1" selectUnlockedCells="1"/>
  <mergeCells count="1">
    <mergeCell ref="B6:B7"/>
  </mergeCells>
  <phoneticPr fontId="18"/>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51E9A-8402-4929-B265-D9CB4390C07D}">
  <dimension ref="A1:B28"/>
  <sheetViews>
    <sheetView showGridLines="0" view="pageBreakPreview" zoomScaleNormal="100" zoomScaleSheetLayoutView="100" workbookViewId="0"/>
  </sheetViews>
  <sheetFormatPr defaultColWidth="9" defaultRowHeight="13.5"/>
  <cols>
    <col min="1" max="1" width="13.5" style="96" customWidth="1"/>
    <col min="2" max="2" width="86.875" style="96" customWidth="1"/>
    <col min="3" max="16384" width="9" style="96"/>
  </cols>
  <sheetData>
    <row r="1" spans="1:2" ht="17.25">
      <c r="A1" s="95" t="s">
        <v>37</v>
      </c>
    </row>
    <row r="2" spans="1:2">
      <c r="A2" s="97"/>
      <c r="B2" s="97"/>
    </row>
    <row r="3" spans="1:2" ht="22.5" customHeight="1">
      <c r="A3" s="98" t="s">
        <v>43</v>
      </c>
      <c r="B3" s="151" t="s">
        <v>112</v>
      </c>
    </row>
    <row r="4" spans="1:2" ht="22.5" customHeight="1">
      <c r="A4" s="98" t="s">
        <v>38</v>
      </c>
      <c r="B4" s="99" t="s">
        <v>42</v>
      </c>
    </row>
    <row r="5" spans="1:2" ht="19.5" customHeight="1">
      <c r="A5" s="228" t="s">
        <v>44</v>
      </c>
      <c r="B5" s="231" t="s">
        <v>113</v>
      </c>
    </row>
    <row r="6" spans="1:2" ht="19.5" customHeight="1">
      <c r="A6" s="229"/>
      <c r="B6" s="232"/>
    </row>
    <row r="7" spans="1:2" ht="19.5" customHeight="1">
      <c r="A7" s="229"/>
      <c r="B7" s="232"/>
    </row>
    <row r="8" spans="1:2" ht="19.5" customHeight="1">
      <c r="A8" s="229"/>
      <c r="B8" s="232"/>
    </row>
    <row r="9" spans="1:2" ht="19.5" customHeight="1">
      <c r="A9" s="229"/>
      <c r="B9" s="232"/>
    </row>
    <row r="10" spans="1:2" ht="19.5" customHeight="1">
      <c r="A10" s="229"/>
      <c r="B10" s="232"/>
    </row>
    <row r="11" spans="1:2" ht="19.5" customHeight="1">
      <c r="A11" s="229"/>
      <c r="B11" s="232"/>
    </row>
    <row r="12" spans="1:2" ht="19.5" customHeight="1">
      <c r="A12" s="229"/>
      <c r="B12" s="232"/>
    </row>
    <row r="13" spans="1:2" ht="19.5" customHeight="1">
      <c r="A13" s="229"/>
      <c r="B13" s="232"/>
    </row>
    <row r="14" spans="1:2" ht="19.5" customHeight="1">
      <c r="A14" s="229"/>
      <c r="B14" s="232"/>
    </row>
    <row r="15" spans="1:2" ht="19.5" customHeight="1">
      <c r="A15" s="229"/>
      <c r="B15" s="232"/>
    </row>
    <row r="16" spans="1:2" ht="19.5" customHeight="1">
      <c r="A16" s="229"/>
      <c r="B16" s="232"/>
    </row>
    <row r="17" spans="1:2" ht="19.5" customHeight="1">
      <c r="A17" s="229"/>
      <c r="B17" s="232"/>
    </row>
    <row r="18" spans="1:2" ht="19.5" customHeight="1">
      <c r="A18" s="229"/>
      <c r="B18" s="232"/>
    </row>
    <row r="19" spans="1:2" ht="19.5" customHeight="1">
      <c r="A19" s="229"/>
      <c r="B19" s="232"/>
    </row>
    <row r="20" spans="1:2" ht="19.5" customHeight="1">
      <c r="A20" s="229"/>
      <c r="B20" s="232"/>
    </row>
    <row r="21" spans="1:2" ht="19.5" customHeight="1">
      <c r="A21" s="229"/>
      <c r="B21" s="232"/>
    </row>
    <row r="22" spans="1:2" ht="19.5" customHeight="1">
      <c r="A22" s="229"/>
      <c r="B22" s="232"/>
    </row>
    <row r="23" spans="1:2" ht="19.5" customHeight="1">
      <c r="A23" s="229"/>
      <c r="B23" s="232"/>
    </row>
    <row r="24" spans="1:2" ht="19.5" customHeight="1">
      <c r="A24" s="229"/>
      <c r="B24" s="232"/>
    </row>
    <row r="25" spans="1:2" ht="19.5" customHeight="1">
      <c r="A25" s="229"/>
      <c r="B25" s="232"/>
    </row>
    <row r="26" spans="1:2" ht="19.5" customHeight="1">
      <c r="A26" s="229"/>
      <c r="B26" s="232"/>
    </row>
    <row r="27" spans="1:2" ht="19.5" customHeight="1">
      <c r="A27" s="229"/>
      <c r="B27" s="232"/>
    </row>
    <row r="28" spans="1:2" ht="19.5" customHeight="1">
      <c r="A28" s="230"/>
      <c r="B28" s="233"/>
    </row>
  </sheetData>
  <sheetProtection algorithmName="SHA-512" hashValue="OhUZRG7JcHjL9Gf+oaCPvkDDBu45upiZiY1GHBdKM1mLtUZpfrdTXOKM1H9JBsIntcOvzlYUOVheQz0Sj0QkHQ==" saltValue="Y51WvBOhtIh9r4w7DVxLTg==" spinCount="100000" sheet="1" objects="1" scenarios="1"/>
  <mergeCells count="2">
    <mergeCell ref="A5:A28"/>
    <mergeCell ref="B5:B28"/>
  </mergeCells>
  <phoneticPr fontId="18"/>
  <hyperlinks>
    <hyperlink ref="B3" r:id="rId1" xr:uid="{9A5A45C6-0B00-4CC8-A64E-51EDECB46874}"/>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tabColor theme="1" tint="0.499984740745262"/>
  </sheetPr>
  <dimension ref="B2:F3"/>
  <sheetViews>
    <sheetView workbookViewId="0"/>
  </sheetViews>
  <sheetFormatPr defaultRowHeight="13.5"/>
  <cols>
    <col min="2" max="2" width="14.75" customWidth="1"/>
    <col min="3" max="3" width="16.125" customWidth="1"/>
    <col min="4" max="4" width="63.125" bestFit="1" customWidth="1"/>
    <col min="6" max="6" width="10.5" bestFit="1" customWidth="1"/>
  </cols>
  <sheetData>
    <row r="2" spans="2:6">
      <c r="B2" s="11" t="s">
        <v>29</v>
      </c>
      <c r="C2" s="11" t="s">
        <v>30</v>
      </c>
      <c r="D2" s="11" t="s">
        <v>31</v>
      </c>
      <c r="E2" s="11" t="s">
        <v>33</v>
      </c>
      <c r="F2" s="11" t="s">
        <v>32</v>
      </c>
    </row>
    <row r="3" spans="2:6">
      <c r="B3" s="12" t="str">
        <f>IF(新規登録用!$C$2&lt;&gt;0,新規登録用!$C$2,"要確認")</f>
        <v>要確認</v>
      </c>
      <c r="C3" s="12" t="str">
        <f>IF(新規登録用!C13&lt;&gt;0,新規登録用!C13,"要確認")</f>
        <v>要確認</v>
      </c>
      <c r="D3" s="12" t="str">
        <f ca="1">MID(CELL("filename",A1),FIND("[",CELL("filename",A1))+1,FIND("]",CELL("filename",A1))-FIND("[",CELL("filename",A1))-1)</f>
        <v>kt26_seihinkatabanlist_diecast.xlsx</v>
      </c>
      <c r="E3" s="12" t="str">
        <f>IF(新規登録用!$G$4&lt;&gt;0,新規登録用!$G$4,"要確認")</f>
        <v>要確認</v>
      </c>
      <c r="F3" s="13">
        <f ca="1">TODAY()</f>
        <v>44635</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入力例</vt:lpstr>
      <vt:lpstr>新規登録用</vt:lpstr>
      <vt:lpstr>基準値</vt:lpstr>
      <vt:lpstr>登録申請メールテンプレート</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2022-03-15T01:40:50Z</dcterms:modified>
</cp:coreProperties>
</file>