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updateLinks="never"/>
  <xr:revisionPtr revIDLastSave="0" documentId="13_ncr:1_{FA43D0FB-89C9-405B-86EB-7377C0C7CA1D}" xr6:coauthVersionLast="47" xr6:coauthVersionMax="47" xr10:uidLastSave="{00000000-0000-0000-0000-000000000000}"/>
  <workbookProtection workbookAlgorithmName="SHA-512" workbookHashValue="+3KEwuZ28saI7t/EnpNzmEBSZGi76vDCyfXZgPxjagZ/ZLJD6D5jPHYBhvEZiGTvkV19Nemqd30w7IVocq5FHA==" workbookSaltValue="MF8pAF861ut4XwCi+++iDA==" workbookSpinCount="100000" lockStructure="1"/>
  <bookViews>
    <workbookView xWindow="-108" yWindow="-108" windowWidth="23256" windowHeight="12576" tabRatio="863" xr2:uid="{00000000-000D-0000-FFFF-FFFF00000000}"/>
  </bookViews>
  <sheets>
    <sheet name="既存設備" sheetId="57" r:id="rId1"/>
    <sheet name="導入予定設備" sheetId="59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>既設器具消費電力テーブル!#REF!</definedName>
    <definedName name="AAA">[1]既設器具消費電力テーブル!$T$5:$T$7</definedName>
    <definedName name="BBBB">[1]既設器具消費電力テーブル!#REF!</definedName>
    <definedName name="CCCC">[1]既設器具消費電力テーブル!#REF!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>[1]既設器具消費電力テーブル!#REF!</definedName>
    <definedName name="HID">既設器具消費電力テーブル!#REF!</definedName>
    <definedName name="HIDランプ">既設器具消費電力テーブル!$N$6:$N$42</definedName>
    <definedName name="LED">既設器具消費電力テーブル!#REF!</definedName>
    <definedName name="_xlnm.Print_Area" localSheetId="0">既存設備!$A$1:$AH$43</definedName>
    <definedName name="_xlnm.Print_Area" localSheetId="1">導入予定設備!$A$1:$AH$43</definedName>
    <definedName name="_xlnm.Print_Titles" localSheetId="0">既存設備!$4:$16</definedName>
    <definedName name="_xlnm.Print_Titles" localSheetId="1">導入予定設備!$2:$16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>既設器具消費電力テーブル!#REF!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59" l="1"/>
  <c r="B7" i="57"/>
  <c r="N41" i="57"/>
  <c r="G41" i="57"/>
  <c r="I19" i="57" l="1"/>
  <c r="I20" i="57"/>
  <c r="I23" i="57" l="1"/>
  <c r="I23" i="59" s="1"/>
  <c r="P20" i="57" l="1"/>
  <c r="N28" i="59" l="1"/>
  <c r="B27" i="59"/>
  <c r="N28" i="57"/>
  <c r="B27" i="57"/>
  <c r="P20" i="59"/>
  <c r="I20" i="59"/>
  <c r="P19" i="59"/>
  <c r="I19" i="59"/>
  <c r="P19" i="57"/>
  <c r="S29" i="57" l="1"/>
  <c r="S30" i="57"/>
  <c r="G30" i="59" s="1"/>
  <c r="N30" i="59" s="1"/>
  <c r="S34" i="57"/>
  <c r="G34" i="59" s="1"/>
  <c r="N34" i="59" s="1"/>
  <c r="S38" i="57"/>
  <c r="G38" i="59" s="1"/>
  <c r="N38" i="59" s="1"/>
  <c r="S31" i="57"/>
  <c r="G31" i="59" s="1"/>
  <c r="N31" i="59" s="1"/>
  <c r="S35" i="57"/>
  <c r="G35" i="59" s="1"/>
  <c r="N35" i="59" s="1"/>
  <c r="S39" i="57"/>
  <c r="G39" i="59" s="1"/>
  <c r="N39" i="59" s="1"/>
  <c r="S40" i="57"/>
  <c r="G40" i="59" s="1"/>
  <c r="N40" i="59" s="1"/>
  <c r="S32" i="57"/>
  <c r="G32" i="59" s="1"/>
  <c r="N32" i="59" s="1"/>
  <c r="S36" i="57"/>
  <c r="G36" i="59" s="1"/>
  <c r="N36" i="59" s="1"/>
  <c r="S33" i="57"/>
  <c r="G33" i="59" s="1"/>
  <c r="N33" i="59" s="1"/>
  <c r="S37" i="57"/>
  <c r="G37" i="59" s="1"/>
  <c r="N37" i="59" s="1"/>
  <c r="G29" i="59" l="1"/>
  <c r="N29" i="59" s="1"/>
  <c r="N41" i="59" s="1"/>
  <c r="S41" i="57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G41" i="59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</commentList>
</comments>
</file>

<file path=xl/sharedStrings.xml><?xml version="1.0" encoding="utf-8"?>
<sst xmlns="http://schemas.openxmlformats.org/spreadsheetml/2006/main" count="787" uniqueCount="316">
  <si>
    <t>合計</t>
    <rPh sb="0" eb="2">
      <t>ゴウケイ</t>
    </rPh>
    <phoneticPr fontId="11"/>
  </si>
  <si>
    <t>■設備情報</t>
    <rPh sb="1" eb="3">
      <t>セツビ</t>
    </rPh>
    <rPh sb="3" eb="5">
      <t>ジョウホウ</t>
    </rPh>
    <phoneticPr fontId="11"/>
  </si>
  <si>
    <t>製品名</t>
    <rPh sb="0" eb="3">
      <t>セイヒンメイ</t>
    </rPh>
    <phoneticPr fontId="11"/>
  </si>
  <si>
    <t>月</t>
    <rPh sb="0" eb="1">
      <t>ツキ</t>
    </rPh>
    <phoneticPr fontId="11"/>
  </si>
  <si>
    <t>直管蛍光ランプ</t>
    <rPh sb="0" eb="1">
      <t>チョク</t>
    </rPh>
    <rPh sb="1" eb="2">
      <t>カン</t>
    </rPh>
    <rPh sb="2" eb="4">
      <t>ケイコウ</t>
    </rPh>
    <phoneticPr fontId="18"/>
  </si>
  <si>
    <t>FHF16形　1灯用</t>
    <rPh sb="8" eb="10">
      <t>トウヨウ</t>
    </rPh>
    <phoneticPr fontId="18"/>
  </si>
  <si>
    <t>高出力</t>
    <rPh sb="0" eb="3">
      <t>コウシュツリョク</t>
    </rPh>
    <phoneticPr fontId="18"/>
  </si>
  <si>
    <t>エネルギー使用量</t>
  </si>
  <si>
    <t>２－６　省エネルギー効果計算書（設備毎）_更新'!J13</t>
    <phoneticPr fontId="18"/>
  </si>
  <si>
    <t>２－６　省エネルギー効果計算書（設備毎）_既存'!J18</t>
    <phoneticPr fontId="18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</si>
  <si>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8"/>
  </si>
  <si>
    <t>２－６　省エネルギー効果計算書（設備毎）_既存'!X19</t>
    <phoneticPr fontId="18"/>
  </si>
  <si>
    <t>性能区分</t>
    <rPh sb="0" eb="2">
      <t>セイノウ</t>
    </rPh>
    <rPh sb="2" eb="4">
      <t>クブン</t>
    </rPh>
    <phoneticPr fontId="18"/>
  </si>
  <si>
    <t>使用ランプ</t>
    <rPh sb="0" eb="2">
      <t>シヨウ</t>
    </rPh>
    <phoneticPr fontId="18"/>
  </si>
  <si>
    <t>安定器出力</t>
    <rPh sb="0" eb="3">
      <t>アンテイキ</t>
    </rPh>
    <rPh sb="3" eb="5">
      <t>シュツリョク</t>
    </rPh>
    <phoneticPr fontId="18"/>
  </si>
  <si>
    <t>LEDダウンライト（埋込穴300mm以下）</t>
    <phoneticPr fontId="18"/>
  </si>
  <si>
    <t>光色</t>
    <rPh sb="0" eb="2">
      <t>コウショク</t>
    </rPh>
    <phoneticPr fontId="18"/>
  </si>
  <si>
    <t>検索値</t>
    <rPh sb="0" eb="2">
      <t>ケンサク</t>
    </rPh>
    <rPh sb="2" eb="3">
      <t>チ</t>
    </rPh>
    <phoneticPr fontId="18"/>
  </si>
  <si>
    <t>エネルギー消費効率</t>
    <rPh sb="5" eb="7">
      <t>ショウヒ</t>
    </rPh>
    <rPh sb="7" eb="9">
      <t>コウリツ</t>
    </rPh>
    <phoneticPr fontId="18"/>
  </si>
  <si>
    <t>演色性</t>
    <rPh sb="0" eb="1">
      <t>エン</t>
    </rPh>
    <rPh sb="1" eb="2">
      <t>ショク</t>
    </rPh>
    <rPh sb="2" eb="3">
      <t>セイ</t>
    </rPh>
    <phoneticPr fontId="18"/>
  </si>
  <si>
    <t>円形蛍光ランプ</t>
    <rPh sb="0" eb="2">
      <t>エンケイ</t>
    </rPh>
    <rPh sb="2" eb="4">
      <t>ケイコウ</t>
    </rPh>
    <phoneticPr fontId="18"/>
  </si>
  <si>
    <t>コンパクト蛍光ランプ</t>
    <rPh sb="5" eb="7">
      <t>ケイコウ</t>
    </rPh>
    <phoneticPr fontId="18"/>
  </si>
  <si>
    <t>HIDランプ</t>
    <phoneticPr fontId="18"/>
  </si>
  <si>
    <t>電球形蛍光ランプ</t>
    <rPh sb="0" eb="2">
      <t>デンキュウ</t>
    </rPh>
    <rPh sb="2" eb="3">
      <t>ガタ</t>
    </rPh>
    <rPh sb="3" eb="5">
      <t>ケイコウ</t>
    </rPh>
    <phoneticPr fontId="18"/>
  </si>
  <si>
    <t>クリプトン電球</t>
    <rPh sb="5" eb="7">
      <t>デンキュウ</t>
    </rPh>
    <phoneticPr fontId="18"/>
  </si>
  <si>
    <t>白熱電球</t>
    <rPh sb="0" eb="2">
      <t>ハクネツ</t>
    </rPh>
    <rPh sb="2" eb="4">
      <t>デンキュウ</t>
    </rPh>
    <phoneticPr fontId="18"/>
  </si>
  <si>
    <t>ハロゲン電球_JD110V</t>
    <rPh sb="4" eb="6">
      <t>デンキュウ</t>
    </rPh>
    <phoneticPr fontId="18"/>
  </si>
  <si>
    <t>定格出力</t>
    <rPh sb="0" eb="2">
      <t>テイカク</t>
    </rPh>
    <rPh sb="2" eb="4">
      <t>シュツリョク</t>
    </rPh>
    <phoneticPr fontId="18"/>
  </si>
  <si>
    <t>種類・灯数</t>
    <rPh sb="0" eb="2">
      <t>シュルイ</t>
    </rPh>
    <rPh sb="3" eb="4">
      <t>トウ</t>
    </rPh>
    <rPh sb="4" eb="5">
      <t>スウ</t>
    </rPh>
    <phoneticPr fontId="18"/>
  </si>
  <si>
    <t>安定器種類</t>
    <rPh sb="0" eb="3">
      <t>アンテイキ</t>
    </rPh>
    <rPh sb="3" eb="5">
      <t>シュルイ</t>
    </rPh>
    <phoneticPr fontId="18"/>
  </si>
  <si>
    <t>消費電力案</t>
    <rPh sb="0" eb="2">
      <t>ショウヒ</t>
    </rPh>
    <rPh sb="2" eb="4">
      <t>デンリョク</t>
    </rPh>
    <rPh sb="4" eb="5">
      <t>アン</t>
    </rPh>
    <phoneticPr fontId="18"/>
  </si>
  <si>
    <t>LED高天井用器具（定格光束 12,000lm以上）</t>
    <phoneticPr fontId="18"/>
  </si>
  <si>
    <t>昼光色</t>
  </si>
  <si>
    <t>LEDダウンライト（埋込穴300mm以下）昼光色</t>
  </si>
  <si>
    <t>FCL20形　1灯用</t>
    <rPh sb="5" eb="6">
      <t>カタ</t>
    </rPh>
    <phoneticPr fontId="18"/>
  </si>
  <si>
    <t>FDL13形　1灯用</t>
    <rPh sb="5" eb="6">
      <t>カタ</t>
    </rPh>
    <phoneticPr fontId="18"/>
  </si>
  <si>
    <t>高圧水銀ランプ 40形</t>
    <rPh sb="0" eb="2">
      <t>コウアツ</t>
    </rPh>
    <rPh sb="2" eb="4">
      <t>スイギン</t>
    </rPh>
    <rPh sb="10" eb="11">
      <t>カタ</t>
    </rPh>
    <phoneticPr fontId="18"/>
  </si>
  <si>
    <t>EFA10・EFD10形</t>
    <rPh sb="11" eb="12">
      <t>カタ</t>
    </rPh>
    <phoneticPr fontId="18"/>
  </si>
  <si>
    <t>40形</t>
    <rPh sb="2" eb="3">
      <t>カタ</t>
    </rPh>
    <phoneticPr fontId="18"/>
  </si>
  <si>
    <t>60W</t>
    <phoneticPr fontId="18"/>
  </si>
  <si>
    <t>その他LED照明器具</t>
    <rPh sb="2" eb="3">
      <t>タ</t>
    </rPh>
    <phoneticPr fontId="18"/>
  </si>
  <si>
    <t>昼白色</t>
  </si>
  <si>
    <t>LEDダウンライト（埋込穴300mm以下）昼白色</t>
  </si>
  <si>
    <t>FHF16形　2灯用</t>
    <rPh sb="8" eb="10">
      <t>トウヨウ</t>
    </rPh>
    <phoneticPr fontId="18"/>
  </si>
  <si>
    <t>FCL30形　1灯用</t>
    <rPh sb="5" eb="6">
      <t>カタ</t>
    </rPh>
    <phoneticPr fontId="18"/>
  </si>
  <si>
    <t>FDL18形　1灯用</t>
    <rPh sb="5" eb="6">
      <t>カタ</t>
    </rPh>
    <phoneticPr fontId="18"/>
  </si>
  <si>
    <t>高圧水銀ランプ 80形</t>
    <phoneticPr fontId="18"/>
  </si>
  <si>
    <t>EFA15・EFD15形</t>
    <rPh sb="11" eb="12">
      <t>カタ</t>
    </rPh>
    <phoneticPr fontId="18"/>
  </si>
  <si>
    <t>60形</t>
    <rPh sb="2" eb="3">
      <t>カタ</t>
    </rPh>
    <phoneticPr fontId="18"/>
  </si>
  <si>
    <t>65W</t>
    <phoneticPr fontId="18"/>
  </si>
  <si>
    <t>不明</t>
    <rPh sb="0" eb="2">
      <t>フメイ</t>
    </rPh>
    <phoneticPr fontId="18"/>
  </si>
  <si>
    <t>LEDダウンライト（埋込穴300mm以下）</t>
    <phoneticPr fontId="18"/>
  </si>
  <si>
    <t>白　色</t>
  </si>
  <si>
    <t>LEDダウンライト（埋込穴300mm以下）白　色</t>
  </si>
  <si>
    <t>HIDランプ</t>
    <phoneticPr fontId="18"/>
  </si>
  <si>
    <t>FHF32形　1灯用</t>
    <rPh sb="8" eb="10">
      <t>トウヨウ</t>
    </rPh>
    <phoneticPr fontId="18"/>
  </si>
  <si>
    <t>FCL32形　1灯用</t>
    <rPh sb="5" eb="6">
      <t>カタ</t>
    </rPh>
    <phoneticPr fontId="18"/>
  </si>
  <si>
    <t>FDL27形　1灯用</t>
    <rPh sb="5" eb="6">
      <t>カタ</t>
    </rPh>
    <phoneticPr fontId="18"/>
  </si>
  <si>
    <t>高圧水銀ランプ 100形</t>
    <rPh sb="0" eb="2">
      <t>コウアツ</t>
    </rPh>
    <rPh sb="2" eb="4">
      <t>スイギン</t>
    </rPh>
    <rPh sb="11" eb="12">
      <t>カタ</t>
    </rPh>
    <phoneticPr fontId="18"/>
  </si>
  <si>
    <t>EFA25・EFD25形</t>
    <rPh sb="11" eb="12">
      <t>カタ</t>
    </rPh>
    <phoneticPr fontId="18"/>
  </si>
  <si>
    <t>100形</t>
    <rPh sb="3" eb="4">
      <t>カタ</t>
    </rPh>
    <phoneticPr fontId="18"/>
  </si>
  <si>
    <t>85W</t>
    <phoneticPr fontId="18"/>
  </si>
  <si>
    <t>温白色</t>
  </si>
  <si>
    <t>LEDダウンライト（埋込穴300mm以下）温白色</t>
  </si>
  <si>
    <t>FHF32形　2灯用</t>
    <rPh sb="8" eb="10">
      <t>トウヨウ</t>
    </rPh>
    <phoneticPr fontId="18"/>
  </si>
  <si>
    <t>FCL40形　1灯用</t>
    <rPh sb="5" eb="6">
      <t>カタ</t>
    </rPh>
    <phoneticPr fontId="18"/>
  </si>
  <si>
    <t>FPL13・FML13形　1灯用</t>
    <rPh sb="11" eb="12">
      <t>カタ</t>
    </rPh>
    <rPh sb="14" eb="16">
      <t>トウヨウ</t>
    </rPh>
    <phoneticPr fontId="18"/>
  </si>
  <si>
    <t>高圧水銀ランプ 200形</t>
    <rPh sb="0" eb="2">
      <t>コウアツ</t>
    </rPh>
    <rPh sb="2" eb="4">
      <t>スイギン</t>
    </rPh>
    <rPh sb="11" eb="12">
      <t>カタ</t>
    </rPh>
    <phoneticPr fontId="18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</si>
  <si>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</si>
  <si>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</si>
  <si>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</si>
  <si>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8"/>
  </si>
  <si>
    <t>FPL18・FML18形　1灯用</t>
    <rPh sb="11" eb="12">
      <t>カタ</t>
    </rPh>
    <phoneticPr fontId="18"/>
  </si>
  <si>
    <t>高圧水銀ランプ 250形</t>
    <rPh sb="0" eb="2">
      <t>コウアツ</t>
    </rPh>
    <rPh sb="2" eb="4">
      <t>スイギン</t>
    </rPh>
    <rPh sb="11" eb="12">
      <t>カタ</t>
    </rPh>
    <phoneticPr fontId="18"/>
  </si>
  <si>
    <t>130W</t>
  </si>
  <si>
    <t>LED高天井用器具（定格光束 12,000lm以上）昼光色</t>
  </si>
  <si>
    <t>FHF32形　4灯用</t>
    <rPh sb="8" eb="10">
      <t>トウヨウ</t>
    </rPh>
    <phoneticPr fontId="18"/>
  </si>
  <si>
    <t>FPL27形・FML27形 1灯用</t>
    <rPh sb="5" eb="6">
      <t>カタ</t>
    </rPh>
    <rPh sb="15" eb="17">
      <t>トウヨウ</t>
    </rPh>
    <phoneticPr fontId="18"/>
  </si>
  <si>
    <t>高圧水銀ランプ 300形</t>
    <rPh sb="0" eb="2">
      <t>コウアツ</t>
    </rPh>
    <rPh sb="2" eb="4">
      <t>スイギン</t>
    </rPh>
    <rPh sb="11" eb="12">
      <t>カタ</t>
    </rPh>
    <phoneticPr fontId="18"/>
  </si>
  <si>
    <t>200W</t>
    <phoneticPr fontId="18"/>
  </si>
  <si>
    <t>LED高天井用器具（定格光束 12,000lm以上）昼白色</t>
  </si>
  <si>
    <t>FHF32形　5灯用</t>
    <rPh sb="8" eb="10">
      <t>トウヨウ</t>
    </rPh>
    <phoneticPr fontId="18"/>
  </si>
  <si>
    <t>FPL36形・FML36形 1灯用</t>
    <rPh sb="5" eb="6">
      <t>カタ</t>
    </rPh>
    <rPh sb="15" eb="17">
      <t>トウヨウ</t>
    </rPh>
    <phoneticPr fontId="18"/>
  </si>
  <si>
    <t>高圧水銀ランプ 400形</t>
    <rPh sb="0" eb="2">
      <t>コウアツ</t>
    </rPh>
    <rPh sb="2" eb="4">
      <t>スイギン</t>
    </rPh>
    <rPh sb="11" eb="12">
      <t>カタ</t>
    </rPh>
    <phoneticPr fontId="18"/>
  </si>
  <si>
    <t>250W</t>
    <phoneticPr fontId="18"/>
  </si>
  <si>
    <t>LED高天井用器具（定格光束 12,000lm以上）白　色</t>
  </si>
  <si>
    <t>FHF32形　6灯用</t>
    <rPh sb="8" eb="10">
      <t>トウヨウ</t>
    </rPh>
    <phoneticPr fontId="18"/>
  </si>
  <si>
    <t>FPL36形・FML36形 2灯用</t>
    <rPh sb="5" eb="6">
      <t>カタ</t>
    </rPh>
    <rPh sb="15" eb="17">
      <t>トウヨウ</t>
    </rPh>
    <phoneticPr fontId="18"/>
  </si>
  <si>
    <t>高圧水銀ランプ 700形</t>
    <rPh sb="0" eb="2">
      <t>コウアツ</t>
    </rPh>
    <rPh sb="2" eb="4">
      <t>スイギン</t>
    </rPh>
    <rPh sb="11" eb="12">
      <t>カタ</t>
    </rPh>
    <phoneticPr fontId="18"/>
  </si>
  <si>
    <t>500W</t>
    <phoneticPr fontId="18"/>
  </si>
  <si>
    <t>LED高天井用器具（定格光束 12,000lm以上）</t>
    <phoneticPr fontId="18"/>
  </si>
  <si>
    <t>LED高天井用器具（定格光束 12,000lm以上）温白色</t>
  </si>
  <si>
    <t>FPL36形 3灯用</t>
    <rPh sb="5" eb="6">
      <t>カタ</t>
    </rPh>
    <rPh sb="8" eb="10">
      <t>トウヨウ</t>
    </rPh>
    <phoneticPr fontId="18"/>
  </si>
  <si>
    <t>高圧水銀ランプ 1000形</t>
    <rPh sb="0" eb="2">
      <t>コウアツ</t>
    </rPh>
    <rPh sb="2" eb="4">
      <t>スイギン</t>
    </rPh>
    <rPh sb="12" eb="13">
      <t>カタ</t>
    </rPh>
    <phoneticPr fontId="18"/>
  </si>
  <si>
    <t>LED高天井用器具（定格光束 12,000lm以上）電球色</t>
  </si>
  <si>
    <t>FPL36形 4灯用</t>
    <rPh sb="5" eb="6">
      <t>カタ</t>
    </rPh>
    <rPh sb="8" eb="10">
      <t>トウヨウ</t>
    </rPh>
    <phoneticPr fontId="18"/>
  </si>
  <si>
    <t>メタルハライドランプ 100形</t>
    <rPh sb="14" eb="15">
      <t>カタ</t>
    </rPh>
    <phoneticPr fontId="18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</si>
  <si>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8"/>
  </si>
  <si>
    <t>その他LED照明器具昼光色</t>
  </si>
  <si>
    <t>FPL55形 3灯用</t>
    <rPh sb="5" eb="6">
      <t>カタ</t>
    </rPh>
    <rPh sb="8" eb="10">
      <t>トウヨウ</t>
    </rPh>
    <phoneticPr fontId="18"/>
  </si>
  <si>
    <t>メタルハライドランプ 200形</t>
    <rPh sb="14" eb="15">
      <t>カタ</t>
    </rPh>
    <phoneticPr fontId="18"/>
  </si>
  <si>
    <t>その他LED照明器具昼白色</t>
  </si>
  <si>
    <t>FPL55形 4灯用</t>
    <rPh sb="5" eb="6">
      <t>カタ</t>
    </rPh>
    <rPh sb="8" eb="10">
      <t>トウヨウ</t>
    </rPh>
    <phoneticPr fontId="18"/>
  </si>
  <si>
    <t>メタルハライドランプ 250形</t>
    <rPh sb="14" eb="15">
      <t>カタ</t>
    </rPh>
    <phoneticPr fontId="18"/>
  </si>
  <si>
    <t>その他LED照明器具白　色</t>
  </si>
  <si>
    <t>FHP23形 1灯用</t>
    <rPh sb="5" eb="6">
      <t>カタ</t>
    </rPh>
    <rPh sb="8" eb="10">
      <t>トウヨウ</t>
    </rPh>
    <phoneticPr fontId="18"/>
  </si>
  <si>
    <t>メタルハライドランプ 300形</t>
    <rPh sb="14" eb="15">
      <t>カタ</t>
    </rPh>
    <phoneticPr fontId="18"/>
  </si>
  <si>
    <t>その他LED照明器具温白色</t>
  </si>
  <si>
    <t>FHP23形 2灯用</t>
    <rPh sb="5" eb="6">
      <t>カタ</t>
    </rPh>
    <rPh sb="8" eb="10">
      <t>トウヨウ</t>
    </rPh>
    <phoneticPr fontId="18"/>
  </si>
  <si>
    <t>メタルハライドランプ 400形</t>
    <rPh sb="14" eb="15">
      <t>カタ</t>
    </rPh>
    <phoneticPr fontId="18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</si>
  <si>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</si>
  <si>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8"/>
  </si>
  <si>
    <t>FHP32形 3灯用</t>
    <rPh sb="5" eb="6">
      <t>カタ</t>
    </rPh>
    <rPh sb="8" eb="10">
      <t>トウヨウ</t>
    </rPh>
    <phoneticPr fontId="18"/>
  </si>
  <si>
    <t>メタルハライドランプ 700形</t>
    <rPh sb="14" eb="15">
      <t>カタ</t>
    </rPh>
    <phoneticPr fontId="18"/>
  </si>
  <si>
    <t>FHF63形　2灯用</t>
    <rPh sb="5" eb="6">
      <t>ガタ</t>
    </rPh>
    <rPh sb="8" eb="9">
      <t>トウ</t>
    </rPh>
    <rPh sb="9" eb="10">
      <t>ヨウ</t>
    </rPh>
    <phoneticPr fontId="18"/>
  </si>
  <si>
    <t>FHP32形 4灯用</t>
    <rPh sb="5" eb="6">
      <t>カタ</t>
    </rPh>
    <rPh sb="8" eb="10">
      <t>トウヨウ</t>
    </rPh>
    <phoneticPr fontId="18"/>
  </si>
  <si>
    <t>メタルハライドランプ 1000形</t>
    <rPh sb="15" eb="16">
      <t>カタ</t>
    </rPh>
    <phoneticPr fontId="18"/>
  </si>
  <si>
    <t>FHF86形　1灯用</t>
    <rPh sb="8" eb="10">
      <t>トウヨウ</t>
    </rPh>
    <phoneticPr fontId="18"/>
  </si>
  <si>
    <t>セラミックメタルハライドランプ 150形</t>
    <rPh sb="19" eb="20">
      <t>カタ</t>
    </rPh>
    <phoneticPr fontId="18"/>
  </si>
  <si>
    <t>FHF86形　2灯用</t>
    <rPh sb="8" eb="10">
      <t>トウヨウ</t>
    </rPh>
    <phoneticPr fontId="18"/>
  </si>
  <si>
    <t>セラミックメタルハライドランプ 180形</t>
    <rPh sb="19" eb="20">
      <t>カタ</t>
    </rPh>
    <phoneticPr fontId="18"/>
  </si>
  <si>
    <t>FHF86形　3灯用</t>
    <rPh sb="5" eb="6">
      <t>カタ</t>
    </rPh>
    <rPh sb="8" eb="10">
      <t>トウヨウ</t>
    </rPh>
    <phoneticPr fontId="18"/>
  </si>
  <si>
    <t>FHP45形 3灯用</t>
    <rPh sb="5" eb="6">
      <t>カタ</t>
    </rPh>
    <rPh sb="8" eb="10">
      <t>トウヨウ</t>
    </rPh>
    <phoneticPr fontId="18"/>
  </si>
  <si>
    <t>セラミックメタルハライドランプ 190形</t>
    <rPh sb="19" eb="20">
      <t>カタ</t>
    </rPh>
    <phoneticPr fontId="18"/>
  </si>
  <si>
    <t>FL20・FLR20形 1灯用</t>
    <rPh sb="10" eb="11">
      <t>カタ</t>
    </rPh>
    <rPh sb="13" eb="15">
      <t>トウヨウ</t>
    </rPh>
    <phoneticPr fontId="18"/>
  </si>
  <si>
    <t>FHP45形 4灯用</t>
    <rPh sb="5" eb="6">
      <t>カタ</t>
    </rPh>
    <rPh sb="8" eb="10">
      <t>トウヨウ</t>
    </rPh>
    <phoneticPr fontId="18"/>
  </si>
  <si>
    <t>セラミックメタルハライドランプ 220形</t>
    <rPh sb="19" eb="20">
      <t>カタ</t>
    </rPh>
    <phoneticPr fontId="18"/>
  </si>
  <si>
    <t>FL20・FLR20形 2灯用</t>
    <rPh sb="10" eb="11">
      <t>カタ</t>
    </rPh>
    <rPh sb="13" eb="15">
      <t>トウヨウ</t>
    </rPh>
    <phoneticPr fontId="18"/>
  </si>
  <si>
    <t>FHP105形　1灯用</t>
    <rPh sb="9" eb="11">
      <t>トウヨウ</t>
    </rPh>
    <phoneticPr fontId="18"/>
  </si>
  <si>
    <t>セラミックメタルハライドランプ 230形</t>
    <rPh sb="19" eb="20">
      <t>カタ</t>
    </rPh>
    <phoneticPr fontId="18"/>
  </si>
  <si>
    <t>FL20・FLR20形 3灯用</t>
    <rPh sb="10" eb="11">
      <t>カタ</t>
    </rPh>
    <rPh sb="13" eb="15">
      <t>トウヨウ</t>
    </rPh>
    <phoneticPr fontId="18"/>
  </si>
  <si>
    <t>FHP105形　2灯用</t>
    <rPh sb="9" eb="11">
      <t>トウヨウ</t>
    </rPh>
    <phoneticPr fontId="18"/>
  </si>
  <si>
    <t>セラミックメタルハライドランプ 270形</t>
    <rPh sb="19" eb="20">
      <t>カタ</t>
    </rPh>
    <phoneticPr fontId="18"/>
  </si>
  <si>
    <t>FL20・FLR20形 4灯用</t>
    <rPh sb="10" eb="11">
      <t>カタ</t>
    </rPh>
    <rPh sb="13" eb="15">
      <t>トウヨウ</t>
    </rPh>
    <phoneticPr fontId="18"/>
  </si>
  <si>
    <t>FHT16形</t>
    <rPh sb="5" eb="6">
      <t>カタ</t>
    </rPh>
    <phoneticPr fontId="18"/>
  </si>
  <si>
    <t>セラミックメタルハライドランプ 290形</t>
    <rPh sb="19" eb="20">
      <t>カタ</t>
    </rPh>
    <phoneticPr fontId="18"/>
  </si>
  <si>
    <t>FL20・FLR20形 5灯用</t>
    <rPh sb="10" eb="11">
      <t>カタ</t>
    </rPh>
    <rPh sb="13" eb="15">
      <t>トウヨウ</t>
    </rPh>
    <phoneticPr fontId="18"/>
  </si>
  <si>
    <t>FHT24形 1灯用</t>
    <rPh sb="5" eb="6">
      <t>カタ</t>
    </rPh>
    <rPh sb="8" eb="10">
      <t>トウヨウ</t>
    </rPh>
    <phoneticPr fontId="18"/>
  </si>
  <si>
    <t>セラミックメタルハライドランプ 360形</t>
    <rPh sb="19" eb="20">
      <t>カタ</t>
    </rPh>
    <phoneticPr fontId="18"/>
  </si>
  <si>
    <t>FL20・FLR20形 6灯用</t>
    <rPh sb="10" eb="11">
      <t>カタ</t>
    </rPh>
    <rPh sb="13" eb="15">
      <t>トウヨウ</t>
    </rPh>
    <phoneticPr fontId="18"/>
  </si>
  <si>
    <t>FHT24形 2灯用</t>
    <rPh sb="5" eb="6">
      <t>カタ</t>
    </rPh>
    <rPh sb="8" eb="10">
      <t>トウヨウ</t>
    </rPh>
    <phoneticPr fontId="18"/>
  </si>
  <si>
    <t>セラミックメタルハライドランプ　35形</t>
    <rPh sb="18" eb="19">
      <t>カタ</t>
    </rPh>
    <phoneticPr fontId="18"/>
  </si>
  <si>
    <t>FL40形 1灯用</t>
    <rPh sb="4" eb="5">
      <t>カタ</t>
    </rPh>
    <rPh sb="7" eb="9">
      <t>トウヨウ</t>
    </rPh>
    <phoneticPr fontId="18"/>
  </si>
  <si>
    <t>FHT24形 3灯用</t>
    <rPh sb="5" eb="6">
      <t>カタ</t>
    </rPh>
    <rPh sb="8" eb="10">
      <t>トウヨウ</t>
    </rPh>
    <phoneticPr fontId="18"/>
  </si>
  <si>
    <t>セラミックメタルハライドランプ　70形</t>
    <rPh sb="18" eb="19">
      <t>カタ</t>
    </rPh>
    <phoneticPr fontId="18"/>
  </si>
  <si>
    <t>FL40形 2灯用</t>
    <rPh sb="4" eb="5">
      <t>カタ</t>
    </rPh>
    <rPh sb="7" eb="9">
      <t>トウヨウ</t>
    </rPh>
    <phoneticPr fontId="18"/>
  </si>
  <si>
    <t>FHT24形 4灯用</t>
    <rPh sb="5" eb="6">
      <t>カタ</t>
    </rPh>
    <rPh sb="8" eb="10">
      <t>トウヨウ</t>
    </rPh>
    <phoneticPr fontId="18"/>
  </si>
  <si>
    <t>セラミックメタルハライドランプ　100形</t>
    <rPh sb="19" eb="20">
      <t>カタ</t>
    </rPh>
    <phoneticPr fontId="18"/>
  </si>
  <si>
    <t>FL40形 3灯用</t>
    <rPh sb="4" eb="5">
      <t>カタ</t>
    </rPh>
    <rPh sb="7" eb="9">
      <t>トウヨウ</t>
    </rPh>
    <phoneticPr fontId="18"/>
  </si>
  <si>
    <t>FHT32形 1灯用</t>
    <rPh sb="5" eb="6">
      <t>カタ</t>
    </rPh>
    <rPh sb="8" eb="10">
      <t>トウヨウ</t>
    </rPh>
    <phoneticPr fontId="18"/>
  </si>
  <si>
    <t>セラミックメタルハライドランプ　150形</t>
    <rPh sb="19" eb="20">
      <t>カタ</t>
    </rPh>
    <phoneticPr fontId="18"/>
  </si>
  <si>
    <t>FL40形 4灯用</t>
    <rPh sb="4" eb="5">
      <t>カタ</t>
    </rPh>
    <rPh sb="7" eb="9">
      <t>トウヨウ</t>
    </rPh>
    <phoneticPr fontId="18"/>
  </si>
  <si>
    <t>FHT32形 2灯用</t>
    <rPh sb="5" eb="6">
      <t>カタ</t>
    </rPh>
    <rPh sb="8" eb="10">
      <t>トウヨウ</t>
    </rPh>
    <phoneticPr fontId="18"/>
  </si>
  <si>
    <t>高圧ナトリウムランプ 40形</t>
    <rPh sb="0" eb="2">
      <t>コウアツ</t>
    </rPh>
    <rPh sb="13" eb="14">
      <t>カタ</t>
    </rPh>
    <phoneticPr fontId="18"/>
  </si>
  <si>
    <t>磁気式安定器</t>
    <rPh sb="0" eb="3">
      <t>ジキシキ</t>
    </rPh>
    <rPh sb="3" eb="6">
      <t>アンテイキ</t>
    </rPh>
    <phoneticPr fontId="18"/>
  </si>
  <si>
    <t>FL40形 5灯用</t>
    <rPh sb="4" eb="5">
      <t>カタ</t>
    </rPh>
    <rPh sb="7" eb="9">
      <t>トウヨウ</t>
    </rPh>
    <phoneticPr fontId="18"/>
  </si>
  <si>
    <t>FHT32形 3灯用</t>
    <rPh sb="5" eb="6">
      <t>カタ</t>
    </rPh>
    <rPh sb="8" eb="10">
      <t>トウヨウ</t>
    </rPh>
    <phoneticPr fontId="18"/>
  </si>
  <si>
    <t>高圧ナトリウムランプ 75形</t>
    <rPh sb="0" eb="2">
      <t>コウアツ</t>
    </rPh>
    <rPh sb="13" eb="14">
      <t>カタ</t>
    </rPh>
    <phoneticPr fontId="18"/>
  </si>
  <si>
    <t>FL40形 6灯用</t>
    <rPh sb="4" eb="5">
      <t>カタ</t>
    </rPh>
    <rPh sb="7" eb="9">
      <t>トウヨウ</t>
    </rPh>
    <phoneticPr fontId="18"/>
  </si>
  <si>
    <t>FHT32形 4灯用</t>
    <rPh sb="5" eb="6">
      <t>カタ</t>
    </rPh>
    <rPh sb="8" eb="10">
      <t>トウヨウ</t>
    </rPh>
    <phoneticPr fontId="18"/>
  </si>
  <si>
    <t>高圧ナトリウムランプ 110形</t>
    <rPh sb="0" eb="2">
      <t>コウアツ</t>
    </rPh>
    <rPh sb="14" eb="15">
      <t>カタ</t>
    </rPh>
    <phoneticPr fontId="18"/>
  </si>
  <si>
    <t>FLR40形 1灯用</t>
    <rPh sb="5" eb="6">
      <t>カタ</t>
    </rPh>
    <rPh sb="8" eb="10">
      <t>トウヨウ</t>
    </rPh>
    <phoneticPr fontId="18"/>
  </si>
  <si>
    <t>FHT42形 1灯用</t>
    <rPh sb="5" eb="6">
      <t>カタ</t>
    </rPh>
    <rPh sb="8" eb="10">
      <t>トウヨウ</t>
    </rPh>
    <phoneticPr fontId="18"/>
  </si>
  <si>
    <t>高圧ナトリウムランプ 180形</t>
    <rPh sb="0" eb="2">
      <t>コウアツ</t>
    </rPh>
    <rPh sb="14" eb="15">
      <t>カタ</t>
    </rPh>
    <phoneticPr fontId="18"/>
  </si>
  <si>
    <t>FLR40形 2灯用</t>
    <rPh sb="5" eb="6">
      <t>カタ</t>
    </rPh>
    <rPh sb="8" eb="10">
      <t>トウヨウ</t>
    </rPh>
    <phoneticPr fontId="18"/>
  </si>
  <si>
    <t>FHT42形 2灯用</t>
    <rPh sb="5" eb="6">
      <t>カタ</t>
    </rPh>
    <rPh sb="8" eb="10">
      <t>トウヨウ</t>
    </rPh>
    <phoneticPr fontId="18"/>
  </si>
  <si>
    <t>高圧ナトリウムランプ 220形</t>
    <rPh sb="0" eb="2">
      <t>コウアツ</t>
    </rPh>
    <rPh sb="14" eb="15">
      <t>カタ</t>
    </rPh>
    <phoneticPr fontId="18"/>
  </si>
  <si>
    <t>FLR40形 3灯用</t>
    <rPh sb="5" eb="6">
      <t>カタ</t>
    </rPh>
    <rPh sb="8" eb="10">
      <t>トウヨウ</t>
    </rPh>
    <phoneticPr fontId="18"/>
  </si>
  <si>
    <t>FHT42形 3灯用</t>
    <rPh sb="5" eb="6">
      <t>カタ</t>
    </rPh>
    <rPh sb="8" eb="10">
      <t>トウヨウ</t>
    </rPh>
    <phoneticPr fontId="18"/>
  </si>
  <si>
    <t>高圧ナトリウムランプ 270形</t>
    <rPh sb="0" eb="2">
      <t>コウアツ</t>
    </rPh>
    <rPh sb="14" eb="15">
      <t>カタ</t>
    </rPh>
    <phoneticPr fontId="18"/>
  </si>
  <si>
    <t>FLR40形 4灯用</t>
    <rPh sb="5" eb="6">
      <t>カタ</t>
    </rPh>
    <rPh sb="8" eb="10">
      <t>トウヨウ</t>
    </rPh>
    <phoneticPr fontId="18"/>
  </si>
  <si>
    <t>FHT42形 4灯用</t>
    <rPh sb="5" eb="6">
      <t>カタ</t>
    </rPh>
    <rPh sb="8" eb="10">
      <t>トウヨウ</t>
    </rPh>
    <phoneticPr fontId="18"/>
  </si>
  <si>
    <t>高圧ナトリウムランプ 360形</t>
    <rPh sb="0" eb="2">
      <t>コウアツ</t>
    </rPh>
    <rPh sb="14" eb="15">
      <t>カタ</t>
    </rPh>
    <phoneticPr fontId="18"/>
  </si>
  <si>
    <t>FLR40形 5灯用</t>
    <rPh sb="5" eb="6">
      <t>カタ</t>
    </rPh>
    <rPh sb="8" eb="10">
      <t>トウヨウ</t>
    </rPh>
    <phoneticPr fontId="18"/>
  </si>
  <si>
    <t>FHT57形 1灯用</t>
    <rPh sb="5" eb="6">
      <t>カタ</t>
    </rPh>
    <rPh sb="8" eb="10">
      <t>トウヨウ</t>
    </rPh>
    <phoneticPr fontId="18"/>
  </si>
  <si>
    <t>高圧ナトリウムランプ 660形</t>
    <rPh sb="0" eb="2">
      <t>コウアツ</t>
    </rPh>
    <rPh sb="14" eb="15">
      <t>カタ</t>
    </rPh>
    <phoneticPr fontId="18"/>
  </si>
  <si>
    <t>FLR40形 6灯用</t>
    <rPh sb="5" eb="6">
      <t>カタ</t>
    </rPh>
    <rPh sb="8" eb="10">
      <t>トウヨウ</t>
    </rPh>
    <phoneticPr fontId="18"/>
  </si>
  <si>
    <t>FHT57形 2灯用</t>
    <rPh sb="5" eb="6">
      <t>カタ</t>
    </rPh>
    <rPh sb="8" eb="10">
      <t>トウヨウ</t>
    </rPh>
    <phoneticPr fontId="18"/>
  </si>
  <si>
    <t>高圧ナトリウムランプ 940形</t>
    <rPh sb="0" eb="2">
      <t>コウアツ</t>
    </rPh>
    <rPh sb="14" eb="15">
      <t>カタ</t>
    </rPh>
    <phoneticPr fontId="18"/>
  </si>
  <si>
    <t>FLR110形 1灯用</t>
    <rPh sb="6" eb="7">
      <t>カタ</t>
    </rPh>
    <rPh sb="9" eb="11">
      <t>トウヨウ</t>
    </rPh>
    <phoneticPr fontId="18"/>
  </si>
  <si>
    <t>FHT57形 3灯用</t>
    <rPh sb="5" eb="6">
      <t>カタ</t>
    </rPh>
    <rPh sb="8" eb="10">
      <t>トウヨウ</t>
    </rPh>
    <phoneticPr fontId="18"/>
  </si>
  <si>
    <t>FLR110形 2灯用</t>
    <rPh sb="6" eb="7">
      <t>カタ</t>
    </rPh>
    <rPh sb="9" eb="11">
      <t>トウヨウ</t>
    </rPh>
    <phoneticPr fontId="18"/>
  </si>
  <si>
    <t>FHT57形 4灯用</t>
    <rPh sb="5" eb="6">
      <t>カタ</t>
    </rPh>
    <rPh sb="8" eb="10">
      <t>トウヨウ</t>
    </rPh>
    <phoneticPr fontId="18"/>
  </si>
  <si>
    <t>FLR110形 3灯用</t>
    <rPh sb="6" eb="7">
      <t>カタ</t>
    </rPh>
    <rPh sb="9" eb="11">
      <t>トウヨウ</t>
    </rPh>
    <phoneticPr fontId="18"/>
  </si>
  <si>
    <t>電子安定器</t>
    <rPh sb="0" eb="2">
      <t>デンシ</t>
    </rPh>
    <rPh sb="2" eb="5">
      <t>アンテイキ</t>
    </rPh>
    <phoneticPr fontId="18"/>
  </si>
  <si>
    <t>省電力</t>
    <rPh sb="0" eb="3">
      <t>ショウデンリョク</t>
    </rPh>
    <phoneticPr fontId="18"/>
  </si>
  <si>
    <t>HIDランプ</t>
    <phoneticPr fontId="18"/>
  </si>
  <si>
    <t>高圧水銀ランプ 80形</t>
    <phoneticPr fontId="18"/>
  </si>
  <si>
    <t>60W</t>
    <phoneticPr fontId="18"/>
  </si>
  <si>
    <t>65W</t>
    <phoneticPr fontId="18"/>
  </si>
  <si>
    <t>85W</t>
    <phoneticPr fontId="18"/>
  </si>
  <si>
    <t>200W</t>
    <phoneticPr fontId="18"/>
  </si>
  <si>
    <t>250W</t>
    <phoneticPr fontId="18"/>
  </si>
  <si>
    <t>炉計算マスタ</t>
    <rPh sb="0" eb="1">
      <t>ロ</t>
    </rPh>
    <rPh sb="1" eb="3">
      <t>ケイサン</t>
    </rPh>
    <phoneticPr fontId="18"/>
  </si>
  <si>
    <t>エネルギー種別</t>
    <rPh sb="5" eb="7">
      <t>シュベツ</t>
    </rPh>
    <phoneticPr fontId="18"/>
  </si>
  <si>
    <t>○○株式会社</t>
    <rPh sb="2" eb="6">
      <t>カブシキガイシャ</t>
    </rPh>
    <phoneticPr fontId="18"/>
  </si>
  <si>
    <t>□□製作所</t>
    <rPh sb="2" eb="5">
      <t>セイサクジョ</t>
    </rPh>
    <phoneticPr fontId="18"/>
  </si>
  <si>
    <t>炉効率</t>
    <rPh sb="0" eb="2">
      <t>コウリツ</t>
    </rPh>
    <phoneticPr fontId="18"/>
  </si>
  <si>
    <t>◆処理量単位</t>
    <rPh sb="1" eb="3">
      <t>ショリ</t>
    </rPh>
    <rPh sb="3" eb="4">
      <t>リョウ</t>
    </rPh>
    <rPh sb="4" eb="6">
      <t>タンイ</t>
    </rPh>
    <phoneticPr fontId="11"/>
  </si>
  <si>
    <t>t/h</t>
    <phoneticPr fontId="11"/>
  </si>
  <si>
    <t>t/ch</t>
    <phoneticPr fontId="11"/>
  </si>
  <si>
    <t>MJ</t>
    <phoneticPr fontId="11"/>
  </si>
  <si>
    <t>必要熱量</t>
    <rPh sb="0" eb="2">
      <t>ヒツヨウ</t>
    </rPh>
    <rPh sb="2" eb="3">
      <t>ネツ</t>
    </rPh>
    <rPh sb="3" eb="4">
      <t>リョウ</t>
    </rPh>
    <phoneticPr fontId="11"/>
  </si>
  <si>
    <t>t/h</t>
  </si>
  <si>
    <t>◆機器種別</t>
    <rPh sb="1" eb="3">
      <t>キキ</t>
    </rPh>
    <rPh sb="3" eb="5">
      <t>シュベツ</t>
    </rPh>
    <phoneticPr fontId="11"/>
  </si>
  <si>
    <t>◆基準</t>
    <rPh sb="1" eb="3">
      <t>キジュン</t>
    </rPh>
    <phoneticPr fontId="11"/>
  </si>
  <si>
    <t>連続式</t>
    <rPh sb="0" eb="2">
      <t>レンゾク</t>
    </rPh>
    <rPh sb="2" eb="3">
      <t>シキ</t>
    </rPh>
    <phoneticPr fontId="11"/>
  </si>
  <si>
    <t>バッチ式</t>
    <rPh sb="3" eb="4">
      <t>シキ</t>
    </rPh>
    <phoneticPr fontId="11"/>
  </si>
  <si>
    <t>検索用</t>
    <rPh sb="0" eb="3">
      <t>ケンサクヨウ</t>
    </rPh>
    <phoneticPr fontId="11"/>
  </si>
  <si>
    <t>40%以上</t>
    <rPh sb="3" eb="5">
      <t>イジョウ</t>
    </rPh>
    <phoneticPr fontId="11"/>
  </si>
  <si>
    <t>20%以上</t>
    <phoneticPr fontId="11"/>
  </si>
  <si>
    <t>40%以上</t>
    <phoneticPr fontId="11"/>
  </si>
  <si>
    <t>30%以上</t>
    <phoneticPr fontId="11"/>
  </si>
  <si>
    <t>60%以上</t>
    <phoneticPr fontId="11"/>
  </si>
  <si>
    <t>50%以上</t>
    <phoneticPr fontId="11"/>
  </si>
  <si>
    <t>45%以上</t>
    <phoneticPr fontId="11"/>
  </si>
  <si>
    <t>炉効率</t>
    <rPh sb="0" eb="1">
      <t>ロ</t>
    </rPh>
    <rPh sb="1" eb="3">
      <t>コウリツ</t>
    </rPh>
    <phoneticPr fontId="11"/>
  </si>
  <si>
    <t>年間生産量</t>
    <rPh sb="0" eb="2">
      <t>ネンカン</t>
    </rPh>
    <rPh sb="2" eb="4">
      <t>セイサン</t>
    </rPh>
    <rPh sb="4" eb="5">
      <t>リョウ</t>
    </rPh>
    <phoneticPr fontId="18"/>
  </si>
  <si>
    <t>単位生産量</t>
    <rPh sb="0" eb="2">
      <t>タンイ</t>
    </rPh>
    <rPh sb="2" eb="4">
      <t>セイサン</t>
    </rPh>
    <rPh sb="4" eb="5">
      <t>リョウ</t>
    </rPh>
    <phoneticPr fontId="11"/>
  </si>
  <si>
    <t>OLD-NE4000</t>
    <phoneticPr fontId="18"/>
  </si>
  <si>
    <t>燃焼式加熱炉シリーズN</t>
    <rPh sb="0" eb="2">
      <t>ネンショウ</t>
    </rPh>
    <rPh sb="2" eb="3">
      <t>シキ</t>
    </rPh>
    <rPh sb="3" eb="6">
      <t>カネツロ</t>
    </rPh>
    <phoneticPr fontId="18"/>
  </si>
  <si>
    <t>燃焼式加熱炉シリーズK</t>
    <rPh sb="0" eb="2">
      <t>ネンショウ</t>
    </rPh>
    <rPh sb="2" eb="3">
      <t>シキ</t>
    </rPh>
    <rPh sb="3" eb="6">
      <t>カネツロ</t>
    </rPh>
    <phoneticPr fontId="18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</si>
  <si>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8"/>
  </si>
  <si>
    <t>　発熱量
（低位）</t>
    <rPh sb="1" eb="3">
      <t>ハツネツ</t>
    </rPh>
    <rPh sb="3" eb="4">
      <t>リョウ</t>
    </rPh>
    <rPh sb="6" eb="8">
      <t>テイイ</t>
    </rPh>
    <phoneticPr fontId="18"/>
  </si>
  <si>
    <t>単位</t>
    <rPh sb="0" eb="2">
      <t>タンイ</t>
    </rPh>
    <phoneticPr fontId="18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</si>
  <si>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</si>
  <si>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8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</si>
  <si>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</si>
  <si>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</si>
  <si>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</si>
  <si>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8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</si>
  <si>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</si>
  <si>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</si>
  <si>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</si>
  <si>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</si>
  <si>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</si>
  <si>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</si>
  <si>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</si>
  <si>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</si>
  <si>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</si>
  <si>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</si>
  <si>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8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</si>
  <si>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</si>
  <si>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</si>
  <si>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</si>
  <si>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8"/>
  </si>
  <si>
    <t>一般炭</t>
    <rPh sb="0" eb="2">
      <t>イッパン</t>
    </rPh>
    <rPh sb="2" eb="3">
      <t>スミ</t>
    </rPh>
    <phoneticPr fontId="27"/>
  </si>
  <si>
    <t>kg</t>
  </si>
  <si>
    <t>その他</t>
    <phoneticPr fontId="18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</si>
  <si>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</si>
  <si>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8"/>
  </si>
  <si>
    <t>■基本情報</t>
    <rPh sb="1" eb="3">
      <t>キホン</t>
    </rPh>
    <rPh sb="3" eb="5">
      <t>ジョウホウ</t>
    </rPh>
    <phoneticPr fontId="11"/>
  </si>
  <si>
    <t>型番</t>
    <phoneticPr fontId="11"/>
  </si>
  <si>
    <t>既存/導入予定</t>
    <rPh sb="0" eb="2">
      <t>キゾン</t>
    </rPh>
    <rPh sb="3" eb="5">
      <t>ドウニュウ</t>
    </rPh>
    <rPh sb="5" eb="7">
      <t>ヨテイ</t>
    </rPh>
    <phoneticPr fontId="11"/>
  </si>
  <si>
    <t>台数</t>
    <rPh sb="0" eb="2">
      <t>ダイスウ</t>
    </rPh>
    <phoneticPr fontId="11"/>
  </si>
  <si>
    <t>既存設備</t>
  </si>
  <si>
    <t>型番</t>
  </si>
  <si>
    <t>導入予定設備</t>
  </si>
  <si>
    <t>燃焼式 加熱炉</t>
    <phoneticPr fontId="11"/>
  </si>
  <si>
    <t>燃焼式 熱処理炉</t>
    <phoneticPr fontId="11"/>
  </si>
  <si>
    <t>燃焼式 溶解炉</t>
    <phoneticPr fontId="11"/>
  </si>
  <si>
    <t>抵抗加熱式 加熱炉</t>
    <phoneticPr fontId="11"/>
  </si>
  <si>
    <t>抵抗加熱式 熱処理炉</t>
    <phoneticPr fontId="11"/>
  </si>
  <si>
    <t>抵抗加熱式 熱処理炉</t>
    <phoneticPr fontId="11"/>
  </si>
  <si>
    <t>抵抗加熱式 溶解炉</t>
    <rPh sb="2" eb="3">
      <t>カ</t>
    </rPh>
    <phoneticPr fontId="11"/>
  </si>
  <si>
    <t>誘導加熱式 加熱炉</t>
    <phoneticPr fontId="11"/>
  </si>
  <si>
    <t>誘導加熱式 加熱炉</t>
    <phoneticPr fontId="11"/>
  </si>
  <si>
    <t>誘導加熱式 熱処理炉</t>
    <rPh sb="9" eb="10">
      <t>ロ</t>
    </rPh>
    <phoneticPr fontId="11"/>
  </si>
  <si>
    <t>誘導加熱式 溶解炉</t>
    <phoneticPr fontId="11"/>
  </si>
  <si>
    <t>誘導加熱式 溶解炉</t>
    <phoneticPr fontId="11"/>
  </si>
  <si>
    <t>生産量</t>
    <phoneticPr fontId="11"/>
  </si>
  <si>
    <t>t</t>
    <phoneticPr fontId="1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</si>
  <si>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8"/>
  </si>
  <si>
    <t>■原油換算係数</t>
    <rPh sb="1" eb="3">
      <t>ゲンユ</t>
    </rPh>
    <rPh sb="3" eb="5">
      <t>カンサン</t>
    </rPh>
    <rPh sb="5" eb="7">
      <t>ケイスウ</t>
    </rPh>
    <phoneticPr fontId="18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</si>
  <si>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</si>
  <si>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</si>
  <si>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8"/>
  </si>
  <si>
    <t>1950年以前</t>
    <rPh sb="4" eb="5">
      <t>ネン</t>
    </rPh>
    <rPh sb="5" eb="7">
      <t>イゼン</t>
    </rPh>
    <phoneticPr fontId="18"/>
  </si>
  <si>
    <t>電気(その他)</t>
    <phoneticPr fontId="30"/>
  </si>
  <si>
    <t>都市ガス（45MJ/m3）</t>
    <phoneticPr fontId="5"/>
  </si>
  <si>
    <t>都市ガス（46MJ/m3）</t>
    <rPh sb="0" eb="2">
      <t>トシ</t>
    </rPh>
    <phoneticPr fontId="5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</si>
  <si>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</si>
  <si>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5"/>
  </si>
  <si>
    <t>天然ガス（LNGを除く）</t>
    <rPh sb="0" eb="2">
      <t>テンネン</t>
    </rPh>
    <rPh sb="9" eb="10">
      <t>ノゾ</t>
    </rPh>
    <phoneticPr fontId="5"/>
  </si>
  <si>
    <t>ガス(その他) 単位：㎥</t>
    <rPh sb="5" eb="6">
      <t>タ</t>
    </rPh>
    <rPh sb="8" eb="10">
      <t>タンイ</t>
    </rPh>
    <phoneticPr fontId="5"/>
  </si>
  <si>
    <t>ガス(その他) 単位：kg</t>
    <rPh sb="5" eb="6">
      <t>タ</t>
    </rPh>
    <rPh sb="8" eb="10">
      <t>タンイ</t>
    </rPh>
    <phoneticPr fontId="5"/>
  </si>
  <si>
    <t>油(その他)</t>
    <rPh sb="4" eb="5">
      <t>タ</t>
    </rPh>
    <phoneticPr fontId="30"/>
  </si>
  <si>
    <t>その他</t>
    <phoneticPr fontId="30"/>
  </si>
  <si>
    <t>■仕様</t>
    <rPh sb="1" eb="3">
      <t>シヨウ</t>
    </rPh>
    <phoneticPr fontId="11"/>
  </si>
  <si>
    <t>燃料種</t>
    <rPh sb="0" eb="2">
      <t>ネンリョウ</t>
    </rPh>
    <rPh sb="2" eb="3">
      <t>シュ</t>
    </rPh>
    <phoneticPr fontId="11"/>
  </si>
  <si>
    <t>発熱量（高位）</t>
    <rPh sb="0" eb="2">
      <t>ハツネツ</t>
    </rPh>
    <rPh sb="2" eb="3">
      <t>リョウ</t>
    </rPh>
    <rPh sb="4" eb="6">
      <t>コウイ</t>
    </rPh>
    <phoneticPr fontId="11"/>
  </si>
  <si>
    <t>発熱量（低位）</t>
    <rPh sb="0" eb="2">
      <t>ハツネツ</t>
    </rPh>
    <rPh sb="2" eb="3">
      <t>リョウ</t>
    </rPh>
    <rPh sb="4" eb="6">
      <t>テイイ</t>
    </rPh>
    <phoneticPr fontId="11"/>
  </si>
  <si>
    <t>■稼働条件</t>
    <rPh sb="1" eb="3">
      <t>カドウ</t>
    </rPh>
    <rPh sb="3" eb="5">
      <t>ジョウケン</t>
    </rPh>
    <phoneticPr fontId="11"/>
  </si>
  <si>
    <t>■エネルギー使用量</t>
    <rPh sb="6" eb="8">
      <t>シヨウ</t>
    </rPh>
    <rPh sb="8" eb="9">
      <t>リョウ</t>
    </rPh>
    <phoneticPr fontId="11"/>
  </si>
  <si>
    <t>←本計算書の結果を反映して作成した様式の番号を入力</t>
  </si>
  <si>
    <t>←計算する設備の製品名を入力</t>
  </si>
  <si>
    <t>←計算する設備の型番を入力</t>
  </si>
  <si>
    <t>←製品カタログ・仕様書に記載された値を入力
　単位は「t/h」、又は「t/ch」から選択。</t>
    <phoneticPr fontId="11"/>
  </si>
  <si>
    <t>←燃料種を選択</t>
    <rPh sb="1" eb="3">
      <t>ネンリョウ</t>
    </rPh>
    <rPh sb="3" eb="4">
      <t>シュ</t>
    </rPh>
    <rPh sb="5" eb="7">
      <t>センタク</t>
    </rPh>
    <phoneticPr fontId="11"/>
  </si>
  <si>
    <t>←燃料種にて「その他」の付く種別を選択した場合は、</t>
    <rPh sb="1" eb="3">
      <t>ネンリョウ</t>
    </rPh>
    <rPh sb="3" eb="4">
      <t>シュ</t>
    </rPh>
    <phoneticPr fontId="11"/>
  </si>
  <si>
    <t>　手入力をする。</t>
    <rPh sb="1" eb="2">
      <t>テ</t>
    </rPh>
    <phoneticPr fontId="11"/>
  </si>
  <si>
    <t>←台数を登録（半角）</t>
    <phoneticPr fontId="11"/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</si>
  <si>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1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</si>
  <si>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1"/>
  </si>
  <si>
    <t>←台数を登録</t>
    <phoneticPr fontId="11"/>
  </si>
  <si>
    <t>エネルギー使用量</t>
    <phoneticPr fontId="11"/>
  </si>
  <si>
    <t>入力項目</t>
    <rPh sb="0" eb="2">
      <t>ニュウリョク</t>
    </rPh>
    <rPh sb="2" eb="4">
      <t>コウモク</t>
    </rPh>
    <phoneticPr fontId="18"/>
  </si>
  <si>
    <t>エネルギー使用量：複数台まとめて計算する場合は、複数台合算のエネルギー使用量を登録する</t>
    <phoneticPr fontId="1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</si>
  <si>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8"/>
  </si>
  <si>
    <t>台</t>
    <rPh sb="0" eb="1">
      <t>ダイ</t>
    </rPh>
    <phoneticPr fontId="11"/>
  </si>
  <si>
    <t>NEW-SE8000</t>
    <phoneticPr fontId="18"/>
  </si>
  <si>
    <t>t/h</t>
    <phoneticPr fontId="11"/>
  </si>
  <si>
    <t>液化石油ガス（LPG）</t>
    <phoneticPr fontId="1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</si>
  <si>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1"/>
  </si>
  <si>
    <t>メーカー</t>
    <phoneticPr fontId="11"/>
  </si>
  <si>
    <t>←計算する設備のメーカー名を入力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</si>
</sst>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0_ "/>
    <numFmt numFmtId="191" formatCode="0_ "/>
  </numFmts>
  <fonts count="5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color rgb="FFFF0000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6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ck">
        <color rgb="FFFF0000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 style="thin">
        <color auto="1"/>
      </left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/>
      <right style="thick">
        <color rgb="FFFF0000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n">
        <color auto="1"/>
      </bottom>
      <diagonal/>
    </border>
    <border>
      <left style="thick">
        <color rgb="FFFF0000"/>
      </left>
      <right/>
      <top style="thin">
        <color auto="1"/>
      </top>
      <bottom style="thick">
        <color rgb="FFFF0000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 style="thick">
        <color rgb="FFFF0000"/>
      </right>
      <top style="thin">
        <color auto="1"/>
      </top>
      <bottom style="thick">
        <color rgb="FFFF0000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auto="1"/>
      </bottom>
      <diagonal/>
    </border>
    <border>
      <left/>
      <right style="thick">
        <color rgb="FFFF0000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ck">
        <color rgb="FFFF0000"/>
      </left>
      <right/>
      <top style="thin">
        <color theme="1"/>
      </top>
      <bottom style="double">
        <color theme="1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 style="thin">
        <color auto="1"/>
      </right>
      <top style="thin">
        <color theme="1"/>
      </top>
      <bottom style="double">
        <color theme="1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15" fillId="0" borderId="0" applyFill="0" applyBorder="0" applyAlignment="0" applyProtection="0"/>
    <xf numFmtId="6" fontId="9" fillId="0" borderId="0" applyFont="0" applyFill="0" applyBorder="0" applyAlignment="0" applyProtection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  <xf numFmtId="0" fontId="19" fillId="0" borderId="0"/>
    <xf numFmtId="0" fontId="8" fillId="0" borderId="0">
      <alignment vertical="center"/>
    </xf>
    <xf numFmtId="0" fontId="19" fillId="0" borderId="0"/>
    <xf numFmtId="0" fontId="7" fillId="0" borderId="0">
      <alignment vertical="center"/>
    </xf>
    <xf numFmtId="0" fontId="6" fillId="0" borderId="0">
      <alignment vertical="center"/>
    </xf>
    <xf numFmtId="9" fontId="6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38" fontId="10" fillId="0" borderId="0"/>
    <xf numFmtId="183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22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/>
    <xf numFmtId="0" fontId="10" fillId="0" borderId="0"/>
    <xf numFmtId="0" fontId="22" fillId="0" borderId="0"/>
    <xf numFmtId="9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39" fillId="0" borderId="0">
      <alignment vertical="center"/>
    </xf>
    <xf numFmtId="38" fontId="39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9" fontId="41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9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69">
    <xf numFmtId="0" fontId="0" fillId="0" borderId="0" xfId="0"/>
    <xf numFmtId="0" fontId="10" fillId="0" borderId="0" xfId="3" quotePrefix="1" applyAlignment="1">
      <alignment horizontal="left"/>
    </xf>
    <xf numFmtId="0" fontId="10" fillId="0" borderId="0" xfId="3" applyAlignment="1">
      <alignment horizontal="left"/>
    </xf>
    <xf numFmtId="0" fontId="10" fillId="0" borderId="0" xfId="3" applyFill="1" applyAlignment="1">
      <alignment horizontal="left"/>
    </xf>
    <xf numFmtId="0" fontId="21" fillId="0" borderId="0" xfId="21" applyFont="1" applyFill="1" applyBorder="1" applyAlignment="1">
      <alignment horizontal="left" vertical="center"/>
    </xf>
    <xf numFmtId="0" fontId="10" fillId="2" borderId="4" xfId="3" applyFill="1" applyBorder="1" applyAlignment="1">
      <alignment horizontal="left"/>
    </xf>
    <xf numFmtId="0" fontId="21" fillId="2" borderId="5" xfId="21" applyFont="1" applyFill="1" applyBorder="1" applyAlignment="1">
      <alignment horizontal="left" vertical="center"/>
    </xf>
    <xf numFmtId="0" fontId="10" fillId="0" borderId="4" xfId="3" applyBorder="1" applyAlignment="1">
      <alignment horizontal="left"/>
    </xf>
    <xf numFmtId="0" fontId="6" fillId="2" borderId="4" xfId="21" applyFill="1" applyBorder="1" applyAlignment="1">
      <alignment horizontal="left" vertical="center"/>
    </xf>
    <xf numFmtId="0" fontId="21" fillId="0" borderId="27" xfId="21" applyFont="1" applyFill="1" applyBorder="1" applyAlignment="1">
      <alignment horizontal="left" vertical="center"/>
    </xf>
    <xf numFmtId="0" fontId="21" fillId="2" borderId="27" xfId="21" applyFont="1" applyFill="1" applyBorder="1" applyAlignment="1">
      <alignment horizontal="left" vertical="center"/>
    </xf>
    <xf numFmtId="0" fontId="21" fillId="2" borderId="28" xfId="21" applyFont="1" applyFill="1" applyBorder="1" applyAlignment="1">
      <alignment horizontal="left" vertical="center"/>
    </xf>
    <xf numFmtId="0" fontId="21" fillId="0" borderId="4" xfId="21" applyFont="1" applyFill="1" applyBorder="1" applyAlignment="1">
      <alignment horizontal="left" vertical="center"/>
    </xf>
    <xf numFmtId="0" fontId="21" fillId="2" borderId="4" xfId="21" applyFont="1" applyFill="1" applyBorder="1" applyAlignment="1">
      <alignment horizontal="left" vertical="center"/>
    </xf>
    <xf numFmtId="0" fontId="6" fillId="0" borderId="4" xfId="21" applyBorder="1" applyAlignment="1">
      <alignment horizontal="left" vertical="center"/>
    </xf>
    <xf numFmtId="0" fontId="21" fillId="0" borderId="28" xfId="21" applyFont="1" applyFill="1" applyBorder="1" applyAlignment="1">
      <alignment horizontal="left" vertical="center"/>
    </xf>
    <xf numFmtId="0" fontId="21" fillId="0" borderId="29" xfId="21" applyFont="1" applyFill="1" applyBorder="1" applyAlignment="1">
      <alignment horizontal="left" vertical="center"/>
    </xf>
    <xf numFmtId="0" fontId="21" fillId="0" borderId="12" xfId="21" applyFont="1" applyFill="1" applyBorder="1" applyAlignment="1">
      <alignment horizontal="left" vertical="center"/>
    </xf>
    <xf numFmtId="0" fontId="21" fillId="0" borderId="22" xfId="21" applyFont="1" applyFill="1" applyBorder="1" applyAlignment="1">
      <alignment horizontal="left" vertical="center"/>
    </xf>
    <xf numFmtId="0" fontId="21" fillId="0" borderId="30" xfId="21" applyFont="1" applyFill="1" applyBorder="1" applyAlignment="1">
      <alignment horizontal="left" vertical="center"/>
    </xf>
    <xf numFmtId="0" fontId="21" fillId="0" borderId="20" xfId="21" applyFont="1" applyFill="1" applyBorder="1" applyAlignment="1">
      <alignment horizontal="left" vertical="center"/>
    </xf>
    <xf numFmtId="0" fontId="21" fillId="0" borderId="23" xfId="21" applyFont="1" applyFill="1" applyBorder="1" applyAlignment="1">
      <alignment horizontal="left" vertical="center"/>
    </xf>
    <xf numFmtId="0" fontId="21" fillId="0" borderId="14" xfId="21" applyFont="1" applyFill="1" applyBorder="1" applyAlignment="1">
      <alignment horizontal="left" vertical="center"/>
    </xf>
    <xf numFmtId="0" fontId="21" fillId="0" borderId="13" xfId="21" applyFont="1" applyFill="1" applyBorder="1" applyAlignment="1">
      <alignment horizontal="left" vertical="center"/>
    </xf>
    <xf numFmtId="0" fontId="21" fillId="0" borderId="24" xfId="21" applyFont="1" applyFill="1" applyBorder="1" applyAlignment="1">
      <alignment horizontal="left" vertical="center"/>
    </xf>
    <xf numFmtId="0" fontId="21" fillId="0" borderId="31" xfId="21" applyFont="1" applyFill="1" applyBorder="1" applyAlignment="1">
      <alignment horizontal="left" vertical="center"/>
    </xf>
    <xf numFmtId="0" fontId="23" fillId="0" borderId="33" xfId="0" applyFont="1" applyFill="1" applyBorder="1" applyAlignment="1">
      <alignment vertical="center"/>
    </xf>
    <xf numFmtId="0" fontId="24" fillId="0" borderId="34" xfId="0" applyFont="1" applyFill="1" applyBorder="1" applyAlignment="1">
      <alignment vertical="center"/>
    </xf>
    <xf numFmtId="0" fontId="24" fillId="0" borderId="35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0" fillId="4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4" borderId="4" xfId="0" applyFont="1" applyFill="1" applyBorder="1" applyAlignment="1">
      <alignment horizontal="left" vertical="center"/>
    </xf>
    <xf numFmtId="0" fontId="29" fillId="4" borderId="22" xfId="0" applyFont="1" applyFill="1" applyBorder="1" applyAlignment="1">
      <alignment horizontal="left" vertical="center" wrapText="1"/>
    </xf>
    <xf numFmtId="0" fontId="29" fillId="4" borderId="22" xfId="0" applyFont="1" applyFill="1" applyBorder="1" applyAlignment="1">
      <alignment horizontal="left" vertical="center"/>
    </xf>
    <xf numFmtId="0" fontId="29" fillId="4" borderId="4" xfId="0" applyFont="1" applyFill="1" applyBorder="1" applyAlignment="1">
      <alignment horizontal="left" vertical="center" wrapText="1"/>
    </xf>
    <xf numFmtId="0" fontId="31" fillId="4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1" fillId="0" borderId="4" xfId="0" applyFont="1" applyBorder="1" applyAlignment="1">
      <alignment horizontal="right" vertical="center" shrinkToFit="1"/>
    </xf>
    <xf numFmtId="0" fontId="21" fillId="0" borderId="4" xfId="0" applyNumberFormat="1" applyFont="1" applyFill="1" applyBorder="1" applyAlignment="1">
      <alignment vertical="center"/>
    </xf>
    <xf numFmtId="0" fontId="44" fillId="0" borderId="8" xfId="17" applyFont="1" applyFill="1" applyBorder="1" applyAlignment="1" applyProtection="1">
      <alignment vertical="center" wrapText="1" shrinkToFit="1"/>
      <protection hidden="1"/>
    </xf>
    <xf numFmtId="0" fontId="40" fillId="0" borderId="0" xfId="17" applyFont="1" applyAlignment="1" applyProtection="1">
      <alignment vertical="center"/>
      <protection hidden="1"/>
    </xf>
    <xf numFmtId="0" fontId="2" fillId="0" borderId="0" xfId="61" applyProtection="1">
      <alignment vertical="center"/>
      <protection hidden="1"/>
    </xf>
    <xf numFmtId="0" fontId="43" fillId="0" borderId="0" xfId="17" applyFont="1" applyAlignment="1" applyProtection="1">
      <alignment vertical="center"/>
      <protection hidden="1"/>
    </xf>
    <xf numFmtId="0" fontId="1" fillId="0" borderId="0" xfId="93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2" fillId="0" borderId="0" xfId="17" applyFont="1" applyAlignment="1" applyProtection="1">
      <alignment vertical="center"/>
      <protection hidden="1"/>
    </xf>
    <xf numFmtId="0" fontId="12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2" fillId="0" borderId="19" xfId="17" applyFont="1" applyBorder="1" applyAlignment="1" applyProtection="1">
      <alignment vertical="center"/>
      <protection hidden="1"/>
    </xf>
    <xf numFmtId="0" fontId="12" fillId="0" borderId="17" xfId="17" applyFont="1" applyBorder="1" applyAlignment="1" applyProtection="1">
      <alignment vertical="center"/>
      <protection hidden="1"/>
    </xf>
    <xf numFmtId="0" fontId="12" fillId="0" borderId="0" xfId="17" applyFont="1" applyFill="1" applyBorder="1" applyAlignment="1" applyProtection="1">
      <alignment horizontal="left" vertical="center" shrinkToFit="1"/>
      <protection hidden="1"/>
    </xf>
    <xf numFmtId="0" fontId="12" fillId="0" borderId="16" xfId="17" applyFont="1" applyFill="1" applyBorder="1" applyAlignment="1" applyProtection="1">
      <alignment horizontal="left" vertical="center" shrinkToFit="1"/>
      <protection hidden="1"/>
    </xf>
    <xf numFmtId="0" fontId="12" fillId="0" borderId="0" xfId="17" applyFont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 shrinkToFit="1"/>
      <protection hidden="1"/>
    </xf>
    <xf numFmtId="0" fontId="12" fillId="0" borderId="19" xfId="17" applyFont="1" applyBorder="1" applyAlignment="1" applyProtection="1">
      <alignment vertical="center" shrinkToFit="1"/>
      <protection hidden="1"/>
    </xf>
    <xf numFmtId="0" fontId="12" fillId="0" borderId="8" xfId="17" applyFont="1" applyFill="1" applyBorder="1" applyAlignment="1" applyProtection="1">
      <alignment vertical="center" shrinkToFit="1"/>
      <protection hidden="1"/>
    </xf>
    <xf numFmtId="0" fontId="34" fillId="0" borderId="8" xfId="0" applyFont="1" applyFill="1" applyBorder="1" applyAlignment="1" applyProtection="1">
      <alignment vertical="center" shrinkToFit="1"/>
      <protection hidden="1"/>
    </xf>
    <xf numFmtId="0" fontId="12" fillId="0" borderId="0" xfId="17" applyFont="1" applyFill="1" applyBorder="1" applyAlignment="1" applyProtection="1">
      <alignment vertical="center"/>
      <protection hidden="1"/>
    </xf>
    <xf numFmtId="0" fontId="12" fillId="0" borderId="0" xfId="17" applyFont="1" applyFill="1" applyBorder="1" applyAlignment="1" applyProtection="1">
      <alignment vertical="center" shrinkToFit="1"/>
      <protection hidden="1"/>
    </xf>
    <xf numFmtId="0" fontId="12" fillId="0" borderId="7" xfId="17" applyFont="1" applyFill="1" applyBorder="1" applyAlignment="1" applyProtection="1">
      <alignment vertical="center" shrinkToFit="1"/>
      <protection hidden="1"/>
    </xf>
    <xf numFmtId="0" fontId="34" fillId="0" borderId="0" xfId="0" applyFont="1" applyFill="1" applyBorder="1" applyAlignment="1" applyProtection="1">
      <alignment vertical="center" shrinkToFit="1"/>
      <protection hidden="1"/>
    </xf>
    <xf numFmtId="0" fontId="12" fillId="0" borderId="39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Protection="1">
      <alignment vertical="center"/>
      <protection hidden="1"/>
    </xf>
    <xf numFmtId="0" fontId="35" fillId="0" borderId="0" xfId="21" applyFont="1" applyFill="1" applyBorder="1" applyAlignment="1" applyProtection="1">
      <alignment horizontal="left" vertical="center"/>
      <protection hidden="1"/>
    </xf>
    <xf numFmtId="0" fontId="45" fillId="0" borderId="0" xfId="61" applyFont="1" applyBorder="1" applyProtection="1">
      <alignment vertical="center"/>
      <protection hidden="1"/>
    </xf>
    <xf numFmtId="0" fontId="38" fillId="0" borderId="0" xfId="61" applyFont="1" applyBorder="1" applyProtection="1">
      <alignment vertical="center"/>
      <protection hidden="1"/>
    </xf>
    <xf numFmtId="0" fontId="2" fillId="0" borderId="0" xfId="61" applyBorder="1" applyProtection="1">
      <alignment vertical="center"/>
      <protection hidden="1"/>
    </xf>
    <xf numFmtId="0" fontId="12" fillId="0" borderId="11" xfId="17" applyFont="1" applyFill="1" applyBorder="1" applyAlignment="1" applyProtection="1">
      <alignment vertical="center" shrinkToFit="1"/>
      <protection hidden="1"/>
    </xf>
    <xf numFmtId="0" fontId="12" fillId="0" borderId="18" xfId="17" applyFont="1" applyBorder="1" applyAlignment="1" applyProtection="1">
      <alignment vertical="center"/>
      <protection hidden="1"/>
    </xf>
    <xf numFmtId="0" fontId="12" fillId="0" borderId="18" xfId="17" applyFont="1" applyFill="1" applyBorder="1" applyAlignment="1" applyProtection="1">
      <alignment vertical="center"/>
      <protection hidden="1"/>
    </xf>
    <xf numFmtId="0" fontId="12" fillId="2" borderId="13" xfId="17" applyFont="1" applyFill="1" applyBorder="1" applyAlignment="1" applyProtection="1">
      <alignment vertical="center" shrinkToFit="1"/>
      <protection hidden="1"/>
    </xf>
    <xf numFmtId="0" fontId="12" fillId="0" borderId="40" xfId="17" applyFont="1" applyFill="1" applyBorder="1" applyAlignment="1" applyProtection="1">
      <alignment horizontal="center" vertical="center" shrinkToFit="1"/>
      <protection hidden="1"/>
    </xf>
    <xf numFmtId="0" fontId="35" fillId="0" borderId="16" xfId="21" applyFont="1" applyFill="1" applyBorder="1" applyProtection="1">
      <alignment vertical="center"/>
      <protection hidden="1"/>
    </xf>
    <xf numFmtId="0" fontId="12" fillId="2" borderId="14" xfId="17" applyFont="1" applyFill="1" applyBorder="1" applyAlignment="1" applyProtection="1">
      <alignment vertical="center" shrinkToFit="1"/>
      <protection hidden="1"/>
    </xf>
    <xf numFmtId="0" fontId="35" fillId="0" borderId="21" xfId="21" applyFont="1" applyFill="1" applyBorder="1" applyProtection="1">
      <alignment vertical="center"/>
      <protection hidden="1"/>
    </xf>
    <xf numFmtId="0" fontId="12" fillId="0" borderId="15" xfId="17" applyFont="1" applyFill="1" applyBorder="1" applyAlignment="1" applyProtection="1">
      <alignment vertical="center"/>
      <protection hidden="1"/>
    </xf>
    <xf numFmtId="0" fontId="12" fillId="0" borderId="21" xfId="17" applyFont="1" applyFill="1" applyBorder="1" applyAlignment="1" applyProtection="1">
      <alignment vertical="center" shrinkToFit="1"/>
      <protection hidden="1"/>
    </xf>
    <xf numFmtId="0" fontId="12" fillId="0" borderId="21" xfId="17" applyFont="1" applyFill="1" applyBorder="1" applyAlignment="1" applyProtection="1">
      <alignment horizontal="center" vertical="center" shrinkToFit="1"/>
      <protection hidden="1"/>
    </xf>
    <xf numFmtId="0" fontId="12" fillId="0" borderId="19" xfId="17" applyFont="1" applyFill="1" applyBorder="1" applyAlignment="1" applyProtection="1">
      <alignment vertical="center" shrinkToFit="1"/>
      <protection hidden="1"/>
    </xf>
    <xf numFmtId="0" fontId="12" fillId="0" borderId="17" xfId="17" applyFont="1" applyFill="1" applyBorder="1" applyAlignment="1" applyProtection="1">
      <alignment vertical="center"/>
      <protection hidden="1"/>
    </xf>
    <xf numFmtId="0" fontId="35" fillId="0" borderId="19" xfId="21" applyFont="1" applyFill="1" applyBorder="1" applyProtection="1">
      <alignment vertical="center"/>
      <protection hidden="1"/>
    </xf>
    <xf numFmtId="0" fontId="12" fillId="0" borderId="11" xfId="17" applyFont="1" applyFill="1" applyBorder="1" applyAlignment="1" applyProtection="1">
      <alignment horizontal="center" vertical="center" shrinkToFit="1"/>
      <protection hidden="1"/>
    </xf>
    <xf numFmtId="0" fontId="12" fillId="0" borderId="16" xfId="17" applyFont="1" applyFill="1" applyBorder="1" applyAlignment="1" applyProtection="1">
      <alignment horizontal="center" vertical="center" shrinkToFit="1"/>
      <protection hidden="1"/>
    </xf>
    <xf numFmtId="0" fontId="44" fillId="0" borderId="67" xfId="17" applyFont="1" applyBorder="1" applyAlignment="1" applyProtection="1">
      <alignment vertical="center" wrapText="1" shrinkToFit="1"/>
      <protection hidden="1"/>
    </xf>
    <xf numFmtId="176" fontId="12" fillId="0" borderId="8" xfId="17" applyNumberFormat="1" applyFont="1" applyFill="1" applyBorder="1" applyAlignment="1" applyProtection="1">
      <alignment vertical="center" shrinkToFit="1"/>
      <protection hidden="1"/>
    </xf>
    <xf numFmtId="176" fontId="12" fillId="0" borderId="0" xfId="17" applyNumberFormat="1" applyFont="1" applyFill="1" applyBorder="1" applyAlignment="1" applyProtection="1">
      <alignment vertical="center" shrinkToFit="1"/>
      <protection hidden="1"/>
    </xf>
    <xf numFmtId="178" fontId="12" fillId="0" borderId="8" xfId="17" applyNumberFormat="1" applyFont="1" applyFill="1" applyBorder="1" applyAlignment="1" applyProtection="1">
      <alignment vertical="center" shrinkToFit="1"/>
      <protection hidden="1"/>
    </xf>
    <xf numFmtId="178" fontId="12" fillId="0" borderId="0" xfId="17" applyNumberFormat="1" applyFont="1" applyFill="1" applyBorder="1" applyAlignment="1" applyProtection="1">
      <alignment vertical="center" shrinkToFit="1"/>
      <protection hidden="1"/>
    </xf>
    <xf numFmtId="180" fontId="12" fillId="0" borderId="8" xfId="22" applyNumberFormat="1" applyFont="1" applyFill="1" applyBorder="1" applyAlignment="1" applyProtection="1">
      <alignment vertical="center" shrinkToFit="1"/>
      <protection hidden="1"/>
    </xf>
    <xf numFmtId="180" fontId="12" fillId="0" borderId="0" xfId="22" applyNumberFormat="1" applyFont="1" applyFill="1" applyBorder="1" applyAlignment="1" applyProtection="1">
      <alignment vertical="center" shrinkToFit="1"/>
      <protection hidden="1"/>
    </xf>
    <xf numFmtId="0" fontId="12" fillId="0" borderId="16" xfId="17" applyFont="1" applyBorder="1" applyAlignment="1" applyProtection="1">
      <alignment vertical="center"/>
      <protection hidden="1"/>
    </xf>
    <xf numFmtId="0" fontId="12" fillId="0" borderId="0" xfId="17" applyFont="1" applyBorder="1" applyAlignment="1" applyProtection="1">
      <alignment vertical="center"/>
      <protection hidden="1"/>
    </xf>
    <xf numFmtId="0" fontId="35" fillId="0" borderId="0" xfId="21" applyFont="1" applyBorder="1" applyProtection="1">
      <alignment vertical="center"/>
      <protection hidden="1"/>
    </xf>
    <xf numFmtId="0" fontId="35" fillId="0" borderId="0" xfId="21" applyFont="1" applyBorder="1" applyAlignment="1" applyProtection="1">
      <alignment horizontal="left" vertical="center"/>
      <protection hidden="1"/>
    </xf>
    <xf numFmtId="0" fontId="4" fillId="0" borderId="0" xfId="38" applyProtection="1">
      <alignment vertical="center"/>
      <protection hidden="1"/>
    </xf>
    <xf numFmtId="0" fontId="12" fillId="0" borderId="21" xfId="17" applyFont="1" applyBorder="1" applyAlignment="1" applyProtection="1">
      <alignment vertical="center" shrinkToFit="1"/>
      <protection hidden="1"/>
    </xf>
    <xf numFmtId="0" fontId="12" fillId="0" borderId="0" xfId="17" applyFont="1" applyBorder="1" applyAlignment="1" applyProtection="1">
      <alignment vertical="center" shrinkToFit="1"/>
      <protection hidden="1"/>
    </xf>
    <xf numFmtId="0" fontId="12" fillId="0" borderId="7" xfId="17" applyFont="1" applyFill="1" applyBorder="1" applyAlignment="1" applyProtection="1">
      <alignment horizontal="center" vertical="center" wrapText="1" shrinkToFit="1"/>
      <protection hidden="1"/>
    </xf>
    <xf numFmtId="0" fontId="12" fillId="0" borderId="7" xfId="17" applyFont="1" applyFill="1" applyBorder="1" applyAlignment="1" applyProtection="1">
      <alignment horizontal="left" vertical="center" shrinkToFit="1"/>
      <protection hidden="1"/>
    </xf>
    <xf numFmtId="0" fontId="12" fillId="0" borderId="7" xfId="17" applyFont="1" applyFill="1" applyBorder="1" applyAlignment="1" applyProtection="1">
      <alignment horizontal="center" vertical="center" shrinkToFit="1"/>
      <protection hidden="1"/>
    </xf>
    <xf numFmtId="184" fontId="12" fillId="0" borderId="0" xfId="17" applyNumberFormat="1" applyFont="1" applyFill="1" applyBorder="1" applyAlignment="1" applyProtection="1">
      <alignment horizontal="left" vertical="center" shrinkToFit="1"/>
      <protection hidden="1"/>
    </xf>
    <xf numFmtId="177" fontId="12" fillId="0" borderId="0" xfId="17" applyNumberFormat="1" applyFont="1" applyFill="1" applyBorder="1" applyAlignment="1" applyProtection="1">
      <alignment vertical="center" shrinkToFit="1"/>
      <protection hidden="1"/>
    </xf>
    <xf numFmtId="0" fontId="36" fillId="0" borderId="0" xfId="21" applyFont="1" applyBorder="1" applyAlignment="1" applyProtection="1">
      <alignment horizontal="left" vertical="center"/>
      <protection hidden="1"/>
    </xf>
    <xf numFmtId="0" fontId="36" fillId="0" borderId="0" xfId="21" applyFont="1" applyBorder="1" applyProtection="1">
      <alignment vertical="center"/>
      <protection hidden="1"/>
    </xf>
    <xf numFmtId="189" fontId="12" fillId="0" borderId="0" xfId="17" applyNumberFormat="1" applyFont="1" applyBorder="1" applyAlignment="1" applyProtection="1">
      <alignment vertical="center" shrinkToFit="1"/>
      <protection hidden="1"/>
    </xf>
    <xf numFmtId="0" fontId="32" fillId="0" borderId="0" xfId="21" applyFont="1" applyBorder="1" applyAlignment="1" applyProtection="1">
      <alignment horizontal="center" vertical="center"/>
      <protection hidden="1"/>
    </xf>
    <xf numFmtId="3" fontId="32" fillId="0" borderId="0" xfId="21" applyNumberFormat="1" applyFont="1" applyBorder="1" applyProtection="1">
      <alignment vertical="center"/>
      <protection hidden="1"/>
    </xf>
    <xf numFmtId="0" fontId="12" fillId="0" borderId="21" xfId="17" applyFont="1" applyBorder="1" applyAlignment="1" applyProtection="1">
      <alignment vertical="center"/>
      <protection hidden="1"/>
    </xf>
    <xf numFmtId="0" fontId="12" fillId="0" borderId="19" xfId="17" applyFont="1" applyFill="1" applyBorder="1" applyAlignment="1" applyProtection="1">
      <alignment vertical="center"/>
      <protection hidden="1"/>
    </xf>
    <xf numFmtId="0" fontId="12" fillId="0" borderId="68" xfId="17" applyFont="1" applyFill="1" applyBorder="1" applyAlignment="1" applyProtection="1">
      <alignment vertical="center"/>
      <protection hidden="1"/>
    </xf>
    <xf numFmtId="0" fontId="12" fillId="0" borderId="0" xfId="17" applyFont="1" applyFill="1" applyBorder="1" applyAlignment="1" applyProtection="1">
      <alignment vertical="center" wrapText="1"/>
      <protection hidden="1"/>
    </xf>
    <xf numFmtId="187" fontId="26" fillId="0" borderId="0" xfId="17" applyNumberFormat="1" applyFont="1" applyBorder="1" applyAlignment="1" applyProtection="1">
      <alignment vertical="center"/>
      <protection hidden="1"/>
    </xf>
    <xf numFmtId="0" fontId="12" fillId="0" borderId="67" xfId="17" applyFont="1" applyBorder="1" applyAlignment="1" applyProtection="1">
      <alignment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0" borderId="8" xfId="17" applyFont="1" applyFill="1" applyBorder="1" applyAlignment="1" applyProtection="1">
      <alignment horizontal="center" vertical="center" shrinkToFit="1"/>
      <protection hidden="1"/>
    </xf>
    <xf numFmtId="0" fontId="12" fillId="0" borderId="0" xfId="17" applyFont="1" applyFill="1" applyBorder="1" applyAlignment="1" applyProtection="1">
      <alignment horizontal="center" vertical="center" shrinkToFit="1"/>
      <protection hidden="1"/>
    </xf>
    <xf numFmtId="0" fontId="48" fillId="0" borderId="0" xfId="17" applyFont="1" applyAlignment="1" applyProtection="1">
      <alignment horizontal="left" vertical="center"/>
      <protection hidden="1"/>
    </xf>
    <xf numFmtId="0" fontId="12" fillId="3" borderId="1" xfId="17" applyFont="1" applyFill="1" applyBorder="1" applyAlignment="1" applyProtection="1">
      <alignment horizontal="center" vertical="center"/>
      <protection hidden="1"/>
    </xf>
    <xf numFmtId="0" fontId="12" fillId="3" borderId="3" xfId="17" applyFont="1" applyFill="1" applyBorder="1" applyAlignment="1" applyProtection="1">
      <alignment horizontal="center" vertical="center"/>
      <protection hidden="1"/>
    </xf>
    <xf numFmtId="0" fontId="12" fillId="3" borderId="2" xfId="17" applyFont="1" applyFill="1" applyBorder="1" applyAlignment="1" applyProtection="1">
      <alignment horizontal="center" vertical="center"/>
      <protection hidden="1"/>
    </xf>
    <xf numFmtId="0" fontId="12" fillId="0" borderId="8" xfId="17" applyFont="1" applyBorder="1" applyAlignment="1" applyProtection="1">
      <alignment horizontal="left" vertical="center"/>
      <protection hidden="1"/>
    </xf>
    <xf numFmtId="0" fontId="12" fillId="0" borderId="0" xfId="17" applyFont="1" applyAlignment="1" applyProtection="1">
      <alignment horizontal="left" vertical="center"/>
      <protection hidden="1"/>
    </xf>
    <xf numFmtId="0" fontId="12" fillId="2" borderId="4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shrinkToFit="1"/>
      <protection hidden="1"/>
    </xf>
    <xf numFmtId="0" fontId="12" fillId="2" borderId="3" xfId="17" applyFont="1" applyFill="1" applyBorder="1" applyAlignment="1" applyProtection="1">
      <alignment horizontal="center" vertical="center" shrinkToFit="1"/>
      <protection hidden="1"/>
    </xf>
    <xf numFmtId="0" fontId="12" fillId="2" borderId="2" xfId="17" applyFont="1" applyFill="1" applyBorder="1" applyAlignment="1" applyProtection="1">
      <alignment horizontal="center" vertical="center" shrinkToFit="1"/>
      <protection hidden="1"/>
    </xf>
    <xf numFmtId="0" fontId="12" fillId="0" borderId="8" xfId="17" applyFont="1" applyFill="1" applyBorder="1" applyAlignment="1" applyProtection="1">
      <alignment horizontal="center" vertical="center" shrinkToFit="1"/>
      <protection hidden="1"/>
    </xf>
    <xf numFmtId="0" fontId="12" fillId="0" borderId="0" xfId="17" applyFont="1" applyFill="1" applyBorder="1" applyAlignment="1" applyProtection="1">
      <alignment horizontal="center" vertical="center" shrinkToFit="1"/>
      <protection hidden="1"/>
    </xf>
    <xf numFmtId="0" fontId="12" fillId="0" borderId="1" xfId="17" applyFont="1" applyFill="1" applyBorder="1" applyAlignment="1" applyProtection="1">
      <alignment horizontal="left" vertical="center" shrinkToFit="1"/>
      <protection hidden="1"/>
    </xf>
    <xf numFmtId="0" fontId="12" fillId="0" borderId="3" xfId="17" applyFont="1" applyFill="1" applyBorder="1" applyAlignment="1" applyProtection="1">
      <alignment horizontal="left" vertical="center" shrinkToFit="1"/>
      <protection hidden="1"/>
    </xf>
    <xf numFmtId="0" fontId="12" fillId="0" borderId="2" xfId="17" applyFont="1" applyFill="1" applyBorder="1" applyAlignment="1" applyProtection="1">
      <alignment horizontal="left" vertical="center" shrinkToFit="1"/>
      <protection hidden="1"/>
    </xf>
    <xf numFmtId="0" fontId="12" fillId="3" borderId="4" xfId="17" applyFont="1" applyFill="1" applyBorder="1" applyAlignment="1" applyProtection="1">
      <alignment horizontal="left" vertical="center" shrinkToFit="1"/>
      <protection locked="0" hidden="1"/>
    </xf>
    <xf numFmtId="0" fontId="40" fillId="2" borderId="1" xfId="17" applyFont="1" applyFill="1" applyBorder="1" applyAlignment="1" applyProtection="1">
      <alignment horizontal="center" vertical="center" shrinkToFit="1"/>
      <protection hidden="1"/>
    </xf>
    <xf numFmtId="0" fontId="40" fillId="2" borderId="3" xfId="17" applyFont="1" applyFill="1" applyBorder="1" applyAlignment="1" applyProtection="1">
      <alignment horizontal="center" vertical="center" shrinkToFit="1"/>
      <protection hidden="1"/>
    </xf>
    <xf numFmtId="0" fontId="40" fillId="2" borderId="2" xfId="17" applyFont="1" applyFill="1" applyBorder="1" applyAlignment="1" applyProtection="1">
      <alignment horizontal="center" vertical="center" shrinkToFit="1"/>
      <protection hidden="1"/>
    </xf>
    <xf numFmtId="0" fontId="44" fillId="0" borderId="0" xfId="17" applyFont="1" applyFill="1" applyBorder="1" applyAlignment="1" applyProtection="1">
      <alignment horizontal="left" vertical="center" shrinkToFit="1"/>
      <protection hidden="1"/>
    </xf>
    <xf numFmtId="0" fontId="44" fillId="0" borderId="0" xfId="17" applyFont="1" applyFill="1" applyBorder="1" applyAlignment="1" applyProtection="1">
      <alignment horizontal="left" vertical="center" wrapText="1" shrinkToFit="1"/>
      <protection hidden="1"/>
    </xf>
    <xf numFmtId="0" fontId="12" fillId="3" borderId="1" xfId="17" applyFont="1" applyFill="1" applyBorder="1" applyAlignment="1" applyProtection="1">
      <alignment horizontal="center" vertical="center" shrinkToFit="1"/>
      <protection locked="0" hidden="1"/>
    </xf>
    <xf numFmtId="0" fontId="12" fillId="3" borderId="3" xfId="17" applyFont="1" applyFill="1" applyBorder="1" applyAlignment="1" applyProtection="1">
      <alignment horizontal="center" vertical="center" shrinkToFit="1"/>
      <protection locked="0" hidden="1"/>
    </xf>
    <xf numFmtId="0" fontId="12" fillId="3" borderId="2" xfId="17" applyFont="1" applyFill="1" applyBorder="1" applyAlignment="1" applyProtection="1">
      <alignment horizontal="center" vertical="center" shrinkToFit="1"/>
      <protection locked="0" hidden="1"/>
    </xf>
    <xf numFmtId="4" fontId="12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2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79" fontId="12" fillId="2" borderId="4" xfId="17" applyNumberFormat="1" applyFont="1" applyFill="1" applyBorder="1" applyAlignment="1" applyProtection="1">
      <alignment horizontal="center" vertical="center" shrinkToFit="1"/>
      <protection hidden="1"/>
    </xf>
    <xf numFmtId="180" fontId="12" fillId="0" borderId="61" xfId="22" applyNumberFormat="1" applyFont="1" applyBorder="1" applyAlignment="1" applyProtection="1">
      <alignment horizontal="center" vertical="center" shrinkToFit="1"/>
      <protection hidden="1"/>
    </xf>
    <xf numFmtId="180" fontId="12" fillId="0" borderId="62" xfId="22" applyNumberFormat="1" applyFont="1" applyBorder="1" applyAlignment="1" applyProtection="1">
      <alignment horizontal="center" vertical="center" shrinkToFit="1"/>
      <protection hidden="1"/>
    </xf>
    <xf numFmtId="180" fontId="12" fillId="0" borderId="63" xfId="22" applyNumberFormat="1" applyFont="1" applyBorder="1" applyAlignment="1" applyProtection="1">
      <alignment horizontal="center" vertical="center" shrinkToFit="1"/>
      <protection hidden="1"/>
    </xf>
    <xf numFmtId="0" fontId="37" fillId="0" borderId="42" xfId="17" applyFont="1" applyBorder="1" applyAlignment="1" applyProtection="1">
      <alignment horizontal="left" vertical="center" wrapText="1" shrinkToFit="1"/>
      <protection hidden="1"/>
    </xf>
    <xf numFmtId="0" fontId="37" fillId="0" borderId="7" xfId="17" applyFont="1" applyBorder="1" applyAlignment="1" applyProtection="1">
      <alignment horizontal="left" vertical="center" shrinkToFit="1"/>
      <protection hidden="1"/>
    </xf>
    <xf numFmtId="0" fontId="37" fillId="0" borderId="0" xfId="17" applyFont="1" applyBorder="1" applyAlignment="1" applyProtection="1">
      <alignment horizontal="left" vertical="center" shrinkToFit="1"/>
      <protection hidden="1"/>
    </xf>
    <xf numFmtId="0" fontId="37" fillId="0" borderId="41" xfId="17" applyFont="1" applyBorder="1" applyAlignment="1" applyProtection="1">
      <alignment horizontal="left" vertical="center" shrinkToFit="1"/>
      <protection hidden="1"/>
    </xf>
    <xf numFmtId="0" fontId="37" fillId="0" borderId="40" xfId="17" applyFont="1" applyBorder="1" applyAlignment="1" applyProtection="1">
      <alignment horizontal="left" vertical="center" shrinkToFit="1"/>
      <protection hidden="1"/>
    </xf>
    <xf numFmtId="0" fontId="12" fillId="2" borderId="12" xfId="17" applyFont="1" applyFill="1" applyBorder="1" applyAlignment="1" applyProtection="1">
      <alignment horizontal="center" vertical="center" shrinkToFit="1"/>
      <protection hidden="1"/>
    </xf>
    <xf numFmtId="0" fontId="12" fillId="2" borderId="1" xfId="17" applyFont="1" applyFill="1" applyBorder="1" applyAlignment="1" applyProtection="1">
      <alignment horizontal="center" vertical="center" wrapText="1" shrinkToFit="1"/>
      <protection hidden="1"/>
    </xf>
    <xf numFmtId="0" fontId="12" fillId="2" borderId="3" xfId="17" applyFont="1" applyFill="1" applyBorder="1" applyAlignment="1" applyProtection="1">
      <alignment horizontal="center" vertical="center" wrapText="1" shrinkToFit="1"/>
      <protection hidden="1"/>
    </xf>
    <xf numFmtId="0" fontId="12" fillId="2" borderId="2" xfId="17" applyFont="1" applyFill="1" applyBorder="1" applyAlignment="1" applyProtection="1">
      <alignment horizontal="center" vertical="center" wrapText="1" shrinkToFit="1"/>
      <protection hidden="1"/>
    </xf>
    <xf numFmtId="0" fontId="46" fillId="0" borderId="0" xfId="17" quotePrefix="1" applyFont="1" applyFill="1" applyBorder="1" applyAlignment="1" applyProtection="1">
      <alignment horizontal="center" vertical="center"/>
      <protection hidden="1"/>
    </xf>
    <xf numFmtId="0" fontId="12" fillId="0" borderId="15" xfId="21" applyFont="1" applyFill="1" applyBorder="1" applyAlignment="1" applyProtection="1">
      <alignment horizontal="center" vertical="center"/>
      <protection hidden="1"/>
    </xf>
    <xf numFmtId="0" fontId="12" fillId="2" borderId="14" xfId="17" applyFont="1" applyFill="1" applyBorder="1" applyAlignment="1" applyProtection="1">
      <alignment horizontal="center" vertical="center" shrinkToFit="1"/>
      <protection hidden="1"/>
    </xf>
    <xf numFmtId="0" fontId="12" fillId="2" borderId="4" xfId="17" applyFont="1" applyFill="1" applyBorder="1" applyAlignment="1" applyProtection="1">
      <alignment horizontal="center" vertical="center" textRotation="255" shrinkToFit="1"/>
      <protection hidden="1"/>
    </xf>
    <xf numFmtId="179" fontId="12" fillId="2" borderId="26" xfId="17" applyNumberFormat="1" applyFont="1" applyFill="1" applyBorder="1" applyAlignment="1" applyProtection="1">
      <alignment horizontal="center" vertical="center" shrinkToFit="1"/>
      <protection hidden="1"/>
    </xf>
    <xf numFmtId="2" fontId="12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2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2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1" xfId="17" applyFont="1" applyFill="1" applyBorder="1" applyAlignment="1" applyProtection="1">
      <alignment horizontal="center" vertical="center" shrinkToFit="1"/>
      <protection hidden="1"/>
    </xf>
    <xf numFmtId="0" fontId="12" fillId="0" borderId="3" xfId="17" applyFont="1" applyFill="1" applyBorder="1" applyAlignment="1" applyProtection="1">
      <alignment horizontal="center" vertical="center" shrinkToFit="1"/>
      <protection hidden="1"/>
    </xf>
    <xf numFmtId="0" fontId="12" fillId="0" borderId="2" xfId="17" applyFont="1" applyFill="1" applyBorder="1" applyAlignment="1" applyProtection="1">
      <alignment horizontal="center" vertical="center" shrinkToFit="1"/>
      <protection hidden="1"/>
    </xf>
    <xf numFmtId="183" fontId="12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2" fillId="2" borderId="4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4" xfId="17" applyFont="1" applyFill="1" applyBorder="1" applyAlignment="1" applyProtection="1">
      <alignment vertical="center" shrinkToFit="1"/>
      <protection locked="0" hidden="1"/>
    </xf>
    <xf numFmtId="188" fontId="12" fillId="0" borderId="1" xfId="17" quotePrefix="1" applyNumberFormat="1" applyFont="1" applyFill="1" applyBorder="1" applyAlignment="1" applyProtection="1">
      <alignment horizontal="center" vertical="center" shrinkToFit="1"/>
      <protection hidden="1"/>
    </xf>
    <xf numFmtId="188" fontId="12" fillId="0" borderId="3" xfId="17" applyNumberFormat="1" applyFont="1" applyFill="1" applyBorder="1" applyAlignment="1" applyProtection="1">
      <alignment horizontal="center" vertical="center" shrinkToFit="1"/>
      <protection hidden="1"/>
    </xf>
    <xf numFmtId="188" fontId="12" fillId="0" borderId="2" xfId="17" applyNumberFormat="1" applyFont="1" applyFill="1" applyBorder="1" applyAlignment="1" applyProtection="1">
      <alignment horizontal="center" vertical="center" shrinkToFit="1"/>
      <protection hidden="1"/>
    </xf>
    <xf numFmtId="181" fontId="12" fillId="3" borderId="54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3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5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6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7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9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11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10" xfId="17" applyNumberFormat="1" applyFont="1" applyFill="1" applyBorder="1" applyAlignment="1" applyProtection="1">
      <alignment horizontal="center" vertical="center" shrinkToFit="1"/>
      <protection hidden="1"/>
    </xf>
    <xf numFmtId="0" fontId="12" fillId="2" borderId="5" xfId="21" applyFont="1" applyFill="1" applyBorder="1" applyAlignment="1" applyProtection="1">
      <alignment horizontal="center" vertical="center" shrinkToFit="1"/>
      <protection hidden="1"/>
    </xf>
    <xf numFmtId="0" fontId="12" fillId="2" borderId="7" xfId="21" applyFont="1" applyFill="1" applyBorder="1" applyAlignment="1" applyProtection="1">
      <alignment horizontal="center" vertical="center" shrinkToFit="1"/>
      <protection hidden="1"/>
    </xf>
    <xf numFmtId="0" fontId="12" fillId="2" borderId="6" xfId="21" applyFont="1" applyFill="1" applyBorder="1" applyAlignment="1" applyProtection="1">
      <alignment horizontal="center" vertical="center" shrinkToFit="1"/>
      <protection hidden="1"/>
    </xf>
    <xf numFmtId="178" fontId="12" fillId="2" borderId="9" xfId="21" applyNumberFormat="1" applyFont="1" applyFill="1" applyBorder="1" applyAlignment="1" applyProtection="1">
      <alignment horizontal="center" vertical="center" shrinkToFit="1"/>
      <protection hidden="1"/>
    </xf>
    <xf numFmtId="178" fontId="12" fillId="2" borderId="11" xfId="21" applyNumberFormat="1" applyFont="1" applyFill="1" applyBorder="1" applyAlignment="1" applyProtection="1">
      <alignment horizontal="center" vertical="center" shrinkToFit="1"/>
      <protection hidden="1"/>
    </xf>
    <xf numFmtId="178" fontId="12" fillId="2" borderId="10" xfId="21" applyNumberFormat="1" applyFont="1" applyFill="1" applyBorder="1" applyAlignment="1" applyProtection="1">
      <alignment horizontal="center" vertical="center" shrinkToFit="1"/>
      <protection hidden="1"/>
    </xf>
    <xf numFmtId="182" fontId="12" fillId="3" borderId="1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3" xfId="21" applyNumberFormat="1" applyFont="1" applyFill="1" applyBorder="1" applyAlignment="1" applyProtection="1">
      <alignment horizontal="center" vertical="center" shrinkToFit="1"/>
      <protection locked="0" hidden="1"/>
    </xf>
    <xf numFmtId="182" fontId="12" fillId="3" borderId="2" xfId="21" applyNumberFormat="1" applyFont="1" applyFill="1" applyBorder="1" applyAlignment="1" applyProtection="1">
      <alignment horizontal="center" vertical="center" shrinkToFit="1"/>
      <protection locked="0" hidden="1"/>
    </xf>
    <xf numFmtId="176" fontId="12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2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2" fillId="2" borderId="6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0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52" xfId="17" applyNumberFormat="1" applyFont="1" applyFill="1" applyBorder="1" applyAlignment="1" applyProtection="1">
      <alignment horizontal="center" vertical="center" shrinkToFit="1"/>
      <protection hidden="1"/>
    </xf>
    <xf numFmtId="181" fontId="12" fillId="3" borderId="59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58" xfId="17" applyNumberFormat="1" applyFont="1" applyFill="1" applyBorder="1" applyAlignment="1" applyProtection="1">
      <alignment horizontal="center" vertical="center" shrinkToFit="1"/>
      <protection locked="0" hidden="1"/>
    </xf>
    <xf numFmtId="181" fontId="12" fillId="3" borderId="60" xfId="17" applyNumberFormat="1" applyFont="1" applyFill="1" applyBorder="1" applyAlignment="1" applyProtection="1">
      <alignment horizontal="center" vertical="center" shrinkToFit="1"/>
      <protection locked="0" hidden="1"/>
    </xf>
    <xf numFmtId="180" fontId="12" fillId="0" borderId="64" xfId="22" applyNumberFormat="1" applyFont="1" applyBorder="1" applyAlignment="1" applyProtection="1">
      <alignment horizontal="center" vertical="center" shrinkToFit="1"/>
      <protection hidden="1"/>
    </xf>
    <xf numFmtId="180" fontId="12" fillId="0" borderId="65" xfId="22" applyNumberFormat="1" applyFont="1" applyBorder="1" applyAlignment="1" applyProtection="1">
      <alignment horizontal="center" vertical="center" shrinkToFit="1"/>
      <protection hidden="1"/>
    </xf>
    <xf numFmtId="180" fontId="12" fillId="0" borderId="66" xfId="22" applyNumberFormat="1" applyFont="1" applyBorder="1" applyAlignment="1" applyProtection="1">
      <alignment horizontal="center" vertical="center" shrinkToFit="1"/>
      <protection hidden="1"/>
    </xf>
    <xf numFmtId="180" fontId="12" fillId="0" borderId="9" xfId="22" applyNumberFormat="1" applyFont="1" applyBorder="1" applyAlignment="1" applyProtection="1">
      <alignment horizontal="center" vertical="center" shrinkToFit="1"/>
      <protection hidden="1"/>
    </xf>
    <xf numFmtId="180" fontId="12" fillId="0" borderId="11" xfId="22" applyNumberFormat="1" applyFont="1" applyBorder="1" applyAlignment="1" applyProtection="1">
      <alignment horizontal="center" vertical="center" shrinkToFit="1"/>
      <protection hidden="1"/>
    </xf>
    <xf numFmtId="180" fontId="12" fillId="0" borderId="10" xfId="22" applyNumberFormat="1" applyFont="1" applyBorder="1" applyAlignment="1" applyProtection="1">
      <alignment horizontal="center" vertical="center" shrinkToFit="1"/>
      <protection hidden="1"/>
    </xf>
    <xf numFmtId="0" fontId="44" fillId="0" borderId="68" xfId="17" applyFont="1" applyBorder="1" applyAlignment="1" applyProtection="1">
      <alignment horizontal="left" shrinkToFit="1"/>
      <protection hidden="1"/>
    </xf>
    <xf numFmtId="0" fontId="44" fillId="0" borderId="51" xfId="17" applyFont="1" applyBorder="1" applyAlignment="1" applyProtection="1">
      <alignment horizontal="left" shrinkToFit="1"/>
      <protection hidden="1"/>
    </xf>
    <xf numFmtId="190" fontId="49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1" fontId="12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82" fontId="12" fillId="0" borderId="38" xfId="21" applyNumberFormat="1" applyFont="1" applyFill="1" applyBorder="1" applyAlignment="1" applyProtection="1">
      <alignment horizontal="center" vertical="center" shrinkToFit="1"/>
      <protection hidden="1"/>
    </xf>
    <xf numFmtId="182" fontId="12" fillId="0" borderId="36" xfId="21" applyNumberFormat="1" applyFont="1" applyFill="1" applyBorder="1" applyAlignment="1" applyProtection="1">
      <alignment horizontal="center" vertical="center" shrinkToFit="1"/>
      <protection hidden="1"/>
    </xf>
    <xf numFmtId="182" fontId="12" fillId="0" borderId="37" xfId="21" applyNumberFormat="1" applyFont="1" applyFill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horizontal="left" vertical="center" shrinkToFit="1"/>
      <protection locked="0" hidden="1"/>
    </xf>
    <xf numFmtId="0" fontId="12" fillId="3" borderId="3" xfId="17" applyFont="1" applyFill="1" applyBorder="1" applyAlignment="1" applyProtection="1">
      <alignment horizontal="left" vertical="center" shrinkToFit="1"/>
      <protection locked="0" hidden="1"/>
    </xf>
    <xf numFmtId="183" fontId="12" fillId="3" borderId="1" xfId="36" applyNumberFormat="1" applyFont="1" applyFill="1" applyBorder="1" applyAlignment="1" applyProtection="1">
      <alignment horizontal="left" vertical="center" shrinkToFit="1"/>
      <protection locked="0" hidden="1"/>
    </xf>
    <xf numFmtId="181" fontId="12" fillId="0" borderId="48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9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50" xfId="17" applyNumberFormat="1" applyFont="1" applyFill="1" applyBorder="1" applyAlignment="1" applyProtection="1">
      <alignment horizontal="right" vertical="center" shrinkToFit="1"/>
      <protection hidden="1"/>
    </xf>
    <xf numFmtId="180" fontId="12" fillId="0" borderId="1" xfId="22" applyNumberFormat="1" applyFont="1" applyBorder="1" applyAlignment="1" applyProtection="1">
      <alignment horizontal="right" vertical="center" shrinkToFit="1"/>
      <protection hidden="1"/>
    </xf>
    <xf numFmtId="180" fontId="12" fillId="0" borderId="3" xfId="22" applyNumberFormat="1" applyFont="1" applyBorder="1" applyAlignment="1" applyProtection="1">
      <alignment horizontal="right" vertical="center" shrinkToFit="1"/>
      <protection hidden="1"/>
    </xf>
    <xf numFmtId="180" fontId="12" fillId="0" borderId="25" xfId="22" applyNumberFormat="1" applyFont="1" applyBorder="1" applyAlignment="1" applyProtection="1">
      <alignment horizontal="right" vertical="center" shrinkToFit="1"/>
      <protection hidden="1"/>
    </xf>
    <xf numFmtId="180" fontId="12" fillId="0" borderId="32" xfId="22" applyNumberFormat="1" applyFont="1" applyBorder="1" applyAlignment="1" applyProtection="1">
      <alignment horizontal="right" vertical="center" shrinkToFit="1"/>
      <protection hidden="1"/>
    </xf>
    <xf numFmtId="181" fontId="12" fillId="0" borderId="46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7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14" xfId="17" applyNumberFormat="1" applyFont="1" applyFill="1" applyBorder="1" applyAlignment="1" applyProtection="1">
      <alignment horizontal="right" vertical="center" shrinkToFit="1"/>
      <protection hidden="1"/>
    </xf>
    <xf numFmtId="0" fontId="12" fillId="2" borderId="5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7" xfId="17" quotePrefix="1" applyFont="1" applyFill="1" applyBorder="1" applyAlignment="1" applyProtection="1">
      <alignment horizontal="center" vertical="center" shrinkToFit="1"/>
      <protection hidden="1"/>
    </xf>
    <xf numFmtId="0" fontId="12" fillId="2" borderId="6" xfId="17" quotePrefix="1" applyFont="1" applyFill="1" applyBorder="1" applyAlignment="1" applyProtection="1">
      <alignment horizontal="center" vertical="center" shrinkToFit="1"/>
      <protection hidden="1"/>
    </xf>
    <xf numFmtId="0" fontId="12" fillId="3" borderId="1" xfId="17" applyFont="1" applyFill="1" applyBorder="1" applyAlignment="1" applyProtection="1">
      <alignment vertical="center" shrinkToFit="1"/>
      <protection locked="0" hidden="1"/>
    </xf>
    <xf numFmtId="180" fontId="12" fillId="0" borderId="38" xfId="22" applyNumberFormat="1" applyFont="1" applyBorder="1" applyAlignment="1" applyProtection="1">
      <alignment horizontal="right" vertical="center" shrinkToFit="1"/>
      <protection hidden="1"/>
    </xf>
    <xf numFmtId="180" fontId="12" fillId="0" borderId="36" xfId="22" applyNumberFormat="1" applyFont="1" applyBorder="1" applyAlignment="1" applyProtection="1">
      <alignment horizontal="right" vertical="center" shrinkToFit="1"/>
      <protection hidden="1"/>
    </xf>
    <xf numFmtId="180" fontId="12" fillId="0" borderId="37" xfId="22" applyNumberFormat="1" applyFont="1" applyBorder="1" applyAlignment="1" applyProtection="1">
      <alignment horizontal="right" vertical="center" shrinkToFit="1"/>
      <protection hidden="1"/>
    </xf>
    <xf numFmtId="0" fontId="12" fillId="0" borderId="19" xfId="21" applyFont="1" applyFill="1" applyBorder="1" applyAlignment="1" applyProtection="1">
      <alignment horizontal="center" vertical="center"/>
      <protection hidden="1"/>
    </xf>
    <xf numFmtId="176" fontId="12" fillId="2" borderId="12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3" xfId="17" applyNumberFormat="1" applyFont="1" applyFill="1" applyBorder="1" applyAlignment="1" applyProtection="1">
      <alignment horizontal="center" vertical="center" shrinkToFit="1"/>
      <protection hidden="1"/>
    </xf>
    <xf numFmtId="181" fontId="12" fillId="0" borderId="43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4" xfId="17" applyNumberFormat="1" applyFont="1" applyFill="1" applyBorder="1" applyAlignment="1" applyProtection="1">
      <alignment horizontal="right" vertical="center" shrinkToFit="1"/>
      <protection hidden="1"/>
    </xf>
    <xf numFmtId="181" fontId="12" fillId="0" borderId="45" xfId="17" applyNumberFormat="1" applyFont="1" applyFill="1" applyBorder="1" applyAlignment="1" applyProtection="1">
      <alignment horizontal="right" vertical="center" shrinkToFit="1"/>
      <protection hidden="1"/>
    </xf>
    <xf numFmtId="178" fontId="12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2" fillId="2" borderId="10" xfId="17" applyNumberFormat="1" applyFont="1" applyFill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91" xr:uid="{00000000-0005-0000-0000-00000A000000}"/>
    <cellStyle name="パーセント 3 3 2" xfId="154" xr:uid="{00000000-0005-0000-0000-00000B000000}"/>
    <cellStyle name="パーセント 3 4" xfId="75" xr:uid="{00000000-0005-0000-0000-00000C000000}"/>
    <cellStyle name="パーセント 3 5" xfId="126" xr:uid="{00000000-0005-0000-0000-00000D000000}"/>
    <cellStyle name="パーセント 4" xfId="42" xr:uid="{00000000-0005-0000-0000-00000E000000}"/>
    <cellStyle name="パーセント 4 2" xfId="95" xr:uid="{00000000-0005-0000-0000-00000F000000}"/>
    <cellStyle name="パーセント 4 2 2" xfId="157" xr:uid="{00000000-0005-0000-0000-000010000000}"/>
    <cellStyle name="パーセント 4 3" xfId="79" xr:uid="{00000000-0005-0000-0000-000011000000}"/>
    <cellStyle name="パーセント 4 4" xfId="129" xr:uid="{00000000-0005-0000-0000-000012000000}"/>
    <cellStyle name="パーセント 5" xfId="54" xr:uid="{00000000-0005-0000-0000-000013000000}"/>
    <cellStyle name="パーセント 5 2" xfId="104" xr:uid="{00000000-0005-0000-0000-000014000000}"/>
    <cellStyle name="パーセント 5 3" xfId="137" xr:uid="{00000000-0005-0000-0000-000015000000}"/>
    <cellStyle name="パーセント 6" xfId="63" xr:uid="{00000000-0005-0000-0000-000016000000}"/>
    <cellStyle name="パーセント 6 2" xfId="113" xr:uid="{00000000-0005-0000-0000-000017000000}"/>
    <cellStyle name="パーセント 6 3" xfId="146" xr:uid="{00000000-0005-0000-0000-000018000000}"/>
    <cellStyle name="パーセント 7" xfId="116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99" xr:uid="{00000000-0005-0000-0000-000022000000}"/>
    <cellStyle name="桁区切り 4 2 2 2" xfId="161" xr:uid="{00000000-0005-0000-0000-000023000000}"/>
    <cellStyle name="桁区切り 4 2 3" xfId="83" xr:uid="{00000000-0005-0000-0000-000024000000}"/>
    <cellStyle name="桁区切り 4 2 4" xfId="133" xr:uid="{00000000-0005-0000-0000-000025000000}"/>
    <cellStyle name="桁区切り 4 3" xfId="58" xr:uid="{00000000-0005-0000-0000-000026000000}"/>
    <cellStyle name="桁区切り 4 3 2" xfId="108" xr:uid="{00000000-0005-0000-0000-000027000000}"/>
    <cellStyle name="桁区切り 4 3 3" xfId="141" xr:uid="{00000000-0005-0000-0000-000028000000}"/>
    <cellStyle name="桁区切り 4 4" xfId="67" xr:uid="{00000000-0005-0000-0000-000029000000}"/>
    <cellStyle name="桁区切り 4 4 2" xfId="92" xr:uid="{00000000-0005-0000-0000-00002A000000}"/>
    <cellStyle name="桁区切り 4 4 3" xfId="150" xr:uid="{00000000-0005-0000-0000-00002B000000}"/>
    <cellStyle name="桁区切り 4 5" xfId="121" xr:uid="{00000000-0005-0000-0000-00002C000000}"/>
    <cellStyle name="桁区切り 4 6" xfId="76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94" xr:uid="{00000000-0005-0000-0000-000030000000}"/>
    <cellStyle name="桁区切り 6 2 2" xfId="156" xr:uid="{00000000-0005-0000-0000-000031000000}"/>
    <cellStyle name="桁区切り 6 3" xfId="78" xr:uid="{00000000-0005-0000-0000-000032000000}"/>
    <cellStyle name="桁区切り 6 4" xfId="128" xr:uid="{00000000-0005-0000-0000-000033000000}"/>
    <cellStyle name="桁区切り 7" xfId="53" xr:uid="{00000000-0005-0000-0000-000034000000}"/>
    <cellStyle name="桁区切り 7 2" xfId="103" xr:uid="{00000000-0005-0000-0000-000035000000}"/>
    <cellStyle name="桁区切り 7 3" xfId="136" xr:uid="{00000000-0005-0000-0000-000036000000}"/>
    <cellStyle name="桁区切り 8" xfId="62" xr:uid="{00000000-0005-0000-0000-000037000000}"/>
    <cellStyle name="桁区切り 8 2" xfId="112" xr:uid="{00000000-0005-0000-0000-000038000000}"/>
    <cellStyle name="桁区切り 8 3" xfId="145" xr:uid="{00000000-0005-0000-0000-000039000000}"/>
    <cellStyle name="桁区切り 9" xfId="115" xr:uid="{00000000-0005-0000-0000-00003A000000}"/>
    <cellStyle name="通貨 2" xfId="7" xr:uid="{00000000-0005-0000-0000-00003B000000}"/>
    <cellStyle name="通貨 2 2" xfId="43" xr:uid="{00000000-0005-0000-0000-00003C000000}"/>
    <cellStyle name="通貨 2 2 2" xfId="96" xr:uid="{00000000-0005-0000-0000-00003D000000}"/>
    <cellStyle name="通貨 2 2 2 2" xfId="158" xr:uid="{00000000-0005-0000-0000-00003E000000}"/>
    <cellStyle name="通貨 2 2 3" xfId="80" xr:uid="{00000000-0005-0000-0000-00003F000000}"/>
    <cellStyle name="通貨 2 2 4" xfId="130" xr:uid="{00000000-0005-0000-0000-000040000000}"/>
    <cellStyle name="通貨 2 3" xfId="55" xr:uid="{00000000-0005-0000-0000-000041000000}"/>
    <cellStyle name="通貨 2 3 2" xfId="105" xr:uid="{00000000-0005-0000-0000-000042000000}"/>
    <cellStyle name="通貨 2 3 3" xfId="138" xr:uid="{00000000-0005-0000-0000-000043000000}"/>
    <cellStyle name="通貨 2 4" xfId="64" xr:uid="{00000000-0005-0000-0000-000044000000}"/>
    <cellStyle name="通貨 2 4 2" xfId="86" xr:uid="{00000000-0005-0000-0000-000045000000}"/>
    <cellStyle name="通貨 2 4 3" xfId="147" xr:uid="{00000000-0005-0000-0000-000046000000}"/>
    <cellStyle name="通貨 2 5" xfId="117" xr:uid="{00000000-0005-0000-0000-000047000000}"/>
    <cellStyle name="通貨 2 6" xfId="70" xr:uid="{00000000-0005-0000-0000-000048000000}"/>
    <cellStyle name="標準" xfId="0" builtinId="0"/>
    <cellStyle name="標準 10" xfId="21" xr:uid="{00000000-0005-0000-0000-00004A000000}"/>
    <cellStyle name="標準 10 2" xfId="90" xr:uid="{00000000-0005-0000-0000-00004B000000}"/>
    <cellStyle name="標準 10 2 2" xfId="153" xr:uid="{00000000-0005-0000-0000-00004C000000}"/>
    <cellStyle name="標準 10 3" xfId="74" xr:uid="{00000000-0005-0000-0000-00004D000000}"/>
    <cellStyle name="標準 10 4" xfId="125" xr:uid="{00000000-0005-0000-0000-00004E000000}"/>
    <cellStyle name="標準 11" xfId="38" xr:uid="{00000000-0005-0000-0000-00004F000000}"/>
    <cellStyle name="標準 11 2" xfId="93" xr:uid="{00000000-0005-0000-0000-000050000000}"/>
    <cellStyle name="標準 11 2 2" xfId="155" xr:uid="{00000000-0005-0000-0000-000051000000}"/>
    <cellStyle name="標準 11 3" xfId="77" xr:uid="{00000000-0005-0000-0000-000052000000}"/>
    <cellStyle name="標準 11 4" xfId="127" xr:uid="{00000000-0005-0000-0000-000053000000}"/>
    <cellStyle name="標準 12" xfId="52" xr:uid="{00000000-0005-0000-0000-000054000000}"/>
    <cellStyle name="標準 12 2" xfId="102" xr:uid="{00000000-0005-0000-0000-000055000000}"/>
    <cellStyle name="標準 12 3" xfId="135" xr:uid="{00000000-0005-0000-0000-000056000000}"/>
    <cellStyle name="標準 13" xfId="61" xr:uid="{00000000-0005-0000-0000-000057000000}"/>
    <cellStyle name="標準 13 2" xfId="111" xr:uid="{00000000-0005-0000-0000-000058000000}"/>
    <cellStyle name="標準 13 3" xfId="144" xr:uid="{00000000-0005-0000-0000-000059000000}"/>
    <cellStyle name="標準 14" xfId="114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60" xr:uid="{00000000-0005-0000-0000-00005F000000}"/>
    <cellStyle name="標準 2 2 3 2 2" xfId="110" xr:uid="{00000000-0005-0000-0000-000060000000}"/>
    <cellStyle name="標準 2 2 3 2 3" xfId="143" xr:uid="{00000000-0005-0000-0000-000061000000}"/>
    <cellStyle name="標準 2 2 3 3" xfId="69" xr:uid="{00000000-0005-0000-0000-000062000000}"/>
    <cellStyle name="標準 2 2 3 3 2" xfId="101" xr:uid="{00000000-0005-0000-0000-000063000000}"/>
    <cellStyle name="標準 2 2 3 3 3" xfId="152" xr:uid="{00000000-0005-0000-0000-000064000000}"/>
    <cellStyle name="標準 2 2 3 4" xfId="122" xr:uid="{00000000-0005-0000-0000-000065000000}"/>
    <cellStyle name="標準 2 2 3 5" xfId="85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124" xr:uid="{00000000-0005-0000-0000-000072000000}"/>
    <cellStyle name="標準 4 3" xfId="123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97" xr:uid="{00000000-0005-0000-0000-000077000000}"/>
    <cellStyle name="標準 6 2 2 2" xfId="159" xr:uid="{00000000-0005-0000-0000-000078000000}"/>
    <cellStyle name="標準 6 2 3" xfId="81" xr:uid="{00000000-0005-0000-0000-000079000000}"/>
    <cellStyle name="標準 6 2 4" xfId="131" xr:uid="{00000000-0005-0000-0000-00007A000000}"/>
    <cellStyle name="標準 6 3" xfId="56" xr:uid="{00000000-0005-0000-0000-00007B000000}"/>
    <cellStyle name="標準 6 3 2" xfId="106" xr:uid="{00000000-0005-0000-0000-00007C000000}"/>
    <cellStyle name="標準 6 3 3" xfId="139" xr:uid="{00000000-0005-0000-0000-00007D000000}"/>
    <cellStyle name="標準 6 4" xfId="65" xr:uid="{00000000-0005-0000-0000-00007E000000}"/>
    <cellStyle name="標準 6 4 2" xfId="87" xr:uid="{00000000-0005-0000-0000-00007F000000}"/>
    <cellStyle name="標準 6 4 3" xfId="148" xr:uid="{00000000-0005-0000-0000-000080000000}"/>
    <cellStyle name="標準 6 5" xfId="118" xr:uid="{00000000-0005-0000-0000-000081000000}"/>
    <cellStyle name="標準 6 6" xfId="71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98" xr:uid="{00000000-0005-0000-0000-000088000000}"/>
    <cellStyle name="標準 8 2 2 2" xfId="160" xr:uid="{00000000-0005-0000-0000-000089000000}"/>
    <cellStyle name="標準 8 2 3" xfId="82" xr:uid="{00000000-0005-0000-0000-00008A000000}"/>
    <cellStyle name="標準 8 2 4" xfId="132" xr:uid="{00000000-0005-0000-0000-00008B000000}"/>
    <cellStyle name="標準 8 3" xfId="57" xr:uid="{00000000-0005-0000-0000-00008C000000}"/>
    <cellStyle name="標準 8 3 2" xfId="107" xr:uid="{00000000-0005-0000-0000-00008D000000}"/>
    <cellStyle name="標準 8 3 3" xfId="140" xr:uid="{00000000-0005-0000-0000-00008E000000}"/>
    <cellStyle name="標準 8 4" xfId="66" xr:uid="{00000000-0005-0000-0000-00008F000000}"/>
    <cellStyle name="標準 8 4 2" xfId="88" xr:uid="{00000000-0005-0000-0000-000090000000}"/>
    <cellStyle name="標準 8 4 3" xfId="149" xr:uid="{00000000-0005-0000-0000-000091000000}"/>
    <cellStyle name="標準 8 5" xfId="119" xr:uid="{00000000-0005-0000-0000-000092000000}"/>
    <cellStyle name="標準 8 6" xfId="72" xr:uid="{00000000-0005-0000-0000-000093000000}"/>
    <cellStyle name="標準 9" xfId="20" xr:uid="{00000000-0005-0000-0000-000094000000}"/>
    <cellStyle name="標準 9 2" xfId="48" xr:uid="{00000000-0005-0000-0000-000095000000}"/>
    <cellStyle name="標準 9 2 2" xfId="100" xr:uid="{00000000-0005-0000-0000-000096000000}"/>
    <cellStyle name="標準 9 2 2 2" xfId="162" xr:uid="{00000000-0005-0000-0000-000097000000}"/>
    <cellStyle name="標準 9 2 3" xfId="84" xr:uid="{00000000-0005-0000-0000-000098000000}"/>
    <cellStyle name="標準 9 2 4" xfId="134" xr:uid="{00000000-0005-0000-0000-000099000000}"/>
    <cellStyle name="標準 9 3" xfId="59" xr:uid="{00000000-0005-0000-0000-00009A000000}"/>
    <cellStyle name="標準 9 3 2" xfId="109" xr:uid="{00000000-0005-0000-0000-00009B000000}"/>
    <cellStyle name="標準 9 3 3" xfId="142" xr:uid="{00000000-0005-0000-0000-00009C000000}"/>
    <cellStyle name="標準 9 4" xfId="68" xr:uid="{00000000-0005-0000-0000-00009D000000}"/>
    <cellStyle name="標準 9 4 2" xfId="89" xr:uid="{00000000-0005-0000-0000-00009E000000}"/>
    <cellStyle name="標準 9 4 3" xfId="151" xr:uid="{00000000-0005-0000-0000-00009F000000}"/>
    <cellStyle name="標準 9 5" xfId="120" xr:uid="{00000000-0005-0000-0000-0000A0000000}"/>
    <cellStyle name="標準 9 6" xfId="73" xr:uid="{00000000-0005-0000-0000-0000A1000000}"/>
    <cellStyle name="標準_サーモジャケットの提案書" xfId="37" xr:uid="{00000000-0005-0000-0000-0000A2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142874</xdr:colOff>
      <xdr:row>0</xdr:row>
      <xdr:rowOff>57150</xdr:rowOff>
    </xdr:from>
    <xdr:to>
      <xdr:col>30</xdr:col>
      <xdr:colOff>144530</xdr:colOff>
      <xdr:row>0</xdr:row>
      <xdr:rowOff>388350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743449" y="57150"/>
          <a:ext cx="1973331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76355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4775" y="514505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 先進的省エネルギー投資促進支援事業費補助金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190500</xdr:colOff>
      <xdr:row>0</xdr:row>
      <xdr:rowOff>57150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356A9C6-EF0D-485E-BBB6-6994454105F2}"/>
            </a:ext>
          </a:extLst>
        </xdr:cNvPr>
        <xdr:cNvSpPr txBox="1"/>
      </xdr:nvSpPr>
      <xdr:spPr>
        <a:xfrm>
          <a:off x="6762750" y="5715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180975</xdr:colOff>
      <xdr:row>0</xdr:row>
      <xdr:rowOff>57150</xdr:rowOff>
    </xdr:from>
    <xdr:to>
      <xdr:col>30</xdr:col>
      <xdr:colOff>182631</xdr:colOff>
      <xdr:row>0</xdr:row>
      <xdr:rowOff>388350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781550" y="57150"/>
          <a:ext cx="1973331" cy="331200"/>
        </a:xfrm>
        <a:prstGeom prst="round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使用量を用いて計算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oneCellAnchor>
    <xdr:from>
      <xdr:col>0</xdr:col>
      <xdr:colOff>104775</xdr:colOff>
      <xdr:row>1</xdr:row>
      <xdr:rowOff>76354</xdr:rowOff>
    </xdr:from>
    <xdr:ext cx="6440807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04775" y="514504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 先進的省エネルギー投資促進支援事業費補助金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190500</xdr:colOff>
      <xdr:row>0</xdr:row>
      <xdr:rowOff>85725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D54A22C-A6B0-48F3-A462-C92E3FD31C30}"/>
            </a:ext>
          </a:extLst>
        </xdr:cNvPr>
        <xdr:cNvSpPr txBox="1"/>
      </xdr:nvSpPr>
      <xdr:spPr>
        <a:xfrm>
          <a:off x="6762750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38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.2"/>
  <cols>
    <col min="1" max="32" width="2.88671875" style="69" customWidth="1"/>
    <col min="33" max="33" width="0.77734375" style="69" customWidth="1"/>
    <col min="34" max="34" width="3.44140625" style="68" customWidth="1"/>
    <col min="35" max="35" width="9" style="71"/>
    <col min="36" max="47" width="9" style="68"/>
    <col min="48" max="48" width="13.6640625" style="68" customWidth="1"/>
    <col min="49" max="51" width="9" style="68"/>
    <col min="52" max="52" width="5.21875" style="68" customWidth="1"/>
    <col min="53" max="55" width="9" style="68"/>
    <col min="56" max="56" width="2.88671875" style="68" customWidth="1"/>
    <col min="57" max="16384" width="9" style="68"/>
  </cols>
  <sheetData>
    <row r="1" spans="1:46" ht="34.5" customHeight="1">
      <c r="A1" s="140" t="s">
        <v>313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66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</row>
    <row r="2" spans="1:46" ht="34.5" customHeight="1"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</row>
    <row r="3" spans="1:46" ht="53.25" customHeight="1"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</row>
    <row r="4" spans="1:46" ht="15" customHeight="1">
      <c r="B4" s="141"/>
      <c r="C4" s="142"/>
      <c r="D4" s="142"/>
      <c r="E4" s="143"/>
      <c r="F4" s="144" t="s">
        <v>306</v>
      </c>
      <c r="G4" s="145"/>
      <c r="H4" s="145"/>
      <c r="I4" s="145"/>
      <c r="J4" s="145"/>
      <c r="K4" s="145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</row>
    <row r="5" spans="1:46" ht="15" customHeight="1">
      <c r="A5" s="69" t="s">
        <v>251</v>
      </c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0"/>
    </row>
    <row r="6" spans="1:46" ht="15" customHeight="1">
      <c r="B6" s="147" t="s">
        <v>253</v>
      </c>
      <c r="C6" s="148"/>
      <c r="D6" s="148"/>
      <c r="E6" s="148"/>
      <c r="F6" s="148"/>
      <c r="G6" s="148"/>
      <c r="H6" s="149"/>
      <c r="I6" s="152" t="s">
        <v>255</v>
      </c>
      <c r="J6" s="153"/>
      <c r="K6" s="153"/>
      <c r="L6" s="153"/>
      <c r="M6" s="153"/>
      <c r="N6" s="153"/>
      <c r="O6" s="153"/>
      <c r="P6" s="153"/>
      <c r="Q6" s="153"/>
      <c r="R6" s="154"/>
      <c r="S6" s="150"/>
      <c r="T6" s="151"/>
      <c r="U6" s="151"/>
      <c r="V6" s="151"/>
      <c r="AG6" s="73"/>
    </row>
    <row r="7" spans="1:46" ht="15" customHeight="1">
      <c r="B7" s="156" t="str">
        <f>IF(I6="導入予定設備","様式 c-2-2-1　NO.","様式 c-2-2-2　NO.")</f>
        <v>様式 c-2-2-2　NO.</v>
      </c>
      <c r="C7" s="157"/>
      <c r="D7" s="157"/>
      <c r="E7" s="157"/>
      <c r="F7" s="157"/>
      <c r="G7" s="157"/>
      <c r="H7" s="158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68"/>
      <c r="T7" s="159" t="s">
        <v>294</v>
      </c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</row>
    <row r="8" spans="1:46" ht="3" customHeight="1">
      <c r="B8" s="74"/>
      <c r="C8" s="74"/>
      <c r="D8" s="74"/>
      <c r="E8" s="74"/>
      <c r="F8" s="74"/>
      <c r="G8" s="74"/>
      <c r="H8" s="74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  <c r="T8" s="76"/>
      <c r="U8" s="76"/>
      <c r="V8" s="76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0"/>
    </row>
    <row r="9" spans="1:46" ht="15" customHeight="1">
      <c r="A9" s="69" t="s">
        <v>1</v>
      </c>
      <c r="B9" s="76"/>
      <c r="C9" s="76"/>
      <c r="D9" s="76"/>
      <c r="E9" s="76"/>
      <c r="F9" s="76"/>
      <c r="G9" s="76"/>
      <c r="H9" s="76"/>
      <c r="I9" s="78"/>
      <c r="J9" s="78"/>
      <c r="K9" s="78"/>
      <c r="L9" s="78"/>
      <c r="M9" s="78"/>
      <c r="N9" s="78"/>
      <c r="O9" s="78"/>
      <c r="P9" s="78"/>
      <c r="Q9" s="78"/>
      <c r="R9" s="78"/>
      <c r="S9" s="76"/>
      <c r="T9" s="76"/>
      <c r="U9" s="76"/>
      <c r="V9" s="76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0"/>
    </row>
    <row r="10" spans="1:46" ht="15" customHeight="1">
      <c r="B10" s="146" t="s">
        <v>314</v>
      </c>
      <c r="C10" s="146"/>
      <c r="D10" s="146"/>
      <c r="E10" s="146"/>
      <c r="F10" s="146"/>
      <c r="G10" s="146"/>
      <c r="H10" s="146"/>
      <c r="I10" s="155" t="s">
        <v>195</v>
      </c>
      <c r="J10" s="155"/>
      <c r="K10" s="155"/>
      <c r="L10" s="155"/>
      <c r="M10" s="155"/>
      <c r="N10" s="155"/>
      <c r="O10" s="155"/>
      <c r="P10" s="155"/>
      <c r="Q10" s="155"/>
      <c r="R10" s="155"/>
      <c r="S10" s="79"/>
      <c r="T10" s="159" t="s">
        <v>315</v>
      </c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M10" s="71"/>
    </row>
    <row r="11" spans="1:46" ht="30" customHeight="1">
      <c r="B11" s="146" t="s">
        <v>2</v>
      </c>
      <c r="C11" s="146"/>
      <c r="D11" s="146"/>
      <c r="E11" s="146"/>
      <c r="F11" s="146"/>
      <c r="G11" s="146"/>
      <c r="H11" s="146"/>
      <c r="I11" s="155" t="s">
        <v>221</v>
      </c>
      <c r="J11" s="155"/>
      <c r="K11" s="155"/>
      <c r="L11" s="155"/>
      <c r="M11" s="155"/>
      <c r="N11" s="155"/>
      <c r="O11" s="155"/>
      <c r="P11" s="155"/>
      <c r="Q11" s="155"/>
      <c r="R11" s="155"/>
      <c r="S11" s="80"/>
      <c r="T11" s="159" t="s">
        <v>295</v>
      </c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M11" s="71"/>
    </row>
    <row r="12" spans="1:46" ht="15" customHeight="1">
      <c r="B12" s="146" t="s">
        <v>252</v>
      </c>
      <c r="C12" s="146"/>
      <c r="D12" s="146"/>
      <c r="E12" s="146"/>
      <c r="F12" s="146"/>
      <c r="G12" s="146"/>
      <c r="H12" s="146"/>
      <c r="I12" s="155" t="s">
        <v>219</v>
      </c>
      <c r="J12" s="155"/>
      <c r="K12" s="155"/>
      <c r="L12" s="155"/>
      <c r="M12" s="155"/>
      <c r="N12" s="155"/>
      <c r="O12" s="155"/>
      <c r="P12" s="155"/>
      <c r="Q12" s="155"/>
      <c r="R12" s="155"/>
      <c r="S12" s="80"/>
      <c r="T12" s="159" t="s">
        <v>296</v>
      </c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M12" s="71"/>
    </row>
    <row r="13" spans="1:46" s="86" customFormat="1" ht="15" customHeight="1">
      <c r="A13" s="81"/>
      <c r="B13" s="82"/>
      <c r="C13" s="82"/>
      <c r="D13" s="82"/>
      <c r="E13" s="139"/>
      <c r="F13" s="139"/>
      <c r="G13" s="139"/>
      <c r="H13" s="139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5"/>
      <c r="AI13" s="87"/>
      <c r="AM13" s="87"/>
    </row>
    <row r="14" spans="1:46" s="86" customFormat="1" ht="15" customHeight="1">
      <c r="A14" s="64"/>
      <c r="B14" s="180" t="s">
        <v>303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65"/>
      <c r="AI14" s="88"/>
      <c r="AJ14" s="88"/>
      <c r="AK14" s="88"/>
      <c r="AL14" s="88"/>
      <c r="AM14" s="89"/>
      <c r="AN14" s="89"/>
      <c r="AO14" s="89"/>
      <c r="AP14" s="90"/>
      <c r="AQ14" s="90"/>
      <c r="AR14" s="90"/>
      <c r="AS14" s="90"/>
      <c r="AT14" s="90"/>
    </row>
    <row r="15" spans="1:46" s="86" customFormat="1" ht="15" customHeight="1">
      <c r="A15" s="64" t="s">
        <v>288</v>
      </c>
      <c r="B15" s="82"/>
      <c r="C15" s="82"/>
      <c r="D15" s="82"/>
      <c r="E15" s="139"/>
      <c r="F15" s="139"/>
      <c r="G15" s="139"/>
      <c r="H15" s="139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5"/>
      <c r="AI15" s="87"/>
      <c r="AM15" s="87"/>
    </row>
    <row r="16" spans="1:46" ht="15" customHeight="1">
      <c r="A16" s="92"/>
      <c r="B16" s="192" t="s">
        <v>197</v>
      </c>
      <c r="C16" s="192"/>
      <c r="D16" s="192"/>
      <c r="E16" s="192"/>
      <c r="F16" s="192"/>
      <c r="G16" s="192"/>
      <c r="H16" s="192"/>
      <c r="I16" s="191">
        <v>0.3</v>
      </c>
      <c r="J16" s="191"/>
      <c r="K16" s="191"/>
      <c r="L16" s="191"/>
      <c r="M16" s="191"/>
      <c r="N16" s="191"/>
      <c r="O16" s="191"/>
      <c r="P16" s="191"/>
      <c r="Q16" s="191"/>
      <c r="R16" s="191"/>
      <c r="S16" s="68"/>
      <c r="T16" s="160" t="s">
        <v>302</v>
      </c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</row>
    <row r="17" spans="1:35" ht="30" customHeight="1">
      <c r="A17" s="92"/>
      <c r="B17" s="146" t="s">
        <v>218</v>
      </c>
      <c r="C17" s="146"/>
      <c r="D17" s="146"/>
      <c r="E17" s="146"/>
      <c r="F17" s="146"/>
      <c r="G17" s="146"/>
      <c r="H17" s="146"/>
      <c r="I17" s="164">
        <v>1</v>
      </c>
      <c r="J17" s="165"/>
      <c r="K17" s="165"/>
      <c r="L17" s="165"/>
      <c r="M17" s="165"/>
      <c r="N17" s="165"/>
      <c r="O17" s="166"/>
      <c r="P17" s="161" t="s">
        <v>203</v>
      </c>
      <c r="Q17" s="162"/>
      <c r="R17" s="163"/>
      <c r="S17" s="63"/>
      <c r="T17" s="160" t="s">
        <v>297</v>
      </c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</row>
    <row r="18" spans="1:35" ht="15" customHeight="1">
      <c r="A18" s="92"/>
      <c r="B18" s="176" t="s">
        <v>289</v>
      </c>
      <c r="C18" s="146"/>
      <c r="D18" s="146"/>
      <c r="E18" s="146"/>
      <c r="F18" s="146"/>
      <c r="G18" s="146"/>
      <c r="H18" s="146"/>
      <c r="I18" s="193" t="s">
        <v>243</v>
      </c>
      <c r="J18" s="193"/>
      <c r="K18" s="193"/>
      <c r="L18" s="193"/>
      <c r="M18" s="193"/>
      <c r="N18" s="193"/>
      <c r="O18" s="193"/>
      <c r="P18" s="193"/>
      <c r="Q18" s="193"/>
      <c r="R18" s="193"/>
      <c r="S18" s="138"/>
      <c r="T18" s="159" t="s">
        <v>298</v>
      </c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</row>
    <row r="19" spans="1:35" s="71" customFormat="1" ht="15" customHeight="1">
      <c r="A19" s="93"/>
      <c r="B19" s="94"/>
      <c r="C19" s="177" t="s">
        <v>290</v>
      </c>
      <c r="D19" s="178"/>
      <c r="E19" s="178"/>
      <c r="F19" s="178"/>
      <c r="G19" s="178"/>
      <c r="H19" s="179"/>
      <c r="I19" s="185">
        <f>VLOOKUP($I$18,〈炉〉マスタ!$F$6:$K$23,2,FALSE)</f>
        <v>39.1</v>
      </c>
      <c r="J19" s="186"/>
      <c r="K19" s="186"/>
      <c r="L19" s="186"/>
      <c r="M19" s="186"/>
      <c r="N19" s="186"/>
      <c r="O19" s="187"/>
      <c r="P19" s="188" t="str">
        <f>VLOOKUP($I$18,〈炉〉マスタ!$F$6:$K$23,4,FALSE)</f>
        <v>MJ/L</v>
      </c>
      <c r="Q19" s="189"/>
      <c r="R19" s="190"/>
      <c r="S19" s="95"/>
      <c r="T19" s="159" t="s">
        <v>299</v>
      </c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96"/>
    </row>
    <row r="20" spans="1:35" s="71" customFormat="1" ht="15" customHeight="1">
      <c r="A20" s="93"/>
      <c r="B20" s="97"/>
      <c r="C20" s="177" t="s">
        <v>291</v>
      </c>
      <c r="D20" s="178"/>
      <c r="E20" s="178"/>
      <c r="F20" s="178"/>
      <c r="G20" s="178"/>
      <c r="H20" s="179"/>
      <c r="I20" s="185">
        <f>VLOOKUP($I$18,〈炉〉マスタ!$F$6:$K$23,3,FALSE)</f>
        <v>36.6</v>
      </c>
      <c r="J20" s="186"/>
      <c r="K20" s="186"/>
      <c r="L20" s="186"/>
      <c r="M20" s="186"/>
      <c r="N20" s="186"/>
      <c r="O20" s="187"/>
      <c r="P20" s="188" t="str">
        <f>VLOOKUP($I$18,〈炉〉マスタ!$F$6:$K$23,4,FALSE)</f>
        <v>MJ/L</v>
      </c>
      <c r="Q20" s="189"/>
      <c r="R20" s="190"/>
      <c r="S20" s="95"/>
      <c r="T20" s="159" t="s">
        <v>300</v>
      </c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  <c r="AH20" s="98"/>
    </row>
    <row r="21" spans="1:35" s="71" customFormat="1" ht="3" customHeight="1">
      <c r="A21" s="99"/>
      <c r="B21" s="100"/>
      <c r="C21" s="100"/>
      <c r="D21" s="100"/>
      <c r="E21" s="101"/>
      <c r="F21" s="101"/>
      <c r="G21" s="101"/>
      <c r="H21" s="101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95"/>
      <c r="T21" s="139"/>
      <c r="U21" s="139"/>
      <c r="V21" s="139"/>
      <c r="W21" s="74"/>
      <c r="X21" s="74"/>
      <c r="Y21" s="74"/>
      <c r="Z21" s="74"/>
      <c r="AA21" s="74"/>
      <c r="AB21" s="74"/>
      <c r="AC21" s="74"/>
      <c r="AD21" s="139"/>
      <c r="AE21" s="139"/>
      <c r="AF21" s="139"/>
      <c r="AG21" s="103"/>
      <c r="AH21" s="104"/>
    </row>
    <row r="22" spans="1:35" s="71" customFormat="1" ht="15" customHeight="1">
      <c r="A22" s="64" t="s">
        <v>292</v>
      </c>
      <c r="B22" s="91"/>
      <c r="C22" s="91"/>
      <c r="D22" s="91"/>
      <c r="E22" s="105"/>
      <c r="F22" s="105"/>
      <c r="G22" s="105"/>
      <c r="H22" s="105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139"/>
      <c r="T22" s="139"/>
      <c r="U22" s="139"/>
      <c r="V22" s="139"/>
      <c r="W22" s="74"/>
      <c r="X22" s="74"/>
      <c r="Y22" s="74"/>
      <c r="Z22" s="74"/>
      <c r="AA22" s="74"/>
      <c r="AB22" s="74"/>
      <c r="AC22" s="74"/>
      <c r="AD22" s="139"/>
      <c r="AE22" s="139"/>
      <c r="AF22" s="139"/>
      <c r="AG22" s="103"/>
      <c r="AH22" s="86"/>
    </row>
    <row r="23" spans="1:35" ht="15" customHeight="1">
      <c r="A23" s="92"/>
      <c r="B23" s="146" t="s">
        <v>217</v>
      </c>
      <c r="C23" s="146"/>
      <c r="D23" s="146"/>
      <c r="E23" s="146"/>
      <c r="F23" s="146"/>
      <c r="G23" s="146"/>
      <c r="H23" s="146"/>
      <c r="I23" s="194">
        <f>G41</f>
        <v>624</v>
      </c>
      <c r="J23" s="195"/>
      <c r="K23" s="195"/>
      <c r="L23" s="195"/>
      <c r="M23" s="195"/>
      <c r="N23" s="195"/>
      <c r="O23" s="195"/>
      <c r="P23" s="195"/>
      <c r="Q23" s="195"/>
      <c r="R23" s="196"/>
      <c r="S23" s="150"/>
      <c r="T23" s="151"/>
      <c r="U23" s="151"/>
      <c r="V23" s="151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73"/>
    </row>
    <row r="24" spans="1:35" ht="15" customHeight="1">
      <c r="A24" s="92"/>
      <c r="B24" s="146" t="s">
        <v>254</v>
      </c>
      <c r="C24" s="146"/>
      <c r="D24" s="146"/>
      <c r="E24" s="146"/>
      <c r="F24" s="146"/>
      <c r="G24" s="146"/>
      <c r="H24" s="146"/>
      <c r="I24" s="235">
        <v>1</v>
      </c>
      <c r="J24" s="235"/>
      <c r="K24" s="235"/>
      <c r="L24" s="235"/>
      <c r="M24" s="235"/>
      <c r="N24" s="235"/>
      <c r="O24" s="235"/>
      <c r="P24" s="233" t="s">
        <v>309</v>
      </c>
      <c r="Q24" s="233"/>
      <c r="R24" s="234"/>
      <c r="S24" s="139"/>
      <c r="T24" s="159" t="s">
        <v>304</v>
      </c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</row>
    <row r="25" spans="1:35" ht="3" customHeight="1">
      <c r="A25" s="70"/>
      <c r="B25" s="106"/>
      <c r="C25" s="106"/>
      <c r="D25" s="106"/>
      <c r="E25" s="106"/>
      <c r="F25" s="106"/>
      <c r="G25" s="106"/>
      <c r="H25" s="106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106"/>
      <c r="T25" s="106"/>
      <c r="U25" s="106"/>
      <c r="V25" s="106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0"/>
    </row>
    <row r="26" spans="1:35">
      <c r="A26" s="70" t="s">
        <v>293</v>
      </c>
      <c r="B26" s="78"/>
      <c r="C26" s="78"/>
      <c r="D26" s="78"/>
      <c r="E26" s="78"/>
      <c r="F26" s="78"/>
      <c r="G26" s="230" t="s">
        <v>307</v>
      </c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107"/>
    </row>
    <row r="27" spans="1:35" ht="15" customHeight="1">
      <c r="A27" s="92"/>
      <c r="B27" s="183" t="str">
        <f>VLOOKUP($I$18,〈炉〉マスタ!$F$6:$K$23,6,FALSE)</f>
        <v>油</v>
      </c>
      <c r="C27" s="183"/>
      <c r="D27" s="183"/>
      <c r="E27" s="146" t="s">
        <v>3</v>
      </c>
      <c r="F27" s="146"/>
      <c r="G27" s="206" t="s">
        <v>270</v>
      </c>
      <c r="H27" s="207"/>
      <c r="I27" s="207"/>
      <c r="J27" s="207"/>
      <c r="K27" s="207"/>
      <c r="L27" s="207"/>
      <c r="M27" s="208"/>
      <c r="N27" s="215" t="s">
        <v>305</v>
      </c>
      <c r="O27" s="216"/>
      <c r="P27" s="216"/>
      <c r="Q27" s="216"/>
      <c r="R27" s="217"/>
      <c r="S27" s="215" t="s">
        <v>202</v>
      </c>
      <c r="T27" s="216"/>
      <c r="U27" s="216"/>
      <c r="V27" s="216"/>
      <c r="W27" s="216"/>
      <c r="X27" s="216"/>
      <c r="Y27" s="217"/>
      <c r="Z27" s="108"/>
      <c r="AA27" s="109"/>
      <c r="AB27" s="109"/>
      <c r="AC27" s="109"/>
      <c r="AD27" s="109"/>
      <c r="AE27" s="109"/>
      <c r="AF27" s="109"/>
      <c r="AG27" s="109"/>
      <c r="AI27" s="68"/>
    </row>
    <row r="28" spans="1:35" ht="15" customHeight="1" thickBot="1">
      <c r="A28" s="92"/>
      <c r="B28" s="183"/>
      <c r="C28" s="183"/>
      <c r="D28" s="183"/>
      <c r="E28" s="146"/>
      <c r="F28" s="146"/>
      <c r="G28" s="209" t="s">
        <v>271</v>
      </c>
      <c r="H28" s="210"/>
      <c r="I28" s="210"/>
      <c r="J28" s="210"/>
      <c r="K28" s="210"/>
      <c r="L28" s="210"/>
      <c r="M28" s="211"/>
      <c r="N28" s="218" t="str">
        <f>VLOOKUP($I$18,〈炉〉マスタ!$F$6:$K$23,5,FALSE)</f>
        <v>L</v>
      </c>
      <c r="O28" s="219"/>
      <c r="P28" s="219"/>
      <c r="Q28" s="219"/>
      <c r="R28" s="220"/>
      <c r="S28" s="218" t="s">
        <v>201</v>
      </c>
      <c r="T28" s="219"/>
      <c r="U28" s="219"/>
      <c r="V28" s="219"/>
      <c r="W28" s="219"/>
      <c r="X28" s="219"/>
      <c r="Y28" s="220"/>
      <c r="Z28" s="110"/>
      <c r="AA28" s="111"/>
      <c r="AB28" s="111"/>
      <c r="AC28" s="111"/>
      <c r="AD28" s="111"/>
      <c r="AE28" s="111"/>
      <c r="AF28" s="111"/>
      <c r="AG28" s="111"/>
      <c r="AI28" s="68"/>
    </row>
    <row r="29" spans="1:35" ht="15" customHeight="1" thickTop="1">
      <c r="A29" s="92"/>
      <c r="B29" s="183"/>
      <c r="C29" s="183"/>
      <c r="D29" s="183"/>
      <c r="E29" s="167">
        <v>4</v>
      </c>
      <c r="F29" s="167"/>
      <c r="G29" s="212">
        <v>50</v>
      </c>
      <c r="H29" s="213"/>
      <c r="I29" s="213"/>
      <c r="J29" s="213"/>
      <c r="K29" s="213"/>
      <c r="L29" s="213"/>
      <c r="M29" s="214"/>
      <c r="N29" s="221">
        <v>7000</v>
      </c>
      <c r="O29" s="222"/>
      <c r="P29" s="222"/>
      <c r="Q29" s="222"/>
      <c r="R29" s="223"/>
      <c r="S29" s="168">
        <f>ROUNDDOWN(IF($B$27="電気",$N29*〈炉〉マスタ!$F$26*$I$16,$N29*$I$20*$I$16),0)</f>
        <v>76860</v>
      </c>
      <c r="T29" s="169"/>
      <c r="U29" s="169"/>
      <c r="V29" s="169"/>
      <c r="W29" s="169"/>
      <c r="X29" s="169"/>
      <c r="Y29" s="170"/>
      <c r="Z29" s="112"/>
      <c r="AA29" s="113"/>
      <c r="AB29" s="113"/>
      <c r="AC29" s="113"/>
      <c r="AD29" s="113"/>
      <c r="AE29" s="113"/>
      <c r="AF29" s="113"/>
      <c r="AG29" s="113"/>
      <c r="AI29" s="68"/>
    </row>
    <row r="30" spans="1:35" ht="15" customHeight="1">
      <c r="A30" s="92"/>
      <c r="B30" s="183"/>
      <c r="C30" s="183"/>
      <c r="D30" s="183"/>
      <c r="E30" s="167">
        <v>5</v>
      </c>
      <c r="F30" s="167"/>
      <c r="G30" s="212">
        <v>50</v>
      </c>
      <c r="H30" s="213"/>
      <c r="I30" s="213"/>
      <c r="J30" s="213"/>
      <c r="K30" s="213"/>
      <c r="L30" s="213"/>
      <c r="M30" s="214"/>
      <c r="N30" s="197">
        <v>7000</v>
      </c>
      <c r="O30" s="198"/>
      <c r="P30" s="198"/>
      <c r="Q30" s="198"/>
      <c r="R30" s="199"/>
      <c r="S30" s="168">
        <f>ROUNDDOWN(IF($B$27="電気",$N30*〈炉〉マスタ!$F$26*$I$16,$N30*$I$20*$I$16),0)</f>
        <v>76860</v>
      </c>
      <c r="T30" s="169"/>
      <c r="U30" s="169"/>
      <c r="V30" s="169"/>
      <c r="W30" s="169"/>
      <c r="X30" s="169"/>
      <c r="Y30" s="170"/>
      <c r="Z30" s="112"/>
      <c r="AA30" s="113"/>
      <c r="AB30" s="113"/>
      <c r="AC30" s="113"/>
      <c r="AD30" s="113"/>
      <c r="AE30" s="113"/>
      <c r="AF30" s="113"/>
      <c r="AG30" s="113"/>
      <c r="AI30" s="68"/>
    </row>
    <row r="31" spans="1:35" ht="15" customHeight="1">
      <c r="A31" s="92"/>
      <c r="B31" s="183"/>
      <c r="C31" s="183"/>
      <c r="D31" s="183"/>
      <c r="E31" s="167">
        <v>6</v>
      </c>
      <c r="F31" s="167"/>
      <c r="G31" s="212">
        <v>50</v>
      </c>
      <c r="H31" s="213"/>
      <c r="I31" s="213"/>
      <c r="J31" s="213"/>
      <c r="K31" s="213"/>
      <c r="L31" s="213"/>
      <c r="M31" s="214"/>
      <c r="N31" s="197">
        <v>7000</v>
      </c>
      <c r="O31" s="198"/>
      <c r="P31" s="198"/>
      <c r="Q31" s="198"/>
      <c r="R31" s="199"/>
      <c r="S31" s="168">
        <f>ROUNDDOWN(IF($B$27="電気",$N31*〈炉〉マスタ!$F$26*$I$16,$N31*$I$20*$I$16),0)</f>
        <v>76860</v>
      </c>
      <c r="T31" s="169"/>
      <c r="U31" s="169"/>
      <c r="V31" s="169"/>
      <c r="W31" s="169"/>
      <c r="X31" s="169"/>
      <c r="Y31" s="170"/>
      <c r="Z31" s="112"/>
      <c r="AA31" s="113"/>
      <c r="AB31" s="113"/>
      <c r="AC31" s="113"/>
      <c r="AD31" s="113"/>
      <c r="AE31" s="113"/>
      <c r="AF31" s="113"/>
      <c r="AG31" s="113"/>
      <c r="AI31" s="68"/>
    </row>
    <row r="32" spans="1:35" ht="15" customHeight="1">
      <c r="A32" s="92"/>
      <c r="B32" s="183"/>
      <c r="C32" s="183"/>
      <c r="D32" s="183"/>
      <c r="E32" s="167">
        <v>7</v>
      </c>
      <c r="F32" s="167"/>
      <c r="G32" s="212">
        <v>50</v>
      </c>
      <c r="H32" s="213"/>
      <c r="I32" s="213"/>
      <c r="J32" s="213"/>
      <c r="K32" s="213"/>
      <c r="L32" s="213"/>
      <c r="M32" s="214"/>
      <c r="N32" s="197">
        <v>7000</v>
      </c>
      <c r="O32" s="198"/>
      <c r="P32" s="198"/>
      <c r="Q32" s="198"/>
      <c r="R32" s="199"/>
      <c r="S32" s="168">
        <f>ROUNDDOWN(IF($B$27="電気",$N32*〈炉〉マスタ!$F$26*$I$16,$N32*$I$20*$I$16),0)</f>
        <v>76860</v>
      </c>
      <c r="T32" s="169"/>
      <c r="U32" s="169"/>
      <c r="V32" s="169"/>
      <c r="W32" s="169"/>
      <c r="X32" s="169"/>
      <c r="Y32" s="170"/>
      <c r="Z32" s="112"/>
      <c r="AA32" s="113"/>
      <c r="AB32" s="113"/>
      <c r="AC32" s="113"/>
      <c r="AD32" s="113"/>
      <c r="AE32" s="113"/>
      <c r="AF32" s="113"/>
      <c r="AG32" s="113"/>
      <c r="AI32" s="68"/>
    </row>
    <row r="33" spans="1:35" ht="15" customHeight="1">
      <c r="A33" s="92"/>
      <c r="B33" s="183"/>
      <c r="C33" s="183"/>
      <c r="D33" s="183"/>
      <c r="E33" s="167">
        <v>8</v>
      </c>
      <c r="F33" s="167"/>
      <c r="G33" s="212">
        <v>50</v>
      </c>
      <c r="H33" s="213"/>
      <c r="I33" s="213"/>
      <c r="J33" s="213"/>
      <c r="K33" s="213"/>
      <c r="L33" s="213"/>
      <c r="M33" s="214"/>
      <c r="N33" s="197">
        <v>7000</v>
      </c>
      <c r="O33" s="198"/>
      <c r="P33" s="198"/>
      <c r="Q33" s="198"/>
      <c r="R33" s="199"/>
      <c r="S33" s="168">
        <f>ROUNDDOWN(IF($B$27="電気",$N33*〈炉〉マスタ!$F$26*$I$16,$N33*$I$20*$I$16),0)</f>
        <v>76860</v>
      </c>
      <c r="T33" s="169"/>
      <c r="U33" s="169"/>
      <c r="V33" s="169"/>
      <c r="W33" s="169"/>
      <c r="X33" s="169"/>
      <c r="Y33" s="170"/>
      <c r="Z33" s="112"/>
      <c r="AA33" s="113"/>
      <c r="AB33" s="113"/>
      <c r="AC33" s="113"/>
      <c r="AD33" s="113"/>
      <c r="AE33" s="113"/>
      <c r="AF33" s="113"/>
      <c r="AG33" s="113"/>
      <c r="AI33" s="68"/>
    </row>
    <row r="34" spans="1:35" ht="15" customHeight="1">
      <c r="A34" s="92"/>
      <c r="B34" s="183"/>
      <c r="C34" s="183"/>
      <c r="D34" s="183"/>
      <c r="E34" s="167">
        <v>9</v>
      </c>
      <c r="F34" s="167"/>
      <c r="G34" s="212">
        <v>50</v>
      </c>
      <c r="H34" s="213"/>
      <c r="I34" s="213"/>
      <c r="J34" s="213"/>
      <c r="K34" s="213"/>
      <c r="L34" s="213"/>
      <c r="M34" s="214"/>
      <c r="N34" s="197">
        <v>7000</v>
      </c>
      <c r="O34" s="198"/>
      <c r="P34" s="198"/>
      <c r="Q34" s="198"/>
      <c r="R34" s="199"/>
      <c r="S34" s="168">
        <f>ROUNDDOWN(IF($B$27="電気",$N34*〈炉〉マスタ!$F$26*$I$16,$N34*$I$20*$I$16),0)</f>
        <v>76860</v>
      </c>
      <c r="T34" s="169"/>
      <c r="U34" s="169"/>
      <c r="V34" s="169"/>
      <c r="W34" s="169"/>
      <c r="X34" s="169"/>
      <c r="Y34" s="170"/>
      <c r="Z34" s="112"/>
      <c r="AA34" s="113"/>
      <c r="AB34" s="113"/>
      <c r="AC34" s="113"/>
      <c r="AD34" s="113"/>
      <c r="AE34" s="113"/>
      <c r="AF34" s="113"/>
      <c r="AG34" s="113"/>
      <c r="AI34" s="68"/>
    </row>
    <row r="35" spans="1:35" ht="15" customHeight="1">
      <c r="A35" s="92"/>
      <c r="B35" s="183"/>
      <c r="C35" s="183"/>
      <c r="D35" s="183"/>
      <c r="E35" s="167">
        <v>10</v>
      </c>
      <c r="F35" s="167"/>
      <c r="G35" s="212">
        <v>58</v>
      </c>
      <c r="H35" s="213"/>
      <c r="I35" s="213"/>
      <c r="J35" s="213"/>
      <c r="K35" s="213"/>
      <c r="L35" s="213"/>
      <c r="M35" s="214"/>
      <c r="N35" s="197">
        <v>8000</v>
      </c>
      <c r="O35" s="198"/>
      <c r="P35" s="198"/>
      <c r="Q35" s="198"/>
      <c r="R35" s="199"/>
      <c r="S35" s="168">
        <f>ROUNDDOWN(IF($B$27="電気",$N35*〈炉〉マスタ!$F$26*$I$16,$N35*$I$20*$I$16),0)</f>
        <v>87840</v>
      </c>
      <c r="T35" s="169"/>
      <c r="U35" s="169"/>
      <c r="V35" s="169"/>
      <c r="W35" s="169"/>
      <c r="X35" s="169"/>
      <c r="Y35" s="170"/>
      <c r="Z35" s="112"/>
      <c r="AA35" s="113"/>
      <c r="AB35" s="113"/>
      <c r="AC35" s="113"/>
      <c r="AD35" s="113"/>
      <c r="AE35" s="113"/>
      <c r="AF35" s="113"/>
      <c r="AG35" s="113"/>
      <c r="AI35" s="68"/>
    </row>
    <row r="36" spans="1:35" ht="15" customHeight="1">
      <c r="A36" s="92"/>
      <c r="B36" s="183"/>
      <c r="C36" s="183"/>
      <c r="D36" s="183"/>
      <c r="E36" s="167">
        <v>11</v>
      </c>
      <c r="F36" s="167"/>
      <c r="G36" s="212">
        <v>58</v>
      </c>
      <c r="H36" s="213"/>
      <c r="I36" s="213"/>
      <c r="J36" s="213"/>
      <c r="K36" s="213"/>
      <c r="L36" s="213"/>
      <c r="M36" s="214"/>
      <c r="N36" s="197">
        <v>8000</v>
      </c>
      <c r="O36" s="198"/>
      <c r="P36" s="198"/>
      <c r="Q36" s="198"/>
      <c r="R36" s="199"/>
      <c r="S36" s="168">
        <f>ROUNDDOWN(IF($B$27="電気",$N36*〈炉〉マスタ!$F$26*$I$16,$N36*$I$20*$I$16),0)</f>
        <v>87840</v>
      </c>
      <c r="T36" s="169"/>
      <c r="U36" s="169"/>
      <c r="V36" s="169"/>
      <c r="W36" s="169"/>
      <c r="X36" s="169"/>
      <c r="Y36" s="170"/>
      <c r="Z36" s="112"/>
      <c r="AA36" s="113"/>
      <c r="AB36" s="113"/>
      <c r="AC36" s="113"/>
      <c r="AD36" s="113"/>
      <c r="AE36" s="113"/>
      <c r="AF36" s="113"/>
      <c r="AG36" s="113"/>
      <c r="AI36" s="68"/>
    </row>
    <row r="37" spans="1:35" ht="15" customHeight="1">
      <c r="A37" s="92"/>
      <c r="B37" s="183"/>
      <c r="C37" s="183"/>
      <c r="D37" s="183"/>
      <c r="E37" s="167">
        <v>12</v>
      </c>
      <c r="F37" s="167"/>
      <c r="G37" s="212">
        <v>58</v>
      </c>
      <c r="H37" s="213"/>
      <c r="I37" s="213"/>
      <c r="J37" s="213"/>
      <c r="K37" s="213"/>
      <c r="L37" s="213"/>
      <c r="M37" s="214"/>
      <c r="N37" s="197">
        <v>8000</v>
      </c>
      <c r="O37" s="198"/>
      <c r="P37" s="198"/>
      <c r="Q37" s="198"/>
      <c r="R37" s="199"/>
      <c r="S37" s="168">
        <f>ROUNDDOWN(IF($B$27="電気",$N37*〈炉〉マスタ!$F$26*$I$16,$N37*$I$20*$I$16),0)</f>
        <v>87840</v>
      </c>
      <c r="T37" s="169"/>
      <c r="U37" s="169"/>
      <c r="V37" s="169"/>
      <c r="W37" s="169"/>
      <c r="X37" s="169"/>
      <c r="Y37" s="170"/>
      <c r="Z37" s="232" t="s">
        <v>308</v>
      </c>
      <c r="AA37" s="232"/>
      <c r="AB37" s="232"/>
      <c r="AC37" s="232"/>
      <c r="AD37" s="232"/>
      <c r="AE37" s="232"/>
      <c r="AF37" s="232"/>
      <c r="AG37" s="113"/>
      <c r="AI37" s="68"/>
    </row>
    <row r="38" spans="1:35" ht="15" customHeight="1">
      <c r="A38" s="92"/>
      <c r="B38" s="183"/>
      <c r="C38" s="183"/>
      <c r="D38" s="183"/>
      <c r="E38" s="167">
        <v>1</v>
      </c>
      <c r="F38" s="167"/>
      <c r="G38" s="212">
        <v>50</v>
      </c>
      <c r="H38" s="213"/>
      <c r="I38" s="213"/>
      <c r="J38" s="213"/>
      <c r="K38" s="213"/>
      <c r="L38" s="213"/>
      <c r="M38" s="214"/>
      <c r="N38" s="197">
        <v>7000</v>
      </c>
      <c r="O38" s="198"/>
      <c r="P38" s="198"/>
      <c r="Q38" s="198"/>
      <c r="R38" s="199"/>
      <c r="S38" s="168">
        <f>ROUNDDOWN(IF($B$27="電気",$N38*〈炉〉マスタ!$F$26*$I$16,$N38*$I$20*$I$16),0)</f>
        <v>76860</v>
      </c>
      <c r="T38" s="169"/>
      <c r="U38" s="169"/>
      <c r="V38" s="169"/>
      <c r="W38" s="169"/>
      <c r="X38" s="169"/>
      <c r="Y38" s="170"/>
      <c r="Z38" s="232"/>
      <c r="AA38" s="232"/>
      <c r="AB38" s="232"/>
      <c r="AC38" s="232"/>
      <c r="AD38" s="232"/>
      <c r="AE38" s="232"/>
      <c r="AF38" s="232"/>
      <c r="AG38" s="113"/>
      <c r="AI38" s="68"/>
    </row>
    <row r="39" spans="1:35" ht="15" customHeight="1">
      <c r="A39" s="92"/>
      <c r="B39" s="183"/>
      <c r="C39" s="183"/>
      <c r="D39" s="183"/>
      <c r="E39" s="167">
        <v>2</v>
      </c>
      <c r="F39" s="167"/>
      <c r="G39" s="212">
        <v>50</v>
      </c>
      <c r="H39" s="213"/>
      <c r="I39" s="213"/>
      <c r="J39" s="213"/>
      <c r="K39" s="213"/>
      <c r="L39" s="213"/>
      <c r="M39" s="214"/>
      <c r="N39" s="197">
        <v>7000</v>
      </c>
      <c r="O39" s="198"/>
      <c r="P39" s="198"/>
      <c r="Q39" s="198"/>
      <c r="R39" s="199"/>
      <c r="S39" s="168">
        <f>ROUNDDOWN(IF($B$27="電気",$N39*〈炉〉マスタ!$F$26*$I$16,$N39*$I$20*$I$16),0)</f>
        <v>76860</v>
      </c>
      <c r="T39" s="169"/>
      <c r="U39" s="169"/>
      <c r="V39" s="169"/>
      <c r="W39" s="169"/>
      <c r="X39" s="169"/>
      <c r="Y39" s="170"/>
      <c r="Z39" s="232"/>
      <c r="AA39" s="232"/>
      <c r="AB39" s="232"/>
      <c r="AC39" s="232"/>
      <c r="AD39" s="232"/>
      <c r="AE39" s="232"/>
      <c r="AF39" s="232"/>
      <c r="AG39" s="113"/>
      <c r="AI39" s="68"/>
    </row>
    <row r="40" spans="1:35" ht="15" customHeight="1" thickBot="1">
      <c r="A40" s="92"/>
      <c r="B40" s="183"/>
      <c r="C40" s="183"/>
      <c r="D40" s="183"/>
      <c r="E40" s="184">
        <v>3</v>
      </c>
      <c r="F40" s="184"/>
      <c r="G40" s="212">
        <v>50</v>
      </c>
      <c r="H40" s="213"/>
      <c r="I40" s="213"/>
      <c r="J40" s="213"/>
      <c r="K40" s="213"/>
      <c r="L40" s="213"/>
      <c r="M40" s="214"/>
      <c r="N40" s="200">
        <v>7000</v>
      </c>
      <c r="O40" s="201"/>
      <c r="P40" s="201"/>
      <c r="Q40" s="201"/>
      <c r="R40" s="202"/>
      <c r="S40" s="224">
        <f>ROUNDDOWN(IF($B$27="電気",$N40*〈炉〉マスタ!$F$26*$I$16,$N40*$I$20*$I$16),0)</f>
        <v>76860</v>
      </c>
      <c r="T40" s="225"/>
      <c r="U40" s="225"/>
      <c r="V40" s="225"/>
      <c r="W40" s="225"/>
      <c r="X40" s="225"/>
      <c r="Y40" s="226"/>
      <c r="Z40" s="232"/>
      <c r="AA40" s="232"/>
      <c r="AB40" s="232"/>
      <c r="AC40" s="232"/>
      <c r="AD40" s="232"/>
      <c r="AE40" s="232"/>
      <c r="AF40" s="232"/>
      <c r="AG40" s="113"/>
      <c r="AI40" s="68"/>
    </row>
    <row r="41" spans="1:35" ht="15" customHeight="1" thickTop="1">
      <c r="A41" s="92"/>
      <c r="B41" s="183"/>
      <c r="C41" s="183"/>
      <c r="D41" s="183"/>
      <c r="E41" s="182" t="s">
        <v>0</v>
      </c>
      <c r="F41" s="182"/>
      <c r="G41" s="236">
        <f>SUM(G29:M40)</f>
        <v>624</v>
      </c>
      <c r="H41" s="237"/>
      <c r="I41" s="237"/>
      <c r="J41" s="237"/>
      <c r="K41" s="237"/>
      <c r="L41" s="237"/>
      <c r="M41" s="238"/>
      <c r="N41" s="203">
        <f>SUM(N29:R40)</f>
        <v>87000</v>
      </c>
      <c r="O41" s="204"/>
      <c r="P41" s="204"/>
      <c r="Q41" s="204"/>
      <c r="R41" s="205"/>
      <c r="S41" s="227">
        <f>SUM(S29:Y40)</f>
        <v>955260</v>
      </c>
      <c r="T41" s="228"/>
      <c r="U41" s="228"/>
      <c r="V41" s="228"/>
      <c r="W41" s="228"/>
      <c r="X41" s="228"/>
      <c r="Y41" s="229"/>
      <c r="Z41" s="232"/>
      <c r="AA41" s="232"/>
      <c r="AB41" s="232"/>
      <c r="AC41" s="232"/>
      <c r="AD41" s="232"/>
      <c r="AE41" s="232"/>
      <c r="AF41" s="232"/>
      <c r="AG41" s="113"/>
      <c r="AI41" s="68"/>
    </row>
    <row r="42" spans="1:35" ht="15" customHeight="1">
      <c r="A42" s="70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71"/>
      <c r="Q42" s="172"/>
      <c r="R42" s="172"/>
      <c r="S42" s="172"/>
      <c r="T42" s="172"/>
      <c r="U42" s="172"/>
      <c r="V42" s="172"/>
      <c r="W42" s="172"/>
      <c r="X42" s="172"/>
      <c r="Y42" s="172"/>
      <c r="Z42" s="173"/>
      <c r="AA42" s="173"/>
      <c r="AB42" s="173"/>
      <c r="AC42" s="173"/>
      <c r="AD42" s="173"/>
      <c r="AE42" s="173"/>
      <c r="AF42" s="173"/>
      <c r="AG42" s="174"/>
    </row>
    <row r="43" spans="1:35" s="69" customFormat="1" ht="15" customHeight="1">
      <c r="A43" s="99"/>
      <c r="B43" s="181"/>
      <c r="C43" s="181"/>
      <c r="D43" s="99"/>
      <c r="E43" s="99"/>
      <c r="F43" s="99"/>
      <c r="G43" s="99"/>
      <c r="H43" s="99"/>
      <c r="I43" s="99"/>
      <c r="J43" s="99"/>
      <c r="K43" s="99"/>
      <c r="L43" s="99"/>
      <c r="M43" s="70"/>
      <c r="N43" s="70"/>
      <c r="O43" s="70"/>
      <c r="P43" s="175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4"/>
      <c r="AI43" s="137"/>
    </row>
    <row r="44" spans="1:35" ht="12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</row>
    <row r="45" spans="1:35" ht="3.7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6"/>
      <c r="AI45" s="117"/>
    </row>
    <row r="46" spans="1:35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6"/>
      <c r="AI46" s="117"/>
    </row>
    <row r="47" spans="1:35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6"/>
      <c r="AI47" s="117"/>
    </row>
    <row r="48" spans="1:35" ht="13.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6"/>
      <c r="AI48" s="117"/>
    </row>
    <row r="49" spans="1:35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6"/>
      <c r="AI49" s="117"/>
    </row>
    <row r="50" spans="1:35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6"/>
      <c r="AI50" s="117"/>
    </row>
    <row r="51" spans="1:35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6"/>
      <c r="AI51" s="117"/>
    </row>
    <row r="52" spans="1:35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6"/>
      <c r="AI52" s="117"/>
    </row>
    <row r="53" spans="1:35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6"/>
      <c r="AI53" s="117"/>
    </row>
    <row r="54" spans="1:35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6"/>
      <c r="AI54" s="117"/>
    </row>
    <row r="55" spans="1:35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6"/>
      <c r="AI55" s="117"/>
    </row>
    <row r="56" spans="1:35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6"/>
      <c r="AI56" s="117"/>
    </row>
    <row r="57" spans="1:35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6"/>
      <c r="AI57" s="117"/>
    </row>
    <row r="58" spans="1:35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6"/>
      <c r="AI58" s="117"/>
    </row>
    <row r="59" spans="1:35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6"/>
      <c r="AI59" s="117"/>
    </row>
    <row r="60" spans="1:35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6"/>
      <c r="AI60" s="117"/>
    </row>
    <row r="61" spans="1:35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6"/>
      <c r="AI61" s="117"/>
    </row>
    <row r="62" spans="1:35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6"/>
      <c r="AI62" s="117"/>
    </row>
    <row r="63" spans="1:35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6"/>
      <c r="AI63" s="117"/>
    </row>
    <row r="64" spans="1:35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6"/>
      <c r="AI64" s="117"/>
    </row>
    <row r="65" spans="1:35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6"/>
      <c r="AI65" s="117"/>
    </row>
    <row r="66" spans="1:35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6"/>
      <c r="AI66" s="117"/>
    </row>
    <row r="67" spans="1:35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6"/>
      <c r="AI67" s="117"/>
    </row>
    <row r="68" spans="1:35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6"/>
      <c r="AI68" s="117"/>
    </row>
    <row r="69" spans="1:35">
      <c r="A69" s="115"/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6"/>
      <c r="AI69" s="117"/>
    </row>
    <row r="70" spans="1:35" ht="13.5" customHeight="1"/>
    <row r="101" spans="35:35" s="69" customFormat="1" ht="13.5" customHeight="1">
      <c r="AI101" s="137"/>
    </row>
    <row r="116" spans="35:35" s="69" customFormat="1" ht="13.5" customHeight="1">
      <c r="AI116" s="137"/>
    </row>
    <row r="136" spans="35:35" s="69" customFormat="1" ht="13.5" customHeight="1">
      <c r="AI136" s="137"/>
    </row>
    <row r="138" spans="35:35" s="69" customFormat="1" ht="13.5" customHeight="1">
      <c r="AI138" s="137"/>
    </row>
  </sheetData>
  <sheetProtection algorithmName="SHA-512" hashValue="cMRF14XlvCfdYg+qRmErC23sqjFNmpiOa8I+nFmKkG0dIqw6m2p5J8VTv6JWjSIZ2Ei/fX2zYaKFKcxpDqunvQ==" saltValue="5J+Wx9BWfQ8GNqKRtRrTTw==" spinCount="100000" sheet="1" objects="1" scenarios="1" selectLockedCells="1"/>
  <mergeCells count="108">
    <mergeCell ref="S37:Y37"/>
    <mergeCell ref="S38:Y38"/>
    <mergeCell ref="S39:Y39"/>
    <mergeCell ref="S40:Y40"/>
    <mergeCell ref="S41:Y41"/>
    <mergeCell ref="G26:AF26"/>
    <mergeCell ref="Z37:AF41"/>
    <mergeCell ref="P24:R24"/>
    <mergeCell ref="I24:O24"/>
    <mergeCell ref="S27:Y27"/>
    <mergeCell ref="S28:Y28"/>
    <mergeCell ref="S29:Y29"/>
    <mergeCell ref="S30:Y30"/>
    <mergeCell ref="S31:Y31"/>
    <mergeCell ref="S32:Y32"/>
    <mergeCell ref="S33:Y33"/>
    <mergeCell ref="S34:Y34"/>
    <mergeCell ref="S35:Y35"/>
    <mergeCell ref="G36:M36"/>
    <mergeCell ref="G37:M37"/>
    <mergeCell ref="G38:M38"/>
    <mergeCell ref="G39:M39"/>
    <mergeCell ref="G40:M40"/>
    <mergeCell ref="G41:M41"/>
    <mergeCell ref="N38:R38"/>
    <mergeCell ref="N39:R39"/>
    <mergeCell ref="N40:R40"/>
    <mergeCell ref="N41:R41"/>
    <mergeCell ref="G27:M27"/>
    <mergeCell ref="G28:M28"/>
    <mergeCell ref="G29:M29"/>
    <mergeCell ref="G30:M30"/>
    <mergeCell ref="G31:M31"/>
    <mergeCell ref="G32:M32"/>
    <mergeCell ref="G33:M33"/>
    <mergeCell ref="G34:M34"/>
    <mergeCell ref="G35:M35"/>
    <mergeCell ref="N27:R27"/>
    <mergeCell ref="N28:R28"/>
    <mergeCell ref="N29:R29"/>
    <mergeCell ref="N30:R30"/>
    <mergeCell ref="N31:R31"/>
    <mergeCell ref="N32:R32"/>
    <mergeCell ref="N33:R33"/>
    <mergeCell ref="N34:R34"/>
    <mergeCell ref="N35:R35"/>
    <mergeCell ref="E35:F35"/>
    <mergeCell ref="E34:F34"/>
    <mergeCell ref="B16:H16"/>
    <mergeCell ref="I18:R18"/>
    <mergeCell ref="I23:R23"/>
    <mergeCell ref="I19:O19"/>
    <mergeCell ref="P19:R19"/>
    <mergeCell ref="N36:R36"/>
    <mergeCell ref="N37:R37"/>
    <mergeCell ref="S36:Y36"/>
    <mergeCell ref="P42:AG43"/>
    <mergeCell ref="B18:H18"/>
    <mergeCell ref="C19:H19"/>
    <mergeCell ref="C20:H20"/>
    <mergeCell ref="B23:H23"/>
    <mergeCell ref="B24:H24"/>
    <mergeCell ref="B14:AG14"/>
    <mergeCell ref="B43:C43"/>
    <mergeCell ref="E41:F41"/>
    <mergeCell ref="B27:D41"/>
    <mergeCell ref="E27:F28"/>
    <mergeCell ref="E30:F30"/>
    <mergeCell ref="E40:F40"/>
    <mergeCell ref="E39:F39"/>
    <mergeCell ref="E38:F38"/>
    <mergeCell ref="E37:F37"/>
    <mergeCell ref="E36:F36"/>
    <mergeCell ref="E33:F33"/>
    <mergeCell ref="E29:F29"/>
    <mergeCell ref="I20:O20"/>
    <mergeCell ref="P20:R20"/>
    <mergeCell ref="I16:R16"/>
    <mergeCell ref="E31:F31"/>
    <mergeCell ref="T16:AG16"/>
    <mergeCell ref="T17:AG17"/>
    <mergeCell ref="T18:AG18"/>
    <mergeCell ref="P17:R17"/>
    <mergeCell ref="I17:O17"/>
    <mergeCell ref="B17:H17"/>
    <mergeCell ref="E32:F32"/>
    <mergeCell ref="T19:AG19"/>
    <mergeCell ref="T20:AG20"/>
    <mergeCell ref="T24:AG24"/>
    <mergeCell ref="S23:V23"/>
    <mergeCell ref="A1:AE1"/>
    <mergeCell ref="B4:E4"/>
    <mergeCell ref="F4:K4"/>
    <mergeCell ref="B11:H11"/>
    <mergeCell ref="B12:H12"/>
    <mergeCell ref="B6:H6"/>
    <mergeCell ref="S6:V6"/>
    <mergeCell ref="I6:R6"/>
    <mergeCell ref="I7:R7"/>
    <mergeCell ref="I10:R10"/>
    <mergeCell ref="B7:H7"/>
    <mergeCell ref="I11:R11"/>
    <mergeCell ref="I12:R12"/>
    <mergeCell ref="B10:H10"/>
    <mergeCell ref="T7:AG7"/>
    <mergeCell ref="T10:AG10"/>
    <mergeCell ref="T11:AG11"/>
    <mergeCell ref="T12:AG12"/>
  </mergeCells>
  <phoneticPr fontId="11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.2"/>
  <cols>
    <col min="1" max="32" width="2.88671875" style="69" customWidth="1"/>
    <col min="33" max="33" width="0.77734375" style="69" customWidth="1"/>
    <col min="34" max="34" width="3.44140625" style="68" customWidth="1"/>
    <col min="35" max="35" width="4.33203125" style="68" bestFit="1" customWidth="1"/>
    <col min="36" max="36" width="9.21875" style="68" bestFit="1" customWidth="1"/>
    <col min="37" max="42" width="9" style="68"/>
    <col min="43" max="43" width="13.6640625" style="68" customWidth="1"/>
    <col min="44" max="46" width="9" style="68"/>
    <col min="47" max="47" width="5.21875" style="68" customWidth="1"/>
    <col min="48" max="50" width="9" style="68"/>
    <col min="51" max="51" width="2.88671875" style="68" customWidth="1"/>
    <col min="52" max="16384" width="9" style="68"/>
  </cols>
  <sheetData>
    <row r="1" spans="1:46" ht="34.5" customHeight="1">
      <c r="A1" s="140" t="s">
        <v>313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66"/>
      <c r="AG1" s="118"/>
      <c r="AH1" s="118"/>
      <c r="AI1" s="118"/>
      <c r="AJ1" s="118"/>
      <c r="AK1" s="118"/>
      <c r="AL1" s="118"/>
      <c r="AM1" s="118"/>
      <c r="AN1" s="118"/>
      <c r="AO1" s="118"/>
      <c r="AP1" s="118"/>
      <c r="AQ1" s="118"/>
      <c r="AR1" s="118"/>
      <c r="AS1" s="118"/>
      <c r="AT1" s="118"/>
    </row>
    <row r="2" spans="1:46" ht="34.5" customHeight="1">
      <c r="I2" s="70"/>
      <c r="J2" s="70"/>
      <c r="K2" s="70"/>
      <c r="L2" s="70"/>
      <c r="M2" s="70"/>
      <c r="N2" s="70"/>
      <c r="O2" s="70"/>
      <c r="P2" s="70"/>
      <c r="Q2" s="70"/>
      <c r="R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I2" s="71"/>
    </row>
    <row r="3" spans="1:46" ht="53.25" customHeight="1">
      <c r="I3" s="72"/>
      <c r="J3" s="72"/>
      <c r="K3" s="72"/>
      <c r="L3" s="72"/>
      <c r="M3" s="72"/>
      <c r="N3" s="72"/>
      <c r="O3" s="72"/>
      <c r="P3" s="72"/>
      <c r="Q3" s="72"/>
      <c r="R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0"/>
      <c r="AI3" s="71"/>
    </row>
    <row r="4" spans="1:46" ht="15" customHeight="1">
      <c r="B4" s="141"/>
      <c r="C4" s="142"/>
      <c r="D4" s="142"/>
      <c r="E4" s="143"/>
      <c r="F4" s="144" t="s">
        <v>306</v>
      </c>
      <c r="G4" s="145"/>
      <c r="H4" s="145"/>
      <c r="I4" s="145"/>
      <c r="J4" s="145"/>
      <c r="K4" s="145"/>
      <c r="L4" s="72"/>
      <c r="M4" s="72"/>
      <c r="N4" s="72"/>
      <c r="O4" s="72"/>
      <c r="P4" s="72"/>
      <c r="Q4" s="72"/>
      <c r="R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0"/>
      <c r="AI4" s="71"/>
    </row>
    <row r="5" spans="1:46" ht="15" customHeight="1">
      <c r="A5" s="69" t="s">
        <v>251</v>
      </c>
      <c r="I5" s="72"/>
      <c r="J5" s="72"/>
      <c r="K5" s="72"/>
      <c r="L5" s="72"/>
      <c r="M5" s="72"/>
      <c r="N5" s="72"/>
      <c r="O5" s="72"/>
      <c r="P5" s="72"/>
      <c r="Q5" s="72"/>
      <c r="R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0"/>
      <c r="AI5" s="71"/>
    </row>
    <row r="6" spans="1:46" ht="15" customHeight="1">
      <c r="B6" s="147" t="s">
        <v>253</v>
      </c>
      <c r="C6" s="148"/>
      <c r="D6" s="148"/>
      <c r="E6" s="148"/>
      <c r="F6" s="148"/>
      <c r="G6" s="148"/>
      <c r="H6" s="149"/>
      <c r="I6" s="152" t="s">
        <v>257</v>
      </c>
      <c r="J6" s="153"/>
      <c r="K6" s="153"/>
      <c r="L6" s="153"/>
      <c r="M6" s="153"/>
      <c r="N6" s="153"/>
      <c r="O6" s="153"/>
      <c r="P6" s="153"/>
      <c r="Q6" s="153"/>
      <c r="R6" s="154"/>
      <c r="S6" s="150"/>
      <c r="T6" s="151"/>
      <c r="U6" s="151"/>
      <c r="V6" s="151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73"/>
      <c r="AI6" s="71"/>
    </row>
    <row r="7" spans="1:46" ht="15" customHeight="1">
      <c r="B7" s="156" t="str">
        <f>IF(I6="導入予定設備","様式 c-2-2-1　NO.","様式 c-2-2-2　NO.")</f>
        <v>様式 c-2-2-1　NO.</v>
      </c>
      <c r="C7" s="157"/>
      <c r="D7" s="157"/>
      <c r="E7" s="157"/>
      <c r="F7" s="157"/>
      <c r="G7" s="157"/>
      <c r="H7" s="158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68"/>
      <c r="T7" s="159" t="s">
        <v>294</v>
      </c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I7" s="71"/>
    </row>
    <row r="8" spans="1:46" ht="3" customHeight="1">
      <c r="B8" s="74"/>
      <c r="C8" s="74"/>
      <c r="D8" s="74"/>
      <c r="E8" s="74"/>
      <c r="F8" s="74"/>
      <c r="G8" s="74"/>
      <c r="H8" s="74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  <c r="T8" s="76"/>
      <c r="U8" s="76"/>
      <c r="V8" s="76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0"/>
      <c r="AI8" s="71"/>
    </row>
    <row r="9" spans="1:46" ht="15" customHeight="1">
      <c r="A9" s="69" t="s">
        <v>1</v>
      </c>
      <c r="B9" s="76"/>
      <c r="C9" s="76"/>
      <c r="D9" s="76"/>
      <c r="E9" s="76"/>
      <c r="F9" s="76"/>
      <c r="G9" s="76"/>
      <c r="H9" s="76"/>
      <c r="I9" s="78"/>
      <c r="J9" s="78"/>
      <c r="K9" s="78"/>
      <c r="L9" s="78"/>
      <c r="M9" s="78"/>
      <c r="N9" s="78"/>
      <c r="O9" s="78"/>
      <c r="P9" s="78"/>
      <c r="Q9" s="78"/>
      <c r="R9" s="78"/>
      <c r="S9" s="76"/>
      <c r="T9" s="76"/>
      <c r="U9" s="76"/>
      <c r="V9" s="76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0"/>
      <c r="AI9" s="71"/>
    </row>
    <row r="10" spans="1:46" ht="15" customHeight="1">
      <c r="B10" s="146" t="s">
        <v>314</v>
      </c>
      <c r="C10" s="146"/>
      <c r="D10" s="146"/>
      <c r="E10" s="146"/>
      <c r="F10" s="146"/>
      <c r="G10" s="146"/>
      <c r="H10" s="146"/>
      <c r="I10" s="239" t="s">
        <v>196</v>
      </c>
      <c r="J10" s="240"/>
      <c r="K10" s="240"/>
      <c r="L10" s="240"/>
      <c r="M10" s="240"/>
      <c r="N10" s="240"/>
      <c r="O10" s="240"/>
      <c r="P10" s="240"/>
      <c r="Q10" s="240"/>
      <c r="R10" s="240"/>
      <c r="S10" s="79"/>
      <c r="T10" s="159" t="s">
        <v>315</v>
      </c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I10" s="71"/>
      <c r="AM10" s="71"/>
    </row>
    <row r="11" spans="1:46" ht="30" customHeight="1">
      <c r="B11" s="146" t="s">
        <v>2</v>
      </c>
      <c r="C11" s="146"/>
      <c r="D11" s="146"/>
      <c r="E11" s="146"/>
      <c r="F11" s="146"/>
      <c r="G11" s="146"/>
      <c r="H11" s="146"/>
      <c r="I11" s="239" t="s">
        <v>220</v>
      </c>
      <c r="J11" s="240"/>
      <c r="K11" s="240"/>
      <c r="L11" s="240"/>
      <c r="M11" s="240"/>
      <c r="N11" s="240"/>
      <c r="O11" s="240"/>
      <c r="P11" s="240"/>
      <c r="Q11" s="240"/>
      <c r="R11" s="240"/>
      <c r="S11" s="80"/>
      <c r="T11" s="159" t="s">
        <v>295</v>
      </c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I11" s="71"/>
      <c r="AM11" s="71"/>
    </row>
    <row r="12" spans="1:46" ht="15" customHeight="1">
      <c r="B12" s="146" t="s">
        <v>256</v>
      </c>
      <c r="C12" s="146"/>
      <c r="D12" s="146"/>
      <c r="E12" s="146"/>
      <c r="F12" s="146"/>
      <c r="G12" s="146"/>
      <c r="H12" s="146"/>
      <c r="I12" s="239" t="s">
        <v>310</v>
      </c>
      <c r="J12" s="240"/>
      <c r="K12" s="240"/>
      <c r="L12" s="240"/>
      <c r="M12" s="240"/>
      <c r="N12" s="240"/>
      <c r="O12" s="240"/>
      <c r="P12" s="240"/>
      <c r="Q12" s="240"/>
      <c r="R12" s="240"/>
      <c r="S12" s="80"/>
      <c r="T12" s="159" t="s">
        <v>296</v>
      </c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I12" s="71"/>
      <c r="AM12" s="71"/>
    </row>
    <row r="13" spans="1:46" ht="15" customHeight="1">
      <c r="B13" s="76"/>
      <c r="C13" s="76"/>
      <c r="D13" s="76"/>
      <c r="E13" s="76"/>
      <c r="F13" s="76"/>
      <c r="G13" s="76"/>
      <c r="H13" s="76"/>
      <c r="I13" s="119"/>
      <c r="J13" s="119"/>
      <c r="K13" s="119"/>
      <c r="L13" s="119"/>
      <c r="M13" s="119"/>
      <c r="N13" s="119"/>
      <c r="O13" s="119"/>
      <c r="P13" s="100"/>
      <c r="Q13" s="100"/>
      <c r="R13" s="100"/>
      <c r="S13" s="100"/>
      <c r="T13" s="100"/>
      <c r="U13" s="100"/>
      <c r="V13" s="100"/>
      <c r="W13" s="100"/>
      <c r="X13" s="100"/>
      <c r="Y13" s="119"/>
      <c r="Z13" s="119"/>
      <c r="AA13" s="119"/>
      <c r="AB13" s="119"/>
      <c r="AC13" s="119"/>
      <c r="AD13" s="119"/>
      <c r="AE13" s="119"/>
      <c r="AF13" s="119"/>
      <c r="AG13" s="70"/>
    </row>
    <row r="14" spans="1:46" ht="15" customHeight="1">
      <c r="A14" s="64"/>
      <c r="B14" s="180" t="s">
        <v>303</v>
      </c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65"/>
      <c r="AI14" s="88"/>
      <c r="AJ14" s="88"/>
      <c r="AK14" s="88"/>
      <c r="AL14" s="88"/>
      <c r="AM14" s="89"/>
      <c r="AN14" s="89"/>
      <c r="AO14" s="89"/>
      <c r="AP14" s="90"/>
      <c r="AQ14" s="90"/>
      <c r="AR14" s="90"/>
      <c r="AS14" s="90"/>
      <c r="AT14" s="90"/>
    </row>
    <row r="15" spans="1:46" ht="15" customHeight="1">
      <c r="A15" s="64" t="s">
        <v>288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73"/>
    </row>
    <row r="16" spans="1:46" ht="15" customHeight="1">
      <c r="A16" s="92"/>
      <c r="B16" s="253" t="s">
        <v>197</v>
      </c>
      <c r="C16" s="254"/>
      <c r="D16" s="254"/>
      <c r="E16" s="254"/>
      <c r="F16" s="254"/>
      <c r="G16" s="254"/>
      <c r="H16" s="255"/>
      <c r="I16" s="191">
        <v>0.4</v>
      </c>
      <c r="J16" s="191"/>
      <c r="K16" s="191"/>
      <c r="L16" s="191"/>
      <c r="M16" s="191"/>
      <c r="N16" s="191"/>
      <c r="O16" s="191"/>
      <c r="P16" s="191"/>
      <c r="Q16" s="191"/>
      <c r="R16" s="241"/>
      <c r="S16" s="79"/>
      <c r="T16" s="160" t="s">
        <v>302</v>
      </c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</row>
    <row r="17" spans="1:35" ht="30" customHeight="1">
      <c r="A17" s="92"/>
      <c r="B17" s="146" t="s">
        <v>218</v>
      </c>
      <c r="C17" s="146"/>
      <c r="D17" s="146"/>
      <c r="E17" s="146"/>
      <c r="F17" s="146"/>
      <c r="G17" s="146"/>
      <c r="H17" s="146"/>
      <c r="I17" s="164">
        <v>2</v>
      </c>
      <c r="J17" s="165"/>
      <c r="K17" s="165"/>
      <c r="L17" s="165"/>
      <c r="M17" s="165"/>
      <c r="N17" s="165"/>
      <c r="O17" s="166"/>
      <c r="P17" s="161" t="s">
        <v>311</v>
      </c>
      <c r="Q17" s="162"/>
      <c r="R17" s="162"/>
      <c r="S17" s="79"/>
      <c r="T17" s="160" t="s">
        <v>297</v>
      </c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</row>
    <row r="18" spans="1:35" ht="15" customHeight="1">
      <c r="A18" s="92"/>
      <c r="B18" s="176" t="s">
        <v>289</v>
      </c>
      <c r="C18" s="146"/>
      <c r="D18" s="146"/>
      <c r="E18" s="146"/>
      <c r="F18" s="146"/>
      <c r="G18" s="146"/>
      <c r="H18" s="146"/>
      <c r="I18" s="193" t="s">
        <v>312</v>
      </c>
      <c r="J18" s="193"/>
      <c r="K18" s="193"/>
      <c r="L18" s="193"/>
      <c r="M18" s="193"/>
      <c r="N18" s="193"/>
      <c r="O18" s="193"/>
      <c r="P18" s="193"/>
      <c r="Q18" s="193"/>
      <c r="R18" s="256"/>
      <c r="S18" s="138"/>
      <c r="T18" s="159" t="s">
        <v>298</v>
      </c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</row>
    <row r="19" spans="1:35" ht="15" customHeight="1">
      <c r="A19" s="92"/>
      <c r="B19" s="94"/>
      <c r="C19" s="177" t="s">
        <v>290</v>
      </c>
      <c r="D19" s="178"/>
      <c r="E19" s="178"/>
      <c r="F19" s="178"/>
      <c r="G19" s="178"/>
      <c r="H19" s="179"/>
      <c r="I19" s="185">
        <f>VLOOKUP($I$18,〈炉〉マスタ!$F$6:$K$23,2,FALSE)</f>
        <v>50.8</v>
      </c>
      <c r="J19" s="186"/>
      <c r="K19" s="186"/>
      <c r="L19" s="186"/>
      <c r="M19" s="186"/>
      <c r="N19" s="186"/>
      <c r="O19" s="187"/>
      <c r="P19" s="188" t="str">
        <f>VLOOKUP($I$18,〈炉〉マスタ!$F$6:$K$23,4,FALSE)</f>
        <v>MJ/kg</v>
      </c>
      <c r="Q19" s="189"/>
      <c r="R19" s="189"/>
      <c r="S19" s="138"/>
      <c r="T19" s="159" t="s">
        <v>299</v>
      </c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</row>
    <row r="20" spans="1:35" ht="15" customHeight="1">
      <c r="A20" s="92"/>
      <c r="B20" s="97"/>
      <c r="C20" s="177" t="s">
        <v>291</v>
      </c>
      <c r="D20" s="178"/>
      <c r="E20" s="178"/>
      <c r="F20" s="178"/>
      <c r="G20" s="178"/>
      <c r="H20" s="179"/>
      <c r="I20" s="185">
        <f>VLOOKUP($I$18,〈炉〉マスタ!$F$6:$K$23,3,FALSE)</f>
        <v>45.8</v>
      </c>
      <c r="J20" s="186"/>
      <c r="K20" s="186"/>
      <c r="L20" s="186"/>
      <c r="M20" s="186"/>
      <c r="N20" s="186"/>
      <c r="O20" s="187"/>
      <c r="P20" s="188" t="str">
        <f>VLOOKUP($I$18,〈炉〉マスタ!$F$6:$K$23,4,FALSE)</f>
        <v>MJ/kg</v>
      </c>
      <c r="Q20" s="189"/>
      <c r="R20" s="189"/>
      <c r="S20" s="138"/>
      <c r="T20" s="159" t="s">
        <v>300</v>
      </c>
      <c r="U20" s="159"/>
      <c r="V20" s="159"/>
      <c r="W20" s="159"/>
      <c r="X20" s="159"/>
      <c r="Y20" s="159"/>
      <c r="Z20" s="159"/>
      <c r="AA20" s="159"/>
      <c r="AB20" s="159"/>
      <c r="AC20" s="159"/>
      <c r="AD20" s="159"/>
      <c r="AE20" s="159"/>
      <c r="AF20" s="159"/>
      <c r="AG20" s="159"/>
    </row>
    <row r="21" spans="1:35" ht="3" customHeight="1">
      <c r="A21" s="92"/>
      <c r="B21" s="83"/>
      <c r="C21" s="121"/>
      <c r="D21" s="121"/>
      <c r="E21" s="121"/>
      <c r="F21" s="121"/>
      <c r="G21" s="121"/>
      <c r="H21" s="121"/>
      <c r="I21" s="122"/>
      <c r="J21" s="122"/>
      <c r="K21" s="122"/>
      <c r="L21" s="122"/>
      <c r="M21" s="122"/>
      <c r="N21" s="122"/>
      <c r="O21" s="122"/>
      <c r="P21" s="123"/>
      <c r="Q21" s="123"/>
      <c r="R21" s="123"/>
      <c r="S21" s="139"/>
      <c r="T21" s="139"/>
      <c r="U21" s="139"/>
      <c r="V21" s="139"/>
      <c r="W21" s="124"/>
      <c r="X21" s="124"/>
      <c r="Y21" s="124"/>
      <c r="Z21" s="124"/>
      <c r="AA21" s="124"/>
      <c r="AB21" s="124"/>
      <c r="AC21" s="124"/>
      <c r="AD21" s="139"/>
      <c r="AE21" s="139"/>
      <c r="AF21" s="139"/>
      <c r="AG21" s="73"/>
    </row>
    <row r="22" spans="1:35" s="86" customFormat="1" ht="15" customHeight="1">
      <c r="A22" s="64" t="s">
        <v>292</v>
      </c>
      <c r="B22" s="91"/>
      <c r="C22" s="91"/>
      <c r="D22" s="91"/>
      <c r="E22" s="105"/>
      <c r="F22" s="105"/>
      <c r="G22" s="105"/>
      <c r="H22" s="105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139"/>
      <c r="T22" s="139"/>
      <c r="U22" s="139"/>
      <c r="V22" s="139"/>
      <c r="W22" s="74"/>
      <c r="X22" s="74"/>
      <c r="Y22" s="74"/>
      <c r="Z22" s="74"/>
      <c r="AA22" s="74"/>
      <c r="AB22" s="74"/>
      <c r="AC22" s="74"/>
      <c r="AD22" s="139"/>
      <c r="AE22" s="139"/>
      <c r="AF22" s="139"/>
      <c r="AG22" s="103"/>
      <c r="AI22" s="87"/>
    </row>
    <row r="23" spans="1:35" ht="15" customHeight="1">
      <c r="A23" s="92"/>
      <c r="B23" s="146" t="s">
        <v>217</v>
      </c>
      <c r="C23" s="146"/>
      <c r="D23" s="146"/>
      <c r="E23" s="146"/>
      <c r="F23" s="146"/>
      <c r="G23" s="146"/>
      <c r="H23" s="146"/>
      <c r="I23" s="194">
        <f>既存設備!I23</f>
        <v>624</v>
      </c>
      <c r="J23" s="195"/>
      <c r="K23" s="195"/>
      <c r="L23" s="195"/>
      <c r="M23" s="195"/>
      <c r="N23" s="195"/>
      <c r="O23" s="195"/>
      <c r="P23" s="195"/>
      <c r="Q23" s="195"/>
      <c r="R23" s="196"/>
      <c r="S23" s="150"/>
      <c r="T23" s="151"/>
      <c r="U23" s="151"/>
      <c r="V23" s="151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73"/>
    </row>
    <row r="24" spans="1:35" ht="15" customHeight="1">
      <c r="A24" s="92"/>
      <c r="B24" s="146" t="s">
        <v>254</v>
      </c>
      <c r="C24" s="146"/>
      <c r="D24" s="146"/>
      <c r="E24" s="146"/>
      <c r="F24" s="146"/>
      <c r="G24" s="146"/>
      <c r="H24" s="146"/>
      <c r="I24" s="235">
        <v>1</v>
      </c>
      <c r="J24" s="235"/>
      <c r="K24" s="235"/>
      <c r="L24" s="235"/>
      <c r="M24" s="235"/>
      <c r="N24" s="235"/>
      <c r="O24" s="235"/>
      <c r="P24" s="233" t="s">
        <v>309</v>
      </c>
      <c r="Q24" s="233"/>
      <c r="R24" s="234"/>
      <c r="S24" s="79"/>
      <c r="T24" s="159" t="s">
        <v>301</v>
      </c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</row>
    <row r="25" spans="1:35" ht="3" customHeight="1">
      <c r="A25" s="70"/>
      <c r="B25" s="106"/>
      <c r="C25" s="106"/>
      <c r="D25" s="106"/>
      <c r="E25" s="106"/>
      <c r="F25" s="106"/>
      <c r="G25" s="106"/>
      <c r="H25" s="106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106"/>
      <c r="T25" s="106"/>
      <c r="U25" s="106"/>
      <c r="V25" s="106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0"/>
    </row>
    <row r="26" spans="1:35">
      <c r="A26" s="70" t="s">
        <v>293</v>
      </c>
      <c r="B26" s="78"/>
      <c r="C26" s="78"/>
      <c r="D26" s="78"/>
      <c r="E26" s="78"/>
      <c r="F26" s="78"/>
      <c r="G26" s="230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70"/>
    </row>
    <row r="27" spans="1:35" ht="15" customHeight="1">
      <c r="A27" s="92"/>
      <c r="B27" s="183" t="str">
        <f>VLOOKUP($I$18,〈炉〉マスタ!$F$6:$K$23,6,FALSE)</f>
        <v>ガス</v>
      </c>
      <c r="C27" s="183"/>
      <c r="D27" s="183"/>
      <c r="E27" s="146" t="s">
        <v>3</v>
      </c>
      <c r="F27" s="147"/>
      <c r="G27" s="215" t="s">
        <v>202</v>
      </c>
      <c r="H27" s="216"/>
      <c r="I27" s="216"/>
      <c r="J27" s="216"/>
      <c r="K27" s="216"/>
      <c r="L27" s="216"/>
      <c r="M27" s="217"/>
      <c r="N27" s="261" t="s">
        <v>7</v>
      </c>
      <c r="O27" s="261"/>
      <c r="P27" s="261"/>
      <c r="Q27" s="261"/>
      <c r="R27" s="261"/>
      <c r="S27" s="261"/>
      <c r="T27" s="261"/>
      <c r="U27" s="125"/>
      <c r="V27" s="125"/>
      <c r="W27" s="125"/>
      <c r="X27" s="125"/>
      <c r="Y27" s="125"/>
      <c r="Z27" s="73"/>
      <c r="AA27" s="68"/>
      <c r="AB27" s="71"/>
      <c r="AC27" s="68"/>
      <c r="AD27" s="68"/>
      <c r="AE27" s="68"/>
      <c r="AF27" s="68"/>
      <c r="AG27" s="68"/>
    </row>
    <row r="28" spans="1:35" ht="15" customHeight="1" thickBot="1">
      <c r="A28" s="92"/>
      <c r="B28" s="183"/>
      <c r="C28" s="183"/>
      <c r="D28" s="183"/>
      <c r="E28" s="146"/>
      <c r="F28" s="147"/>
      <c r="G28" s="266" t="s">
        <v>201</v>
      </c>
      <c r="H28" s="267"/>
      <c r="I28" s="267"/>
      <c r="J28" s="267"/>
      <c r="K28" s="267"/>
      <c r="L28" s="267"/>
      <c r="M28" s="268"/>
      <c r="N28" s="262" t="str">
        <f>VLOOKUP($I$18,〈炉〉マスタ!$F$6:$K$23,5,FALSE)</f>
        <v>kg</v>
      </c>
      <c r="O28" s="262"/>
      <c r="P28" s="262"/>
      <c r="Q28" s="262"/>
      <c r="R28" s="262"/>
      <c r="S28" s="262"/>
      <c r="T28" s="262"/>
      <c r="U28" s="111"/>
      <c r="V28" s="111"/>
      <c r="W28" s="111"/>
      <c r="X28" s="111"/>
      <c r="Y28" s="111"/>
      <c r="Z28" s="73"/>
      <c r="AA28" s="68"/>
      <c r="AB28" s="126"/>
      <c r="AC28" s="127"/>
      <c r="AD28" s="116"/>
      <c r="AE28" s="116"/>
      <c r="AF28" s="68"/>
      <c r="AG28" s="68"/>
    </row>
    <row r="29" spans="1:35" ht="15" customHeight="1" thickTop="1">
      <c r="A29" s="92"/>
      <c r="B29" s="183"/>
      <c r="C29" s="183"/>
      <c r="D29" s="183"/>
      <c r="E29" s="167">
        <v>4</v>
      </c>
      <c r="F29" s="167"/>
      <c r="G29" s="245">
        <f>既存設備!S29</f>
        <v>76860</v>
      </c>
      <c r="H29" s="246"/>
      <c r="I29" s="246"/>
      <c r="J29" s="246"/>
      <c r="K29" s="246"/>
      <c r="L29" s="246"/>
      <c r="M29" s="246"/>
      <c r="N29" s="263">
        <f>ROUNDDOWN(IF($B$27="電気",$G29/$I$16/〈炉〉マスタ!$F$26,$G29/$I$16/$I$20),1)</f>
        <v>4195.3999999999996</v>
      </c>
      <c r="O29" s="264"/>
      <c r="P29" s="264"/>
      <c r="Q29" s="264"/>
      <c r="R29" s="264"/>
      <c r="S29" s="264"/>
      <c r="T29" s="265"/>
      <c r="U29" s="128"/>
      <c r="V29" s="128"/>
      <c r="W29" s="128"/>
      <c r="X29" s="128"/>
      <c r="Y29" s="128"/>
      <c r="Z29" s="73"/>
      <c r="AA29" s="68"/>
      <c r="AB29" s="129"/>
      <c r="AC29" s="130"/>
      <c r="AD29" s="116"/>
      <c r="AE29" s="116"/>
      <c r="AF29" s="68"/>
      <c r="AG29" s="68"/>
    </row>
    <row r="30" spans="1:35" ht="15" customHeight="1">
      <c r="A30" s="92"/>
      <c r="B30" s="183"/>
      <c r="C30" s="183"/>
      <c r="D30" s="183"/>
      <c r="E30" s="167">
        <v>5</v>
      </c>
      <c r="F30" s="167"/>
      <c r="G30" s="245">
        <f>既存設備!S30</f>
        <v>76860</v>
      </c>
      <c r="H30" s="246"/>
      <c r="I30" s="246"/>
      <c r="J30" s="246"/>
      <c r="K30" s="246"/>
      <c r="L30" s="246"/>
      <c r="M30" s="246"/>
      <c r="N30" s="249">
        <f>ROUNDDOWN(IF($B$27="電気",$G30/$I$16/〈炉〉マスタ!$F$26,$G30/$I$16/$I$20),1)</f>
        <v>4195.3999999999996</v>
      </c>
      <c r="O30" s="250"/>
      <c r="P30" s="250"/>
      <c r="Q30" s="250"/>
      <c r="R30" s="250"/>
      <c r="S30" s="250"/>
      <c r="T30" s="251"/>
      <c r="U30" s="128"/>
      <c r="V30" s="128"/>
      <c r="W30" s="128"/>
      <c r="X30" s="128"/>
      <c r="Y30" s="128"/>
      <c r="Z30" s="73"/>
      <c r="AA30" s="68"/>
      <c r="AB30" s="129"/>
      <c r="AC30" s="130"/>
      <c r="AD30" s="116"/>
      <c r="AE30" s="116"/>
      <c r="AF30" s="68"/>
      <c r="AG30" s="68"/>
    </row>
    <row r="31" spans="1:35" ht="15" customHeight="1">
      <c r="A31" s="92"/>
      <c r="B31" s="183"/>
      <c r="C31" s="183"/>
      <c r="D31" s="183"/>
      <c r="E31" s="167">
        <v>6</v>
      </c>
      <c r="F31" s="167"/>
      <c r="G31" s="245">
        <f>既存設備!S31</f>
        <v>76860</v>
      </c>
      <c r="H31" s="246"/>
      <c r="I31" s="246"/>
      <c r="J31" s="246"/>
      <c r="K31" s="246"/>
      <c r="L31" s="246"/>
      <c r="M31" s="246"/>
      <c r="N31" s="249">
        <f>ROUNDDOWN(IF($B$27="電気",$G31/$I$16/〈炉〉マスタ!$F$26,$G31/$I$16/$I$20),1)</f>
        <v>4195.3999999999996</v>
      </c>
      <c r="O31" s="250"/>
      <c r="P31" s="250"/>
      <c r="Q31" s="250"/>
      <c r="R31" s="250"/>
      <c r="S31" s="250"/>
      <c r="T31" s="251"/>
      <c r="U31" s="128"/>
      <c r="V31" s="128"/>
      <c r="W31" s="128"/>
      <c r="X31" s="128"/>
      <c r="Y31" s="128"/>
      <c r="Z31" s="73"/>
      <c r="AA31" s="68"/>
      <c r="AB31" s="129"/>
      <c r="AC31" s="130"/>
      <c r="AD31" s="116"/>
      <c r="AE31" s="116"/>
      <c r="AF31" s="68"/>
      <c r="AG31" s="68"/>
    </row>
    <row r="32" spans="1:35" ht="15" customHeight="1">
      <c r="A32" s="92"/>
      <c r="B32" s="183"/>
      <c r="C32" s="183"/>
      <c r="D32" s="183"/>
      <c r="E32" s="167">
        <v>7</v>
      </c>
      <c r="F32" s="167"/>
      <c r="G32" s="245">
        <f>既存設備!S32</f>
        <v>76860</v>
      </c>
      <c r="H32" s="246"/>
      <c r="I32" s="246"/>
      <c r="J32" s="246"/>
      <c r="K32" s="246"/>
      <c r="L32" s="246"/>
      <c r="M32" s="246"/>
      <c r="N32" s="249">
        <f>ROUNDDOWN(IF($B$27="電気",$G32/$I$16/〈炉〉マスタ!$F$26,$G32/$I$16/$I$20),1)</f>
        <v>4195.3999999999996</v>
      </c>
      <c r="O32" s="250"/>
      <c r="P32" s="250"/>
      <c r="Q32" s="250"/>
      <c r="R32" s="250"/>
      <c r="S32" s="250"/>
      <c r="T32" s="251"/>
      <c r="U32" s="128"/>
      <c r="V32" s="128"/>
      <c r="W32" s="128"/>
      <c r="X32" s="128"/>
      <c r="Y32" s="128"/>
      <c r="Z32" s="73"/>
      <c r="AA32" s="68"/>
      <c r="AB32" s="129"/>
      <c r="AC32" s="130"/>
      <c r="AD32" s="116"/>
      <c r="AE32" s="116"/>
      <c r="AF32" s="68"/>
      <c r="AG32" s="68"/>
    </row>
    <row r="33" spans="1:34" ht="15" customHeight="1">
      <c r="A33" s="92"/>
      <c r="B33" s="183"/>
      <c r="C33" s="183"/>
      <c r="D33" s="183"/>
      <c r="E33" s="167">
        <v>8</v>
      </c>
      <c r="F33" s="167"/>
      <c r="G33" s="245">
        <f>既存設備!S33</f>
        <v>76860</v>
      </c>
      <c r="H33" s="246"/>
      <c r="I33" s="246"/>
      <c r="J33" s="246"/>
      <c r="K33" s="246"/>
      <c r="L33" s="246"/>
      <c r="M33" s="246"/>
      <c r="N33" s="249">
        <f>ROUNDDOWN(IF($B$27="電気",$G33/$I$16/〈炉〉マスタ!$F$26,$G33/$I$16/$I$20),1)</f>
        <v>4195.3999999999996</v>
      </c>
      <c r="O33" s="250"/>
      <c r="P33" s="250"/>
      <c r="Q33" s="250"/>
      <c r="R33" s="250"/>
      <c r="S33" s="250"/>
      <c r="T33" s="251"/>
      <c r="U33" s="128"/>
      <c r="V33" s="128"/>
      <c r="W33" s="128"/>
      <c r="X33" s="128"/>
      <c r="Y33" s="128"/>
      <c r="Z33" s="73"/>
      <c r="AA33" s="68"/>
      <c r="AB33" s="129"/>
      <c r="AC33" s="130"/>
      <c r="AD33" s="116"/>
      <c r="AE33" s="116"/>
      <c r="AF33" s="68"/>
      <c r="AG33" s="68"/>
    </row>
    <row r="34" spans="1:34" ht="15" customHeight="1">
      <c r="A34" s="92"/>
      <c r="B34" s="183"/>
      <c r="C34" s="183"/>
      <c r="D34" s="183"/>
      <c r="E34" s="167">
        <v>9</v>
      </c>
      <c r="F34" s="167"/>
      <c r="G34" s="245">
        <f>既存設備!S34</f>
        <v>76860</v>
      </c>
      <c r="H34" s="246"/>
      <c r="I34" s="246"/>
      <c r="J34" s="246"/>
      <c r="K34" s="246"/>
      <c r="L34" s="246"/>
      <c r="M34" s="246"/>
      <c r="N34" s="249">
        <f>ROUNDDOWN(IF($B$27="電気",$G34/$I$16/〈炉〉マスタ!$F$26,$G34/$I$16/$I$20),1)</f>
        <v>4195.3999999999996</v>
      </c>
      <c r="O34" s="250"/>
      <c r="P34" s="250"/>
      <c r="Q34" s="250"/>
      <c r="R34" s="250"/>
      <c r="S34" s="250"/>
      <c r="T34" s="251"/>
      <c r="U34" s="128"/>
      <c r="V34" s="128"/>
      <c r="W34" s="128"/>
      <c r="X34" s="128"/>
      <c r="Y34" s="128"/>
      <c r="Z34" s="73"/>
      <c r="AA34" s="68"/>
      <c r="AB34" s="129"/>
      <c r="AC34" s="130"/>
      <c r="AD34" s="116"/>
      <c r="AE34" s="116"/>
      <c r="AF34" s="68"/>
      <c r="AG34" s="68"/>
    </row>
    <row r="35" spans="1:34" ht="15" customHeight="1">
      <c r="A35" s="92"/>
      <c r="B35" s="183"/>
      <c r="C35" s="183"/>
      <c r="D35" s="183"/>
      <c r="E35" s="167">
        <v>10</v>
      </c>
      <c r="F35" s="167"/>
      <c r="G35" s="245">
        <f>既存設備!S35</f>
        <v>87840</v>
      </c>
      <c r="H35" s="246"/>
      <c r="I35" s="246"/>
      <c r="J35" s="246"/>
      <c r="K35" s="246"/>
      <c r="L35" s="246"/>
      <c r="M35" s="246"/>
      <c r="N35" s="249">
        <f>ROUNDDOWN(IF($B$27="電気",$G35/$I$16/〈炉〉マスタ!$F$26,$G35/$I$16/$I$20),1)</f>
        <v>4794.7</v>
      </c>
      <c r="O35" s="250"/>
      <c r="P35" s="250"/>
      <c r="Q35" s="250"/>
      <c r="R35" s="250"/>
      <c r="S35" s="250"/>
      <c r="T35" s="251"/>
      <c r="U35" s="128"/>
      <c r="V35" s="128"/>
      <c r="W35" s="128"/>
      <c r="X35" s="128"/>
      <c r="Y35" s="128"/>
      <c r="Z35" s="73"/>
      <c r="AA35" s="68"/>
      <c r="AB35" s="129"/>
      <c r="AC35" s="130"/>
      <c r="AD35" s="116"/>
      <c r="AE35" s="116"/>
      <c r="AF35" s="68"/>
      <c r="AG35" s="68"/>
    </row>
    <row r="36" spans="1:34" ht="15" customHeight="1">
      <c r="A36" s="92"/>
      <c r="B36" s="183"/>
      <c r="C36" s="183"/>
      <c r="D36" s="183"/>
      <c r="E36" s="167">
        <v>11</v>
      </c>
      <c r="F36" s="167"/>
      <c r="G36" s="245">
        <f>既存設備!S36</f>
        <v>87840</v>
      </c>
      <c r="H36" s="246"/>
      <c r="I36" s="246"/>
      <c r="J36" s="246"/>
      <c r="K36" s="246"/>
      <c r="L36" s="246"/>
      <c r="M36" s="246"/>
      <c r="N36" s="249">
        <f>ROUNDDOWN(IF($B$27="電気",$G36/$I$16/〈炉〉マスタ!$F$26,$G36/$I$16/$I$20),1)</f>
        <v>4794.7</v>
      </c>
      <c r="O36" s="250"/>
      <c r="P36" s="250"/>
      <c r="Q36" s="250"/>
      <c r="R36" s="250"/>
      <c r="S36" s="250"/>
      <c r="T36" s="251"/>
      <c r="U36" s="128"/>
      <c r="V36" s="128"/>
      <c r="W36" s="128"/>
      <c r="X36" s="128"/>
      <c r="Y36" s="128"/>
      <c r="Z36" s="73"/>
      <c r="AA36" s="68"/>
      <c r="AB36" s="129"/>
      <c r="AC36" s="130"/>
      <c r="AD36" s="116"/>
      <c r="AE36" s="116"/>
      <c r="AF36" s="68"/>
      <c r="AG36" s="68"/>
    </row>
    <row r="37" spans="1:34" ht="15" customHeight="1">
      <c r="A37" s="92"/>
      <c r="B37" s="183"/>
      <c r="C37" s="183"/>
      <c r="D37" s="183"/>
      <c r="E37" s="167">
        <v>12</v>
      </c>
      <c r="F37" s="167"/>
      <c r="G37" s="245">
        <f>既存設備!S37</f>
        <v>87840</v>
      </c>
      <c r="H37" s="246"/>
      <c r="I37" s="246"/>
      <c r="J37" s="246"/>
      <c r="K37" s="246"/>
      <c r="L37" s="246"/>
      <c r="M37" s="246"/>
      <c r="N37" s="249">
        <f>ROUNDDOWN(IF($B$27="電気",$G37/$I$16/〈炉〉マスタ!$F$26,$G37/$I$16/$I$20),1)</f>
        <v>4794.7</v>
      </c>
      <c r="O37" s="250"/>
      <c r="P37" s="250"/>
      <c r="Q37" s="250"/>
      <c r="R37" s="250"/>
      <c r="S37" s="250"/>
      <c r="T37" s="251"/>
      <c r="U37" s="232" t="s">
        <v>308</v>
      </c>
      <c r="V37" s="232"/>
      <c r="W37" s="232"/>
      <c r="X37" s="232"/>
      <c r="Y37" s="232"/>
      <c r="Z37" s="232"/>
      <c r="AA37" s="232"/>
      <c r="AB37" s="129"/>
      <c r="AC37" s="130"/>
      <c r="AD37" s="116"/>
      <c r="AE37" s="116"/>
      <c r="AF37" s="68"/>
      <c r="AG37" s="68"/>
    </row>
    <row r="38" spans="1:34" ht="15" customHeight="1">
      <c r="A38" s="92"/>
      <c r="B38" s="183"/>
      <c r="C38" s="183"/>
      <c r="D38" s="183"/>
      <c r="E38" s="167">
        <v>1</v>
      </c>
      <c r="F38" s="167"/>
      <c r="G38" s="245">
        <f>既存設備!S38</f>
        <v>76860</v>
      </c>
      <c r="H38" s="246"/>
      <c r="I38" s="246"/>
      <c r="J38" s="246"/>
      <c r="K38" s="246"/>
      <c r="L38" s="246"/>
      <c r="M38" s="246"/>
      <c r="N38" s="249">
        <f>ROUNDDOWN(IF($B$27="電気",$G38/$I$16/〈炉〉マスタ!$F$26,$G38/$I$16/$I$20),1)</f>
        <v>4195.3999999999996</v>
      </c>
      <c r="O38" s="250"/>
      <c r="P38" s="250"/>
      <c r="Q38" s="250"/>
      <c r="R38" s="250"/>
      <c r="S38" s="250"/>
      <c r="T38" s="251"/>
      <c r="U38" s="232"/>
      <c r="V38" s="232"/>
      <c r="W38" s="232"/>
      <c r="X38" s="232"/>
      <c r="Y38" s="232"/>
      <c r="Z38" s="232"/>
      <c r="AA38" s="232"/>
      <c r="AB38" s="129"/>
      <c r="AC38" s="130"/>
      <c r="AD38" s="116"/>
      <c r="AE38" s="116"/>
      <c r="AF38" s="68"/>
      <c r="AG38" s="68"/>
    </row>
    <row r="39" spans="1:34" ht="15" customHeight="1">
      <c r="A39" s="92"/>
      <c r="B39" s="183"/>
      <c r="C39" s="183"/>
      <c r="D39" s="183"/>
      <c r="E39" s="167">
        <v>2</v>
      </c>
      <c r="F39" s="167"/>
      <c r="G39" s="245">
        <f>既存設備!S39</f>
        <v>76860</v>
      </c>
      <c r="H39" s="246"/>
      <c r="I39" s="246"/>
      <c r="J39" s="246"/>
      <c r="K39" s="246"/>
      <c r="L39" s="246"/>
      <c r="M39" s="246"/>
      <c r="N39" s="249">
        <f>ROUNDDOWN(IF($B$27="電気",$G39/$I$16/〈炉〉マスタ!$F$26,$G39/$I$16/$I$20),1)</f>
        <v>4195.3999999999996</v>
      </c>
      <c r="O39" s="250"/>
      <c r="P39" s="250"/>
      <c r="Q39" s="250"/>
      <c r="R39" s="250"/>
      <c r="S39" s="250"/>
      <c r="T39" s="251"/>
      <c r="U39" s="232"/>
      <c r="V39" s="232"/>
      <c r="W39" s="232"/>
      <c r="X39" s="232"/>
      <c r="Y39" s="232"/>
      <c r="Z39" s="232"/>
      <c r="AA39" s="232"/>
      <c r="AB39" s="129"/>
      <c r="AC39" s="130"/>
      <c r="AD39" s="116"/>
      <c r="AE39" s="116"/>
      <c r="AF39" s="68"/>
      <c r="AG39" s="68"/>
    </row>
    <row r="40" spans="1:34" ht="15" customHeight="1" thickBot="1">
      <c r="A40" s="92"/>
      <c r="B40" s="183"/>
      <c r="C40" s="183"/>
      <c r="D40" s="183"/>
      <c r="E40" s="184">
        <v>3</v>
      </c>
      <c r="F40" s="184"/>
      <c r="G40" s="247">
        <f>既存設備!S40</f>
        <v>76860</v>
      </c>
      <c r="H40" s="248"/>
      <c r="I40" s="248"/>
      <c r="J40" s="248"/>
      <c r="K40" s="248"/>
      <c r="L40" s="248"/>
      <c r="M40" s="248"/>
      <c r="N40" s="242">
        <f>ROUNDDOWN(IF($B$27="電気",$G40/$I$16/〈炉〉マスタ!$F$26,$G40/$I$16/$I$20),1)</f>
        <v>4195.3999999999996</v>
      </c>
      <c r="O40" s="243"/>
      <c r="P40" s="243"/>
      <c r="Q40" s="243"/>
      <c r="R40" s="243"/>
      <c r="S40" s="243"/>
      <c r="T40" s="244"/>
      <c r="U40" s="232"/>
      <c r="V40" s="232"/>
      <c r="W40" s="232"/>
      <c r="X40" s="232"/>
      <c r="Y40" s="232"/>
      <c r="Z40" s="232"/>
      <c r="AA40" s="232"/>
      <c r="AB40" s="129"/>
      <c r="AC40" s="130"/>
      <c r="AD40" s="116"/>
      <c r="AE40" s="116"/>
      <c r="AF40" s="68"/>
      <c r="AG40" s="68"/>
    </row>
    <row r="41" spans="1:34" ht="15" customHeight="1" thickTop="1">
      <c r="A41" s="92"/>
      <c r="B41" s="183"/>
      <c r="C41" s="183"/>
      <c r="D41" s="183"/>
      <c r="E41" s="182" t="s">
        <v>0</v>
      </c>
      <c r="F41" s="182"/>
      <c r="G41" s="257">
        <f>SUM(G29:M40)</f>
        <v>955260</v>
      </c>
      <c r="H41" s="258"/>
      <c r="I41" s="258"/>
      <c r="J41" s="258"/>
      <c r="K41" s="258"/>
      <c r="L41" s="258"/>
      <c r="M41" s="259"/>
      <c r="N41" s="252">
        <f>SUM(N29:T40)</f>
        <v>52142.700000000004</v>
      </c>
      <c r="O41" s="252"/>
      <c r="P41" s="252"/>
      <c r="Q41" s="252"/>
      <c r="R41" s="252"/>
      <c r="S41" s="252"/>
      <c r="T41" s="252"/>
      <c r="U41" s="232"/>
      <c r="V41" s="232"/>
      <c r="W41" s="232"/>
      <c r="X41" s="232"/>
      <c r="Y41" s="232"/>
      <c r="Z41" s="232"/>
      <c r="AA41" s="232"/>
      <c r="AB41" s="68"/>
      <c r="AC41" s="68"/>
      <c r="AD41" s="68"/>
      <c r="AE41" s="68"/>
      <c r="AF41" s="68"/>
      <c r="AG41" s="68"/>
    </row>
    <row r="42" spans="1:34" ht="15" customHeight="1">
      <c r="A42" s="70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70"/>
    </row>
    <row r="43" spans="1:34" s="69" customFormat="1" ht="15" customHeight="1">
      <c r="A43" s="132"/>
      <c r="B43" s="260"/>
      <c r="C43" s="260"/>
      <c r="D43" s="132"/>
      <c r="E43" s="132"/>
      <c r="F43" s="132"/>
      <c r="G43" s="132"/>
      <c r="H43" s="132"/>
      <c r="I43" s="132"/>
      <c r="J43" s="132"/>
      <c r="K43" s="132"/>
      <c r="L43" s="132"/>
      <c r="M43" s="72"/>
      <c r="N43" s="72"/>
      <c r="O43" s="72"/>
      <c r="P43" s="132"/>
      <c r="Q43" s="132"/>
      <c r="R43" s="133"/>
      <c r="S43" s="134"/>
      <c r="T43" s="134"/>
      <c r="U43" s="134"/>
      <c r="V43" s="134"/>
      <c r="W43" s="134"/>
      <c r="X43" s="134"/>
      <c r="Y43" s="134"/>
      <c r="Z43" s="135"/>
      <c r="AA43" s="135"/>
      <c r="AB43" s="135"/>
      <c r="AC43" s="135"/>
      <c r="AD43" s="135"/>
      <c r="AE43" s="135"/>
      <c r="AF43" s="135"/>
      <c r="AG43" s="136"/>
    </row>
    <row r="44" spans="1:34" ht="12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6"/>
    </row>
    <row r="45" spans="1:34" ht="3.75" customHeight="1">
      <c r="A45" s="115"/>
      <c r="B45" s="115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6"/>
    </row>
    <row r="46" spans="1:34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6"/>
    </row>
    <row r="47" spans="1:34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6"/>
    </row>
    <row r="48" spans="1:34" ht="13.5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6"/>
    </row>
    <row r="49" spans="1:34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6"/>
    </row>
    <row r="50" spans="1:34">
      <c r="A50" s="115"/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6"/>
    </row>
    <row r="51" spans="1:34">
      <c r="A51" s="115"/>
      <c r="B51" s="115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6"/>
    </row>
    <row r="52" spans="1:34">
      <c r="A52" s="115"/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6"/>
    </row>
    <row r="53" spans="1:34">
      <c r="A53" s="115"/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6"/>
    </row>
    <row r="54" spans="1:34">
      <c r="A54" s="115"/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6"/>
    </row>
    <row r="55" spans="1:34">
      <c r="A55" s="115"/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6"/>
    </row>
    <row r="56" spans="1:34">
      <c r="A56" s="115"/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6"/>
    </row>
    <row r="57" spans="1:34">
      <c r="A57" s="115"/>
      <c r="B57" s="115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6"/>
    </row>
    <row r="58" spans="1:34">
      <c r="A58" s="115"/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6"/>
    </row>
    <row r="59" spans="1:34">
      <c r="A59" s="115"/>
      <c r="B59" s="115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6"/>
    </row>
    <row r="60" spans="1:34">
      <c r="A60" s="115"/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6"/>
    </row>
    <row r="61" spans="1:34">
      <c r="A61" s="115"/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6"/>
    </row>
    <row r="62" spans="1:34">
      <c r="A62" s="115"/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6"/>
    </row>
    <row r="63" spans="1:34">
      <c r="A63" s="115"/>
      <c r="B63" s="115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6"/>
    </row>
    <row r="64" spans="1:34">
      <c r="A64" s="115"/>
      <c r="B64" s="115"/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6"/>
    </row>
    <row r="65" spans="1:34">
      <c r="A65" s="115"/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6"/>
    </row>
    <row r="66" spans="1:34">
      <c r="A66" s="115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6"/>
    </row>
    <row r="67" spans="1:34">
      <c r="A67" s="115"/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6"/>
    </row>
    <row r="68" spans="1:34">
      <c r="A68" s="115"/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6"/>
    </row>
    <row r="70" spans="1:34" ht="13.5" customHeight="1"/>
    <row r="101" s="69" customFormat="1" ht="13.5" customHeight="1"/>
    <row r="116" s="69" customFormat="1" ht="13.5" customHeight="1"/>
    <row r="136" s="69" customFormat="1" ht="13.5" customHeight="1"/>
    <row r="138" s="69" customFormat="1" ht="13.5" customHeight="1"/>
  </sheetData>
  <sheetProtection algorithmName="SHA-512" hashValue="nCXoQwJap8pTUqzJO17IY6WoVywNPNR0NyWl3/igZLYVzlQ181l9V/8KqXVHMkFe2jjte8FmYSaBfZCuUYq8/w==" saltValue="YmgGsj+D7Z0862B4Qb1Mug==" spinCount="100000" sheet="1" objects="1" scenarios="1" selectLockedCells="1"/>
  <mergeCells count="92">
    <mergeCell ref="B43:C43"/>
    <mergeCell ref="N33:T33"/>
    <mergeCell ref="N34:T34"/>
    <mergeCell ref="N35:T35"/>
    <mergeCell ref="N27:T27"/>
    <mergeCell ref="N28:T28"/>
    <mergeCell ref="N29:T29"/>
    <mergeCell ref="N30:T30"/>
    <mergeCell ref="N31:T31"/>
    <mergeCell ref="G27:M27"/>
    <mergeCell ref="G28:M28"/>
    <mergeCell ref="G29:M29"/>
    <mergeCell ref="G30:M30"/>
    <mergeCell ref="G31:M31"/>
    <mergeCell ref="G32:M32"/>
    <mergeCell ref="N32:T32"/>
    <mergeCell ref="E41:F41"/>
    <mergeCell ref="B27:D41"/>
    <mergeCell ref="E27:F28"/>
    <mergeCell ref="E30:F30"/>
    <mergeCell ref="E40:F40"/>
    <mergeCell ref="E39:F39"/>
    <mergeCell ref="E38:F38"/>
    <mergeCell ref="E37:F37"/>
    <mergeCell ref="E31:F31"/>
    <mergeCell ref="E29:F29"/>
    <mergeCell ref="E33:F33"/>
    <mergeCell ref="E32:F32"/>
    <mergeCell ref="E35:F35"/>
    <mergeCell ref="E34:F34"/>
    <mergeCell ref="E36:F36"/>
    <mergeCell ref="N41:T41"/>
    <mergeCell ref="I11:R11"/>
    <mergeCell ref="I12:R12"/>
    <mergeCell ref="B10:H10"/>
    <mergeCell ref="B11:H11"/>
    <mergeCell ref="B12:H12"/>
    <mergeCell ref="B16:H16"/>
    <mergeCell ref="G35:M35"/>
    <mergeCell ref="G34:M34"/>
    <mergeCell ref="I18:R18"/>
    <mergeCell ref="I17:O17"/>
    <mergeCell ref="P17:R17"/>
    <mergeCell ref="G41:M41"/>
    <mergeCell ref="G38:M38"/>
    <mergeCell ref="G37:M37"/>
    <mergeCell ref="N37:T37"/>
    <mergeCell ref="I24:O24"/>
    <mergeCell ref="P24:R24"/>
    <mergeCell ref="G26:AF26"/>
    <mergeCell ref="N38:T38"/>
    <mergeCell ref="N39:T39"/>
    <mergeCell ref="N40:T40"/>
    <mergeCell ref="T20:AG20"/>
    <mergeCell ref="T24:AG24"/>
    <mergeCell ref="I20:O20"/>
    <mergeCell ref="P20:R20"/>
    <mergeCell ref="I23:R23"/>
    <mergeCell ref="S23:V23"/>
    <mergeCell ref="G36:M36"/>
    <mergeCell ref="G40:M40"/>
    <mergeCell ref="G39:M39"/>
    <mergeCell ref="G33:M33"/>
    <mergeCell ref="B24:H24"/>
    <mergeCell ref="C20:H20"/>
    <mergeCell ref="U37:AA41"/>
    <mergeCell ref="N36:T36"/>
    <mergeCell ref="B23:H23"/>
    <mergeCell ref="I10:R10"/>
    <mergeCell ref="I19:O19"/>
    <mergeCell ref="P19:R19"/>
    <mergeCell ref="I16:R16"/>
    <mergeCell ref="B14:AG14"/>
    <mergeCell ref="B17:H17"/>
    <mergeCell ref="B18:H18"/>
    <mergeCell ref="C19:H19"/>
    <mergeCell ref="T17:AG17"/>
    <mergeCell ref="T18:AG18"/>
    <mergeCell ref="T19:AG19"/>
    <mergeCell ref="T10:AG10"/>
    <mergeCell ref="T11:AG11"/>
    <mergeCell ref="T12:AG12"/>
    <mergeCell ref="T16:AG16"/>
    <mergeCell ref="A1:AE1"/>
    <mergeCell ref="B4:E4"/>
    <mergeCell ref="F4:K4"/>
    <mergeCell ref="S6:V6"/>
    <mergeCell ref="T7:AG7"/>
    <mergeCell ref="B6:H6"/>
    <mergeCell ref="I6:R6"/>
    <mergeCell ref="B7:H7"/>
    <mergeCell ref="I7:R7"/>
  </mergeCells>
  <phoneticPr fontId="11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2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="80" zoomScaleNormal="80" workbookViewId="0"/>
  </sheetViews>
  <sheetFormatPr defaultRowHeight="13.2"/>
  <cols>
    <col min="1" max="1" width="4.109375" customWidth="1"/>
    <col min="2" max="2" width="22.44140625" bestFit="1" customWidth="1"/>
    <col min="3" max="3" width="2.88671875" customWidth="1"/>
    <col min="4" max="4" width="18.6640625" bestFit="1" customWidth="1"/>
    <col min="10" max="10" width="18.77734375" bestFit="1" customWidth="1"/>
    <col min="11" max="11" width="19.21875" bestFit="1" customWidth="1"/>
    <col min="13" max="13" width="19.109375" customWidth="1"/>
    <col min="14" max="14" width="8.21875" bestFit="1" customWidth="1"/>
  </cols>
  <sheetData>
    <row r="1" spans="2:16" ht="13.8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250</v>
      </c>
      <c r="G4" s="29"/>
      <c r="H4" s="29"/>
      <c r="I4" s="29"/>
      <c r="J4" s="29"/>
      <c r="K4" s="29"/>
      <c r="M4" t="s">
        <v>205</v>
      </c>
    </row>
    <row r="5" spans="2:16" ht="21.6">
      <c r="B5" s="31" t="s">
        <v>200</v>
      </c>
      <c r="D5" s="60" t="s">
        <v>276</v>
      </c>
      <c r="F5" s="39" t="s">
        <v>194</v>
      </c>
      <c r="G5" s="40" t="s">
        <v>222</v>
      </c>
      <c r="H5" s="40" t="s">
        <v>223</v>
      </c>
      <c r="I5" s="41" t="s">
        <v>224</v>
      </c>
      <c r="J5" s="42" t="s">
        <v>225</v>
      </c>
      <c r="K5" s="43" t="s">
        <v>226</v>
      </c>
      <c r="M5" s="31"/>
      <c r="N5" s="31"/>
      <c r="O5" s="31" t="s">
        <v>208</v>
      </c>
      <c r="P5" s="31" t="s">
        <v>216</v>
      </c>
    </row>
    <row r="6" spans="2:16">
      <c r="B6" s="31" t="s">
        <v>199</v>
      </c>
      <c r="D6" s="61" t="s">
        <v>277</v>
      </c>
      <c r="F6" s="44" t="s">
        <v>227</v>
      </c>
      <c r="G6" s="45">
        <v>9.9700000000000006</v>
      </c>
      <c r="H6" s="45" t="s">
        <v>228</v>
      </c>
      <c r="I6" s="46" t="s">
        <v>274</v>
      </c>
      <c r="J6" s="47" t="s">
        <v>229</v>
      </c>
      <c r="K6" s="47" t="s">
        <v>230</v>
      </c>
      <c r="M6" s="34" t="s">
        <v>258</v>
      </c>
      <c r="N6" s="31" t="s">
        <v>206</v>
      </c>
      <c r="O6" s="37" t="str">
        <f>M6&amp;N6</f>
        <v>燃焼式 加熱炉連続式</v>
      </c>
      <c r="P6" s="38" t="s">
        <v>209</v>
      </c>
    </row>
    <row r="7" spans="2:16" ht="24">
      <c r="D7" s="62">
        <v>1950</v>
      </c>
      <c r="F7" s="44" t="s">
        <v>278</v>
      </c>
      <c r="G7" s="48" t="s">
        <v>231</v>
      </c>
      <c r="H7" s="48" t="s">
        <v>231</v>
      </c>
      <c r="I7" s="47" t="s">
        <v>275</v>
      </c>
      <c r="J7" s="47" t="s">
        <v>229</v>
      </c>
      <c r="K7" s="47" t="s">
        <v>230</v>
      </c>
      <c r="M7" s="34" t="s">
        <v>258</v>
      </c>
      <c r="N7" s="31" t="s">
        <v>207</v>
      </c>
      <c r="O7" s="37" t="str">
        <f t="shared" ref="O7:O19" si="0">M7&amp;N7</f>
        <v>燃焼式 加熱炉バッチ式</v>
      </c>
      <c r="P7" s="38" t="s">
        <v>210</v>
      </c>
    </row>
    <row r="8" spans="2:16">
      <c r="B8" t="s">
        <v>204</v>
      </c>
      <c r="D8" s="62">
        <v>1951</v>
      </c>
      <c r="F8" s="49" t="s">
        <v>279</v>
      </c>
      <c r="G8" s="50">
        <v>45</v>
      </c>
      <c r="H8" s="50">
        <v>40.6</v>
      </c>
      <c r="I8" s="46" t="s">
        <v>232</v>
      </c>
      <c r="J8" s="46" t="s">
        <v>233</v>
      </c>
      <c r="K8" s="46" t="s">
        <v>234</v>
      </c>
      <c r="M8" s="34" t="s">
        <v>259</v>
      </c>
      <c r="N8" s="31" t="s">
        <v>206</v>
      </c>
      <c r="O8" s="37" t="str">
        <f t="shared" si="0"/>
        <v>燃焼式 熱処理炉連続式</v>
      </c>
      <c r="P8" s="38" t="s">
        <v>211</v>
      </c>
    </row>
    <row r="9" spans="2:16">
      <c r="B9" s="34" t="s">
        <v>258</v>
      </c>
      <c r="D9" s="62">
        <v>1952</v>
      </c>
      <c r="F9" s="49" t="s">
        <v>280</v>
      </c>
      <c r="G9" s="50">
        <v>46</v>
      </c>
      <c r="H9" s="50">
        <v>41.5</v>
      </c>
      <c r="I9" s="46" t="s">
        <v>232</v>
      </c>
      <c r="J9" s="46" t="s">
        <v>233</v>
      </c>
      <c r="K9" s="46" t="s">
        <v>234</v>
      </c>
      <c r="M9" s="34" t="s">
        <v>259</v>
      </c>
      <c r="N9" s="31" t="s">
        <v>207</v>
      </c>
      <c r="O9" s="37" t="str">
        <f t="shared" si="0"/>
        <v>燃焼式 熱処理炉バッチ式</v>
      </c>
      <c r="P9" s="38" t="s">
        <v>210</v>
      </c>
    </row>
    <row r="10" spans="2:16">
      <c r="B10" s="34" t="s">
        <v>259</v>
      </c>
      <c r="D10" s="62">
        <v>1953</v>
      </c>
      <c r="F10" s="49" t="s">
        <v>281</v>
      </c>
      <c r="G10" s="50">
        <v>50.8</v>
      </c>
      <c r="H10" s="50">
        <v>45.8</v>
      </c>
      <c r="I10" s="46" t="s">
        <v>235</v>
      </c>
      <c r="J10" s="51" t="s">
        <v>236</v>
      </c>
      <c r="K10" s="46" t="s">
        <v>234</v>
      </c>
      <c r="L10" s="35"/>
      <c r="M10" s="34" t="s">
        <v>260</v>
      </c>
      <c r="N10" s="31" t="s">
        <v>207</v>
      </c>
      <c r="O10" s="37" t="str">
        <f t="shared" si="0"/>
        <v>燃焼式 溶解炉バッチ式</v>
      </c>
      <c r="P10" s="38" t="s">
        <v>212</v>
      </c>
    </row>
    <row r="11" spans="2:16">
      <c r="B11" s="34" t="s">
        <v>260</v>
      </c>
      <c r="D11" s="62">
        <v>1954</v>
      </c>
      <c r="F11" s="52" t="s">
        <v>282</v>
      </c>
      <c r="G11" s="53">
        <v>54.6</v>
      </c>
      <c r="H11" s="53">
        <v>49.2</v>
      </c>
      <c r="I11" s="54" t="s">
        <v>235</v>
      </c>
      <c r="J11" s="51" t="s">
        <v>236</v>
      </c>
      <c r="K11" s="46" t="s">
        <v>234</v>
      </c>
      <c r="M11" s="34" t="s">
        <v>261</v>
      </c>
      <c r="N11" s="31" t="s">
        <v>206</v>
      </c>
      <c r="O11" s="37" t="str">
        <f t="shared" si="0"/>
        <v>抵抗加熱式 加熱炉連続式</v>
      </c>
      <c r="P11" s="38" t="s">
        <v>213</v>
      </c>
    </row>
    <row r="12" spans="2:16">
      <c r="B12" s="34" t="s">
        <v>261</v>
      </c>
      <c r="C12" s="30"/>
      <c r="D12" s="62">
        <v>1955</v>
      </c>
      <c r="F12" s="49" t="s">
        <v>283</v>
      </c>
      <c r="G12" s="50">
        <v>43.5</v>
      </c>
      <c r="H12" s="50">
        <v>39.200000000000003</v>
      </c>
      <c r="I12" s="46" t="s">
        <v>232</v>
      </c>
      <c r="J12" s="46" t="s">
        <v>233</v>
      </c>
      <c r="K12" s="46" t="s">
        <v>234</v>
      </c>
      <c r="M12" s="34" t="s">
        <v>261</v>
      </c>
      <c r="N12" s="31" t="s">
        <v>207</v>
      </c>
      <c r="O12" s="37" t="str">
        <f t="shared" si="0"/>
        <v>抵抗加熱式 加熱炉バッチ式</v>
      </c>
      <c r="P12" s="38" t="s">
        <v>214</v>
      </c>
    </row>
    <row r="13" spans="2:16" ht="36">
      <c r="B13" s="34" t="s">
        <v>263</v>
      </c>
      <c r="D13" s="62">
        <v>1956</v>
      </c>
      <c r="F13" s="55" t="s">
        <v>284</v>
      </c>
      <c r="G13" s="48" t="s">
        <v>231</v>
      </c>
      <c r="H13" s="48" t="s">
        <v>231</v>
      </c>
      <c r="I13" s="46" t="s">
        <v>232</v>
      </c>
      <c r="J13" s="46" t="s">
        <v>233</v>
      </c>
      <c r="K13" s="46" t="s">
        <v>234</v>
      </c>
      <c r="M13" s="34" t="s">
        <v>262</v>
      </c>
      <c r="N13" s="31" t="s">
        <v>206</v>
      </c>
      <c r="O13" s="37" t="str">
        <f t="shared" si="0"/>
        <v>抵抗加熱式 熱処理炉連続式</v>
      </c>
      <c r="P13" s="38" t="s">
        <v>212</v>
      </c>
    </row>
    <row r="14" spans="2:16" ht="36">
      <c r="B14" s="34" t="s">
        <v>264</v>
      </c>
      <c r="D14" s="62">
        <v>1957</v>
      </c>
      <c r="F14" s="44" t="s">
        <v>285</v>
      </c>
      <c r="G14" s="48" t="s">
        <v>231</v>
      </c>
      <c r="H14" s="48" t="s">
        <v>231</v>
      </c>
      <c r="I14" s="46" t="s">
        <v>237</v>
      </c>
      <c r="J14" s="54" t="s">
        <v>236</v>
      </c>
      <c r="K14" s="46" t="s">
        <v>234</v>
      </c>
      <c r="M14" s="34" t="s">
        <v>263</v>
      </c>
      <c r="N14" s="31" t="s">
        <v>207</v>
      </c>
      <c r="O14" s="37" t="str">
        <f t="shared" si="0"/>
        <v>抵抗加熱式 熱処理炉バッチ式</v>
      </c>
      <c r="P14" s="38" t="s">
        <v>210</v>
      </c>
    </row>
    <row r="15" spans="2:16">
      <c r="B15" s="34" t="s">
        <v>266</v>
      </c>
      <c r="D15" s="62">
        <v>1958</v>
      </c>
      <c r="F15" s="49" t="s">
        <v>238</v>
      </c>
      <c r="G15" s="48">
        <v>36.700000000000003</v>
      </c>
      <c r="H15" s="48">
        <v>34.200000000000003</v>
      </c>
      <c r="I15" s="47" t="s">
        <v>239</v>
      </c>
      <c r="J15" s="46" t="s">
        <v>240</v>
      </c>
      <c r="K15" s="46" t="s">
        <v>241</v>
      </c>
      <c r="M15" s="34" t="s">
        <v>264</v>
      </c>
      <c r="N15" s="31" t="s">
        <v>207</v>
      </c>
      <c r="O15" s="37" t="str">
        <f t="shared" si="0"/>
        <v>抵抗加熱式 溶解炉バッチ式</v>
      </c>
      <c r="P15" s="38" t="s">
        <v>213</v>
      </c>
    </row>
    <row r="16" spans="2:16">
      <c r="B16" s="34" t="s">
        <v>267</v>
      </c>
      <c r="D16" s="62">
        <v>1959</v>
      </c>
      <c r="F16" s="49" t="s">
        <v>242</v>
      </c>
      <c r="G16" s="50">
        <v>37.700000000000003</v>
      </c>
      <c r="H16" s="50">
        <v>35.1</v>
      </c>
      <c r="I16" s="46" t="s">
        <v>239</v>
      </c>
      <c r="J16" s="46" t="s">
        <v>240</v>
      </c>
      <c r="K16" s="46" t="s">
        <v>241</v>
      </c>
      <c r="M16" s="34" t="s">
        <v>265</v>
      </c>
      <c r="N16" s="31" t="s">
        <v>206</v>
      </c>
      <c r="O16" s="37" t="str">
        <f t="shared" si="0"/>
        <v>誘導加熱式 加熱炉連続式</v>
      </c>
      <c r="P16" s="38" t="s">
        <v>213</v>
      </c>
    </row>
    <row r="17" spans="2:16">
      <c r="B17" s="34" t="s">
        <v>269</v>
      </c>
      <c r="D17" s="62">
        <v>1960</v>
      </c>
      <c r="F17" s="49" t="s">
        <v>243</v>
      </c>
      <c r="G17" s="50">
        <v>39.1</v>
      </c>
      <c r="H17" s="50">
        <v>36.6</v>
      </c>
      <c r="I17" s="46" t="s">
        <v>239</v>
      </c>
      <c r="J17" s="46" t="s">
        <v>240</v>
      </c>
      <c r="K17" s="46" t="s">
        <v>241</v>
      </c>
      <c r="M17" s="34" t="s">
        <v>266</v>
      </c>
      <c r="N17" s="31" t="s">
        <v>207</v>
      </c>
      <c r="O17" s="37" t="str">
        <f t="shared" si="0"/>
        <v>誘導加熱式 加熱炉バッチ式</v>
      </c>
      <c r="P17" s="38" t="s">
        <v>215</v>
      </c>
    </row>
    <row r="18" spans="2:16">
      <c r="B18" s="33"/>
      <c r="D18" s="62">
        <v>1961</v>
      </c>
      <c r="F18" s="49" t="s">
        <v>244</v>
      </c>
      <c r="G18" s="50">
        <v>41.9</v>
      </c>
      <c r="H18" s="50">
        <v>39.4</v>
      </c>
      <c r="I18" s="46" t="s">
        <v>239</v>
      </c>
      <c r="J18" s="46" t="s">
        <v>240</v>
      </c>
      <c r="K18" s="46" t="s">
        <v>241</v>
      </c>
      <c r="M18" s="34" t="s">
        <v>267</v>
      </c>
      <c r="N18" s="31" t="s">
        <v>207</v>
      </c>
      <c r="O18" s="37" t="str">
        <f t="shared" si="0"/>
        <v>誘導加熱式 熱処理炉バッチ式</v>
      </c>
      <c r="P18" s="38" t="s">
        <v>211</v>
      </c>
    </row>
    <row r="19" spans="2:16">
      <c r="B19" s="33"/>
      <c r="D19" s="62">
        <v>1962</v>
      </c>
      <c r="F19" s="49" t="s">
        <v>245</v>
      </c>
      <c r="G19" s="50">
        <v>41.9</v>
      </c>
      <c r="H19" s="50">
        <v>39.4</v>
      </c>
      <c r="I19" s="46" t="s">
        <v>239</v>
      </c>
      <c r="J19" s="46" t="s">
        <v>240</v>
      </c>
      <c r="K19" s="46" t="s">
        <v>241</v>
      </c>
      <c r="M19" s="34" t="s">
        <v>268</v>
      </c>
      <c r="N19" s="31" t="s">
        <v>207</v>
      </c>
      <c r="O19" s="37" t="str">
        <f t="shared" si="0"/>
        <v>誘導加熱式 溶解炉バッチ式</v>
      </c>
      <c r="P19" s="38" t="s">
        <v>213</v>
      </c>
    </row>
    <row r="20" spans="2:16" ht="24">
      <c r="B20" s="32"/>
      <c r="D20" s="62">
        <v>1963</v>
      </c>
      <c r="F20" s="44" t="s">
        <v>286</v>
      </c>
      <c r="G20" s="48" t="s">
        <v>231</v>
      </c>
      <c r="H20" s="48" t="s">
        <v>231</v>
      </c>
      <c r="I20" s="56" t="s">
        <v>239</v>
      </c>
      <c r="J20" s="47" t="s">
        <v>240</v>
      </c>
      <c r="K20" s="46" t="s">
        <v>241</v>
      </c>
    </row>
    <row r="21" spans="2:16">
      <c r="D21" s="62">
        <v>1964</v>
      </c>
      <c r="F21" s="49" t="s">
        <v>246</v>
      </c>
      <c r="G21" s="50">
        <v>25.7</v>
      </c>
      <c r="H21" s="50">
        <v>24.4</v>
      </c>
      <c r="I21" s="46" t="s">
        <v>237</v>
      </c>
      <c r="J21" s="46" t="s">
        <v>247</v>
      </c>
      <c r="K21" s="46" t="s">
        <v>248</v>
      </c>
    </row>
    <row r="22" spans="2:16">
      <c r="D22" s="62">
        <v>1965</v>
      </c>
      <c r="F22" s="49" t="s">
        <v>249</v>
      </c>
      <c r="G22" s="50">
        <v>29.4</v>
      </c>
      <c r="H22" s="50">
        <v>27.9</v>
      </c>
      <c r="I22" s="46" t="s">
        <v>237</v>
      </c>
      <c r="J22" s="46" t="s">
        <v>236</v>
      </c>
      <c r="K22" s="46" t="s">
        <v>248</v>
      </c>
    </row>
    <row r="23" spans="2:16">
      <c r="D23" s="62">
        <v>1966</v>
      </c>
      <c r="F23" s="49" t="s">
        <v>287</v>
      </c>
      <c r="G23" s="48" t="s">
        <v>231</v>
      </c>
      <c r="H23" s="48" t="s">
        <v>231</v>
      </c>
      <c r="I23" s="46" t="s">
        <v>237</v>
      </c>
      <c r="J23" s="46" t="s">
        <v>236</v>
      </c>
      <c r="K23" s="46" t="s">
        <v>248</v>
      </c>
    </row>
    <row r="24" spans="2:16">
      <c r="D24" s="62">
        <v>1967</v>
      </c>
    </row>
    <row r="25" spans="2:16">
      <c r="D25" s="62">
        <v>1968</v>
      </c>
      <c r="F25" s="57" t="s">
        <v>272</v>
      </c>
    </row>
    <row r="26" spans="2:16">
      <c r="D26" s="62">
        <v>1969</v>
      </c>
      <c r="F26" s="59">
        <v>3.6</v>
      </c>
    </row>
    <row r="27" spans="2:16">
      <c r="D27" s="62">
        <v>1970</v>
      </c>
    </row>
    <row r="28" spans="2:16">
      <c r="D28" s="62">
        <v>1971</v>
      </c>
      <c r="F28" s="29" t="s">
        <v>273</v>
      </c>
    </row>
    <row r="29" spans="2:16">
      <c r="D29" s="62">
        <v>1972</v>
      </c>
      <c r="F29" s="58">
        <v>2.58E-2</v>
      </c>
    </row>
    <row r="30" spans="2:16">
      <c r="D30" s="62">
        <v>1973</v>
      </c>
    </row>
    <row r="31" spans="2:16">
      <c r="D31" s="62">
        <v>1974</v>
      </c>
    </row>
    <row r="32" spans="2:16">
      <c r="D32" s="62">
        <v>1975</v>
      </c>
    </row>
    <row r="33" spans="4:4">
      <c r="D33" s="62">
        <v>1976</v>
      </c>
    </row>
    <row r="34" spans="4:4">
      <c r="D34" s="62">
        <v>1977</v>
      </c>
    </row>
    <row r="35" spans="4:4">
      <c r="D35" s="62">
        <v>1978</v>
      </c>
    </row>
    <row r="36" spans="4:4">
      <c r="D36" s="62">
        <v>1979</v>
      </c>
    </row>
    <row r="37" spans="4:4">
      <c r="D37" s="62">
        <v>1980</v>
      </c>
    </row>
    <row r="38" spans="4:4">
      <c r="D38" s="62">
        <v>1981</v>
      </c>
    </row>
    <row r="39" spans="4:4">
      <c r="D39" s="62">
        <v>1982</v>
      </c>
    </row>
    <row r="40" spans="4:4">
      <c r="D40" s="62">
        <v>1983</v>
      </c>
    </row>
    <row r="41" spans="4:4">
      <c r="D41" s="62">
        <v>1984</v>
      </c>
    </row>
    <row r="42" spans="4:4">
      <c r="D42" s="62">
        <v>1985</v>
      </c>
    </row>
    <row r="43" spans="4:4">
      <c r="D43" s="62">
        <v>1986</v>
      </c>
    </row>
    <row r="44" spans="4:4">
      <c r="D44" s="62">
        <v>1987</v>
      </c>
    </row>
    <row r="45" spans="4:4">
      <c r="D45" s="62">
        <v>1988</v>
      </c>
    </row>
    <row r="46" spans="4:4">
      <c r="D46" s="62">
        <v>1989</v>
      </c>
    </row>
    <row r="47" spans="4:4">
      <c r="D47" s="62">
        <v>1990</v>
      </c>
    </row>
    <row r="48" spans="4:4">
      <c r="D48" s="62">
        <v>1991</v>
      </c>
    </row>
    <row r="49" spans="4:4">
      <c r="D49" s="62">
        <v>1992</v>
      </c>
    </row>
    <row r="50" spans="4:4">
      <c r="D50" s="62">
        <v>1993</v>
      </c>
    </row>
    <row r="51" spans="4:4">
      <c r="D51" s="62">
        <v>1994</v>
      </c>
    </row>
    <row r="52" spans="4:4">
      <c r="D52" s="62">
        <v>1995</v>
      </c>
    </row>
    <row r="53" spans="4:4">
      <c r="D53" s="62">
        <v>1996</v>
      </c>
    </row>
    <row r="54" spans="4:4">
      <c r="D54" s="62">
        <v>1997</v>
      </c>
    </row>
    <row r="55" spans="4:4">
      <c r="D55" s="62">
        <v>1998</v>
      </c>
    </row>
    <row r="56" spans="4:4">
      <c r="D56" s="62">
        <v>1999</v>
      </c>
    </row>
    <row r="57" spans="4:4">
      <c r="D57" s="62">
        <v>2000</v>
      </c>
    </row>
    <row r="58" spans="4:4">
      <c r="D58" s="62">
        <v>2001</v>
      </c>
    </row>
    <row r="59" spans="4:4">
      <c r="D59" s="62">
        <v>2002</v>
      </c>
    </row>
    <row r="60" spans="4:4">
      <c r="D60" s="62">
        <v>2003</v>
      </c>
    </row>
    <row r="61" spans="4:4">
      <c r="D61" s="62">
        <v>2004</v>
      </c>
    </row>
    <row r="62" spans="4:4">
      <c r="D62" s="62">
        <v>2005</v>
      </c>
    </row>
    <row r="63" spans="4:4">
      <c r="D63" s="62">
        <v>2006</v>
      </c>
    </row>
    <row r="64" spans="4:4">
      <c r="D64" s="62">
        <v>2007</v>
      </c>
    </row>
    <row r="65" spans="4:4">
      <c r="D65" s="62">
        <v>2008</v>
      </c>
    </row>
    <row r="66" spans="4:4">
      <c r="D66" s="62">
        <v>2009</v>
      </c>
    </row>
    <row r="67" spans="4:4">
      <c r="D67" s="62">
        <v>2010</v>
      </c>
    </row>
    <row r="68" spans="4:4">
      <c r="D68" s="62">
        <v>2011</v>
      </c>
    </row>
    <row r="69" spans="4:4">
      <c r="D69" s="62">
        <v>2012</v>
      </c>
    </row>
    <row r="70" spans="4:4">
      <c r="D70" s="62">
        <v>2013</v>
      </c>
    </row>
    <row r="71" spans="4:4">
      <c r="D71" s="62">
        <v>2014</v>
      </c>
    </row>
    <row r="72" spans="4:4">
      <c r="D72" s="62">
        <v>2015</v>
      </c>
    </row>
    <row r="73" spans="4:4">
      <c r="D73" s="62">
        <v>2016</v>
      </c>
    </row>
  </sheetData>
  <phoneticPr fontId="1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Z151"/>
  <sheetViews>
    <sheetView zoomScale="80" zoomScaleNormal="80" workbookViewId="0"/>
  </sheetViews>
  <sheetFormatPr defaultColWidth="7.77734375" defaultRowHeight="13.2"/>
  <cols>
    <col min="1" max="11" width="7.77734375" style="2"/>
    <col min="12" max="14" width="7.77734375" style="3"/>
    <col min="15" max="24" width="7.77734375" style="2"/>
    <col min="25" max="25" width="41.21875" style="2" bestFit="1" customWidth="1"/>
    <col min="26" max="16384" width="7.777343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1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2017-05-18T09:41:47Z</dcterms:created>
  <dcterms:modified xsi:type="dcterms:W3CDTF">2022-05-16T11:51:13Z</dcterms:modified>
</cp:coreProperties>
</file>