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8835D720-D1F7-48BC-B30E-444202F57D79}" xr6:coauthVersionLast="47" xr6:coauthVersionMax="47" xr10:uidLastSave="{00000000-0000-0000-0000-000000000000}"/>
  <workbookProtection workbookAlgorithmName="SHA-512" workbookHashValue="3VGTKopzuow9Dz0dLkb9N3aJ05ii+SqaPHv3Lq+AzYOQ7yLCy8COsJRpdqNlMbOmbcRxxg+cnb6poCEfaicBxQ==" workbookSaltValue="hpoPinSJEJJdEzSLO08BWA==" workbookSpinCount="100000" lockStructure="1"/>
  <bookViews>
    <workbookView xWindow="1275" yWindow="-120" windowWidth="27645" windowHeight="16440" xr2:uid="{00000000-000D-0000-FFFF-FFFF00000000}"/>
  </bookViews>
  <sheets>
    <sheet name="入力例" sheetId="27" r:id="rId1"/>
    <sheet name="新規登録用" sheetId="25" r:id="rId2"/>
    <sheet name="基準値" sheetId="3" r:id="rId3"/>
    <sheet name="登録申請メールテンプレート" sheetId="28" r:id="rId4"/>
    <sheet name="※編集不可※選択項目" sheetId="2" state="hidden" r:id="rId5"/>
    <sheet name="Sheet1" sheetId="26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※編集不可※選択項目!$T$3:$V$3</definedName>
    <definedName name="_xlnm._FilterDatabase" localSheetId="2" hidden="1">基準値!#REF!</definedName>
    <definedName name="_xlnm._FilterDatabase" localSheetId="1" hidden="1">新規登録用!$A$10:$Y$510</definedName>
    <definedName name="_xlnm._FilterDatabase" localSheetId="0" hidden="1">入力例!$A$10:$Y$61</definedName>
    <definedName name="_xlnm.Print_Area" localSheetId="2">基準値!$A$1:$G$32</definedName>
    <definedName name="_xlnm.Print_Area" localSheetId="1">新規登録用!$A$1:$AH$511</definedName>
    <definedName name="_xlnm.Print_Area" localSheetId="3">登録申請メールテンプレート!$A$1:$B$28</definedName>
    <definedName name="_xlnm.Print_Area" localSheetId="0">入力例!$A$1:$AG$61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" i="25" l="1"/>
  <c r="K12" i="25" s="1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52" i="25"/>
  <c r="E253" i="25"/>
  <c r="E254" i="25"/>
  <c r="E255" i="25"/>
  <c r="E256" i="25"/>
  <c r="E257" i="25"/>
  <c r="E258" i="25"/>
  <c r="E259" i="25"/>
  <c r="E260" i="25"/>
  <c r="E261" i="25"/>
  <c r="E262" i="25"/>
  <c r="E263" i="25"/>
  <c r="E264" i="25"/>
  <c r="E265" i="25"/>
  <c r="E266" i="25"/>
  <c r="E267" i="25"/>
  <c r="E268" i="25"/>
  <c r="E269" i="25"/>
  <c r="E270" i="25"/>
  <c r="E271" i="25"/>
  <c r="E272" i="25"/>
  <c r="E273" i="25"/>
  <c r="E274" i="25"/>
  <c r="E275" i="25"/>
  <c r="E276" i="25"/>
  <c r="E277" i="25"/>
  <c r="E278" i="25"/>
  <c r="E279" i="25"/>
  <c r="E280" i="25"/>
  <c r="E281" i="25"/>
  <c r="E282" i="25"/>
  <c r="E283" i="25"/>
  <c r="E284" i="25"/>
  <c r="E285" i="25"/>
  <c r="E286" i="25"/>
  <c r="E287" i="25"/>
  <c r="E288" i="25"/>
  <c r="E289" i="25"/>
  <c r="E290" i="25"/>
  <c r="E291" i="25"/>
  <c r="E292" i="25"/>
  <c r="E293" i="25"/>
  <c r="E294" i="25"/>
  <c r="E295" i="25"/>
  <c r="E296" i="25"/>
  <c r="E297" i="25"/>
  <c r="E298" i="25"/>
  <c r="E299" i="25"/>
  <c r="E300" i="25"/>
  <c r="E301" i="25"/>
  <c r="E302" i="25"/>
  <c r="E303" i="25"/>
  <c r="E304" i="25"/>
  <c r="E305" i="25"/>
  <c r="E306" i="25"/>
  <c r="E307" i="25"/>
  <c r="E308" i="25"/>
  <c r="E309" i="25"/>
  <c r="E310" i="25"/>
  <c r="E311" i="25"/>
  <c r="E312" i="25"/>
  <c r="E313" i="25"/>
  <c r="E314" i="25"/>
  <c r="E315" i="25"/>
  <c r="E316" i="25"/>
  <c r="E317" i="25"/>
  <c r="E318" i="25"/>
  <c r="E319" i="25"/>
  <c r="E320" i="25"/>
  <c r="E321" i="25"/>
  <c r="E322" i="25"/>
  <c r="E323" i="25"/>
  <c r="E324" i="25"/>
  <c r="E325" i="25"/>
  <c r="E326" i="25"/>
  <c r="E327" i="25"/>
  <c r="E328" i="25"/>
  <c r="E329" i="25"/>
  <c r="E330" i="25"/>
  <c r="E331" i="25"/>
  <c r="E332" i="25"/>
  <c r="E333" i="25"/>
  <c r="E334" i="25"/>
  <c r="E335" i="25"/>
  <c r="E336" i="25"/>
  <c r="E337" i="25"/>
  <c r="E338" i="25"/>
  <c r="E339" i="25"/>
  <c r="E340" i="25"/>
  <c r="E341" i="25"/>
  <c r="E342" i="25"/>
  <c r="E343" i="25"/>
  <c r="E344" i="25"/>
  <c r="E345" i="25"/>
  <c r="E346" i="25"/>
  <c r="E347" i="25"/>
  <c r="E348" i="25"/>
  <c r="E349" i="25"/>
  <c r="E350" i="25"/>
  <c r="E351" i="25"/>
  <c r="E352" i="25"/>
  <c r="E353" i="25"/>
  <c r="E354" i="25"/>
  <c r="E355" i="25"/>
  <c r="E356" i="25"/>
  <c r="E357" i="25"/>
  <c r="E358" i="25"/>
  <c r="E359" i="25"/>
  <c r="E360" i="25"/>
  <c r="E361" i="25"/>
  <c r="E362" i="25"/>
  <c r="E363" i="25"/>
  <c r="E364" i="25"/>
  <c r="E365" i="25"/>
  <c r="E366" i="25"/>
  <c r="E367" i="25"/>
  <c r="E368" i="25"/>
  <c r="E369" i="25"/>
  <c r="E370" i="25"/>
  <c r="E371" i="25"/>
  <c r="E372" i="25"/>
  <c r="E373" i="25"/>
  <c r="E374" i="25"/>
  <c r="E375" i="25"/>
  <c r="E376" i="25"/>
  <c r="E377" i="25"/>
  <c r="E378" i="25"/>
  <c r="E379" i="25"/>
  <c r="E380" i="25"/>
  <c r="E381" i="25"/>
  <c r="E382" i="25"/>
  <c r="E383" i="25"/>
  <c r="E384" i="25"/>
  <c r="E385" i="25"/>
  <c r="E386" i="25"/>
  <c r="E387" i="25"/>
  <c r="E388" i="25"/>
  <c r="E389" i="25"/>
  <c r="E390" i="25"/>
  <c r="E391" i="25"/>
  <c r="E392" i="25"/>
  <c r="E393" i="25"/>
  <c r="E394" i="25"/>
  <c r="E395" i="25"/>
  <c r="E396" i="25"/>
  <c r="E397" i="25"/>
  <c r="E398" i="25"/>
  <c r="E399" i="25"/>
  <c r="E400" i="25"/>
  <c r="E401" i="25"/>
  <c r="E402" i="25"/>
  <c r="E403" i="25"/>
  <c r="E404" i="25"/>
  <c r="E405" i="25"/>
  <c r="E406" i="25"/>
  <c r="E407" i="25"/>
  <c r="E408" i="25"/>
  <c r="E409" i="25"/>
  <c r="E410" i="25"/>
  <c r="E411" i="25"/>
  <c r="E412" i="25"/>
  <c r="E413" i="25"/>
  <c r="E414" i="25"/>
  <c r="E415" i="25"/>
  <c r="E416" i="25"/>
  <c r="E417" i="25"/>
  <c r="E418" i="25"/>
  <c r="E419" i="25"/>
  <c r="E420" i="25"/>
  <c r="E421" i="25"/>
  <c r="E422" i="25"/>
  <c r="E423" i="25"/>
  <c r="E424" i="25"/>
  <c r="E425" i="25"/>
  <c r="E426" i="25"/>
  <c r="E427" i="25"/>
  <c r="E428" i="25"/>
  <c r="E429" i="25"/>
  <c r="E430" i="25"/>
  <c r="E431" i="25"/>
  <c r="E432" i="25"/>
  <c r="E433" i="25"/>
  <c r="E434" i="25"/>
  <c r="E435" i="25"/>
  <c r="E436" i="25"/>
  <c r="E437" i="25"/>
  <c r="E438" i="25"/>
  <c r="E439" i="25"/>
  <c r="E440" i="25"/>
  <c r="E441" i="25"/>
  <c r="E442" i="25"/>
  <c r="E443" i="25"/>
  <c r="E444" i="25"/>
  <c r="E445" i="25"/>
  <c r="E446" i="25"/>
  <c r="E447" i="25"/>
  <c r="E448" i="25"/>
  <c r="E449" i="25"/>
  <c r="E450" i="25"/>
  <c r="E451" i="25"/>
  <c r="E452" i="25"/>
  <c r="E453" i="25"/>
  <c r="E454" i="25"/>
  <c r="E455" i="25"/>
  <c r="E456" i="25"/>
  <c r="E457" i="25"/>
  <c r="E458" i="25"/>
  <c r="E459" i="25"/>
  <c r="E460" i="25"/>
  <c r="E461" i="25"/>
  <c r="E462" i="25"/>
  <c r="E463" i="25"/>
  <c r="E464" i="25"/>
  <c r="E465" i="25"/>
  <c r="E466" i="25"/>
  <c r="E467" i="25"/>
  <c r="E468" i="25"/>
  <c r="E469" i="25"/>
  <c r="E470" i="25"/>
  <c r="E471" i="25"/>
  <c r="E472" i="25"/>
  <c r="E473" i="25"/>
  <c r="E474" i="25"/>
  <c r="E475" i="25"/>
  <c r="E476" i="25"/>
  <c r="E477" i="25"/>
  <c r="E478" i="25"/>
  <c r="E479" i="25"/>
  <c r="E480" i="25"/>
  <c r="E481" i="25"/>
  <c r="E482" i="25"/>
  <c r="E483" i="25"/>
  <c r="E484" i="25"/>
  <c r="E485" i="25"/>
  <c r="E486" i="25"/>
  <c r="E487" i="25"/>
  <c r="E488" i="25"/>
  <c r="E489" i="25"/>
  <c r="E490" i="25"/>
  <c r="E491" i="25"/>
  <c r="E492" i="25"/>
  <c r="E493" i="25"/>
  <c r="E494" i="25"/>
  <c r="E495" i="25"/>
  <c r="E496" i="25"/>
  <c r="E497" i="25"/>
  <c r="E498" i="25"/>
  <c r="E499" i="25"/>
  <c r="E500" i="25"/>
  <c r="E501" i="25"/>
  <c r="E502" i="25"/>
  <c r="E503" i="25"/>
  <c r="E504" i="25"/>
  <c r="E505" i="25"/>
  <c r="E506" i="25"/>
  <c r="E507" i="25"/>
  <c r="E508" i="25"/>
  <c r="E509" i="25"/>
  <c r="E510" i="25"/>
  <c r="E511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109" i="25"/>
  <c r="D110" i="25"/>
  <c r="D111" i="25"/>
  <c r="D112" i="25"/>
  <c r="D113" i="25"/>
  <c r="D114" i="25"/>
  <c r="D115" i="25"/>
  <c r="D116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D139" i="25"/>
  <c r="D140" i="25"/>
  <c r="D141" i="25"/>
  <c r="D142" i="25"/>
  <c r="D143" i="25"/>
  <c r="D144" i="25"/>
  <c r="D145" i="25"/>
  <c r="D146" i="25"/>
  <c r="D147" i="25"/>
  <c r="D148" i="25"/>
  <c r="D149" i="25"/>
  <c r="D150" i="25"/>
  <c r="D151" i="25"/>
  <c r="D152" i="25"/>
  <c r="D153" i="25"/>
  <c r="D154" i="25"/>
  <c r="D155" i="25"/>
  <c r="D156" i="25"/>
  <c r="D157" i="25"/>
  <c r="D158" i="25"/>
  <c r="D159" i="25"/>
  <c r="D160" i="25"/>
  <c r="D161" i="25"/>
  <c r="D162" i="25"/>
  <c r="D163" i="25"/>
  <c r="D164" i="25"/>
  <c r="D165" i="25"/>
  <c r="D166" i="25"/>
  <c r="D167" i="25"/>
  <c r="D168" i="25"/>
  <c r="D169" i="25"/>
  <c r="D170" i="25"/>
  <c r="D171" i="25"/>
  <c r="D172" i="25"/>
  <c r="D173" i="25"/>
  <c r="D174" i="25"/>
  <c r="D175" i="25"/>
  <c r="D176" i="25"/>
  <c r="D177" i="25"/>
  <c r="D178" i="25"/>
  <c r="D179" i="25"/>
  <c r="D180" i="25"/>
  <c r="D181" i="25"/>
  <c r="D182" i="25"/>
  <c r="D183" i="25"/>
  <c r="D184" i="25"/>
  <c r="D185" i="25"/>
  <c r="D186" i="25"/>
  <c r="D187" i="25"/>
  <c r="D188" i="25"/>
  <c r="D189" i="25"/>
  <c r="D190" i="25"/>
  <c r="D191" i="25"/>
  <c r="D192" i="25"/>
  <c r="D193" i="25"/>
  <c r="D194" i="25"/>
  <c r="D195" i="25"/>
  <c r="D196" i="25"/>
  <c r="D197" i="25"/>
  <c r="D198" i="25"/>
  <c r="D199" i="25"/>
  <c r="D200" i="25"/>
  <c r="D201" i="25"/>
  <c r="D202" i="25"/>
  <c r="D203" i="25"/>
  <c r="D204" i="25"/>
  <c r="D205" i="25"/>
  <c r="D206" i="25"/>
  <c r="D207" i="25"/>
  <c r="D208" i="25"/>
  <c r="D209" i="25"/>
  <c r="D210" i="25"/>
  <c r="D211" i="25"/>
  <c r="D212" i="25"/>
  <c r="D213" i="25"/>
  <c r="D214" i="25"/>
  <c r="D215" i="25"/>
  <c r="D216" i="25"/>
  <c r="D217" i="25"/>
  <c r="D218" i="25"/>
  <c r="D219" i="25"/>
  <c r="D220" i="25"/>
  <c r="D221" i="25"/>
  <c r="D222" i="25"/>
  <c r="D223" i="25"/>
  <c r="D224" i="25"/>
  <c r="D225" i="25"/>
  <c r="D226" i="25"/>
  <c r="D227" i="25"/>
  <c r="D228" i="25"/>
  <c r="D229" i="25"/>
  <c r="D230" i="25"/>
  <c r="D231" i="25"/>
  <c r="D232" i="25"/>
  <c r="D233" i="25"/>
  <c r="D234" i="25"/>
  <c r="D235" i="25"/>
  <c r="D236" i="25"/>
  <c r="D237" i="25"/>
  <c r="D238" i="25"/>
  <c r="D239" i="25"/>
  <c r="D240" i="25"/>
  <c r="D241" i="25"/>
  <c r="D242" i="25"/>
  <c r="D243" i="25"/>
  <c r="D244" i="25"/>
  <c r="D245" i="25"/>
  <c r="D246" i="25"/>
  <c r="D247" i="25"/>
  <c r="D248" i="25"/>
  <c r="D249" i="25"/>
  <c r="D250" i="25"/>
  <c r="D251" i="25"/>
  <c r="D252" i="25"/>
  <c r="D253" i="25"/>
  <c r="D254" i="25"/>
  <c r="D255" i="25"/>
  <c r="D256" i="25"/>
  <c r="D257" i="25"/>
  <c r="D258" i="25"/>
  <c r="D259" i="25"/>
  <c r="D260" i="25"/>
  <c r="D261" i="25"/>
  <c r="D262" i="25"/>
  <c r="D263" i="25"/>
  <c r="D264" i="25"/>
  <c r="D265" i="25"/>
  <c r="D266" i="25"/>
  <c r="D267" i="25"/>
  <c r="D268" i="25"/>
  <c r="D269" i="25"/>
  <c r="D270" i="25"/>
  <c r="D271" i="25"/>
  <c r="D272" i="25"/>
  <c r="D273" i="25"/>
  <c r="D274" i="25"/>
  <c r="D275" i="25"/>
  <c r="D276" i="25"/>
  <c r="D277" i="25"/>
  <c r="D278" i="25"/>
  <c r="D279" i="25"/>
  <c r="D280" i="25"/>
  <c r="D281" i="25"/>
  <c r="D282" i="25"/>
  <c r="D283" i="25"/>
  <c r="D284" i="25"/>
  <c r="D285" i="25"/>
  <c r="D286" i="25"/>
  <c r="D287" i="25"/>
  <c r="D288" i="25"/>
  <c r="D289" i="25"/>
  <c r="D290" i="25"/>
  <c r="D291" i="25"/>
  <c r="D292" i="25"/>
  <c r="D293" i="25"/>
  <c r="D294" i="25"/>
  <c r="D295" i="25"/>
  <c r="D296" i="25"/>
  <c r="D297" i="25"/>
  <c r="D298" i="25"/>
  <c r="D299" i="25"/>
  <c r="D300" i="25"/>
  <c r="D301" i="25"/>
  <c r="D302" i="25"/>
  <c r="D303" i="25"/>
  <c r="D304" i="25"/>
  <c r="D305" i="25"/>
  <c r="D306" i="25"/>
  <c r="D307" i="25"/>
  <c r="D308" i="25"/>
  <c r="D309" i="25"/>
  <c r="D310" i="25"/>
  <c r="D311" i="25"/>
  <c r="D312" i="25"/>
  <c r="D313" i="25"/>
  <c r="D314" i="25"/>
  <c r="D315" i="25"/>
  <c r="D316" i="25"/>
  <c r="D317" i="25"/>
  <c r="D318" i="25"/>
  <c r="D319" i="25"/>
  <c r="D320" i="25"/>
  <c r="D321" i="25"/>
  <c r="D322" i="25"/>
  <c r="D323" i="25"/>
  <c r="D324" i="25"/>
  <c r="D325" i="25"/>
  <c r="D326" i="25"/>
  <c r="D327" i="25"/>
  <c r="D328" i="25"/>
  <c r="D329" i="25"/>
  <c r="D330" i="25"/>
  <c r="D331" i="25"/>
  <c r="D332" i="25"/>
  <c r="D333" i="25"/>
  <c r="D334" i="25"/>
  <c r="D335" i="25"/>
  <c r="D336" i="25"/>
  <c r="D337" i="25"/>
  <c r="D338" i="25"/>
  <c r="D339" i="25"/>
  <c r="D340" i="25"/>
  <c r="D341" i="25"/>
  <c r="D342" i="25"/>
  <c r="D343" i="25"/>
  <c r="D344" i="25"/>
  <c r="D345" i="25"/>
  <c r="D346" i="25"/>
  <c r="D347" i="25"/>
  <c r="D348" i="25"/>
  <c r="D349" i="25"/>
  <c r="D350" i="25"/>
  <c r="D351" i="25"/>
  <c r="D352" i="25"/>
  <c r="D353" i="25"/>
  <c r="D354" i="25"/>
  <c r="D355" i="25"/>
  <c r="D356" i="25"/>
  <c r="D357" i="25"/>
  <c r="D358" i="25"/>
  <c r="D359" i="25"/>
  <c r="D360" i="25"/>
  <c r="D361" i="25"/>
  <c r="D362" i="25"/>
  <c r="D363" i="25"/>
  <c r="D364" i="25"/>
  <c r="D365" i="25"/>
  <c r="D366" i="25"/>
  <c r="D367" i="25"/>
  <c r="D368" i="25"/>
  <c r="D369" i="25"/>
  <c r="D370" i="25"/>
  <c r="D371" i="25"/>
  <c r="D372" i="25"/>
  <c r="D373" i="25"/>
  <c r="D374" i="25"/>
  <c r="D375" i="25"/>
  <c r="D376" i="25"/>
  <c r="D377" i="25"/>
  <c r="D378" i="25"/>
  <c r="D379" i="25"/>
  <c r="D380" i="25"/>
  <c r="D381" i="25"/>
  <c r="D382" i="25"/>
  <c r="D383" i="25"/>
  <c r="D384" i="25"/>
  <c r="D385" i="25"/>
  <c r="D386" i="25"/>
  <c r="D387" i="25"/>
  <c r="D388" i="25"/>
  <c r="D389" i="25"/>
  <c r="D390" i="25"/>
  <c r="D391" i="25"/>
  <c r="D392" i="25"/>
  <c r="D393" i="25"/>
  <c r="D394" i="25"/>
  <c r="D395" i="25"/>
  <c r="D396" i="25"/>
  <c r="D397" i="25"/>
  <c r="D398" i="25"/>
  <c r="D399" i="25"/>
  <c r="D400" i="25"/>
  <c r="D401" i="25"/>
  <c r="D402" i="25"/>
  <c r="D403" i="25"/>
  <c r="D404" i="25"/>
  <c r="D405" i="25"/>
  <c r="D406" i="25"/>
  <c r="D407" i="25"/>
  <c r="D408" i="25"/>
  <c r="D409" i="25"/>
  <c r="D410" i="25"/>
  <c r="D411" i="25"/>
  <c r="D412" i="25"/>
  <c r="D413" i="25"/>
  <c r="D414" i="25"/>
  <c r="D415" i="25"/>
  <c r="D416" i="25"/>
  <c r="D417" i="25"/>
  <c r="D418" i="25"/>
  <c r="D419" i="25"/>
  <c r="D420" i="25"/>
  <c r="D421" i="25"/>
  <c r="D422" i="25"/>
  <c r="D423" i="25"/>
  <c r="D424" i="25"/>
  <c r="D425" i="25"/>
  <c r="D426" i="25"/>
  <c r="D427" i="25"/>
  <c r="D428" i="25"/>
  <c r="D429" i="25"/>
  <c r="D430" i="25"/>
  <c r="D431" i="25"/>
  <c r="D432" i="25"/>
  <c r="D433" i="25"/>
  <c r="D434" i="25"/>
  <c r="D435" i="25"/>
  <c r="D436" i="25"/>
  <c r="D437" i="25"/>
  <c r="D438" i="25"/>
  <c r="D439" i="25"/>
  <c r="D440" i="25"/>
  <c r="D441" i="25"/>
  <c r="D442" i="25"/>
  <c r="D443" i="25"/>
  <c r="D444" i="25"/>
  <c r="D445" i="25"/>
  <c r="D446" i="25"/>
  <c r="D447" i="25"/>
  <c r="D448" i="25"/>
  <c r="D449" i="25"/>
  <c r="D450" i="25"/>
  <c r="D451" i="25"/>
  <c r="D452" i="25"/>
  <c r="D453" i="25"/>
  <c r="D454" i="25"/>
  <c r="D455" i="25"/>
  <c r="D456" i="25"/>
  <c r="D457" i="25"/>
  <c r="D458" i="25"/>
  <c r="D459" i="25"/>
  <c r="D460" i="25"/>
  <c r="D461" i="25"/>
  <c r="D462" i="25"/>
  <c r="D463" i="25"/>
  <c r="D464" i="25"/>
  <c r="D465" i="25"/>
  <c r="D466" i="25"/>
  <c r="D467" i="25"/>
  <c r="D468" i="25"/>
  <c r="D469" i="25"/>
  <c r="D470" i="25"/>
  <c r="D471" i="25"/>
  <c r="D472" i="25"/>
  <c r="D473" i="25"/>
  <c r="D474" i="25"/>
  <c r="D475" i="25"/>
  <c r="D476" i="25"/>
  <c r="D477" i="25"/>
  <c r="D478" i="25"/>
  <c r="D479" i="25"/>
  <c r="D480" i="25"/>
  <c r="D481" i="25"/>
  <c r="D482" i="25"/>
  <c r="D483" i="25"/>
  <c r="D484" i="25"/>
  <c r="D485" i="25"/>
  <c r="D486" i="25"/>
  <c r="D487" i="25"/>
  <c r="D488" i="25"/>
  <c r="D489" i="25"/>
  <c r="D490" i="25"/>
  <c r="D491" i="25"/>
  <c r="D492" i="25"/>
  <c r="D493" i="25"/>
  <c r="D494" i="25"/>
  <c r="D495" i="25"/>
  <c r="D496" i="25"/>
  <c r="D497" i="25"/>
  <c r="D498" i="25"/>
  <c r="D499" i="25"/>
  <c r="D500" i="25"/>
  <c r="D501" i="25"/>
  <c r="D502" i="25"/>
  <c r="D503" i="25"/>
  <c r="D504" i="25"/>
  <c r="D505" i="25"/>
  <c r="D506" i="25"/>
  <c r="D507" i="25"/>
  <c r="D508" i="25"/>
  <c r="D509" i="25"/>
  <c r="D510" i="25"/>
  <c r="D511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206" i="25"/>
  <c r="B207" i="25"/>
  <c r="B208" i="25"/>
  <c r="B209" i="25"/>
  <c r="B210" i="25"/>
  <c r="B211" i="25"/>
  <c r="B212" i="25"/>
  <c r="B213" i="25"/>
  <c r="B214" i="25"/>
  <c r="B215" i="25"/>
  <c r="B216" i="25"/>
  <c r="B217" i="25"/>
  <c r="B218" i="25"/>
  <c r="B219" i="25"/>
  <c r="B220" i="25"/>
  <c r="B221" i="25"/>
  <c r="B222" i="25"/>
  <c r="B223" i="25"/>
  <c r="B224" i="25"/>
  <c r="B225" i="25"/>
  <c r="B226" i="25"/>
  <c r="B227" i="25"/>
  <c r="B228" i="25"/>
  <c r="B229" i="25"/>
  <c r="B230" i="25"/>
  <c r="B231" i="25"/>
  <c r="B232" i="25"/>
  <c r="B233" i="25"/>
  <c r="B234" i="25"/>
  <c r="B235" i="25"/>
  <c r="B236" i="25"/>
  <c r="B237" i="25"/>
  <c r="B238" i="25"/>
  <c r="B239" i="25"/>
  <c r="B240" i="25"/>
  <c r="B241" i="25"/>
  <c r="B242" i="25"/>
  <c r="B243" i="25"/>
  <c r="B244" i="25"/>
  <c r="B245" i="25"/>
  <c r="B246" i="25"/>
  <c r="B247" i="25"/>
  <c r="B248" i="25"/>
  <c r="B249" i="25"/>
  <c r="B250" i="25"/>
  <c r="B251" i="25"/>
  <c r="B252" i="25"/>
  <c r="B253" i="25"/>
  <c r="B254" i="25"/>
  <c r="B255" i="25"/>
  <c r="B256" i="25"/>
  <c r="B257" i="25"/>
  <c r="B258" i="25"/>
  <c r="B259" i="25"/>
  <c r="B260" i="25"/>
  <c r="B261" i="25"/>
  <c r="B262" i="25"/>
  <c r="B263" i="25"/>
  <c r="B264" i="25"/>
  <c r="B265" i="25"/>
  <c r="B266" i="25"/>
  <c r="B267" i="25"/>
  <c r="B268" i="25"/>
  <c r="B269" i="25"/>
  <c r="B270" i="25"/>
  <c r="B271" i="25"/>
  <c r="B272" i="25"/>
  <c r="B273" i="25"/>
  <c r="B274" i="25"/>
  <c r="B275" i="25"/>
  <c r="B276" i="25"/>
  <c r="B277" i="25"/>
  <c r="B278" i="25"/>
  <c r="B279" i="25"/>
  <c r="B280" i="25"/>
  <c r="B281" i="25"/>
  <c r="B282" i="25"/>
  <c r="B283" i="25"/>
  <c r="B284" i="25"/>
  <c r="B285" i="25"/>
  <c r="B286" i="25"/>
  <c r="B287" i="25"/>
  <c r="B288" i="25"/>
  <c r="B289" i="25"/>
  <c r="B290" i="25"/>
  <c r="B291" i="25"/>
  <c r="B292" i="25"/>
  <c r="B293" i="25"/>
  <c r="B294" i="25"/>
  <c r="B295" i="25"/>
  <c r="B296" i="25"/>
  <c r="B297" i="25"/>
  <c r="B298" i="25"/>
  <c r="B299" i="25"/>
  <c r="B300" i="25"/>
  <c r="B301" i="25"/>
  <c r="B302" i="25"/>
  <c r="B303" i="25"/>
  <c r="B304" i="25"/>
  <c r="B305" i="25"/>
  <c r="B306" i="25"/>
  <c r="B307" i="25"/>
  <c r="B308" i="25"/>
  <c r="B309" i="25"/>
  <c r="B310" i="25"/>
  <c r="B311" i="25"/>
  <c r="B312" i="25"/>
  <c r="B313" i="25"/>
  <c r="B314" i="25"/>
  <c r="B315" i="25"/>
  <c r="B316" i="25"/>
  <c r="B317" i="25"/>
  <c r="B318" i="25"/>
  <c r="B319" i="25"/>
  <c r="B320" i="25"/>
  <c r="B321" i="25"/>
  <c r="B322" i="25"/>
  <c r="B323" i="25"/>
  <c r="B324" i="25"/>
  <c r="B325" i="25"/>
  <c r="B326" i="25"/>
  <c r="B327" i="25"/>
  <c r="B328" i="25"/>
  <c r="B329" i="25"/>
  <c r="B330" i="25"/>
  <c r="B331" i="25"/>
  <c r="B332" i="25"/>
  <c r="B333" i="25"/>
  <c r="B334" i="25"/>
  <c r="B335" i="25"/>
  <c r="B336" i="25"/>
  <c r="B337" i="25"/>
  <c r="B338" i="25"/>
  <c r="B339" i="25"/>
  <c r="B340" i="25"/>
  <c r="B341" i="25"/>
  <c r="B342" i="25"/>
  <c r="B343" i="25"/>
  <c r="B344" i="25"/>
  <c r="B345" i="25"/>
  <c r="B346" i="25"/>
  <c r="B347" i="25"/>
  <c r="B348" i="25"/>
  <c r="B349" i="25"/>
  <c r="B350" i="25"/>
  <c r="B351" i="25"/>
  <c r="B352" i="25"/>
  <c r="B353" i="25"/>
  <c r="B354" i="25"/>
  <c r="B355" i="25"/>
  <c r="B356" i="25"/>
  <c r="B357" i="25"/>
  <c r="B358" i="25"/>
  <c r="B359" i="25"/>
  <c r="B360" i="25"/>
  <c r="B361" i="25"/>
  <c r="B362" i="25"/>
  <c r="B363" i="25"/>
  <c r="B364" i="25"/>
  <c r="B365" i="25"/>
  <c r="B366" i="25"/>
  <c r="B367" i="25"/>
  <c r="B368" i="25"/>
  <c r="B369" i="25"/>
  <c r="B370" i="25"/>
  <c r="B371" i="25"/>
  <c r="B372" i="25"/>
  <c r="B373" i="25"/>
  <c r="B374" i="25"/>
  <c r="B375" i="25"/>
  <c r="B376" i="25"/>
  <c r="B377" i="25"/>
  <c r="B378" i="25"/>
  <c r="B379" i="25"/>
  <c r="B380" i="25"/>
  <c r="B381" i="25"/>
  <c r="B382" i="25"/>
  <c r="B383" i="25"/>
  <c r="B384" i="25"/>
  <c r="B385" i="25"/>
  <c r="B386" i="25"/>
  <c r="B387" i="25"/>
  <c r="B388" i="25"/>
  <c r="B389" i="25"/>
  <c r="B390" i="25"/>
  <c r="B391" i="25"/>
  <c r="B392" i="25"/>
  <c r="B393" i="25"/>
  <c r="B394" i="25"/>
  <c r="B395" i="25"/>
  <c r="B396" i="25"/>
  <c r="B397" i="25"/>
  <c r="B398" i="25"/>
  <c r="B399" i="25"/>
  <c r="B400" i="25"/>
  <c r="B401" i="25"/>
  <c r="B402" i="25"/>
  <c r="B403" i="25"/>
  <c r="B404" i="25"/>
  <c r="B405" i="25"/>
  <c r="B406" i="25"/>
  <c r="B407" i="25"/>
  <c r="B408" i="25"/>
  <c r="B409" i="25"/>
  <c r="B410" i="25"/>
  <c r="B411" i="25"/>
  <c r="B412" i="25"/>
  <c r="B413" i="25"/>
  <c r="B414" i="25"/>
  <c r="B415" i="25"/>
  <c r="B416" i="25"/>
  <c r="B417" i="25"/>
  <c r="B418" i="25"/>
  <c r="B419" i="25"/>
  <c r="B420" i="25"/>
  <c r="B421" i="25"/>
  <c r="B422" i="25"/>
  <c r="B423" i="25"/>
  <c r="B424" i="25"/>
  <c r="B425" i="25"/>
  <c r="B426" i="25"/>
  <c r="B427" i="25"/>
  <c r="B428" i="25"/>
  <c r="B429" i="25"/>
  <c r="B430" i="25"/>
  <c r="B431" i="25"/>
  <c r="B432" i="25"/>
  <c r="B433" i="25"/>
  <c r="B434" i="25"/>
  <c r="B435" i="25"/>
  <c r="B436" i="25"/>
  <c r="B437" i="25"/>
  <c r="B438" i="25"/>
  <c r="B439" i="25"/>
  <c r="B440" i="25"/>
  <c r="B441" i="25"/>
  <c r="B442" i="25"/>
  <c r="B443" i="25"/>
  <c r="B444" i="25"/>
  <c r="B445" i="25"/>
  <c r="B446" i="25"/>
  <c r="B447" i="25"/>
  <c r="B448" i="25"/>
  <c r="B449" i="25"/>
  <c r="B450" i="25"/>
  <c r="B451" i="25"/>
  <c r="B452" i="25"/>
  <c r="B453" i="25"/>
  <c r="B454" i="25"/>
  <c r="B455" i="25"/>
  <c r="B456" i="25"/>
  <c r="B457" i="25"/>
  <c r="B458" i="25"/>
  <c r="B459" i="25"/>
  <c r="B460" i="25"/>
  <c r="B461" i="25"/>
  <c r="B462" i="25"/>
  <c r="B463" i="25"/>
  <c r="B464" i="25"/>
  <c r="B465" i="25"/>
  <c r="B466" i="25"/>
  <c r="B467" i="25"/>
  <c r="B468" i="25"/>
  <c r="B469" i="25"/>
  <c r="B470" i="25"/>
  <c r="B471" i="25"/>
  <c r="B472" i="25"/>
  <c r="B473" i="25"/>
  <c r="B474" i="25"/>
  <c r="B475" i="25"/>
  <c r="B476" i="25"/>
  <c r="B477" i="25"/>
  <c r="B478" i="25"/>
  <c r="B479" i="25"/>
  <c r="B480" i="25"/>
  <c r="B481" i="25"/>
  <c r="B482" i="25"/>
  <c r="B483" i="25"/>
  <c r="B484" i="25"/>
  <c r="B485" i="25"/>
  <c r="B486" i="25"/>
  <c r="B487" i="25"/>
  <c r="B488" i="25"/>
  <c r="B489" i="25"/>
  <c r="B490" i="25"/>
  <c r="B491" i="25"/>
  <c r="B492" i="25"/>
  <c r="B493" i="25"/>
  <c r="B494" i="25"/>
  <c r="B495" i="25"/>
  <c r="B496" i="25"/>
  <c r="B497" i="25"/>
  <c r="B498" i="25"/>
  <c r="B499" i="25"/>
  <c r="B500" i="25"/>
  <c r="B501" i="25"/>
  <c r="B502" i="25"/>
  <c r="B503" i="25"/>
  <c r="B504" i="25"/>
  <c r="B505" i="25"/>
  <c r="B506" i="25"/>
  <c r="B507" i="25"/>
  <c r="B508" i="25"/>
  <c r="B509" i="25"/>
  <c r="B510" i="25"/>
  <c r="B511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AE107" i="25"/>
  <c r="AE108" i="25"/>
  <c r="AE109" i="25"/>
  <c r="AE110" i="25"/>
  <c r="AE111" i="25"/>
  <c r="AE112" i="25"/>
  <c r="AE113" i="25"/>
  <c r="AE114" i="25"/>
  <c r="AE115" i="25"/>
  <c r="AE116" i="25"/>
  <c r="AE117" i="25"/>
  <c r="AE118" i="25"/>
  <c r="AE119" i="25"/>
  <c r="AE120" i="25"/>
  <c r="AE121" i="25"/>
  <c r="AE122" i="25"/>
  <c r="AE123" i="25"/>
  <c r="AE124" i="25"/>
  <c r="AE125" i="25"/>
  <c r="AE126" i="25"/>
  <c r="AE127" i="25"/>
  <c r="AE128" i="25"/>
  <c r="AE129" i="25"/>
  <c r="AE130" i="25"/>
  <c r="AE131" i="25"/>
  <c r="AE132" i="25"/>
  <c r="AE133" i="25"/>
  <c r="AE134" i="25"/>
  <c r="AE135" i="25"/>
  <c r="AE136" i="25"/>
  <c r="AE137" i="25"/>
  <c r="AE138" i="25"/>
  <c r="AE139" i="25"/>
  <c r="AE140" i="25"/>
  <c r="AE141" i="25"/>
  <c r="AE142" i="25"/>
  <c r="AE143" i="25"/>
  <c r="AE144" i="25"/>
  <c r="AE145" i="25"/>
  <c r="AE146" i="25"/>
  <c r="AE147" i="25"/>
  <c r="AE148" i="25"/>
  <c r="AE149" i="25"/>
  <c r="AE150" i="25"/>
  <c r="AE151" i="25"/>
  <c r="AE152" i="25"/>
  <c r="AE153" i="25"/>
  <c r="AE154" i="25"/>
  <c r="AE155" i="25"/>
  <c r="AE156" i="25"/>
  <c r="AE157" i="25"/>
  <c r="AE158" i="25"/>
  <c r="AE159" i="25"/>
  <c r="AE160" i="25"/>
  <c r="AE161" i="25"/>
  <c r="AE162" i="25"/>
  <c r="AE163" i="25"/>
  <c r="AE164" i="25"/>
  <c r="AE165" i="25"/>
  <c r="AE166" i="25"/>
  <c r="AE167" i="25"/>
  <c r="AE168" i="25"/>
  <c r="AE169" i="25"/>
  <c r="AE170" i="25"/>
  <c r="AE171" i="25"/>
  <c r="AE172" i="25"/>
  <c r="AE173" i="25"/>
  <c r="AE174" i="25"/>
  <c r="AE175" i="25"/>
  <c r="AE176" i="25"/>
  <c r="AE177" i="25"/>
  <c r="AE178" i="25"/>
  <c r="AE179" i="25"/>
  <c r="AE180" i="25"/>
  <c r="AE181" i="25"/>
  <c r="AE182" i="25"/>
  <c r="AE183" i="25"/>
  <c r="AE184" i="25"/>
  <c r="AE185" i="25"/>
  <c r="AE186" i="25"/>
  <c r="AE187" i="25"/>
  <c r="AE188" i="25"/>
  <c r="AE189" i="25"/>
  <c r="AE190" i="25"/>
  <c r="AE191" i="25"/>
  <c r="AE192" i="25"/>
  <c r="AE193" i="25"/>
  <c r="AE194" i="25"/>
  <c r="AE195" i="25"/>
  <c r="AE196" i="25"/>
  <c r="AE197" i="25"/>
  <c r="AE198" i="25"/>
  <c r="AE199" i="25"/>
  <c r="AE200" i="25"/>
  <c r="AE201" i="25"/>
  <c r="AE202" i="25"/>
  <c r="AE203" i="25"/>
  <c r="AE204" i="25"/>
  <c r="AE205" i="25"/>
  <c r="AE206" i="25"/>
  <c r="AE207" i="25"/>
  <c r="AE208" i="25"/>
  <c r="AE209" i="25"/>
  <c r="AE210" i="25"/>
  <c r="AE211" i="25"/>
  <c r="AE212" i="25"/>
  <c r="AE213" i="25"/>
  <c r="AE214" i="25"/>
  <c r="AE215" i="25"/>
  <c r="AE216" i="25"/>
  <c r="AE217" i="25"/>
  <c r="AE218" i="25"/>
  <c r="AE219" i="25"/>
  <c r="AE220" i="25"/>
  <c r="AE221" i="25"/>
  <c r="AE222" i="25"/>
  <c r="AE223" i="25"/>
  <c r="AE224" i="25"/>
  <c r="AE225" i="25"/>
  <c r="AE226" i="25"/>
  <c r="AE227" i="25"/>
  <c r="AE228" i="25"/>
  <c r="AE229" i="25"/>
  <c r="AE230" i="25"/>
  <c r="AE231" i="25"/>
  <c r="AE232" i="25"/>
  <c r="AE233" i="25"/>
  <c r="AE234" i="25"/>
  <c r="AE235" i="25"/>
  <c r="AE236" i="25"/>
  <c r="AE237" i="25"/>
  <c r="AE238" i="25"/>
  <c r="AE239" i="25"/>
  <c r="AE240" i="25"/>
  <c r="AE241" i="25"/>
  <c r="AE242" i="25"/>
  <c r="AE243" i="25"/>
  <c r="AE244" i="25"/>
  <c r="AE245" i="25"/>
  <c r="AE246" i="25"/>
  <c r="AE247" i="25"/>
  <c r="AE248" i="25"/>
  <c r="AE249" i="25"/>
  <c r="AE250" i="25"/>
  <c r="AE251" i="25"/>
  <c r="AE252" i="25"/>
  <c r="AE253" i="25"/>
  <c r="AE254" i="25"/>
  <c r="AE255" i="25"/>
  <c r="AE256" i="25"/>
  <c r="AE257" i="25"/>
  <c r="AE258" i="25"/>
  <c r="AE259" i="25"/>
  <c r="AE260" i="25"/>
  <c r="AE261" i="25"/>
  <c r="AE262" i="25"/>
  <c r="AE263" i="25"/>
  <c r="AE264" i="25"/>
  <c r="AE265" i="25"/>
  <c r="AE266" i="25"/>
  <c r="AE267" i="25"/>
  <c r="AE268" i="25"/>
  <c r="AE269" i="25"/>
  <c r="AE270" i="25"/>
  <c r="AE271" i="25"/>
  <c r="AE272" i="25"/>
  <c r="AE273" i="25"/>
  <c r="AE274" i="25"/>
  <c r="AE275" i="25"/>
  <c r="AE276" i="25"/>
  <c r="AE277" i="25"/>
  <c r="AE278" i="25"/>
  <c r="AE279" i="25"/>
  <c r="AE280" i="25"/>
  <c r="AE281" i="25"/>
  <c r="AE282" i="25"/>
  <c r="AE283" i="25"/>
  <c r="AE284" i="25"/>
  <c r="AE285" i="25"/>
  <c r="AE286" i="25"/>
  <c r="AE287" i="25"/>
  <c r="AE288" i="25"/>
  <c r="AE289" i="25"/>
  <c r="AE290" i="25"/>
  <c r="AE291" i="25"/>
  <c r="AE292" i="25"/>
  <c r="AE293" i="25"/>
  <c r="AE294" i="25"/>
  <c r="AE295" i="25"/>
  <c r="AE296" i="25"/>
  <c r="AE297" i="25"/>
  <c r="AE298" i="25"/>
  <c r="AE299" i="25"/>
  <c r="AE300" i="25"/>
  <c r="AE301" i="25"/>
  <c r="AE302" i="25"/>
  <c r="AE303" i="25"/>
  <c r="AE304" i="25"/>
  <c r="AE305" i="25"/>
  <c r="AE306" i="25"/>
  <c r="AE307" i="25"/>
  <c r="AE308" i="25"/>
  <c r="AE309" i="25"/>
  <c r="AE310" i="25"/>
  <c r="AE311" i="25"/>
  <c r="AE312" i="25"/>
  <c r="AE313" i="25"/>
  <c r="AE314" i="25"/>
  <c r="AE315" i="25"/>
  <c r="AE316" i="25"/>
  <c r="AE317" i="25"/>
  <c r="AE318" i="25"/>
  <c r="AE319" i="25"/>
  <c r="AE320" i="25"/>
  <c r="AE321" i="25"/>
  <c r="AE322" i="25"/>
  <c r="AE323" i="25"/>
  <c r="AE324" i="25"/>
  <c r="AE325" i="25"/>
  <c r="AE326" i="25"/>
  <c r="AE327" i="25"/>
  <c r="AE328" i="25"/>
  <c r="AE329" i="25"/>
  <c r="AE330" i="25"/>
  <c r="AE331" i="25"/>
  <c r="AE332" i="25"/>
  <c r="AE333" i="25"/>
  <c r="AE334" i="25"/>
  <c r="AE335" i="25"/>
  <c r="AE336" i="25"/>
  <c r="AE337" i="25"/>
  <c r="AE338" i="25"/>
  <c r="AE339" i="25"/>
  <c r="AE340" i="25"/>
  <c r="AE341" i="25"/>
  <c r="AE342" i="25"/>
  <c r="AE343" i="25"/>
  <c r="AE344" i="25"/>
  <c r="AE345" i="25"/>
  <c r="AE346" i="25"/>
  <c r="AE347" i="25"/>
  <c r="AE348" i="25"/>
  <c r="AE349" i="25"/>
  <c r="AE350" i="25"/>
  <c r="AE351" i="25"/>
  <c r="AE352" i="25"/>
  <c r="AE353" i="25"/>
  <c r="AE354" i="25"/>
  <c r="AE355" i="25"/>
  <c r="AE356" i="25"/>
  <c r="AE357" i="25"/>
  <c r="AE358" i="25"/>
  <c r="AE359" i="25"/>
  <c r="AE360" i="25"/>
  <c r="AE361" i="25"/>
  <c r="AE362" i="25"/>
  <c r="AE363" i="25"/>
  <c r="AE364" i="25"/>
  <c r="AE365" i="25"/>
  <c r="AE366" i="25"/>
  <c r="AE367" i="25"/>
  <c r="AE368" i="25"/>
  <c r="AE369" i="25"/>
  <c r="AE370" i="25"/>
  <c r="AE371" i="25"/>
  <c r="AE372" i="25"/>
  <c r="AE373" i="25"/>
  <c r="AE374" i="25"/>
  <c r="AE375" i="25"/>
  <c r="AE376" i="25"/>
  <c r="AE377" i="25"/>
  <c r="AE378" i="25"/>
  <c r="AE379" i="25"/>
  <c r="AE380" i="25"/>
  <c r="AE381" i="25"/>
  <c r="AE382" i="25"/>
  <c r="AE383" i="25"/>
  <c r="AE384" i="25"/>
  <c r="AE385" i="25"/>
  <c r="AE386" i="25"/>
  <c r="AE387" i="25"/>
  <c r="AE388" i="25"/>
  <c r="AE389" i="25"/>
  <c r="AE390" i="25"/>
  <c r="AE391" i="25"/>
  <c r="AE392" i="25"/>
  <c r="AE393" i="25"/>
  <c r="AE394" i="25"/>
  <c r="AE395" i="25"/>
  <c r="AE396" i="25"/>
  <c r="AE397" i="25"/>
  <c r="AE398" i="25"/>
  <c r="AE399" i="25"/>
  <c r="AE400" i="25"/>
  <c r="AE401" i="25"/>
  <c r="AE402" i="25"/>
  <c r="AE403" i="25"/>
  <c r="AE404" i="25"/>
  <c r="AE405" i="25"/>
  <c r="AE406" i="25"/>
  <c r="AE407" i="25"/>
  <c r="AE408" i="25"/>
  <c r="AE409" i="25"/>
  <c r="AE410" i="25"/>
  <c r="AE411" i="25"/>
  <c r="AE412" i="25"/>
  <c r="AE413" i="25"/>
  <c r="AE414" i="25"/>
  <c r="AE415" i="25"/>
  <c r="AE416" i="25"/>
  <c r="AE417" i="25"/>
  <c r="AE418" i="25"/>
  <c r="AE419" i="25"/>
  <c r="AE420" i="25"/>
  <c r="AE421" i="25"/>
  <c r="AE422" i="25"/>
  <c r="AE423" i="25"/>
  <c r="AE424" i="25"/>
  <c r="AE425" i="25"/>
  <c r="AE426" i="25"/>
  <c r="AE427" i="25"/>
  <c r="AE428" i="25"/>
  <c r="AE429" i="25"/>
  <c r="AE430" i="25"/>
  <c r="AE431" i="25"/>
  <c r="AE432" i="25"/>
  <c r="AE433" i="25"/>
  <c r="AE434" i="25"/>
  <c r="AE435" i="25"/>
  <c r="AE436" i="25"/>
  <c r="AE437" i="25"/>
  <c r="AE438" i="25"/>
  <c r="AE439" i="25"/>
  <c r="AE440" i="25"/>
  <c r="AE441" i="25"/>
  <c r="AE442" i="25"/>
  <c r="AE443" i="25"/>
  <c r="AE444" i="25"/>
  <c r="AE445" i="25"/>
  <c r="AE446" i="25"/>
  <c r="AE447" i="25"/>
  <c r="AE448" i="25"/>
  <c r="AE449" i="25"/>
  <c r="AE450" i="25"/>
  <c r="AE451" i="25"/>
  <c r="AE452" i="25"/>
  <c r="AE453" i="25"/>
  <c r="AE454" i="25"/>
  <c r="AE455" i="25"/>
  <c r="AE456" i="25"/>
  <c r="AE457" i="25"/>
  <c r="AE458" i="25"/>
  <c r="AE459" i="25"/>
  <c r="AE460" i="25"/>
  <c r="AE461" i="25"/>
  <c r="AE462" i="25"/>
  <c r="AE463" i="25"/>
  <c r="AE464" i="25"/>
  <c r="AE465" i="25"/>
  <c r="AE466" i="25"/>
  <c r="AE467" i="25"/>
  <c r="AE468" i="25"/>
  <c r="AE469" i="25"/>
  <c r="AE470" i="25"/>
  <c r="AE471" i="25"/>
  <c r="AE472" i="25"/>
  <c r="AE473" i="25"/>
  <c r="AE474" i="25"/>
  <c r="AE475" i="25"/>
  <c r="AE476" i="25"/>
  <c r="AE477" i="25"/>
  <c r="AE478" i="25"/>
  <c r="AE479" i="25"/>
  <c r="AE480" i="25"/>
  <c r="AE481" i="25"/>
  <c r="AE482" i="25"/>
  <c r="AE483" i="25"/>
  <c r="AE484" i="25"/>
  <c r="AE485" i="25"/>
  <c r="AE486" i="25"/>
  <c r="AE487" i="25"/>
  <c r="AE488" i="25"/>
  <c r="AE489" i="25"/>
  <c r="AE490" i="25"/>
  <c r="AE491" i="25"/>
  <c r="AE492" i="25"/>
  <c r="AE493" i="25"/>
  <c r="AE494" i="25"/>
  <c r="AE495" i="25"/>
  <c r="AE496" i="25"/>
  <c r="AE497" i="25"/>
  <c r="AE498" i="25"/>
  <c r="AE499" i="25"/>
  <c r="AE500" i="25"/>
  <c r="AE501" i="25"/>
  <c r="AE502" i="25"/>
  <c r="AE503" i="25"/>
  <c r="AE504" i="25"/>
  <c r="AE505" i="25"/>
  <c r="AE506" i="25"/>
  <c r="AE507" i="25"/>
  <c r="AE508" i="25"/>
  <c r="AE509" i="25"/>
  <c r="AE510" i="25"/>
  <c r="AE511" i="25"/>
  <c r="AD13" i="25" l="1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AD107" i="25"/>
  <c r="AD108" i="25"/>
  <c r="AD109" i="25"/>
  <c r="AD110" i="25"/>
  <c r="AD111" i="25"/>
  <c r="AD112" i="25"/>
  <c r="AD113" i="25"/>
  <c r="AD114" i="25"/>
  <c r="AD115" i="25"/>
  <c r="AD116" i="25"/>
  <c r="AD117" i="25"/>
  <c r="AD118" i="25"/>
  <c r="AD119" i="25"/>
  <c r="AD120" i="25"/>
  <c r="AD121" i="25"/>
  <c r="AD122" i="25"/>
  <c r="AD123" i="25"/>
  <c r="AD124" i="25"/>
  <c r="AD125" i="25"/>
  <c r="AD126" i="25"/>
  <c r="AD127" i="25"/>
  <c r="AD128" i="25"/>
  <c r="AD129" i="25"/>
  <c r="AD130" i="25"/>
  <c r="AD131" i="25"/>
  <c r="AD132" i="25"/>
  <c r="AD133" i="25"/>
  <c r="AD134" i="25"/>
  <c r="AD135" i="25"/>
  <c r="AD136" i="25"/>
  <c r="AD137" i="25"/>
  <c r="AD138" i="25"/>
  <c r="AD139" i="25"/>
  <c r="AD140" i="25"/>
  <c r="AD141" i="25"/>
  <c r="AD142" i="25"/>
  <c r="AD143" i="25"/>
  <c r="AD144" i="25"/>
  <c r="AD145" i="25"/>
  <c r="AD146" i="25"/>
  <c r="AD147" i="25"/>
  <c r="AD148" i="25"/>
  <c r="AD149" i="25"/>
  <c r="AD150" i="25"/>
  <c r="AD151" i="25"/>
  <c r="AD152" i="25"/>
  <c r="AD153" i="25"/>
  <c r="AD154" i="25"/>
  <c r="AD155" i="25"/>
  <c r="AD156" i="25"/>
  <c r="AD157" i="25"/>
  <c r="AD158" i="25"/>
  <c r="AD159" i="25"/>
  <c r="AD160" i="25"/>
  <c r="AD161" i="25"/>
  <c r="AD162" i="25"/>
  <c r="AD163" i="25"/>
  <c r="AD164" i="25"/>
  <c r="AD165" i="25"/>
  <c r="AD166" i="25"/>
  <c r="AD167" i="25"/>
  <c r="AD168" i="25"/>
  <c r="AD169" i="25"/>
  <c r="AD170" i="25"/>
  <c r="AD171" i="25"/>
  <c r="AD172" i="25"/>
  <c r="AD173" i="25"/>
  <c r="AD174" i="25"/>
  <c r="AD175" i="25"/>
  <c r="AD176" i="25"/>
  <c r="AD177" i="25"/>
  <c r="AD178" i="25"/>
  <c r="AD179" i="25"/>
  <c r="AD180" i="25"/>
  <c r="AD181" i="25"/>
  <c r="AD182" i="25"/>
  <c r="AD183" i="25"/>
  <c r="AD184" i="25"/>
  <c r="AD185" i="25"/>
  <c r="AD186" i="25"/>
  <c r="AD187" i="25"/>
  <c r="AD188" i="25"/>
  <c r="AD189" i="25"/>
  <c r="AD190" i="25"/>
  <c r="AD191" i="25"/>
  <c r="AD192" i="25"/>
  <c r="AD193" i="25"/>
  <c r="AD194" i="25"/>
  <c r="AD195" i="25"/>
  <c r="AD196" i="25"/>
  <c r="AD197" i="25"/>
  <c r="AD198" i="25"/>
  <c r="AD199" i="25"/>
  <c r="AD200" i="25"/>
  <c r="AD201" i="25"/>
  <c r="AD202" i="25"/>
  <c r="AD203" i="25"/>
  <c r="AD204" i="25"/>
  <c r="AD205" i="25"/>
  <c r="AD206" i="25"/>
  <c r="AD207" i="25"/>
  <c r="AD208" i="25"/>
  <c r="AD209" i="25"/>
  <c r="AD210" i="25"/>
  <c r="AD211" i="25"/>
  <c r="AD212" i="25"/>
  <c r="AD213" i="25"/>
  <c r="AD214" i="25"/>
  <c r="AD215" i="25"/>
  <c r="AD216" i="25"/>
  <c r="AD217" i="25"/>
  <c r="AD218" i="25"/>
  <c r="AD219" i="25"/>
  <c r="AD220" i="25"/>
  <c r="AD221" i="25"/>
  <c r="AD222" i="25"/>
  <c r="AD223" i="25"/>
  <c r="AD224" i="25"/>
  <c r="AD225" i="25"/>
  <c r="AD226" i="25"/>
  <c r="AD227" i="25"/>
  <c r="AD228" i="25"/>
  <c r="AD229" i="25"/>
  <c r="AD230" i="25"/>
  <c r="AD231" i="25"/>
  <c r="AD232" i="25"/>
  <c r="AD233" i="25"/>
  <c r="AD234" i="25"/>
  <c r="AD235" i="25"/>
  <c r="AD236" i="25"/>
  <c r="AD237" i="25"/>
  <c r="AD238" i="25"/>
  <c r="AD239" i="25"/>
  <c r="AD240" i="25"/>
  <c r="AD241" i="25"/>
  <c r="AD242" i="25"/>
  <c r="AD243" i="25"/>
  <c r="AD244" i="25"/>
  <c r="AD245" i="25"/>
  <c r="AD246" i="25"/>
  <c r="AD247" i="25"/>
  <c r="AD248" i="25"/>
  <c r="AD249" i="25"/>
  <c r="AD250" i="25"/>
  <c r="AD251" i="25"/>
  <c r="AD252" i="25"/>
  <c r="AD253" i="25"/>
  <c r="AD254" i="25"/>
  <c r="AD255" i="25"/>
  <c r="AD256" i="25"/>
  <c r="AD257" i="25"/>
  <c r="AD258" i="25"/>
  <c r="AD259" i="25"/>
  <c r="AD260" i="25"/>
  <c r="AD261" i="25"/>
  <c r="AD262" i="25"/>
  <c r="AD263" i="25"/>
  <c r="AD264" i="25"/>
  <c r="AD265" i="25"/>
  <c r="AD266" i="25"/>
  <c r="AD267" i="25"/>
  <c r="AD268" i="25"/>
  <c r="AD269" i="25"/>
  <c r="AD270" i="25"/>
  <c r="AD271" i="25"/>
  <c r="AD272" i="25"/>
  <c r="AD273" i="25"/>
  <c r="AD274" i="25"/>
  <c r="AD275" i="25"/>
  <c r="AD276" i="25"/>
  <c r="AD277" i="25"/>
  <c r="AD278" i="25"/>
  <c r="AD279" i="25"/>
  <c r="AD280" i="25"/>
  <c r="AD281" i="25"/>
  <c r="AD282" i="25"/>
  <c r="AD283" i="25"/>
  <c r="AD284" i="25"/>
  <c r="AD285" i="25"/>
  <c r="AD286" i="25"/>
  <c r="AD287" i="25"/>
  <c r="AD288" i="25"/>
  <c r="AD289" i="25"/>
  <c r="AD290" i="25"/>
  <c r="AD291" i="25"/>
  <c r="AD292" i="25"/>
  <c r="AD293" i="25"/>
  <c r="AD294" i="25"/>
  <c r="AD295" i="25"/>
  <c r="AD296" i="25"/>
  <c r="AD297" i="25"/>
  <c r="AD298" i="25"/>
  <c r="AD299" i="25"/>
  <c r="AD300" i="25"/>
  <c r="AD301" i="25"/>
  <c r="AD302" i="25"/>
  <c r="AD303" i="25"/>
  <c r="AD304" i="25"/>
  <c r="AD305" i="25"/>
  <c r="AD306" i="25"/>
  <c r="AD307" i="25"/>
  <c r="AD308" i="25"/>
  <c r="AD309" i="25"/>
  <c r="AD310" i="25"/>
  <c r="AD311" i="25"/>
  <c r="AD312" i="25"/>
  <c r="AD313" i="25"/>
  <c r="AD314" i="25"/>
  <c r="AD315" i="25"/>
  <c r="AD316" i="25"/>
  <c r="AD317" i="25"/>
  <c r="AD318" i="25"/>
  <c r="AD319" i="25"/>
  <c r="AD320" i="25"/>
  <c r="AD321" i="25"/>
  <c r="AD322" i="25"/>
  <c r="AD323" i="25"/>
  <c r="AD324" i="25"/>
  <c r="AD325" i="25"/>
  <c r="AD326" i="25"/>
  <c r="AD327" i="25"/>
  <c r="AD328" i="25"/>
  <c r="AD329" i="25"/>
  <c r="AD330" i="25"/>
  <c r="AD331" i="25"/>
  <c r="AD332" i="25"/>
  <c r="AD333" i="25"/>
  <c r="AD334" i="25"/>
  <c r="AD335" i="25"/>
  <c r="AD336" i="25"/>
  <c r="AD337" i="25"/>
  <c r="AD338" i="25"/>
  <c r="AD339" i="25"/>
  <c r="AD340" i="25"/>
  <c r="AD341" i="25"/>
  <c r="AD342" i="25"/>
  <c r="AD343" i="25"/>
  <c r="AD344" i="25"/>
  <c r="AD345" i="25"/>
  <c r="AD346" i="25"/>
  <c r="AD347" i="25"/>
  <c r="AD348" i="25"/>
  <c r="AD349" i="25"/>
  <c r="AD350" i="25"/>
  <c r="AD351" i="25"/>
  <c r="AD352" i="25"/>
  <c r="AD353" i="25"/>
  <c r="AD354" i="25"/>
  <c r="AD355" i="25"/>
  <c r="AD356" i="25"/>
  <c r="AD357" i="25"/>
  <c r="AD358" i="25"/>
  <c r="AD359" i="25"/>
  <c r="AD360" i="25"/>
  <c r="AD361" i="25"/>
  <c r="AD362" i="25"/>
  <c r="AD363" i="25"/>
  <c r="AD364" i="25"/>
  <c r="AD365" i="25"/>
  <c r="AD366" i="25"/>
  <c r="AD367" i="25"/>
  <c r="AD368" i="25"/>
  <c r="AD369" i="25"/>
  <c r="AD370" i="25"/>
  <c r="AD371" i="25"/>
  <c r="AD372" i="25"/>
  <c r="AD373" i="25"/>
  <c r="AD374" i="25"/>
  <c r="AD375" i="25"/>
  <c r="AD376" i="25"/>
  <c r="AD377" i="25"/>
  <c r="AD378" i="25"/>
  <c r="AD379" i="25"/>
  <c r="AD380" i="25"/>
  <c r="AD381" i="25"/>
  <c r="AD382" i="25"/>
  <c r="AD383" i="25"/>
  <c r="AD384" i="25"/>
  <c r="AD385" i="25"/>
  <c r="AD386" i="25"/>
  <c r="AD387" i="25"/>
  <c r="AD388" i="25"/>
  <c r="AD389" i="25"/>
  <c r="AD390" i="25"/>
  <c r="AD391" i="25"/>
  <c r="AD392" i="25"/>
  <c r="AD393" i="25"/>
  <c r="AD394" i="25"/>
  <c r="AD395" i="25"/>
  <c r="AD396" i="25"/>
  <c r="AD397" i="25"/>
  <c r="AD398" i="25"/>
  <c r="AD399" i="25"/>
  <c r="AD400" i="25"/>
  <c r="AD401" i="25"/>
  <c r="AD402" i="25"/>
  <c r="AD403" i="25"/>
  <c r="AD404" i="25"/>
  <c r="AD405" i="25"/>
  <c r="AD406" i="25"/>
  <c r="AD407" i="25"/>
  <c r="AD408" i="25"/>
  <c r="AD409" i="25"/>
  <c r="AD410" i="25"/>
  <c r="AD411" i="25"/>
  <c r="AD412" i="25"/>
  <c r="AD413" i="25"/>
  <c r="AD414" i="25"/>
  <c r="AD415" i="25"/>
  <c r="AD416" i="25"/>
  <c r="AD417" i="25"/>
  <c r="AD418" i="25"/>
  <c r="AD419" i="25"/>
  <c r="AD420" i="25"/>
  <c r="AD421" i="25"/>
  <c r="AD422" i="25"/>
  <c r="AD423" i="25"/>
  <c r="AD424" i="25"/>
  <c r="AD425" i="25"/>
  <c r="AD426" i="25"/>
  <c r="AD427" i="25"/>
  <c r="AD428" i="25"/>
  <c r="AD429" i="25"/>
  <c r="AD430" i="25"/>
  <c r="AD431" i="25"/>
  <c r="AD432" i="25"/>
  <c r="AD433" i="25"/>
  <c r="AD434" i="25"/>
  <c r="AD435" i="25"/>
  <c r="AD436" i="25"/>
  <c r="AD437" i="25"/>
  <c r="AD438" i="25"/>
  <c r="AD439" i="25"/>
  <c r="AD440" i="25"/>
  <c r="AD441" i="25"/>
  <c r="AD442" i="25"/>
  <c r="AD443" i="25"/>
  <c r="AD444" i="25"/>
  <c r="AD445" i="25"/>
  <c r="AD446" i="25"/>
  <c r="AD447" i="25"/>
  <c r="AD448" i="25"/>
  <c r="AD449" i="25"/>
  <c r="AD450" i="25"/>
  <c r="AD451" i="25"/>
  <c r="AD452" i="25"/>
  <c r="AD453" i="25"/>
  <c r="AD454" i="25"/>
  <c r="AD455" i="25"/>
  <c r="AD456" i="25"/>
  <c r="AD457" i="25"/>
  <c r="AD458" i="25"/>
  <c r="AD459" i="25"/>
  <c r="AD460" i="25"/>
  <c r="AD461" i="25"/>
  <c r="AD462" i="25"/>
  <c r="AD463" i="25"/>
  <c r="AD464" i="25"/>
  <c r="AD465" i="25"/>
  <c r="AD466" i="25"/>
  <c r="AD467" i="25"/>
  <c r="AD468" i="25"/>
  <c r="AD469" i="25"/>
  <c r="AD470" i="25"/>
  <c r="AD471" i="25"/>
  <c r="AD472" i="25"/>
  <c r="AD473" i="25"/>
  <c r="AD474" i="25"/>
  <c r="AD475" i="25"/>
  <c r="AD476" i="25"/>
  <c r="AD477" i="25"/>
  <c r="AD478" i="25"/>
  <c r="AD479" i="25"/>
  <c r="AD480" i="25"/>
  <c r="AD481" i="25"/>
  <c r="AD482" i="25"/>
  <c r="AD483" i="25"/>
  <c r="AD484" i="25"/>
  <c r="AD485" i="25"/>
  <c r="AD486" i="25"/>
  <c r="AD487" i="25"/>
  <c r="AD488" i="25"/>
  <c r="AD489" i="25"/>
  <c r="AD490" i="25"/>
  <c r="AD491" i="25"/>
  <c r="AD492" i="25"/>
  <c r="AD493" i="25"/>
  <c r="AD494" i="25"/>
  <c r="AD495" i="25"/>
  <c r="AD496" i="25"/>
  <c r="AD497" i="25"/>
  <c r="AD498" i="25"/>
  <c r="AD499" i="25"/>
  <c r="AD500" i="25"/>
  <c r="AD501" i="25"/>
  <c r="AD502" i="25"/>
  <c r="AD503" i="25"/>
  <c r="AD504" i="25"/>
  <c r="AD505" i="25"/>
  <c r="AD506" i="25"/>
  <c r="AD507" i="25"/>
  <c r="AD508" i="25"/>
  <c r="AD509" i="25"/>
  <c r="AD510" i="25"/>
  <c r="AD511" i="25"/>
  <c r="AD12" i="25"/>
  <c r="E61" i="27"/>
  <c r="D61" i="27"/>
  <c r="E60" i="27"/>
  <c r="D60" i="27"/>
  <c r="E59" i="27"/>
  <c r="D59" i="27"/>
  <c r="E58" i="27"/>
  <c r="D58" i="27"/>
  <c r="E57" i="27"/>
  <c r="D57" i="27"/>
  <c r="E56" i="27"/>
  <c r="D56" i="27"/>
  <c r="E55" i="27"/>
  <c r="D55" i="27"/>
  <c r="E54" i="27"/>
  <c r="D54" i="27"/>
  <c r="E53" i="27"/>
  <c r="D53" i="27"/>
  <c r="E52" i="27"/>
  <c r="D52" i="27"/>
  <c r="E51" i="27"/>
  <c r="D51" i="27"/>
  <c r="E50" i="27"/>
  <c r="D50" i="27"/>
  <c r="E49" i="27"/>
  <c r="D49" i="27"/>
  <c r="E48" i="27"/>
  <c r="D48" i="27"/>
  <c r="E47" i="27"/>
  <c r="D47" i="27"/>
  <c r="E46" i="27"/>
  <c r="D46" i="27"/>
  <c r="E45" i="27"/>
  <c r="D45" i="27"/>
  <c r="E44" i="27"/>
  <c r="D44" i="27"/>
  <c r="E43" i="27"/>
  <c r="D43" i="27"/>
  <c r="E42" i="27"/>
  <c r="D42" i="27"/>
  <c r="E41" i="27"/>
  <c r="D41" i="27"/>
  <c r="E40" i="27"/>
  <c r="D40" i="27"/>
  <c r="E39" i="27"/>
  <c r="D39" i="27"/>
  <c r="E38" i="27"/>
  <c r="D38" i="27"/>
  <c r="E37" i="27"/>
  <c r="D37" i="27"/>
  <c r="E36" i="27"/>
  <c r="D36" i="27"/>
  <c r="E35" i="27"/>
  <c r="D35" i="27"/>
  <c r="E34" i="27"/>
  <c r="D34" i="27"/>
  <c r="E33" i="27"/>
  <c r="D33" i="27"/>
  <c r="E32" i="27"/>
  <c r="D32" i="27"/>
  <c r="E31" i="27"/>
  <c r="D31" i="27"/>
  <c r="E30" i="27"/>
  <c r="D30" i="27"/>
  <c r="E29" i="27"/>
  <c r="D29" i="27"/>
  <c r="E28" i="27"/>
  <c r="D28" i="27"/>
  <c r="E27" i="27"/>
  <c r="D27" i="27"/>
  <c r="E26" i="27"/>
  <c r="D26" i="27"/>
  <c r="E25" i="27"/>
  <c r="D25" i="27"/>
  <c r="E24" i="27"/>
  <c r="D24" i="27"/>
  <c r="E23" i="27"/>
  <c r="D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E16" i="27"/>
  <c r="D16" i="27"/>
  <c r="E15" i="27"/>
  <c r="D15" i="27"/>
  <c r="E14" i="27"/>
  <c r="D14" i="27"/>
  <c r="E13" i="27"/>
  <c r="D13" i="27"/>
  <c r="E12" i="27"/>
  <c r="D12" i="27"/>
  <c r="O12" i="27"/>
  <c r="O13" i="27"/>
  <c r="O14" i="27"/>
  <c r="O15" i="27"/>
  <c r="O16" i="27"/>
  <c r="O17" i="27"/>
  <c r="O18" i="27"/>
  <c r="O19" i="27"/>
  <c r="O20" i="27"/>
  <c r="O21" i="27"/>
  <c r="O22" i="27"/>
  <c r="O23" i="27"/>
  <c r="O24" i="27"/>
  <c r="O25" i="27"/>
  <c r="O26" i="27"/>
  <c r="O27" i="27"/>
  <c r="O28" i="27"/>
  <c r="O29" i="27"/>
  <c r="O30" i="27"/>
  <c r="O31" i="27"/>
  <c r="O32" i="27"/>
  <c r="O33" i="27"/>
  <c r="O34" i="27"/>
  <c r="O35" i="27"/>
  <c r="O36" i="27"/>
  <c r="O37" i="27"/>
  <c r="O38" i="27"/>
  <c r="O39" i="27"/>
  <c r="O40" i="27"/>
  <c r="O41" i="27"/>
  <c r="O42" i="27"/>
  <c r="O43" i="27"/>
  <c r="O44" i="27"/>
  <c r="O45" i="27"/>
  <c r="O46" i="27"/>
  <c r="O47" i="27"/>
  <c r="O48" i="27"/>
  <c r="O49" i="27"/>
  <c r="O50" i="27"/>
  <c r="O51" i="27"/>
  <c r="O52" i="27"/>
  <c r="O53" i="27"/>
  <c r="O54" i="27"/>
  <c r="O55" i="27"/>
  <c r="O56" i="27"/>
  <c r="O57" i="27"/>
  <c r="O58" i="27"/>
  <c r="O59" i="27"/>
  <c r="O60" i="27"/>
  <c r="O61" i="27"/>
  <c r="O11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12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16" i="27"/>
  <c r="K13" i="27"/>
  <c r="K14" i="27"/>
  <c r="K12" i="27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N107" i="25"/>
  <c r="N108" i="25"/>
  <c r="N109" i="25"/>
  <c r="N110" i="25"/>
  <c r="N111" i="25"/>
  <c r="N112" i="25"/>
  <c r="N113" i="25"/>
  <c r="N114" i="25"/>
  <c r="N115" i="25"/>
  <c r="N116" i="25"/>
  <c r="N117" i="25"/>
  <c r="N118" i="25"/>
  <c r="N119" i="25"/>
  <c r="N120" i="25"/>
  <c r="N121" i="25"/>
  <c r="N122" i="25"/>
  <c r="N123" i="25"/>
  <c r="N124" i="25"/>
  <c r="N125" i="25"/>
  <c r="N126" i="25"/>
  <c r="N127" i="25"/>
  <c r="N128" i="25"/>
  <c r="N129" i="25"/>
  <c r="N130" i="25"/>
  <c r="N131" i="25"/>
  <c r="N132" i="25"/>
  <c r="N133" i="25"/>
  <c r="N134" i="25"/>
  <c r="N135" i="25"/>
  <c r="N136" i="25"/>
  <c r="N137" i="25"/>
  <c r="N138" i="25"/>
  <c r="N139" i="25"/>
  <c r="N140" i="25"/>
  <c r="N141" i="25"/>
  <c r="N142" i="25"/>
  <c r="N143" i="25"/>
  <c r="N144" i="25"/>
  <c r="N145" i="25"/>
  <c r="N146" i="25"/>
  <c r="N147" i="25"/>
  <c r="N148" i="25"/>
  <c r="N149" i="25"/>
  <c r="N150" i="25"/>
  <c r="N151" i="25"/>
  <c r="N152" i="25"/>
  <c r="N153" i="25"/>
  <c r="N154" i="25"/>
  <c r="N155" i="25"/>
  <c r="N156" i="25"/>
  <c r="N157" i="25"/>
  <c r="N158" i="25"/>
  <c r="N159" i="25"/>
  <c r="N160" i="25"/>
  <c r="N161" i="25"/>
  <c r="N162" i="25"/>
  <c r="N163" i="25"/>
  <c r="N164" i="25"/>
  <c r="N165" i="25"/>
  <c r="N166" i="25"/>
  <c r="N167" i="25"/>
  <c r="N168" i="25"/>
  <c r="N169" i="25"/>
  <c r="N170" i="25"/>
  <c r="N171" i="25"/>
  <c r="N172" i="25"/>
  <c r="N173" i="25"/>
  <c r="N174" i="25"/>
  <c r="N175" i="25"/>
  <c r="N176" i="25"/>
  <c r="N177" i="25"/>
  <c r="N178" i="25"/>
  <c r="N179" i="25"/>
  <c r="N180" i="25"/>
  <c r="N181" i="25"/>
  <c r="N182" i="25"/>
  <c r="N183" i="25"/>
  <c r="N184" i="25"/>
  <c r="N185" i="25"/>
  <c r="N186" i="25"/>
  <c r="N187" i="25"/>
  <c r="N188" i="25"/>
  <c r="N189" i="25"/>
  <c r="N190" i="25"/>
  <c r="N191" i="25"/>
  <c r="N192" i="25"/>
  <c r="N193" i="25"/>
  <c r="N194" i="25"/>
  <c r="N195" i="25"/>
  <c r="N196" i="25"/>
  <c r="N197" i="25"/>
  <c r="N198" i="25"/>
  <c r="N199" i="25"/>
  <c r="N200" i="25"/>
  <c r="N201" i="25"/>
  <c r="N202" i="25"/>
  <c r="N203" i="25"/>
  <c r="N204" i="25"/>
  <c r="N205" i="25"/>
  <c r="N206" i="25"/>
  <c r="N207" i="25"/>
  <c r="N208" i="25"/>
  <c r="N209" i="25"/>
  <c r="N210" i="25"/>
  <c r="N211" i="25"/>
  <c r="N212" i="25"/>
  <c r="N213" i="25"/>
  <c r="N214" i="25"/>
  <c r="N215" i="25"/>
  <c r="N216" i="25"/>
  <c r="N217" i="25"/>
  <c r="N218" i="25"/>
  <c r="N219" i="25"/>
  <c r="N220" i="25"/>
  <c r="N221" i="25"/>
  <c r="N222" i="25"/>
  <c r="N223" i="25"/>
  <c r="N224" i="25"/>
  <c r="N225" i="25"/>
  <c r="N226" i="25"/>
  <c r="N227" i="25"/>
  <c r="N228" i="25"/>
  <c r="N229" i="25"/>
  <c r="N230" i="25"/>
  <c r="N231" i="25"/>
  <c r="N232" i="25"/>
  <c r="N233" i="25"/>
  <c r="N234" i="25"/>
  <c r="N235" i="25"/>
  <c r="N236" i="25"/>
  <c r="N237" i="25"/>
  <c r="N238" i="25"/>
  <c r="N239" i="25"/>
  <c r="N240" i="25"/>
  <c r="N241" i="25"/>
  <c r="N242" i="25"/>
  <c r="N243" i="25"/>
  <c r="N244" i="25"/>
  <c r="N245" i="25"/>
  <c r="N246" i="25"/>
  <c r="N247" i="25"/>
  <c r="N248" i="25"/>
  <c r="N249" i="25"/>
  <c r="N250" i="25"/>
  <c r="N251" i="25"/>
  <c r="N252" i="25"/>
  <c r="N253" i="25"/>
  <c r="N254" i="25"/>
  <c r="N255" i="25"/>
  <c r="N256" i="25"/>
  <c r="N257" i="25"/>
  <c r="N258" i="25"/>
  <c r="N259" i="25"/>
  <c r="N260" i="25"/>
  <c r="N261" i="25"/>
  <c r="N262" i="25"/>
  <c r="N263" i="25"/>
  <c r="N264" i="25"/>
  <c r="N265" i="25"/>
  <c r="N266" i="25"/>
  <c r="N267" i="25"/>
  <c r="N268" i="25"/>
  <c r="N269" i="25"/>
  <c r="N270" i="25"/>
  <c r="N271" i="25"/>
  <c r="N272" i="25"/>
  <c r="N273" i="25"/>
  <c r="N274" i="25"/>
  <c r="N275" i="25"/>
  <c r="N276" i="25"/>
  <c r="N277" i="25"/>
  <c r="N278" i="25"/>
  <c r="N279" i="25"/>
  <c r="N280" i="25"/>
  <c r="N281" i="25"/>
  <c r="N282" i="25"/>
  <c r="N283" i="25"/>
  <c r="N284" i="25"/>
  <c r="N285" i="25"/>
  <c r="N286" i="25"/>
  <c r="N287" i="25"/>
  <c r="N288" i="25"/>
  <c r="N289" i="25"/>
  <c r="N290" i="25"/>
  <c r="N291" i="25"/>
  <c r="N292" i="25"/>
  <c r="N293" i="25"/>
  <c r="N294" i="25"/>
  <c r="N295" i="25"/>
  <c r="N296" i="25"/>
  <c r="N297" i="25"/>
  <c r="N298" i="25"/>
  <c r="N299" i="25"/>
  <c r="N300" i="25"/>
  <c r="N301" i="25"/>
  <c r="N302" i="25"/>
  <c r="N303" i="25"/>
  <c r="N304" i="25"/>
  <c r="N305" i="25"/>
  <c r="N306" i="25"/>
  <c r="N307" i="25"/>
  <c r="N308" i="25"/>
  <c r="N309" i="25"/>
  <c r="N310" i="25"/>
  <c r="N311" i="25"/>
  <c r="N312" i="25"/>
  <c r="N313" i="25"/>
  <c r="N314" i="25"/>
  <c r="N315" i="25"/>
  <c r="N316" i="25"/>
  <c r="N317" i="25"/>
  <c r="N318" i="25"/>
  <c r="N319" i="25"/>
  <c r="N320" i="25"/>
  <c r="N321" i="25"/>
  <c r="N322" i="25"/>
  <c r="N323" i="25"/>
  <c r="N324" i="25"/>
  <c r="N325" i="25"/>
  <c r="N326" i="25"/>
  <c r="N327" i="25"/>
  <c r="N328" i="25"/>
  <c r="N329" i="25"/>
  <c r="N330" i="25"/>
  <c r="N331" i="25"/>
  <c r="N332" i="25"/>
  <c r="N333" i="25"/>
  <c r="N334" i="25"/>
  <c r="N335" i="25"/>
  <c r="N336" i="25"/>
  <c r="N337" i="25"/>
  <c r="N338" i="25"/>
  <c r="N339" i="25"/>
  <c r="N340" i="25"/>
  <c r="N341" i="25"/>
  <c r="N342" i="25"/>
  <c r="N343" i="25"/>
  <c r="N344" i="25"/>
  <c r="N345" i="25"/>
  <c r="N346" i="25"/>
  <c r="N347" i="25"/>
  <c r="N348" i="25"/>
  <c r="N349" i="25"/>
  <c r="N350" i="25"/>
  <c r="N351" i="25"/>
  <c r="N352" i="25"/>
  <c r="N353" i="25"/>
  <c r="N354" i="25"/>
  <c r="N355" i="25"/>
  <c r="N356" i="25"/>
  <c r="N357" i="25"/>
  <c r="N358" i="25"/>
  <c r="N359" i="25"/>
  <c r="N360" i="25"/>
  <c r="N361" i="25"/>
  <c r="N362" i="25"/>
  <c r="N363" i="25"/>
  <c r="N364" i="25"/>
  <c r="N365" i="25"/>
  <c r="N366" i="25"/>
  <c r="N367" i="25"/>
  <c r="N368" i="25"/>
  <c r="N369" i="25"/>
  <c r="N370" i="25"/>
  <c r="N371" i="25"/>
  <c r="N372" i="25"/>
  <c r="N373" i="25"/>
  <c r="N374" i="25"/>
  <c r="N375" i="25"/>
  <c r="N376" i="25"/>
  <c r="N377" i="25"/>
  <c r="N378" i="25"/>
  <c r="N379" i="25"/>
  <c r="N380" i="25"/>
  <c r="N381" i="25"/>
  <c r="N382" i="25"/>
  <c r="N383" i="25"/>
  <c r="N384" i="25"/>
  <c r="N385" i="25"/>
  <c r="N386" i="25"/>
  <c r="N387" i="25"/>
  <c r="N388" i="25"/>
  <c r="N389" i="25"/>
  <c r="N390" i="25"/>
  <c r="N391" i="25"/>
  <c r="N392" i="25"/>
  <c r="N393" i="25"/>
  <c r="N394" i="25"/>
  <c r="N395" i="25"/>
  <c r="N396" i="25"/>
  <c r="N397" i="25"/>
  <c r="N398" i="25"/>
  <c r="N399" i="25"/>
  <c r="N400" i="25"/>
  <c r="N401" i="25"/>
  <c r="N402" i="25"/>
  <c r="N403" i="25"/>
  <c r="N404" i="25"/>
  <c r="N405" i="25"/>
  <c r="N406" i="25"/>
  <c r="N407" i="25"/>
  <c r="N408" i="25"/>
  <c r="N409" i="25"/>
  <c r="N410" i="25"/>
  <c r="N411" i="25"/>
  <c r="N412" i="25"/>
  <c r="N413" i="25"/>
  <c r="N414" i="25"/>
  <c r="N415" i="25"/>
  <c r="N416" i="25"/>
  <c r="N417" i="25"/>
  <c r="N418" i="25"/>
  <c r="N419" i="25"/>
  <c r="N420" i="25"/>
  <c r="N421" i="25"/>
  <c r="N422" i="25"/>
  <c r="N423" i="25"/>
  <c r="N424" i="25"/>
  <c r="N425" i="25"/>
  <c r="N426" i="25"/>
  <c r="N427" i="25"/>
  <c r="N428" i="25"/>
  <c r="N429" i="25"/>
  <c r="N430" i="25"/>
  <c r="N431" i="25"/>
  <c r="N432" i="25"/>
  <c r="N433" i="25"/>
  <c r="N434" i="25"/>
  <c r="N435" i="25"/>
  <c r="N436" i="25"/>
  <c r="N437" i="25"/>
  <c r="N438" i="25"/>
  <c r="N439" i="25"/>
  <c r="N440" i="25"/>
  <c r="N441" i="25"/>
  <c r="N442" i="25"/>
  <c r="N443" i="25"/>
  <c r="N444" i="25"/>
  <c r="N445" i="25"/>
  <c r="N446" i="25"/>
  <c r="N447" i="25"/>
  <c r="N448" i="25"/>
  <c r="N449" i="25"/>
  <c r="N450" i="25"/>
  <c r="N451" i="25"/>
  <c r="N452" i="25"/>
  <c r="N453" i="25"/>
  <c r="N454" i="25"/>
  <c r="N455" i="25"/>
  <c r="N456" i="25"/>
  <c r="N457" i="25"/>
  <c r="N458" i="25"/>
  <c r="N459" i="25"/>
  <c r="N460" i="25"/>
  <c r="N461" i="25"/>
  <c r="N462" i="25"/>
  <c r="N463" i="25"/>
  <c r="N464" i="25"/>
  <c r="N465" i="25"/>
  <c r="N466" i="25"/>
  <c r="N467" i="25"/>
  <c r="N468" i="25"/>
  <c r="N469" i="25"/>
  <c r="N470" i="25"/>
  <c r="N471" i="25"/>
  <c r="N472" i="25"/>
  <c r="N473" i="25"/>
  <c r="N474" i="25"/>
  <c r="N475" i="25"/>
  <c r="N476" i="25"/>
  <c r="N477" i="25"/>
  <c r="N478" i="25"/>
  <c r="N479" i="25"/>
  <c r="N480" i="25"/>
  <c r="N481" i="25"/>
  <c r="N482" i="25"/>
  <c r="N483" i="25"/>
  <c r="N484" i="25"/>
  <c r="N485" i="25"/>
  <c r="N486" i="25"/>
  <c r="N487" i="25"/>
  <c r="N488" i="25"/>
  <c r="N489" i="25"/>
  <c r="N490" i="25"/>
  <c r="N491" i="25"/>
  <c r="N492" i="25"/>
  <c r="N493" i="25"/>
  <c r="N494" i="25"/>
  <c r="N495" i="25"/>
  <c r="N496" i="25"/>
  <c r="N497" i="25"/>
  <c r="N498" i="25"/>
  <c r="N499" i="25"/>
  <c r="N500" i="25"/>
  <c r="N501" i="25"/>
  <c r="N502" i="25"/>
  <c r="N503" i="25"/>
  <c r="N504" i="25"/>
  <c r="N505" i="25"/>
  <c r="N506" i="25"/>
  <c r="N507" i="25"/>
  <c r="N508" i="25"/>
  <c r="N509" i="25"/>
  <c r="N510" i="25"/>
  <c r="N511" i="25"/>
  <c r="N12" i="25"/>
  <c r="A511" i="25"/>
  <c r="A510" i="25"/>
  <c r="A509" i="25"/>
  <c r="A508" i="25"/>
  <c r="A507" i="25"/>
  <c r="A506" i="25"/>
  <c r="A505" i="25"/>
  <c r="A504" i="25"/>
  <c r="A503" i="25"/>
  <c r="A502" i="25"/>
  <c r="A501" i="25"/>
  <c r="A500" i="25"/>
  <c r="A499" i="25"/>
  <c r="A498" i="25"/>
  <c r="A497" i="25"/>
  <c r="A496" i="25"/>
  <c r="A495" i="25"/>
  <c r="A494" i="25"/>
  <c r="A493" i="25"/>
  <c r="A492" i="25"/>
  <c r="A491" i="25"/>
  <c r="A490" i="25"/>
  <c r="A489" i="25"/>
  <c r="A488" i="25"/>
  <c r="A487" i="25"/>
  <c r="A486" i="25"/>
  <c r="A485" i="25"/>
  <c r="A484" i="25"/>
  <c r="A483" i="25"/>
  <c r="A482" i="25"/>
  <c r="A481" i="25"/>
  <c r="A480" i="25"/>
  <c r="A479" i="25"/>
  <c r="A478" i="25"/>
  <c r="A477" i="25"/>
  <c r="A476" i="25"/>
  <c r="A475" i="25"/>
  <c r="A474" i="25"/>
  <c r="A473" i="25"/>
  <c r="A472" i="25"/>
  <c r="A471" i="25"/>
  <c r="A470" i="25"/>
  <c r="A469" i="25"/>
  <c r="A468" i="25"/>
  <c r="A467" i="25"/>
  <c r="A466" i="25"/>
  <c r="A465" i="25"/>
  <c r="A464" i="25"/>
  <c r="A463" i="25"/>
  <c r="A462" i="25"/>
  <c r="A461" i="25"/>
  <c r="A460" i="25"/>
  <c r="A459" i="25"/>
  <c r="A458" i="25"/>
  <c r="A457" i="25"/>
  <c r="A456" i="25"/>
  <c r="A455" i="25"/>
  <c r="A454" i="25"/>
  <c r="A453" i="25"/>
  <c r="A452" i="25"/>
  <c r="A451" i="25"/>
  <c r="A450" i="25"/>
  <c r="A449" i="25"/>
  <c r="A448" i="25"/>
  <c r="A447" i="25"/>
  <c r="A446" i="25"/>
  <c r="A445" i="25"/>
  <c r="A444" i="25"/>
  <c r="A443" i="25"/>
  <c r="A442" i="25"/>
  <c r="A441" i="25"/>
  <c r="A440" i="25"/>
  <c r="A439" i="25"/>
  <c r="A438" i="25"/>
  <c r="A437" i="25"/>
  <c r="A436" i="25"/>
  <c r="A435" i="25"/>
  <c r="A434" i="25"/>
  <c r="A433" i="25"/>
  <c r="A432" i="25"/>
  <c r="A431" i="25"/>
  <c r="A430" i="25"/>
  <c r="A429" i="25"/>
  <c r="A428" i="25"/>
  <c r="A427" i="25"/>
  <c r="A426" i="25"/>
  <c r="A425" i="25"/>
  <c r="A424" i="25"/>
  <c r="A423" i="25"/>
  <c r="A422" i="25"/>
  <c r="A421" i="25"/>
  <c r="A420" i="25"/>
  <c r="A419" i="25"/>
  <c r="A418" i="25"/>
  <c r="A417" i="25"/>
  <c r="A416" i="25"/>
  <c r="A415" i="25"/>
  <c r="A414" i="25"/>
  <c r="A413" i="25"/>
  <c r="A412" i="25"/>
  <c r="A411" i="25"/>
  <c r="A410" i="25"/>
  <c r="A409" i="25"/>
  <c r="A408" i="25"/>
  <c r="A407" i="25"/>
  <c r="A406" i="25"/>
  <c r="A405" i="25"/>
  <c r="A404" i="25"/>
  <c r="A403" i="25"/>
  <c r="A402" i="25"/>
  <c r="A401" i="25"/>
  <c r="A400" i="25"/>
  <c r="A399" i="25"/>
  <c r="A398" i="25"/>
  <c r="A397" i="25"/>
  <c r="A396" i="25"/>
  <c r="A395" i="25"/>
  <c r="A394" i="25"/>
  <c r="A393" i="25"/>
  <c r="A392" i="25"/>
  <c r="A391" i="25"/>
  <c r="A390" i="25"/>
  <c r="A389" i="25"/>
  <c r="A388" i="25"/>
  <c r="A387" i="25"/>
  <c r="A386" i="25"/>
  <c r="A385" i="25"/>
  <c r="A384" i="25"/>
  <c r="A383" i="25"/>
  <c r="A382" i="25"/>
  <c r="A381" i="25"/>
  <c r="A380" i="25"/>
  <c r="A379" i="25"/>
  <c r="A378" i="25"/>
  <c r="A377" i="25"/>
  <c r="A376" i="25"/>
  <c r="A375" i="25"/>
  <c r="A374" i="25"/>
  <c r="A373" i="25"/>
  <c r="A372" i="25"/>
  <c r="A371" i="25"/>
  <c r="A370" i="25"/>
  <c r="A369" i="25"/>
  <c r="A368" i="25"/>
  <c r="A367" i="25"/>
  <c r="A366" i="25"/>
  <c r="A365" i="25"/>
  <c r="A364" i="25"/>
  <c r="A363" i="25"/>
  <c r="A362" i="25"/>
  <c r="A361" i="25"/>
  <c r="A360" i="25"/>
  <c r="A359" i="25"/>
  <c r="A358" i="25"/>
  <c r="A357" i="25"/>
  <c r="A356" i="25"/>
  <c r="A355" i="25"/>
  <c r="A354" i="25"/>
  <c r="A353" i="25"/>
  <c r="A352" i="25"/>
  <c r="A351" i="25"/>
  <c r="A350" i="25"/>
  <c r="A349" i="25"/>
  <c r="A348" i="25"/>
  <c r="A347" i="25"/>
  <c r="A346" i="25"/>
  <c r="A345" i="25"/>
  <c r="A344" i="25"/>
  <c r="A343" i="25"/>
  <c r="A342" i="25"/>
  <c r="A341" i="25"/>
  <c r="A340" i="25"/>
  <c r="A339" i="25"/>
  <c r="A338" i="25"/>
  <c r="A337" i="25"/>
  <c r="A336" i="25"/>
  <c r="A335" i="25"/>
  <c r="A334" i="25"/>
  <c r="A333" i="25"/>
  <c r="A332" i="25"/>
  <c r="A331" i="25"/>
  <c r="A330" i="25"/>
  <c r="A329" i="25"/>
  <c r="A328" i="25"/>
  <c r="A327" i="25"/>
  <c r="A326" i="25"/>
  <c r="A325" i="25"/>
  <c r="A324" i="25"/>
  <c r="A323" i="25"/>
  <c r="A322" i="25"/>
  <c r="A321" i="25"/>
  <c r="A320" i="25"/>
  <c r="A319" i="25"/>
  <c r="A318" i="25"/>
  <c r="A317" i="25"/>
  <c r="A316" i="25"/>
  <c r="A315" i="25"/>
  <c r="A314" i="25"/>
  <c r="A313" i="25"/>
  <c r="A312" i="25"/>
  <c r="A311" i="25"/>
  <c r="A310" i="25"/>
  <c r="A309" i="25"/>
  <c r="A308" i="25"/>
  <c r="A307" i="25"/>
  <c r="A306" i="25"/>
  <c r="A305" i="25"/>
  <c r="A304" i="25"/>
  <c r="A303" i="25"/>
  <c r="A302" i="25"/>
  <c r="A301" i="25"/>
  <c r="A300" i="25"/>
  <c r="A299" i="25"/>
  <c r="A298" i="25"/>
  <c r="A297" i="25"/>
  <c r="A296" i="25"/>
  <c r="A295" i="25"/>
  <c r="A294" i="25"/>
  <c r="A293" i="25"/>
  <c r="A292" i="25"/>
  <c r="A291" i="25"/>
  <c r="A290" i="25"/>
  <c r="A289" i="25"/>
  <c r="A288" i="25"/>
  <c r="A287" i="25"/>
  <c r="A286" i="25"/>
  <c r="A285" i="25"/>
  <c r="A284" i="25"/>
  <c r="A283" i="25"/>
  <c r="A282" i="25"/>
  <c r="A281" i="25"/>
  <c r="A280" i="25"/>
  <c r="A279" i="25"/>
  <c r="A278" i="25"/>
  <c r="A277" i="25"/>
  <c r="A276" i="25"/>
  <c r="A275" i="25"/>
  <c r="A274" i="25"/>
  <c r="A273" i="25"/>
  <c r="A272" i="25"/>
  <c r="A271" i="25"/>
  <c r="A270" i="25"/>
  <c r="A269" i="25"/>
  <c r="A268" i="25"/>
  <c r="A267" i="25"/>
  <c r="A266" i="25"/>
  <c r="A265" i="25"/>
  <c r="A264" i="25"/>
  <c r="A263" i="25"/>
  <c r="A262" i="25"/>
  <c r="A261" i="25"/>
  <c r="A260" i="25"/>
  <c r="A259" i="25"/>
  <c r="A258" i="25"/>
  <c r="A257" i="25"/>
  <c r="A256" i="25"/>
  <c r="A255" i="25"/>
  <c r="A254" i="25"/>
  <c r="A253" i="25"/>
  <c r="A252" i="25"/>
  <c r="A251" i="25"/>
  <c r="A250" i="25"/>
  <c r="A249" i="25"/>
  <c r="A248" i="25"/>
  <c r="A247" i="25"/>
  <c r="A246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70" i="25"/>
  <c r="A169" i="25"/>
  <c r="A168" i="25"/>
  <c r="A167" i="25"/>
  <c r="A166" i="25"/>
  <c r="A165" i="25"/>
  <c r="A164" i="25"/>
  <c r="A163" i="25"/>
  <c r="A162" i="25"/>
  <c r="A161" i="25"/>
  <c r="A160" i="25"/>
  <c r="A159" i="25"/>
  <c r="A158" i="25"/>
  <c r="A157" i="25"/>
  <c r="A156" i="25"/>
  <c r="A155" i="25"/>
  <c r="A154" i="25"/>
  <c r="A153" i="25"/>
  <c r="A152" i="25"/>
  <c r="A151" i="25"/>
  <c r="A150" i="25"/>
  <c r="A149" i="25"/>
  <c r="A148" i="25"/>
  <c r="A147" i="25"/>
  <c r="A146" i="25"/>
  <c r="A145" i="25"/>
  <c r="A144" i="25"/>
  <c r="A143" i="25"/>
  <c r="A142" i="25"/>
  <c r="A141" i="25"/>
  <c r="A140" i="25"/>
  <c r="A139" i="25"/>
  <c r="A138" i="25"/>
  <c r="A137" i="25"/>
  <c r="A136" i="25"/>
  <c r="A135" i="25"/>
  <c r="A134" i="25"/>
  <c r="A133" i="25"/>
  <c r="A132" i="25"/>
  <c r="A131" i="25"/>
  <c r="A130" i="25"/>
  <c r="A129" i="25"/>
  <c r="A128" i="25"/>
  <c r="A127" i="25"/>
  <c r="A126" i="25"/>
  <c r="A125" i="25"/>
  <c r="A124" i="25"/>
  <c r="A123" i="25"/>
  <c r="A122" i="25"/>
  <c r="A121" i="25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D513" i="25" l="1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V107" i="25"/>
  <c r="V108" i="25"/>
  <c r="V109" i="25"/>
  <c r="V110" i="25"/>
  <c r="V111" i="25"/>
  <c r="V112" i="25"/>
  <c r="V113" i="25"/>
  <c r="V114" i="25"/>
  <c r="V115" i="25"/>
  <c r="V116" i="25"/>
  <c r="V117" i="25"/>
  <c r="V118" i="25"/>
  <c r="V119" i="25"/>
  <c r="V120" i="25"/>
  <c r="V121" i="25"/>
  <c r="V122" i="25"/>
  <c r="V123" i="25"/>
  <c r="V124" i="25"/>
  <c r="V125" i="25"/>
  <c r="V126" i="25"/>
  <c r="V127" i="25"/>
  <c r="V128" i="25"/>
  <c r="V129" i="25"/>
  <c r="V130" i="25"/>
  <c r="V131" i="25"/>
  <c r="V132" i="25"/>
  <c r="V133" i="25"/>
  <c r="V134" i="25"/>
  <c r="V135" i="25"/>
  <c r="V136" i="25"/>
  <c r="V137" i="25"/>
  <c r="V138" i="25"/>
  <c r="V139" i="25"/>
  <c r="V140" i="25"/>
  <c r="V141" i="25"/>
  <c r="V142" i="25"/>
  <c r="V143" i="25"/>
  <c r="V144" i="25"/>
  <c r="V145" i="25"/>
  <c r="V146" i="25"/>
  <c r="V147" i="25"/>
  <c r="V148" i="25"/>
  <c r="V149" i="25"/>
  <c r="V150" i="25"/>
  <c r="V151" i="25"/>
  <c r="V152" i="25"/>
  <c r="V153" i="25"/>
  <c r="V154" i="25"/>
  <c r="V155" i="25"/>
  <c r="V156" i="25"/>
  <c r="V157" i="25"/>
  <c r="V158" i="25"/>
  <c r="V159" i="25"/>
  <c r="V160" i="25"/>
  <c r="V161" i="25"/>
  <c r="V162" i="25"/>
  <c r="V163" i="25"/>
  <c r="V164" i="25"/>
  <c r="V165" i="25"/>
  <c r="V166" i="25"/>
  <c r="V167" i="25"/>
  <c r="V168" i="25"/>
  <c r="V169" i="25"/>
  <c r="V170" i="25"/>
  <c r="V171" i="25"/>
  <c r="V172" i="25"/>
  <c r="V173" i="25"/>
  <c r="V174" i="25"/>
  <c r="V175" i="25"/>
  <c r="V176" i="25"/>
  <c r="V177" i="25"/>
  <c r="V178" i="25"/>
  <c r="V179" i="25"/>
  <c r="V180" i="25"/>
  <c r="V181" i="25"/>
  <c r="V182" i="25"/>
  <c r="V183" i="25"/>
  <c r="V184" i="25"/>
  <c r="V185" i="25"/>
  <c r="V186" i="25"/>
  <c r="V187" i="25"/>
  <c r="V188" i="25"/>
  <c r="V189" i="25"/>
  <c r="V190" i="25"/>
  <c r="V191" i="25"/>
  <c r="V192" i="25"/>
  <c r="V193" i="25"/>
  <c r="V194" i="25"/>
  <c r="V195" i="25"/>
  <c r="V196" i="25"/>
  <c r="V197" i="25"/>
  <c r="V198" i="25"/>
  <c r="V199" i="25"/>
  <c r="V200" i="25"/>
  <c r="V201" i="25"/>
  <c r="V202" i="25"/>
  <c r="V203" i="25"/>
  <c r="V204" i="25"/>
  <c r="V205" i="25"/>
  <c r="V206" i="25"/>
  <c r="V207" i="25"/>
  <c r="V208" i="25"/>
  <c r="V209" i="25"/>
  <c r="V210" i="25"/>
  <c r="V211" i="25"/>
  <c r="V212" i="25"/>
  <c r="V213" i="25"/>
  <c r="V214" i="25"/>
  <c r="V215" i="25"/>
  <c r="V216" i="25"/>
  <c r="V217" i="25"/>
  <c r="V218" i="25"/>
  <c r="V219" i="25"/>
  <c r="V220" i="25"/>
  <c r="V221" i="25"/>
  <c r="V222" i="25"/>
  <c r="V223" i="25"/>
  <c r="V224" i="25"/>
  <c r="V225" i="25"/>
  <c r="V226" i="25"/>
  <c r="V227" i="25"/>
  <c r="V228" i="25"/>
  <c r="V229" i="25"/>
  <c r="V230" i="25"/>
  <c r="V231" i="25"/>
  <c r="V232" i="25"/>
  <c r="V233" i="25"/>
  <c r="V234" i="25"/>
  <c r="V235" i="25"/>
  <c r="V236" i="25"/>
  <c r="V237" i="25"/>
  <c r="V238" i="25"/>
  <c r="V239" i="25"/>
  <c r="V240" i="25"/>
  <c r="V241" i="25"/>
  <c r="V242" i="25"/>
  <c r="V243" i="25"/>
  <c r="V244" i="25"/>
  <c r="V245" i="25"/>
  <c r="V246" i="25"/>
  <c r="V247" i="25"/>
  <c r="V248" i="25"/>
  <c r="V249" i="25"/>
  <c r="V250" i="25"/>
  <c r="V251" i="25"/>
  <c r="V252" i="25"/>
  <c r="V253" i="25"/>
  <c r="V254" i="25"/>
  <c r="V255" i="25"/>
  <c r="V256" i="25"/>
  <c r="V257" i="25"/>
  <c r="V258" i="25"/>
  <c r="V259" i="25"/>
  <c r="V260" i="25"/>
  <c r="V261" i="25"/>
  <c r="V262" i="25"/>
  <c r="V263" i="25"/>
  <c r="V264" i="25"/>
  <c r="V265" i="25"/>
  <c r="V266" i="25"/>
  <c r="V267" i="25"/>
  <c r="V268" i="25"/>
  <c r="V269" i="25"/>
  <c r="V270" i="25"/>
  <c r="V271" i="25"/>
  <c r="V272" i="25"/>
  <c r="V273" i="25"/>
  <c r="V274" i="25"/>
  <c r="V275" i="25"/>
  <c r="V276" i="25"/>
  <c r="V277" i="25"/>
  <c r="V278" i="25"/>
  <c r="V279" i="25"/>
  <c r="V280" i="25"/>
  <c r="V281" i="25"/>
  <c r="V282" i="25"/>
  <c r="V283" i="25"/>
  <c r="V284" i="25"/>
  <c r="V285" i="25"/>
  <c r="V286" i="25"/>
  <c r="V287" i="25"/>
  <c r="V288" i="25"/>
  <c r="V289" i="25"/>
  <c r="V290" i="25"/>
  <c r="V291" i="25"/>
  <c r="V292" i="25"/>
  <c r="V293" i="25"/>
  <c r="V294" i="25"/>
  <c r="V295" i="25"/>
  <c r="V296" i="25"/>
  <c r="V297" i="25"/>
  <c r="V298" i="25"/>
  <c r="V299" i="25"/>
  <c r="V300" i="25"/>
  <c r="V301" i="25"/>
  <c r="V302" i="25"/>
  <c r="V303" i="25"/>
  <c r="V304" i="25"/>
  <c r="V305" i="25"/>
  <c r="V306" i="25"/>
  <c r="V307" i="25"/>
  <c r="V308" i="25"/>
  <c r="V309" i="25"/>
  <c r="V310" i="25"/>
  <c r="V311" i="25"/>
  <c r="V312" i="25"/>
  <c r="V313" i="25"/>
  <c r="V314" i="25"/>
  <c r="V315" i="25"/>
  <c r="V316" i="25"/>
  <c r="V317" i="25"/>
  <c r="V318" i="25"/>
  <c r="V319" i="25"/>
  <c r="V320" i="25"/>
  <c r="V321" i="25"/>
  <c r="V322" i="25"/>
  <c r="V323" i="25"/>
  <c r="V324" i="25"/>
  <c r="V325" i="25"/>
  <c r="V326" i="25"/>
  <c r="V327" i="25"/>
  <c r="V328" i="25"/>
  <c r="V329" i="25"/>
  <c r="V330" i="25"/>
  <c r="V331" i="25"/>
  <c r="V332" i="25"/>
  <c r="V333" i="25"/>
  <c r="V334" i="25"/>
  <c r="V335" i="25"/>
  <c r="V336" i="25"/>
  <c r="V337" i="25"/>
  <c r="V338" i="25"/>
  <c r="V339" i="25"/>
  <c r="V340" i="25"/>
  <c r="V341" i="25"/>
  <c r="V342" i="25"/>
  <c r="V343" i="25"/>
  <c r="V344" i="25"/>
  <c r="V345" i="25"/>
  <c r="V346" i="25"/>
  <c r="V347" i="25"/>
  <c r="V348" i="25"/>
  <c r="V349" i="25"/>
  <c r="V350" i="25"/>
  <c r="V351" i="25"/>
  <c r="V352" i="25"/>
  <c r="V353" i="25"/>
  <c r="V354" i="25"/>
  <c r="V355" i="25"/>
  <c r="V356" i="25"/>
  <c r="V357" i="25"/>
  <c r="V358" i="25"/>
  <c r="V359" i="25"/>
  <c r="V360" i="25"/>
  <c r="V361" i="25"/>
  <c r="V362" i="25"/>
  <c r="V363" i="25"/>
  <c r="V364" i="25"/>
  <c r="V365" i="25"/>
  <c r="V366" i="25"/>
  <c r="V367" i="25"/>
  <c r="V368" i="25"/>
  <c r="V369" i="25"/>
  <c r="V370" i="25"/>
  <c r="V371" i="25"/>
  <c r="V372" i="25"/>
  <c r="V373" i="25"/>
  <c r="V374" i="25"/>
  <c r="V375" i="25"/>
  <c r="V376" i="25"/>
  <c r="V377" i="25"/>
  <c r="V378" i="25"/>
  <c r="V379" i="25"/>
  <c r="V380" i="25"/>
  <c r="V381" i="25"/>
  <c r="V382" i="25"/>
  <c r="V383" i="25"/>
  <c r="V384" i="25"/>
  <c r="V385" i="25"/>
  <c r="V386" i="25"/>
  <c r="V387" i="25"/>
  <c r="V388" i="25"/>
  <c r="V389" i="25"/>
  <c r="V390" i="25"/>
  <c r="V391" i="25"/>
  <c r="V392" i="25"/>
  <c r="V393" i="25"/>
  <c r="V394" i="25"/>
  <c r="V395" i="25"/>
  <c r="V396" i="25"/>
  <c r="V397" i="25"/>
  <c r="V398" i="25"/>
  <c r="V399" i="25"/>
  <c r="V400" i="25"/>
  <c r="V401" i="25"/>
  <c r="V402" i="25"/>
  <c r="V403" i="25"/>
  <c r="V404" i="25"/>
  <c r="V405" i="25"/>
  <c r="V406" i="25"/>
  <c r="V407" i="25"/>
  <c r="V408" i="25"/>
  <c r="V409" i="25"/>
  <c r="V410" i="25"/>
  <c r="V411" i="25"/>
  <c r="V412" i="25"/>
  <c r="V413" i="25"/>
  <c r="V414" i="25"/>
  <c r="V415" i="25"/>
  <c r="V416" i="25"/>
  <c r="V417" i="25"/>
  <c r="V418" i="25"/>
  <c r="V419" i="25"/>
  <c r="V420" i="25"/>
  <c r="V421" i="25"/>
  <c r="V422" i="25"/>
  <c r="V423" i="25"/>
  <c r="V424" i="25"/>
  <c r="V425" i="25"/>
  <c r="V426" i="25"/>
  <c r="V427" i="25"/>
  <c r="V428" i="25"/>
  <c r="V429" i="25"/>
  <c r="V430" i="25"/>
  <c r="V431" i="25"/>
  <c r="V432" i="25"/>
  <c r="V433" i="25"/>
  <c r="V434" i="25"/>
  <c r="V435" i="25"/>
  <c r="V436" i="25"/>
  <c r="V437" i="25"/>
  <c r="V438" i="25"/>
  <c r="V439" i="25"/>
  <c r="V440" i="25"/>
  <c r="V441" i="25"/>
  <c r="V442" i="25"/>
  <c r="V443" i="25"/>
  <c r="V444" i="25"/>
  <c r="V445" i="25"/>
  <c r="V446" i="25"/>
  <c r="V447" i="25"/>
  <c r="V448" i="25"/>
  <c r="V449" i="25"/>
  <c r="V450" i="25"/>
  <c r="V451" i="25"/>
  <c r="V452" i="25"/>
  <c r="V453" i="25"/>
  <c r="V454" i="25"/>
  <c r="V455" i="25"/>
  <c r="V456" i="25"/>
  <c r="V457" i="25"/>
  <c r="V458" i="25"/>
  <c r="V459" i="25"/>
  <c r="V460" i="25"/>
  <c r="V461" i="25"/>
  <c r="V462" i="25"/>
  <c r="V463" i="25"/>
  <c r="V464" i="25"/>
  <c r="V465" i="25"/>
  <c r="V466" i="25"/>
  <c r="V467" i="25"/>
  <c r="V468" i="25"/>
  <c r="V469" i="25"/>
  <c r="V470" i="25"/>
  <c r="V471" i="25"/>
  <c r="V472" i="25"/>
  <c r="V473" i="25"/>
  <c r="V474" i="25"/>
  <c r="V475" i="25"/>
  <c r="V476" i="25"/>
  <c r="V477" i="25"/>
  <c r="V478" i="25"/>
  <c r="V479" i="25"/>
  <c r="V480" i="25"/>
  <c r="V481" i="25"/>
  <c r="V482" i="25"/>
  <c r="V483" i="25"/>
  <c r="V484" i="25"/>
  <c r="V485" i="25"/>
  <c r="V486" i="25"/>
  <c r="V487" i="25"/>
  <c r="V488" i="25"/>
  <c r="V489" i="25"/>
  <c r="V490" i="25"/>
  <c r="V491" i="25"/>
  <c r="V492" i="25"/>
  <c r="V493" i="25"/>
  <c r="V494" i="25"/>
  <c r="V495" i="25"/>
  <c r="V496" i="25"/>
  <c r="V497" i="25"/>
  <c r="V498" i="25"/>
  <c r="V499" i="25"/>
  <c r="V500" i="25"/>
  <c r="V501" i="25"/>
  <c r="V502" i="25"/>
  <c r="V503" i="25"/>
  <c r="V504" i="25"/>
  <c r="V505" i="25"/>
  <c r="V506" i="25"/>
  <c r="V507" i="25"/>
  <c r="V508" i="25"/>
  <c r="V509" i="25"/>
  <c r="V510" i="25"/>
  <c r="V511" i="25"/>
  <c r="V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AB107" i="25"/>
  <c r="AB108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AB138" i="25"/>
  <c r="AB139" i="25"/>
  <c r="AB140" i="25"/>
  <c r="AB141" i="25"/>
  <c r="AB142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AB172" i="25"/>
  <c r="AB173" i="25"/>
  <c r="AB174" i="25"/>
  <c r="AB175" i="25"/>
  <c r="AB176" i="25"/>
  <c r="AB177" i="25"/>
  <c r="AB178" i="25"/>
  <c r="AB179" i="25"/>
  <c r="AB180" i="25"/>
  <c r="AB181" i="25"/>
  <c r="AB182" i="25"/>
  <c r="AB183" i="25"/>
  <c r="AB184" i="25"/>
  <c r="AB185" i="25"/>
  <c r="AB186" i="25"/>
  <c r="AB187" i="25"/>
  <c r="AB188" i="25"/>
  <c r="AB189" i="25"/>
  <c r="AB190" i="25"/>
  <c r="AB191" i="25"/>
  <c r="AB192" i="25"/>
  <c r="AB193" i="25"/>
  <c r="AB194" i="25"/>
  <c r="AB195" i="25"/>
  <c r="AB196" i="25"/>
  <c r="AB197" i="25"/>
  <c r="AB198" i="25"/>
  <c r="AB199" i="25"/>
  <c r="AB200" i="25"/>
  <c r="AB201" i="25"/>
  <c r="AB202" i="25"/>
  <c r="AB203" i="25"/>
  <c r="AB204" i="25"/>
  <c r="AB205" i="25"/>
  <c r="AB206" i="25"/>
  <c r="AB207" i="25"/>
  <c r="AB208" i="25"/>
  <c r="AB209" i="25"/>
  <c r="AB210" i="25"/>
  <c r="AB211" i="25"/>
  <c r="AB212" i="25"/>
  <c r="AB213" i="25"/>
  <c r="AB214" i="25"/>
  <c r="AB215" i="25"/>
  <c r="AB216" i="25"/>
  <c r="AB217" i="25"/>
  <c r="AB218" i="25"/>
  <c r="AB219" i="25"/>
  <c r="AB220" i="25"/>
  <c r="AB221" i="25"/>
  <c r="AB222" i="25"/>
  <c r="AB223" i="25"/>
  <c r="AB224" i="25"/>
  <c r="AB225" i="25"/>
  <c r="AB226" i="25"/>
  <c r="AB227" i="25"/>
  <c r="AB228" i="25"/>
  <c r="AB229" i="25"/>
  <c r="AB230" i="25"/>
  <c r="AB231" i="25"/>
  <c r="AB232" i="25"/>
  <c r="AB233" i="25"/>
  <c r="AB234" i="25"/>
  <c r="AB235" i="25"/>
  <c r="AB236" i="25"/>
  <c r="AB237" i="25"/>
  <c r="AB238" i="25"/>
  <c r="AB239" i="25"/>
  <c r="AB240" i="25"/>
  <c r="AB241" i="25"/>
  <c r="AB242" i="25"/>
  <c r="AB243" i="25"/>
  <c r="AB244" i="25"/>
  <c r="AB245" i="25"/>
  <c r="AB246" i="25"/>
  <c r="AB247" i="25"/>
  <c r="AB248" i="25"/>
  <c r="AB249" i="25"/>
  <c r="AB250" i="25"/>
  <c r="AB251" i="25"/>
  <c r="AB252" i="25"/>
  <c r="AB253" i="25"/>
  <c r="AB254" i="25"/>
  <c r="AB255" i="25"/>
  <c r="AB256" i="25"/>
  <c r="AB257" i="25"/>
  <c r="AB258" i="25"/>
  <c r="AB259" i="25"/>
  <c r="AB260" i="25"/>
  <c r="AB261" i="25"/>
  <c r="AB262" i="25"/>
  <c r="AB263" i="25"/>
  <c r="AB264" i="25"/>
  <c r="AB265" i="25"/>
  <c r="AB266" i="25"/>
  <c r="AB267" i="25"/>
  <c r="AB268" i="25"/>
  <c r="AB269" i="25"/>
  <c r="AB270" i="25"/>
  <c r="AB271" i="25"/>
  <c r="AB272" i="25"/>
  <c r="AB273" i="25"/>
  <c r="AB274" i="25"/>
  <c r="AB275" i="25"/>
  <c r="AB276" i="25"/>
  <c r="AB277" i="25"/>
  <c r="AB278" i="25"/>
  <c r="AB279" i="25"/>
  <c r="AB280" i="25"/>
  <c r="AB281" i="25"/>
  <c r="AB282" i="25"/>
  <c r="AB283" i="25"/>
  <c r="AB284" i="25"/>
  <c r="AB285" i="25"/>
  <c r="AB286" i="25"/>
  <c r="AB287" i="25"/>
  <c r="AB288" i="25"/>
  <c r="AB289" i="25"/>
  <c r="AB290" i="25"/>
  <c r="AB291" i="25"/>
  <c r="AB292" i="25"/>
  <c r="AB293" i="25"/>
  <c r="AB294" i="25"/>
  <c r="AB295" i="25"/>
  <c r="AB296" i="25"/>
  <c r="AB297" i="25"/>
  <c r="AB298" i="25"/>
  <c r="AB299" i="25"/>
  <c r="AB300" i="25"/>
  <c r="AB301" i="25"/>
  <c r="AB302" i="25"/>
  <c r="AB303" i="25"/>
  <c r="AB304" i="25"/>
  <c r="AB305" i="25"/>
  <c r="AB306" i="25"/>
  <c r="AB307" i="25"/>
  <c r="AB308" i="25"/>
  <c r="AB309" i="25"/>
  <c r="AB310" i="25"/>
  <c r="AB311" i="25"/>
  <c r="AB312" i="25"/>
  <c r="AB313" i="25"/>
  <c r="AB314" i="25"/>
  <c r="AB315" i="25"/>
  <c r="AB316" i="25"/>
  <c r="AB317" i="25"/>
  <c r="AB318" i="25"/>
  <c r="AB319" i="25"/>
  <c r="AB320" i="25"/>
  <c r="AB321" i="25"/>
  <c r="AB322" i="25"/>
  <c r="AB323" i="25"/>
  <c r="AB324" i="25"/>
  <c r="AB325" i="25"/>
  <c r="AB326" i="25"/>
  <c r="AB327" i="25"/>
  <c r="AB328" i="25"/>
  <c r="AB329" i="25"/>
  <c r="AB330" i="25"/>
  <c r="AB331" i="25"/>
  <c r="AB332" i="25"/>
  <c r="AB333" i="25"/>
  <c r="AB334" i="25"/>
  <c r="AB335" i="25"/>
  <c r="AB336" i="25"/>
  <c r="AB337" i="25"/>
  <c r="AB338" i="25"/>
  <c r="AB339" i="25"/>
  <c r="AB340" i="25"/>
  <c r="AB341" i="25"/>
  <c r="AB342" i="25"/>
  <c r="AB343" i="25"/>
  <c r="AB344" i="25"/>
  <c r="AB345" i="25"/>
  <c r="AB346" i="25"/>
  <c r="AB347" i="25"/>
  <c r="AB348" i="25"/>
  <c r="AB349" i="25"/>
  <c r="AB350" i="25"/>
  <c r="AB351" i="25"/>
  <c r="AB352" i="25"/>
  <c r="AB353" i="25"/>
  <c r="AB354" i="25"/>
  <c r="AB355" i="25"/>
  <c r="AB356" i="25"/>
  <c r="AB357" i="25"/>
  <c r="AB358" i="25"/>
  <c r="AB359" i="25"/>
  <c r="AB360" i="25"/>
  <c r="AB361" i="25"/>
  <c r="AB362" i="25"/>
  <c r="AB363" i="25"/>
  <c r="AB364" i="25"/>
  <c r="AB365" i="25"/>
  <c r="AB366" i="25"/>
  <c r="AB367" i="25"/>
  <c r="AB368" i="25"/>
  <c r="AB369" i="25"/>
  <c r="AB370" i="25"/>
  <c r="AB371" i="25"/>
  <c r="AB372" i="25"/>
  <c r="AB373" i="25"/>
  <c r="AB374" i="25"/>
  <c r="AB375" i="25"/>
  <c r="AB376" i="25"/>
  <c r="AB377" i="25"/>
  <c r="AB378" i="25"/>
  <c r="AB379" i="25"/>
  <c r="AB380" i="25"/>
  <c r="AB381" i="25"/>
  <c r="AB382" i="25"/>
  <c r="AB383" i="25"/>
  <c r="AB384" i="25"/>
  <c r="AB385" i="25"/>
  <c r="AB386" i="25"/>
  <c r="AB387" i="25"/>
  <c r="AB388" i="25"/>
  <c r="AB389" i="25"/>
  <c r="AB390" i="25"/>
  <c r="AB391" i="25"/>
  <c r="AB392" i="25"/>
  <c r="AB393" i="25"/>
  <c r="AB394" i="25"/>
  <c r="AB395" i="25"/>
  <c r="AB396" i="25"/>
  <c r="AB397" i="25"/>
  <c r="AB398" i="25"/>
  <c r="AB399" i="25"/>
  <c r="AB400" i="25"/>
  <c r="AB401" i="25"/>
  <c r="AB402" i="25"/>
  <c r="AB403" i="25"/>
  <c r="AB404" i="25"/>
  <c r="AB405" i="25"/>
  <c r="AB406" i="25"/>
  <c r="AB407" i="25"/>
  <c r="AB408" i="25"/>
  <c r="AB409" i="25"/>
  <c r="AB410" i="25"/>
  <c r="AB411" i="25"/>
  <c r="AB412" i="25"/>
  <c r="AB413" i="25"/>
  <c r="AB414" i="25"/>
  <c r="AB415" i="25"/>
  <c r="AB416" i="25"/>
  <c r="AB417" i="25"/>
  <c r="AB418" i="25"/>
  <c r="AB419" i="25"/>
  <c r="AB420" i="25"/>
  <c r="AB421" i="25"/>
  <c r="AB422" i="25"/>
  <c r="AB423" i="25"/>
  <c r="AB424" i="25"/>
  <c r="AB425" i="25"/>
  <c r="AB426" i="25"/>
  <c r="AB427" i="25"/>
  <c r="AB428" i="25"/>
  <c r="AB429" i="25"/>
  <c r="AB430" i="25"/>
  <c r="AB431" i="25"/>
  <c r="AB432" i="25"/>
  <c r="AB433" i="25"/>
  <c r="AB434" i="25"/>
  <c r="AB435" i="25"/>
  <c r="AB436" i="25"/>
  <c r="AB437" i="25"/>
  <c r="AB438" i="25"/>
  <c r="AB439" i="25"/>
  <c r="AB440" i="25"/>
  <c r="AB441" i="25"/>
  <c r="AB442" i="25"/>
  <c r="AB443" i="25"/>
  <c r="AB444" i="25"/>
  <c r="AB445" i="25"/>
  <c r="AB446" i="25"/>
  <c r="AB447" i="25"/>
  <c r="AB448" i="25"/>
  <c r="AB449" i="25"/>
  <c r="AB450" i="25"/>
  <c r="AB451" i="25"/>
  <c r="AB452" i="25"/>
  <c r="AB453" i="25"/>
  <c r="AB454" i="25"/>
  <c r="AB455" i="25"/>
  <c r="AB456" i="25"/>
  <c r="AB457" i="25"/>
  <c r="AB458" i="25"/>
  <c r="AB459" i="25"/>
  <c r="AB460" i="25"/>
  <c r="AB461" i="25"/>
  <c r="AB462" i="25"/>
  <c r="AB463" i="25"/>
  <c r="AB464" i="25"/>
  <c r="AB465" i="25"/>
  <c r="AB466" i="25"/>
  <c r="AB467" i="25"/>
  <c r="AB468" i="25"/>
  <c r="AB469" i="25"/>
  <c r="AB470" i="25"/>
  <c r="AB471" i="25"/>
  <c r="AB472" i="25"/>
  <c r="AB473" i="25"/>
  <c r="AB474" i="25"/>
  <c r="AB475" i="25"/>
  <c r="AB476" i="25"/>
  <c r="AB477" i="25"/>
  <c r="AB478" i="25"/>
  <c r="AB479" i="25"/>
  <c r="AB480" i="25"/>
  <c r="AB481" i="25"/>
  <c r="AB482" i="25"/>
  <c r="AB483" i="25"/>
  <c r="AB484" i="25"/>
  <c r="AB485" i="25"/>
  <c r="AB486" i="25"/>
  <c r="AB487" i="25"/>
  <c r="AB488" i="25"/>
  <c r="AB489" i="25"/>
  <c r="AB490" i="25"/>
  <c r="AB491" i="25"/>
  <c r="AB492" i="25"/>
  <c r="AB493" i="25"/>
  <c r="AB494" i="25"/>
  <c r="AB495" i="25"/>
  <c r="AB496" i="25"/>
  <c r="AB497" i="25"/>
  <c r="AB498" i="25"/>
  <c r="AB499" i="25"/>
  <c r="AB500" i="25"/>
  <c r="AB501" i="25"/>
  <c r="AB502" i="25"/>
  <c r="AB503" i="25"/>
  <c r="AB504" i="25"/>
  <c r="AB505" i="25"/>
  <c r="AB506" i="25"/>
  <c r="AB507" i="25"/>
  <c r="AB508" i="25"/>
  <c r="AB509" i="25"/>
  <c r="AB510" i="25"/>
  <c r="AB511" i="25"/>
  <c r="AB12" i="25"/>
  <c r="AA511" i="25" l="1"/>
  <c r="AA510" i="25"/>
  <c r="AA509" i="25"/>
  <c r="AA508" i="25"/>
  <c r="AA507" i="25"/>
  <c r="AA506" i="25"/>
  <c r="AA505" i="25"/>
  <c r="AA504" i="25"/>
  <c r="AA503" i="25"/>
  <c r="AA502" i="25"/>
  <c r="AA501" i="25"/>
  <c r="AA500" i="25"/>
  <c r="AA499" i="25"/>
  <c r="AA498" i="25"/>
  <c r="AA497" i="25"/>
  <c r="AA496" i="25"/>
  <c r="AA495" i="25"/>
  <c r="AA494" i="25"/>
  <c r="AA493" i="25"/>
  <c r="AA492" i="25"/>
  <c r="AA491" i="25"/>
  <c r="AA490" i="25"/>
  <c r="AA489" i="25"/>
  <c r="AA488" i="25"/>
  <c r="AA487" i="25"/>
  <c r="AA486" i="25"/>
  <c r="AA485" i="25"/>
  <c r="AA484" i="25"/>
  <c r="AA483" i="25"/>
  <c r="AA482" i="25"/>
  <c r="AA481" i="25"/>
  <c r="AA480" i="25"/>
  <c r="AA479" i="25"/>
  <c r="AA478" i="25"/>
  <c r="AA477" i="25"/>
  <c r="AA476" i="25"/>
  <c r="AA475" i="25"/>
  <c r="AA474" i="25"/>
  <c r="AA473" i="25"/>
  <c r="AA472" i="25"/>
  <c r="AA471" i="25"/>
  <c r="AA470" i="25"/>
  <c r="AA469" i="25"/>
  <c r="AA468" i="25"/>
  <c r="AA467" i="25"/>
  <c r="AA466" i="25"/>
  <c r="AA465" i="25"/>
  <c r="AA464" i="25"/>
  <c r="AA463" i="25"/>
  <c r="AA462" i="25"/>
  <c r="AA461" i="25"/>
  <c r="AA460" i="25"/>
  <c r="AA459" i="25"/>
  <c r="AA458" i="25"/>
  <c r="AA457" i="25"/>
  <c r="AA456" i="25"/>
  <c r="AA455" i="25"/>
  <c r="AA454" i="25"/>
  <c r="AA453" i="25"/>
  <c r="AA452" i="25"/>
  <c r="AA451" i="25"/>
  <c r="AA450" i="25"/>
  <c r="AA449" i="25"/>
  <c r="AA448" i="25"/>
  <c r="AA447" i="25"/>
  <c r="AA446" i="25"/>
  <c r="AA445" i="25"/>
  <c r="AA444" i="25"/>
  <c r="AA443" i="25"/>
  <c r="AA442" i="25"/>
  <c r="AA441" i="25"/>
  <c r="AA440" i="25"/>
  <c r="AA439" i="25"/>
  <c r="AA438" i="25"/>
  <c r="AA437" i="25"/>
  <c r="AA436" i="25"/>
  <c r="AA435" i="25"/>
  <c r="AA434" i="25"/>
  <c r="AA433" i="25"/>
  <c r="AA432" i="25"/>
  <c r="AA431" i="25"/>
  <c r="AA430" i="25"/>
  <c r="AA429" i="25"/>
  <c r="AA428" i="25"/>
  <c r="AA427" i="25"/>
  <c r="AA426" i="25"/>
  <c r="AA425" i="25"/>
  <c r="AA424" i="25"/>
  <c r="AA423" i="25"/>
  <c r="AA422" i="25"/>
  <c r="AA421" i="25"/>
  <c r="AA420" i="25"/>
  <c r="AA419" i="25"/>
  <c r="AA418" i="25"/>
  <c r="AA417" i="25"/>
  <c r="AA416" i="25"/>
  <c r="AA415" i="25"/>
  <c r="AA414" i="25"/>
  <c r="AA413" i="25"/>
  <c r="AA412" i="25"/>
  <c r="AA411" i="25"/>
  <c r="AA410" i="25"/>
  <c r="AA409" i="25"/>
  <c r="AA408" i="25"/>
  <c r="AA407" i="25"/>
  <c r="AA406" i="25"/>
  <c r="AA405" i="25"/>
  <c r="AA404" i="25"/>
  <c r="AA403" i="25"/>
  <c r="AA402" i="25"/>
  <c r="AA401" i="25"/>
  <c r="AA400" i="25"/>
  <c r="AA399" i="25"/>
  <c r="AA398" i="25"/>
  <c r="AA397" i="25"/>
  <c r="AA396" i="25"/>
  <c r="AA395" i="25"/>
  <c r="AA394" i="25"/>
  <c r="AA393" i="25"/>
  <c r="AA392" i="25"/>
  <c r="AA391" i="25"/>
  <c r="AA390" i="25"/>
  <c r="AA389" i="25"/>
  <c r="AA388" i="25"/>
  <c r="AA387" i="25"/>
  <c r="AA386" i="25"/>
  <c r="AA385" i="25"/>
  <c r="AA384" i="25"/>
  <c r="AA383" i="25"/>
  <c r="AA382" i="25"/>
  <c r="AA381" i="25"/>
  <c r="AA380" i="25"/>
  <c r="AA379" i="25"/>
  <c r="AA378" i="25"/>
  <c r="AA377" i="25"/>
  <c r="AA376" i="25"/>
  <c r="AA375" i="25"/>
  <c r="AA374" i="25"/>
  <c r="AA373" i="25"/>
  <c r="AA372" i="25"/>
  <c r="AA371" i="25"/>
  <c r="AA370" i="25"/>
  <c r="AA369" i="25"/>
  <c r="AA368" i="25"/>
  <c r="AA367" i="25"/>
  <c r="AA366" i="25"/>
  <c r="AA365" i="25"/>
  <c r="AA364" i="25"/>
  <c r="AA363" i="25"/>
  <c r="AA362" i="25"/>
  <c r="AA361" i="25"/>
  <c r="AA360" i="25"/>
  <c r="AA359" i="25"/>
  <c r="AA358" i="25"/>
  <c r="AA357" i="25"/>
  <c r="AA356" i="25"/>
  <c r="AA355" i="25"/>
  <c r="AA354" i="25"/>
  <c r="AA353" i="25"/>
  <c r="AA352" i="25"/>
  <c r="AA351" i="25"/>
  <c r="AA350" i="25"/>
  <c r="AA349" i="25"/>
  <c r="AA348" i="25"/>
  <c r="AA347" i="25"/>
  <c r="AA346" i="25"/>
  <c r="AA345" i="25"/>
  <c r="AA344" i="25"/>
  <c r="AA343" i="25"/>
  <c r="AA342" i="25"/>
  <c r="AA341" i="25"/>
  <c r="AA340" i="25"/>
  <c r="AA339" i="25"/>
  <c r="AA338" i="25"/>
  <c r="AA337" i="25"/>
  <c r="AA336" i="25"/>
  <c r="AA335" i="25"/>
  <c r="AA334" i="25"/>
  <c r="AA333" i="25"/>
  <c r="AA332" i="25"/>
  <c r="AA331" i="25"/>
  <c r="AA330" i="25"/>
  <c r="AA329" i="25"/>
  <c r="AA328" i="25"/>
  <c r="AA327" i="25"/>
  <c r="AA326" i="25"/>
  <c r="AA325" i="25"/>
  <c r="AA324" i="25"/>
  <c r="AA323" i="25"/>
  <c r="AA322" i="25"/>
  <c r="AA321" i="25"/>
  <c r="AA320" i="25"/>
  <c r="AA319" i="25"/>
  <c r="AA318" i="25"/>
  <c r="AA317" i="25"/>
  <c r="AA316" i="25"/>
  <c r="AA315" i="25"/>
  <c r="AA314" i="25"/>
  <c r="AA313" i="25"/>
  <c r="AA312" i="25"/>
  <c r="AA311" i="25"/>
  <c r="AA310" i="25"/>
  <c r="AA309" i="25"/>
  <c r="AA308" i="25"/>
  <c r="AA307" i="25"/>
  <c r="AA306" i="25"/>
  <c r="AA305" i="25"/>
  <c r="AA304" i="25"/>
  <c r="AA303" i="25"/>
  <c r="AA302" i="25"/>
  <c r="AA301" i="25"/>
  <c r="AA300" i="25"/>
  <c r="AA299" i="25"/>
  <c r="AA298" i="25"/>
  <c r="AA297" i="25"/>
  <c r="AA296" i="25"/>
  <c r="AA295" i="25"/>
  <c r="AA294" i="25"/>
  <c r="AA293" i="25"/>
  <c r="AA292" i="25"/>
  <c r="AA291" i="25"/>
  <c r="AA290" i="25"/>
  <c r="AA289" i="25"/>
  <c r="AA288" i="25"/>
  <c r="AA287" i="25"/>
  <c r="AA286" i="25"/>
  <c r="AA285" i="25"/>
  <c r="AA284" i="25"/>
  <c r="AA283" i="25"/>
  <c r="AA282" i="25"/>
  <c r="AA281" i="25"/>
  <c r="AA280" i="25"/>
  <c r="AA279" i="25"/>
  <c r="AA278" i="25"/>
  <c r="AA277" i="25"/>
  <c r="AA276" i="25"/>
  <c r="AA275" i="25"/>
  <c r="AA274" i="25"/>
  <c r="AA273" i="25"/>
  <c r="AA272" i="25"/>
  <c r="AA271" i="25"/>
  <c r="AA270" i="25"/>
  <c r="AA269" i="25"/>
  <c r="AA268" i="25"/>
  <c r="AA267" i="25"/>
  <c r="AA266" i="25"/>
  <c r="AA265" i="25"/>
  <c r="AA264" i="25"/>
  <c r="AA263" i="25"/>
  <c r="AA262" i="25"/>
  <c r="AA261" i="25"/>
  <c r="AA260" i="25"/>
  <c r="AA259" i="25"/>
  <c r="AA258" i="25"/>
  <c r="AA257" i="25"/>
  <c r="AA256" i="25"/>
  <c r="AA255" i="25"/>
  <c r="AA254" i="25"/>
  <c r="AA253" i="25"/>
  <c r="AA252" i="25"/>
  <c r="AA251" i="25"/>
  <c r="AA250" i="25"/>
  <c r="AA249" i="25"/>
  <c r="AA248" i="25"/>
  <c r="AA247" i="25"/>
  <c r="AA246" i="25"/>
  <c r="AA245" i="25"/>
  <c r="AA244" i="25"/>
  <c r="AA243" i="25"/>
  <c r="AA242" i="25"/>
  <c r="AA241" i="25"/>
  <c r="AA240" i="25"/>
  <c r="AA239" i="25"/>
  <c r="AA238" i="25"/>
  <c r="AA237" i="25"/>
  <c r="AA236" i="25"/>
  <c r="AA235" i="25"/>
  <c r="AA234" i="25"/>
  <c r="AA233" i="25"/>
  <c r="AA232" i="25"/>
  <c r="AA231" i="25"/>
  <c r="AA230" i="25"/>
  <c r="AA229" i="25"/>
  <c r="AA228" i="25"/>
  <c r="AA227" i="25"/>
  <c r="AA226" i="25"/>
  <c r="AA225" i="25"/>
  <c r="AA224" i="25"/>
  <c r="AA223" i="25"/>
  <c r="AA222" i="25"/>
  <c r="AA221" i="25"/>
  <c r="AA220" i="25"/>
  <c r="AA219" i="25"/>
  <c r="AA218" i="25"/>
  <c r="AA217" i="25"/>
  <c r="AA216" i="25"/>
  <c r="AA215" i="25"/>
  <c r="AA214" i="25"/>
  <c r="AA213" i="25"/>
  <c r="AA212" i="25"/>
  <c r="AA211" i="25"/>
  <c r="AA210" i="25"/>
  <c r="AA209" i="25"/>
  <c r="AA208" i="25"/>
  <c r="AA207" i="25"/>
  <c r="AA206" i="25"/>
  <c r="AA205" i="25"/>
  <c r="AA204" i="25"/>
  <c r="AA203" i="25"/>
  <c r="AA202" i="25"/>
  <c r="AA201" i="25"/>
  <c r="AA200" i="25"/>
  <c r="AA199" i="25"/>
  <c r="AA198" i="25"/>
  <c r="AA197" i="25"/>
  <c r="AA196" i="25"/>
  <c r="AA195" i="25"/>
  <c r="AA194" i="25"/>
  <c r="AA193" i="25"/>
  <c r="AA192" i="25"/>
  <c r="AA191" i="25"/>
  <c r="AA190" i="25"/>
  <c r="AA189" i="25"/>
  <c r="AA188" i="25"/>
  <c r="AA187" i="25"/>
  <c r="AA186" i="25"/>
  <c r="AA185" i="25"/>
  <c r="AA184" i="25"/>
  <c r="AA183" i="25"/>
  <c r="AA182" i="25"/>
  <c r="AA181" i="25"/>
  <c r="AA180" i="25"/>
  <c r="AA179" i="25"/>
  <c r="AA178" i="25"/>
  <c r="AA177" i="25"/>
  <c r="AA176" i="25"/>
  <c r="AA175" i="25"/>
  <c r="AA174" i="25"/>
  <c r="AA173" i="25"/>
  <c r="AA172" i="25"/>
  <c r="AA171" i="25"/>
  <c r="AA170" i="25"/>
  <c r="AA169" i="25"/>
  <c r="AA168" i="25"/>
  <c r="AA167" i="25"/>
  <c r="AA166" i="25"/>
  <c r="AA165" i="25"/>
  <c r="AA164" i="25"/>
  <c r="AA163" i="25"/>
  <c r="AA162" i="25"/>
  <c r="AA161" i="25"/>
  <c r="AA160" i="25"/>
  <c r="AA159" i="25"/>
  <c r="AA158" i="25"/>
  <c r="AA157" i="25"/>
  <c r="AA156" i="25"/>
  <c r="AA155" i="25"/>
  <c r="AA154" i="25"/>
  <c r="AA153" i="25"/>
  <c r="AA152" i="25"/>
  <c r="AA151" i="25"/>
  <c r="AA150" i="25"/>
  <c r="AA149" i="25"/>
  <c r="AA148" i="25"/>
  <c r="AA147" i="25"/>
  <c r="AA146" i="25"/>
  <c r="AA145" i="25"/>
  <c r="AA144" i="25"/>
  <c r="AA143" i="25"/>
  <c r="AA142" i="25"/>
  <c r="AA141" i="25"/>
  <c r="AA140" i="25"/>
  <c r="AA139" i="25"/>
  <c r="AA138" i="25"/>
  <c r="AA137" i="25"/>
  <c r="AA136" i="25"/>
  <c r="AA135" i="25"/>
  <c r="AA134" i="25"/>
  <c r="AA133" i="25"/>
  <c r="AA132" i="25"/>
  <c r="AA131" i="25"/>
  <c r="AA130" i="25"/>
  <c r="AA129" i="25"/>
  <c r="AA128" i="25"/>
  <c r="AA127" i="25"/>
  <c r="AA126" i="25"/>
  <c r="AA125" i="25"/>
  <c r="AA124" i="25"/>
  <c r="AA123" i="25"/>
  <c r="AA122" i="25"/>
  <c r="AA121" i="25"/>
  <c r="AA120" i="25"/>
  <c r="AA119" i="25"/>
  <c r="AA118" i="25"/>
  <c r="AA117" i="25"/>
  <c r="AA116" i="25"/>
  <c r="AA115" i="25"/>
  <c r="AA114" i="25"/>
  <c r="AA113" i="25"/>
  <c r="AA112" i="25"/>
  <c r="AA111" i="25"/>
  <c r="AA110" i="25"/>
  <c r="AA109" i="25"/>
  <c r="AA108" i="25"/>
  <c r="AA107" i="25"/>
  <c r="AA106" i="25"/>
  <c r="AA105" i="25"/>
  <c r="AA104" i="25"/>
  <c r="AA103" i="25"/>
  <c r="AA102" i="25"/>
  <c r="AA101" i="25"/>
  <c r="AA100" i="25"/>
  <c r="AA99" i="25"/>
  <c r="AA98" i="25"/>
  <c r="AA97" i="25"/>
  <c r="AA96" i="25"/>
  <c r="AA95" i="25"/>
  <c r="AA94" i="25"/>
  <c r="AA93" i="25"/>
  <c r="AA92" i="25"/>
  <c r="AA91" i="25"/>
  <c r="AA90" i="25"/>
  <c r="AA89" i="25"/>
  <c r="AA88" i="25"/>
  <c r="AA87" i="25"/>
  <c r="AA86" i="25"/>
  <c r="AA85" i="25"/>
  <c r="AA84" i="25"/>
  <c r="AA83" i="25"/>
  <c r="AA82" i="25"/>
  <c r="AA81" i="25"/>
  <c r="AA80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B61" i="27" l="1"/>
  <c r="AB60" i="27"/>
  <c r="AB59" i="27"/>
  <c r="AB58" i="27"/>
  <c r="AB57" i="27"/>
  <c r="AB56" i="27"/>
  <c r="AB55" i="27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A61" i="27"/>
  <c r="AA60" i="27"/>
  <c r="AA59" i="27"/>
  <c r="AA58" i="27"/>
  <c r="AA57" i="27"/>
  <c r="AA56" i="27"/>
  <c r="AA55" i="27"/>
  <c r="AA54" i="27"/>
  <c r="AA53" i="27"/>
  <c r="AA52" i="27"/>
  <c r="AA51" i="27"/>
  <c r="AA50" i="27"/>
  <c r="AA49" i="27"/>
  <c r="AA48" i="27"/>
  <c r="AA47" i="27"/>
  <c r="AA46" i="27"/>
  <c r="AA45" i="27"/>
  <c r="AA44" i="27"/>
  <c r="AA43" i="27"/>
  <c r="AA42" i="27"/>
  <c r="AA41" i="27"/>
  <c r="AA40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C61" i="27" l="1"/>
  <c r="AC60" i="27"/>
  <c r="AC59" i="27"/>
  <c r="AC58" i="27"/>
  <c r="AC57" i="27"/>
  <c r="AC56" i="27"/>
  <c r="AC55" i="27"/>
  <c r="AC54" i="27"/>
  <c r="AC53" i="27"/>
  <c r="AC52" i="27"/>
  <c r="AC51" i="27"/>
  <c r="AC50" i="27"/>
  <c r="AC49" i="27"/>
  <c r="AC48" i="27"/>
  <c r="AC47" i="27"/>
  <c r="AC46" i="27"/>
  <c r="AC45" i="27"/>
  <c r="AC44" i="27"/>
  <c r="AC43" i="27"/>
  <c r="AC42" i="27"/>
  <c r="AC41" i="27"/>
  <c r="AC40" i="27"/>
  <c r="AC39" i="27"/>
  <c r="AC38" i="27"/>
  <c r="AC37" i="27"/>
  <c r="AC36" i="27"/>
  <c r="AC35" i="27"/>
  <c r="AC34" i="27"/>
  <c r="AC33" i="27"/>
  <c r="AC32" i="27"/>
  <c r="AC31" i="27"/>
  <c r="AC30" i="27"/>
  <c r="AC29" i="27"/>
  <c r="AC28" i="27"/>
  <c r="AC27" i="27"/>
  <c r="AC26" i="27"/>
  <c r="AC25" i="27"/>
  <c r="AC24" i="27"/>
  <c r="AC23" i="27"/>
  <c r="AC22" i="27"/>
  <c r="AC21" i="27"/>
  <c r="AC20" i="27"/>
  <c r="AC19" i="27"/>
  <c r="AC18" i="27"/>
  <c r="AC17" i="27"/>
  <c r="AC16" i="27"/>
  <c r="AC15" i="27"/>
  <c r="AC14" i="27"/>
  <c r="AC13" i="27"/>
  <c r="AC12" i="27"/>
  <c r="AD61" i="27" l="1"/>
  <c r="Z61" i="27"/>
  <c r="V61" i="27"/>
  <c r="AE61" i="27" s="1"/>
  <c r="AF61" i="27" s="1"/>
  <c r="B61" i="27"/>
  <c r="AD60" i="27"/>
  <c r="Z60" i="27"/>
  <c r="V60" i="27"/>
  <c r="AE60" i="27" s="1"/>
  <c r="AF60" i="27" s="1"/>
  <c r="B60" i="27"/>
  <c r="AD59" i="27"/>
  <c r="Z59" i="27"/>
  <c r="V59" i="27"/>
  <c r="AE59" i="27" s="1"/>
  <c r="AF59" i="27" s="1"/>
  <c r="B59" i="27"/>
  <c r="AD58" i="27"/>
  <c r="Z58" i="27"/>
  <c r="V58" i="27"/>
  <c r="AE58" i="27" s="1"/>
  <c r="AF58" i="27" s="1"/>
  <c r="B58" i="27"/>
  <c r="AD57" i="27"/>
  <c r="Z57" i="27"/>
  <c r="V57" i="27"/>
  <c r="AE57" i="27" s="1"/>
  <c r="AF57" i="27" s="1"/>
  <c r="B57" i="27"/>
  <c r="AD56" i="27"/>
  <c r="Z56" i="27"/>
  <c r="V56" i="27"/>
  <c r="AE56" i="27" s="1"/>
  <c r="AF56" i="27" s="1"/>
  <c r="B56" i="27"/>
  <c r="AE55" i="27"/>
  <c r="AF55" i="27" s="1"/>
  <c r="AD55" i="27"/>
  <c r="Z55" i="27"/>
  <c r="V55" i="27"/>
  <c r="B55" i="27"/>
  <c r="AD54" i="27"/>
  <c r="Z54" i="27"/>
  <c r="V54" i="27"/>
  <c r="AE54" i="27" s="1"/>
  <c r="AF54" i="27" s="1"/>
  <c r="B54" i="27"/>
  <c r="AD53" i="27"/>
  <c r="Z53" i="27"/>
  <c r="V53" i="27"/>
  <c r="AE53" i="27" s="1"/>
  <c r="AF53" i="27" s="1"/>
  <c r="B53" i="27"/>
  <c r="AD52" i="27"/>
  <c r="Z52" i="27"/>
  <c r="V52" i="27"/>
  <c r="AE52" i="27" s="1"/>
  <c r="AF52" i="27" s="1"/>
  <c r="B52" i="27"/>
  <c r="AD51" i="27"/>
  <c r="Z51" i="27"/>
  <c r="V51" i="27"/>
  <c r="AE51" i="27" s="1"/>
  <c r="AF51" i="27" s="1"/>
  <c r="B51" i="27"/>
  <c r="AD50" i="27"/>
  <c r="Z50" i="27"/>
  <c r="V50" i="27"/>
  <c r="AE50" i="27" s="1"/>
  <c r="AF50" i="27" s="1"/>
  <c r="B50" i="27"/>
  <c r="AD49" i="27"/>
  <c r="Z49" i="27"/>
  <c r="V49" i="27"/>
  <c r="AE49" i="27" s="1"/>
  <c r="AF49" i="27" s="1"/>
  <c r="B49" i="27"/>
  <c r="AD48" i="27"/>
  <c r="Z48" i="27"/>
  <c r="V48" i="27"/>
  <c r="AE48" i="27" s="1"/>
  <c r="AF48" i="27" s="1"/>
  <c r="B48" i="27"/>
  <c r="AD47" i="27"/>
  <c r="Z47" i="27"/>
  <c r="V47" i="27"/>
  <c r="AE47" i="27" s="1"/>
  <c r="AF47" i="27" s="1"/>
  <c r="B47" i="27"/>
  <c r="AD46" i="27"/>
  <c r="Z46" i="27"/>
  <c r="V46" i="27"/>
  <c r="AE46" i="27" s="1"/>
  <c r="AF46" i="27" s="1"/>
  <c r="B46" i="27"/>
  <c r="AD45" i="27"/>
  <c r="Z45" i="27"/>
  <c r="V45" i="27"/>
  <c r="AE45" i="27" s="1"/>
  <c r="AF45" i="27" s="1"/>
  <c r="B45" i="27"/>
  <c r="AD44" i="27"/>
  <c r="Z44" i="27"/>
  <c r="V44" i="27"/>
  <c r="AE44" i="27" s="1"/>
  <c r="AF44" i="27" s="1"/>
  <c r="B44" i="27"/>
  <c r="AD43" i="27"/>
  <c r="Z43" i="27"/>
  <c r="V43" i="27"/>
  <c r="AE43" i="27" s="1"/>
  <c r="AF43" i="27" s="1"/>
  <c r="B43" i="27"/>
  <c r="AD42" i="27"/>
  <c r="Z42" i="27"/>
  <c r="V42" i="27"/>
  <c r="AE42" i="27" s="1"/>
  <c r="AF42" i="27" s="1"/>
  <c r="B42" i="27"/>
  <c r="AD41" i="27"/>
  <c r="Z41" i="27"/>
  <c r="V41" i="27"/>
  <c r="AE41" i="27" s="1"/>
  <c r="AF41" i="27" s="1"/>
  <c r="B41" i="27"/>
  <c r="AD40" i="27"/>
  <c r="Z40" i="27"/>
  <c r="V40" i="27"/>
  <c r="AE40" i="27" s="1"/>
  <c r="AF40" i="27" s="1"/>
  <c r="B40" i="27"/>
  <c r="AD39" i="27"/>
  <c r="Z39" i="27"/>
  <c r="V39" i="27"/>
  <c r="AE39" i="27" s="1"/>
  <c r="AF39" i="27" s="1"/>
  <c r="B39" i="27"/>
  <c r="AD38" i="27"/>
  <c r="Z38" i="27"/>
  <c r="V38" i="27"/>
  <c r="AE38" i="27" s="1"/>
  <c r="AF38" i="27" s="1"/>
  <c r="B38" i="27"/>
  <c r="AD37" i="27"/>
  <c r="Z37" i="27"/>
  <c r="V37" i="27"/>
  <c r="AE37" i="27" s="1"/>
  <c r="AF37" i="27" s="1"/>
  <c r="B37" i="27"/>
  <c r="AD36" i="27"/>
  <c r="Z36" i="27"/>
  <c r="V36" i="27"/>
  <c r="AE36" i="27" s="1"/>
  <c r="AF36" i="27" s="1"/>
  <c r="B36" i="27"/>
  <c r="AD35" i="27"/>
  <c r="Z35" i="27"/>
  <c r="V35" i="27"/>
  <c r="AE35" i="27" s="1"/>
  <c r="AF35" i="27" s="1"/>
  <c r="B35" i="27"/>
  <c r="AD34" i="27"/>
  <c r="Z34" i="27"/>
  <c r="V34" i="27"/>
  <c r="AE34" i="27" s="1"/>
  <c r="AF34" i="27" s="1"/>
  <c r="B34" i="27"/>
  <c r="AD33" i="27"/>
  <c r="Z33" i="27"/>
  <c r="V33" i="27"/>
  <c r="AE33" i="27" s="1"/>
  <c r="AF33" i="27" s="1"/>
  <c r="B33" i="27"/>
  <c r="AD32" i="27"/>
  <c r="Z32" i="27"/>
  <c r="V32" i="27"/>
  <c r="AE32" i="27" s="1"/>
  <c r="AF32" i="27" s="1"/>
  <c r="B32" i="27"/>
  <c r="AD31" i="27"/>
  <c r="Z31" i="27"/>
  <c r="V31" i="27"/>
  <c r="AE31" i="27" s="1"/>
  <c r="AF31" i="27" s="1"/>
  <c r="B31" i="27"/>
  <c r="AD30" i="27"/>
  <c r="Z30" i="27"/>
  <c r="V30" i="27"/>
  <c r="AE30" i="27" s="1"/>
  <c r="AF30" i="27" s="1"/>
  <c r="B30" i="27"/>
  <c r="AD29" i="27"/>
  <c r="Z29" i="27"/>
  <c r="V29" i="27"/>
  <c r="AE29" i="27" s="1"/>
  <c r="AF29" i="27" s="1"/>
  <c r="B29" i="27"/>
  <c r="AD28" i="27"/>
  <c r="Z28" i="27"/>
  <c r="V28" i="27"/>
  <c r="AE28" i="27" s="1"/>
  <c r="AF28" i="27" s="1"/>
  <c r="B28" i="27"/>
  <c r="AD27" i="27"/>
  <c r="Z27" i="27"/>
  <c r="V27" i="27"/>
  <c r="AE27" i="27" s="1"/>
  <c r="AF27" i="27" s="1"/>
  <c r="B27" i="27"/>
  <c r="AD26" i="27"/>
  <c r="Z26" i="27"/>
  <c r="V26" i="27"/>
  <c r="AE26" i="27" s="1"/>
  <c r="AF26" i="27" s="1"/>
  <c r="B26" i="27"/>
  <c r="AD25" i="27"/>
  <c r="Z25" i="27"/>
  <c r="V25" i="27"/>
  <c r="AE25" i="27" s="1"/>
  <c r="AF25" i="27" s="1"/>
  <c r="B25" i="27"/>
  <c r="AD24" i="27"/>
  <c r="Z24" i="27"/>
  <c r="V24" i="27"/>
  <c r="AE24" i="27" s="1"/>
  <c r="AF24" i="27" s="1"/>
  <c r="B24" i="27"/>
  <c r="AD23" i="27"/>
  <c r="Z23" i="27"/>
  <c r="V23" i="27"/>
  <c r="AE23" i="27" s="1"/>
  <c r="AF23" i="27" s="1"/>
  <c r="B23" i="27"/>
  <c r="AD22" i="27"/>
  <c r="Z22" i="27"/>
  <c r="V22" i="27"/>
  <c r="AE22" i="27" s="1"/>
  <c r="AF22" i="27" s="1"/>
  <c r="B22" i="27"/>
  <c r="AD21" i="27"/>
  <c r="Z21" i="27"/>
  <c r="V21" i="27"/>
  <c r="AE21" i="27" s="1"/>
  <c r="AF21" i="27" s="1"/>
  <c r="B21" i="27"/>
  <c r="AD20" i="27"/>
  <c r="Z20" i="27"/>
  <c r="V20" i="27"/>
  <c r="AE20" i="27" s="1"/>
  <c r="AF20" i="27" s="1"/>
  <c r="B20" i="27"/>
  <c r="AD19" i="27"/>
  <c r="Z19" i="27"/>
  <c r="V19" i="27"/>
  <c r="AE19" i="27" s="1"/>
  <c r="AF19" i="27" s="1"/>
  <c r="B19" i="27"/>
  <c r="AD18" i="27"/>
  <c r="Z18" i="27"/>
  <c r="V18" i="27"/>
  <c r="AE18" i="27" s="1"/>
  <c r="AF18" i="27" s="1"/>
  <c r="B18" i="27"/>
  <c r="AD17" i="27"/>
  <c r="Z17" i="27"/>
  <c r="V17" i="27"/>
  <c r="AE17" i="27" s="1"/>
  <c r="AF17" i="27" s="1"/>
  <c r="B17" i="27"/>
  <c r="AD16" i="27"/>
  <c r="Z16" i="27"/>
  <c r="V16" i="27"/>
  <c r="AE16" i="27" s="1"/>
  <c r="B16" i="27"/>
  <c r="AD15" i="27"/>
  <c r="Z15" i="27"/>
  <c r="V15" i="27"/>
  <c r="AE15" i="27" s="1"/>
  <c r="B15" i="27"/>
  <c r="AD14" i="27"/>
  <c r="Z14" i="27"/>
  <c r="V14" i="27"/>
  <c r="AE14" i="27" s="1"/>
  <c r="B14" i="27"/>
  <c r="AD13" i="27"/>
  <c r="Z13" i="27"/>
  <c r="V13" i="27"/>
  <c r="AE13" i="27" s="1"/>
  <c r="B13" i="27"/>
  <c r="AD12" i="27"/>
  <c r="Z12" i="27"/>
  <c r="V12" i="27"/>
  <c r="AE12" i="27" s="1"/>
  <c r="B12" i="27"/>
  <c r="U4" i="27"/>
  <c r="AG31" i="27" l="1"/>
  <c r="G4" i="27"/>
  <c r="AF12" i="27"/>
  <c r="AF13" i="27"/>
  <c r="AF16" i="27"/>
  <c r="AF14" i="27"/>
  <c r="AD62" i="27"/>
  <c r="AF15" i="27"/>
  <c r="AC62" i="27"/>
  <c r="AF62" i="27" l="1"/>
  <c r="AF511" i="25"/>
  <c r="AG511" i="25" s="1"/>
  <c r="AF510" i="25"/>
  <c r="AG510" i="25" s="1"/>
  <c r="AF509" i="25"/>
  <c r="AG509" i="25" s="1"/>
  <c r="AF508" i="25"/>
  <c r="AG508" i="25" s="1"/>
  <c r="AF507" i="25"/>
  <c r="AG507" i="25" s="1"/>
  <c r="AF506" i="25"/>
  <c r="AG506" i="25" s="1"/>
  <c r="AF505" i="25"/>
  <c r="AG505" i="25" s="1"/>
  <c r="AF504" i="25"/>
  <c r="AG504" i="25" s="1"/>
  <c r="AF503" i="25"/>
  <c r="AG503" i="25" s="1"/>
  <c r="AF502" i="25"/>
  <c r="AG502" i="25" s="1"/>
  <c r="AF501" i="25"/>
  <c r="AG501" i="25" s="1"/>
  <c r="AF500" i="25"/>
  <c r="AG500" i="25" s="1"/>
  <c r="AF499" i="25"/>
  <c r="AG499" i="25" s="1"/>
  <c r="AF498" i="25"/>
  <c r="AG498" i="25" s="1"/>
  <c r="AF497" i="25"/>
  <c r="AG497" i="25" s="1"/>
  <c r="AF496" i="25"/>
  <c r="AG496" i="25" s="1"/>
  <c r="AF495" i="25"/>
  <c r="AG495" i="25" s="1"/>
  <c r="AF494" i="25"/>
  <c r="AG494" i="25" s="1"/>
  <c r="AF493" i="25"/>
  <c r="AG493" i="25" s="1"/>
  <c r="AF492" i="25"/>
  <c r="AG492" i="25" s="1"/>
  <c r="AF491" i="25"/>
  <c r="AG491" i="25" s="1"/>
  <c r="AF490" i="25"/>
  <c r="AG490" i="25" s="1"/>
  <c r="AF489" i="25"/>
  <c r="AG489" i="25" s="1"/>
  <c r="AF488" i="25"/>
  <c r="AG488" i="25" s="1"/>
  <c r="AF487" i="25"/>
  <c r="AG487" i="25" s="1"/>
  <c r="AF486" i="25"/>
  <c r="AG486" i="25" s="1"/>
  <c r="AF485" i="25"/>
  <c r="AG485" i="25" s="1"/>
  <c r="AF484" i="25"/>
  <c r="AG484" i="25" s="1"/>
  <c r="AF483" i="25"/>
  <c r="AG483" i="25" s="1"/>
  <c r="AF482" i="25"/>
  <c r="AG482" i="25" s="1"/>
  <c r="AF481" i="25"/>
  <c r="AG481" i="25" s="1"/>
  <c r="AF480" i="25"/>
  <c r="AG480" i="25" s="1"/>
  <c r="AF479" i="25"/>
  <c r="AG479" i="25" s="1"/>
  <c r="AF478" i="25"/>
  <c r="AG478" i="25" s="1"/>
  <c r="AF477" i="25"/>
  <c r="AG477" i="25" s="1"/>
  <c r="AF476" i="25"/>
  <c r="AG476" i="25" s="1"/>
  <c r="AF475" i="25"/>
  <c r="AG475" i="25" s="1"/>
  <c r="AF474" i="25"/>
  <c r="AG474" i="25" s="1"/>
  <c r="AF473" i="25"/>
  <c r="AG473" i="25" s="1"/>
  <c r="AF472" i="25"/>
  <c r="AG472" i="25" s="1"/>
  <c r="AF471" i="25"/>
  <c r="AG471" i="25" s="1"/>
  <c r="AF470" i="25"/>
  <c r="AG470" i="25" s="1"/>
  <c r="AF469" i="25"/>
  <c r="AG469" i="25" s="1"/>
  <c r="AF468" i="25"/>
  <c r="AG468" i="25" s="1"/>
  <c r="AF467" i="25"/>
  <c r="AG467" i="25" s="1"/>
  <c r="AF466" i="25"/>
  <c r="AG466" i="25" s="1"/>
  <c r="AF465" i="25"/>
  <c r="AG465" i="25" s="1"/>
  <c r="AF464" i="25"/>
  <c r="AG464" i="25" s="1"/>
  <c r="AF463" i="25"/>
  <c r="AG463" i="25" s="1"/>
  <c r="AF462" i="25"/>
  <c r="AG462" i="25" s="1"/>
  <c r="AF461" i="25"/>
  <c r="AG461" i="25" s="1"/>
  <c r="AF460" i="25"/>
  <c r="AG460" i="25" s="1"/>
  <c r="AF459" i="25"/>
  <c r="AG459" i="25" s="1"/>
  <c r="AF458" i="25"/>
  <c r="AG458" i="25" s="1"/>
  <c r="AF457" i="25"/>
  <c r="AG457" i="25" s="1"/>
  <c r="AF456" i="25"/>
  <c r="AG456" i="25" s="1"/>
  <c r="AF455" i="25"/>
  <c r="AG455" i="25" s="1"/>
  <c r="AF454" i="25"/>
  <c r="AG454" i="25" s="1"/>
  <c r="AF453" i="25"/>
  <c r="AG453" i="25" s="1"/>
  <c r="AF452" i="25"/>
  <c r="AG452" i="25" s="1"/>
  <c r="AF451" i="25"/>
  <c r="AG451" i="25" s="1"/>
  <c r="AF450" i="25"/>
  <c r="AG450" i="25" s="1"/>
  <c r="AF449" i="25"/>
  <c r="AG449" i="25" s="1"/>
  <c r="AF448" i="25"/>
  <c r="AG448" i="25" s="1"/>
  <c r="AF447" i="25"/>
  <c r="AG447" i="25" s="1"/>
  <c r="AF446" i="25"/>
  <c r="AG446" i="25" s="1"/>
  <c r="AF445" i="25"/>
  <c r="AG445" i="25" s="1"/>
  <c r="AF444" i="25"/>
  <c r="AG444" i="25" s="1"/>
  <c r="AF443" i="25"/>
  <c r="AG443" i="25" s="1"/>
  <c r="AF442" i="25"/>
  <c r="AG442" i="25" s="1"/>
  <c r="AF441" i="25"/>
  <c r="AG441" i="25" s="1"/>
  <c r="AF440" i="25"/>
  <c r="AG440" i="25" s="1"/>
  <c r="AF439" i="25"/>
  <c r="AG439" i="25" s="1"/>
  <c r="AF438" i="25"/>
  <c r="AG438" i="25" s="1"/>
  <c r="AF437" i="25"/>
  <c r="AG437" i="25" s="1"/>
  <c r="AF436" i="25"/>
  <c r="AG436" i="25" s="1"/>
  <c r="AF435" i="25"/>
  <c r="AG435" i="25" s="1"/>
  <c r="AF434" i="25"/>
  <c r="AG434" i="25" s="1"/>
  <c r="AF433" i="25"/>
  <c r="AG433" i="25" s="1"/>
  <c r="AF432" i="25"/>
  <c r="AG432" i="25" s="1"/>
  <c r="AF431" i="25"/>
  <c r="AG431" i="25" s="1"/>
  <c r="AF430" i="25"/>
  <c r="AG430" i="25" s="1"/>
  <c r="AF429" i="25"/>
  <c r="AG429" i="25" s="1"/>
  <c r="AF428" i="25"/>
  <c r="AG428" i="25" s="1"/>
  <c r="AF427" i="25"/>
  <c r="AG427" i="25" s="1"/>
  <c r="AF426" i="25"/>
  <c r="AG426" i="25" s="1"/>
  <c r="AF425" i="25"/>
  <c r="AG425" i="25" s="1"/>
  <c r="AF424" i="25"/>
  <c r="AG424" i="25" s="1"/>
  <c r="AF423" i="25"/>
  <c r="AG423" i="25" s="1"/>
  <c r="AF422" i="25"/>
  <c r="AG422" i="25" s="1"/>
  <c r="AF421" i="25"/>
  <c r="AG421" i="25" s="1"/>
  <c r="AF420" i="25"/>
  <c r="AG420" i="25" s="1"/>
  <c r="AF419" i="25"/>
  <c r="AG419" i="25" s="1"/>
  <c r="AF418" i="25"/>
  <c r="AG418" i="25" s="1"/>
  <c r="AF417" i="25"/>
  <c r="AG417" i="25" s="1"/>
  <c r="AF416" i="25"/>
  <c r="AG416" i="25" s="1"/>
  <c r="AF415" i="25"/>
  <c r="AG415" i="25" s="1"/>
  <c r="AF414" i="25"/>
  <c r="AG414" i="25" s="1"/>
  <c r="AF413" i="25"/>
  <c r="AG413" i="25" s="1"/>
  <c r="AF412" i="25"/>
  <c r="AG412" i="25" s="1"/>
  <c r="AF411" i="25"/>
  <c r="AG411" i="25" s="1"/>
  <c r="AF410" i="25"/>
  <c r="AG410" i="25" s="1"/>
  <c r="AF409" i="25"/>
  <c r="AG409" i="25" s="1"/>
  <c r="AF408" i="25"/>
  <c r="AG408" i="25" s="1"/>
  <c r="AF407" i="25"/>
  <c r="AG407" i="25" s="1"/>
  <c r="AF406" i="25"/>
  <c r="AG406" i="25" s="1"/>
  <c r="AF405" i="25"/>
  <c r="AG405" i="25" s="1"/>
  <c r="AF404" i="25"/>
  <c r="AG404" i="25" s="1"/>
  <c r="AF403" i="25"/>
  <c r="AG403" i="25" s="1"/>
  <c r="AF402" i="25"/>
  <c r="AG402" i="25" s="1"/>
  <c r="AF401" i="25"/>
  <c r="AG401" i="25" s="1"/>
  <c r="AF400" i="25"/>
  <c r="AG400" i="25" s="1"/>
  <c r="AF399" i="25"/>
  <c r="AG399" i="25" s="1"/>
  <c r="AF398" i="25"/>
  <c r="AG398" i="25" s="1"/>
  <c r="AF397" i="25"/>
  <c r="AG397" i="25" s="1"/>
  <c r="AF396" i="25"/>
  <c r="AG396" i="25" s="1"/>
  <c r="AF395" i="25"/>
  <c r="AG395" i="25" s="1"/>
  <c r="AF394" i="25"/>
  <c r="AG394" i="25" s="1"/>
  <c r="AF393" i="25"/>
  <c r="AG393" i="25" s="1"/>
  <c r="AF392" i="25"/>
  <c r="AG392" i="25" s="1"/>
  <c r="AF391" i="25"/>
  <c r="AG391" i="25" s="1"/>
  <c r="AF390" i="25"/>
  <c r="AG390" i="25" s="1"/>
  <c r="AF389" i="25"/>
  <c r="AG389" i="25" s="1"/>
  <c r="AF388" i="25"/>
  <c r="AG388" i="25" s="1"/>
  <c r="AF387" i="25"/>
  <c r="AG387" i="25" s="1"/>
  <c r="AF386" i="25"/>
  <c r="AG386" i="25" s="1"/>
  <c r="AF385" i="25"/>
  <c r="AG385" i="25" s="1"/>
  <c r="AF384" i="25"/>
  <c r="AG384" i="25" s="1"/>
  <c r="AF383" i="25"/>
  <c r="AG383" i="25" s="1"/>
  <c r="AF382" i="25"/>
  <c r="AG382" i="25" s="1"/>
  <c r="AF381" i="25"/>
  <c r="AG381" i="25" s="1"/>
  <c r="AF380" i="25"/>
  <c r="AG380" i="25" s="1"/>
  <c r="AF379" i="25"/>
  <c r="AG379" i="25" s="1"/>
  <c r="AF378" i="25"/>
  <c r="AG378" i="25" s="1"/>
  <c r="AF377" i="25"/>
  <c r="AG377" i="25" s="1"/>
  <c r="AF376" i="25"/>
  <c r="AG376" i="25" s="1"/>
  <c r="AF375" i="25"/>
  <c r="AG375" i="25" s="1"/>
  <c r="AF374" i="25"/>
  <c r="AG374" i="25" s="1"/>
  <c r="AF373" i="25"/>
  <c r="AG373" i="25" s="1"/>
  <c r="AF372" i="25"/>
  <c r="AG372" i="25" s="1"/>
  <c r="AF371" i="25"/>
  <c r="AG371" i="25" s="1"/>
  <c r="AF370" i="25"/>
  <c r="AG370" i="25" s="1"/>
  <c r="AF369" i="25"/>
  <c r="AG369" i="25" s="1"/>
  <c r="AF368" i="25"/>
  <c r="AG368" i="25" s="1"/>
  <c r="AF367" i="25"/>
  <c r="AG367" i="25" s="1"/>
  <c r="AF366" i="25"/>
  <c r="AG366" i="25" s="1"/>
  <c r="AF365" i="25"/>
  <c r="AG365" i="25" s="1"/>
  <c r="AF364" i="25"/>
  <c r="AG364" i="25" s="1"/>
  <c r="AF363" i="25"/>
  <c r="AG363" i="25" s="1"/>
  <c r="AF362" i="25"/>
  <c r="AG362" i="25" s="1"/>
  <c r="AF361" i="25"/>
  <c r="AG361" i="25" s="1"/>
  <c r="AF360" i="25"/>
  <c r="AG360" i="25" s="1"/>
  <c r="AF359" i="25"/>
  <c r="AG359" i="25" s="1"/>
  <c r="AF358" i="25"/>
  <c r="AG358" i="25" s="1"/>
  <c r="AF357" i="25"/>
  <c r="AG357" i="25" s="1"/>
  <c r="AF356" i="25"/>
  <c r="AG356" i="25" s="1"/>
  <c r="AF355" i="25"/>
  <c r="AG355" i="25" s="1"/>
  <c r="AF354" i="25"/>
  <c r="AG354" i="25" s="1"/>
  <c r="AF353" i="25"/>
  <c r="AG353" i="25" s="1"/>
  <c r="AF352" i="25"/>
  <c r="AG352" i="25" s="1"/>
  <c r="AF351" i="25"/>
  <c r="AG351" i="25" s="1"/>
  <c r="AF350" i="25"/>
  <c r="AG350" i="25" s="1"/>
  <c r="AF349" i="25"/>
  <c r="AG349" i="25" s="1"/>
  <c r="AF348" i="25"/>
  <c r="AG348" i="25" s="1"/>
  <c r="AF347" i="25"/>
  <c r="AG347" i="25" s="1"/>
  <c r="AF346" i="25"/>
  <c r="AG346" i="25" s="1"/>
  <c r="AF345" i="25"/>
  <c r="AG345" i="25" s="1"/>
  <c r="AF344" i="25"/>
  <c r="AG344" i="25" s="1"/>
  <c r="AF343" i="25"/>
  <c r="AG343" i="25" s="1"/>
  <c r="AF342" i="25"/>
  <c r="AG342" i="25" s="1"/>
  <c r="AF341" i="25"/>
  <c r="AG341" i="25" s="1"/>
  <c r="AF340" i="25"/>
  <c r="AG340" i="25" s="1"/>
  <c r="AF339" i="25"/>
  <c r="AG339" i="25" s="1"/>
  <c r="AF338" i="25"/>
  <c r="AG338" i="25" s="1"/>
  <c r="AF337" i="25"/>
  <c r="AG337" i="25" s="1"/>
  <c r="AF336" i="25"/>
  <c r="AG336" i="25" s="1"/>
  <c r="AF335" i="25"/>
  <c r="AG335" i="25" s="1"/>
  <c r="AF334" i="25"/>
  <c r="AG334" i="25" s="1"/>
  <c r="AF333" i="25"/>
  <c r="AG333" i="25" s="1"/>
  <c r="AF332" i="25"/>
  <c r="AG332" i="25" s="1"/>
  <c r="AF331" i="25"/>
  <c r="AG331" i="25" s="1"/>
  <c r="AF330" i="25"/>
  <c r="AG330" i="25" s="1"/>
  <c r="AF329" i="25"/>
  <c r="AG329" i="25" s="1"/>
  <c r="AF328" i="25"/>
  <c r="AG328" i="25" s="1"/>
  <c r="AF327" i="25"/>
  <c r="AG327" i="25" s="1"/>
  <c r="AF326" i="25"/>
  <c r="AG326" i="25" s="1"/>
  <c r="AF325" i="25"/>
  <c r="AG325" i="25" s="1"/>
  <c r="AF324" i="25"/>
  <c r="AG324" i="25" s="1"/>
  <c r="AF323" i="25"/>
  <c r="AG323" i="25" s="1"/>
  <c r="AF322" i="25"/>
  <c r="AG322" i="25" s="1"/>
  <c r="AF321" i="25"/>
  <c r="AG321" i="25" s="1"/>
  <c r="AF320" i="25"/>
  <c r="AG320" i="25" s="1"/>
  <c r="AF319" i="25"/>
  <c r="AG319" i="25" s="1"/>
  <c r="AF318" i="25"/>
  <c r="AG318" i="25" s="1"/>
  <c r="AF317" i="25"/>
  <c r="AG317" i="25" s="1"/>
  <c r="AF316" i="25"/>
  <c r="AG316" i="25" s="1"/>
  <c r="AF315" i="25"/>
  <c r="AG315" i="25" s="1"/>
  <c r="AF314" i="25"/>
  <c r="AG314" i="25" s="1"/>
  <c r="AF313" i="25"/>
  <c r="AG313" i="25" s="1"/>
  <c r="AF312" i="25"/>
  <c r="AG312" i="25" s="1"/>
  <c r="AF311" i="25"/>
  <c r="AG311" i="25" s="1"/>
  <c r="AF310" i="25"/>
  <c r="AG310" i="25" s="1"/>
  <c r="AF309" i="25"/>
  <c r="AG309" i="25" s="1"/>
  <c r="AF308" i="25"/>
  <c r="AG308" i="25" s="1"/>
  <c r="AF307" i="25"/>
  <c r="AG307" i="25" s="1"/>
  <c r="AF306" i="25"/>
  <c r="AG306" i="25" s="1"/>
  <c r="AF305" i="25"/>
  <c r="AG305" i="25" s="1"/>
  <c r="AF304" i="25"/>
  <c r="AG304" i="25" s="1"/>
  <c r="AF303" i="25"/>
  <c r="AG303" i="25" s="1"/>
  <c r="AF302" i="25"/>
  <c r="AG302" i="25" s="1"/>
  <c r="AF301" i="25"/>
  <c r="AG301" i="25" s="1"/>
  <c r="AF300" i="25"/>
  <c r="AG300" i="25" s="1"/>
  <c r="AF299" i="25"/>
  <c r="AG299" i="25" s="1"/>
  <c r="AF298" i="25"/>
  <c r="AG298" i="25" s="1"/>
  <c r="AF297" i="25"/>
  <c r="AG297" i="25" s="1"/>
  <c r="AF296" i="25"/>
  <c r="AG296" i="25" s="1"/>
  <c r="AF295" i="25"/>
  <c r="AG295" i="25" s="1"/>
  <c r="AF294" i="25"/>
  <c r="AG294" i="25" s="1"/>
  <c r="AF293" i="25"/>
  <c r="AG293" i="25" s="1"/>
  <c r="AF292" i="25"/>
  <c r="AG292" i="25" s="1"/>
  <c r="AF291" i="25"/>
  <c r="AG291" i="25" s="1"/>
  <c r="AF290" i="25"/>
  <c r="AG290" i="25" s="1"/>
  <c r="AF289" i="25"/>
  <c r="AG289" i="25" s="1"/>
  <c r="AF288" i="25"/>
  <c r="AG288" i="25" s="1"/>
  <c r="AF287" i="25"/>
  <c r="AG287" i="25" s="1"/>
  <c r="AF286" i="25"/>
  <c r="AG286" i="25" s="1"/>
  <c r="AF285" i="25"/>
  <c r="AG285" i="25" s="1"/>
  <c r="AF284" i="25"/>
  <c r="AG284" i="25" s="1"/>
  <c r="AF283" i="25"/>
  <c r="AG283" i="25" s="1"/>
  <c r="AF282" i="25"/>
  <c r="AG282" i="25" s="1"/>
  <c r="AF281" i="25"/>
  <c r="AG281" i="25" s="1"/>
  <c r="AF280" i="25"/>
  <c r="AG280" i="25" s="1"/>
  <c r="AF279" i="25"/>
  <c r="AG279" i="25" s="1"/>
  <c r="AF278" i="25"/>
  <c r="AG278" i="25" s="1"/>
  <c r="AF277" i="25"/>
  <c r="AG277" i="25" s="1"/>
  <c r="AF276" i="25"/>
  <c r="AG276" i="25" s="1"/>
  <c r="AF275" i="25"/>
  <c r="AG275" i="25" s="1"/>
  <c r="AF274" i="25"/>
  <c r="AG274" i="25" s="1"/>
  <c r="AF273" i="25"/>
  <c r="AG273" i="25" s="1"/>
  <c r="AF272" i="25"/>
  <c r="AG272" i="25" s="1"/>
  <c r="AF271" i="25"/>
  <c r="AG271" i="25" s="1"/>
  <c r="AF270" i="25"/>
  <c r="AG270" i="25" s="1"/>
  <c r="AF269" i="25"/>
  <c r="AG269" i="25" s="1"/>
  <c r="AF268" i="25"/>
  <c r="AG268" i="25" s="1"/>
  <c r="AF267" i="25"/>
  <c r="AG267" i="25" s="1"/>
  <c r="AF266" i="25"/>
  <c r="AG266" i="25" s="1"/>
  <c r="AF265" i="25"/>
  <c r="AG265" i="25" s="1"/>
  <c r="AF264" i="25"/>
  <c r="AG264" i="25" s="1"/>
  <c r="AF263" i="25"/>
  <c r="AG263" i="25" s="1"/>
  <c r="AF262" i="25"/>
  <c r="AG262" i="25" s="1"/>
  <c r="AF261" i="25"/>
  <c r="AG261" i="25" s="1"/>
  <c r="AF260" i="25"/>
  <c r="AG260" i="25" s="1"/>
  <c r="AF259" i="25"/>
  <c r="AG259" i="25" s="1"/>
  <c r="AF258" i="25"/>
  <c r="AG258" i="25" s="1"/>
  <c r="AF257" i="25"/>
  <c r="AG257" i="25" s="1"/>
  <c r="AF256" i="25"/>
  <c r="AG256" i="25" s="1"/>
  <c r="AF255" i="25"/>
  <c r="AG255" i="25" s="1"/>
  <c r="AF254" i="25"/>
  <c r="AG254" i="25" s="1"/>
  <c r="AF253" i="25"/>
  <c r="AG253" i="25" s="1"/>
  <c r="AF252" i="25"/>
  <c r="AG252" i="25" s="1"/>
  <c r="AF251" i="25"/>
  <c r="AG251" i="25" s="1"/>
  <c r="AF250" i="25"/>
  <c r="AG250" i="25" s="1"/>
  <c r="AF249" i="25"/>
  <c r="AG249" i="25" s="1"/>
  <c r="AF248" i="25"/>
  <c r="AG248" i="25" s="1"/>
  <c r="AF247" i="25"/>
  <c r="AG247" i="25" s="1"/>
  <c r="AF246" i="25"/>
  <c r="AG246" i="25" s="1"/>
  <c r="AF245" i="25"/>
  <c r="AG245" i="25" s="1"/>
  <c r="AF244" i="25"/>
  <c r="AG244" i="25" s="1"/>
  <c r="AF243" i="25"/>
  <c r="AG243" i="25" s="1"/>
  <c r="AF242" i="25"/>
  <c r="AG242" i="25" s="1"/>
  <c r="AF241" i="25"/>
  <c r="AG241" i="25" s="1"/>
  <c r="AF240" i="25"/>
  <c r="AG240" i="25" s="1"/>
  <c r="AF239" i="25"/>
  <c r="AG239" i="25" s="1"/>
  <c r="AF238" i="25"/>
  <c r="AG238" i="25" s="1"/>
  <c r="AF237" i="25"/>
  <c r="AG237" i="25" s="1"/>
  <c r="AF236" i="25"/>
  <c r="AG236" i="25" s="1"/>
  <c r="AF235" i="25"/>
  <c r="AG235" i="25" s="1"/>
  <c r="AF234" i="25"/>
  <c r="AG234" i="25" s="1"/>
  <c r="AF233" i="25"/>
  <c r="AG233" i="25" s="1"/>
  <c r="AF232" i="25"/>
  <c r="AG232" i="25" s="1"/>
  <c r="AF231" i="25"/>
  <c r="AG231" i="25" s="1"/>
  <c r="AF230" i="25"/>
  <c r="AG230" i="25" s="1"/>
  <c r="AF229" i="25"/>
  <c r="AG229" i="25" s="1"/>
  <c r="AF228" i="25"/>
  <c r="AG228" i="25" s="1"/>
  <c r="AF227" i="25"/>
  <c r="AG227" i="25" s="1"/>
  <c r="AF226" i="25"/>
  <c r="AG226" i="25" s="1"/>
  <c r="AF225" i="25"/>
  <c r="AG225" i="25" s="1"/>
  <c r="AF224" i="25"/>
  <c r="AG224" i="25" s="1"/>
  <c r="AF223" i="25"/>
  <c r="AG223" i="25" s="1"/>
  <c r="AF222" i="25"/>
  <c r="AG222" i="25" s="1"/>
  <c r="AF221" i="25"/>
  <c r="AG221" i="25" s="1"/>
  <c r="AF220" i="25"/>
  <c r="AG220" i="25" s="1"/>
  <c r="AF219" i="25"/>
  <c r="AG219" i="25" s="1"/>
  <c r="AF218" i="25"/>
  <c r="AG218" i="25" s="1"/>
  <c r="AF217" i="25"/>
  <c r="AG217" i="25" s="1"/>
  <c r="AF216" i="25"/>
  <c r="AG216" i="25" s="1"/>
  <c r="AF215" i="25"/>
  <c r="AG215" i="25" s="1"/>
  <c r="AF214" i="25"/>
  <c r="AG214" i="25" s="1"/>
  <c r="AF213" i="25"/>
  <c r="AG213" i="25" s="1"/>
  <c r="AF212" i="25"/>
  <c r="AG212" i="25" s="1"/>
  <c r="AF211" i="25"/>
  <c r="AG211" i="25" s="1"/>
  <c r="AF210" i="25"/>
  <c r="AG210" i="25" s="1"/>
  <c r="AF209" i="25"/>
  <c r="AG209" i="25" s="1"/>
  <c r="AF208" i="25"/>
  <c r="AG208" i="25" s="1"/>
  <c r="AF207" i="25"/>
  <c r="AG207" i="25" s="1"/>
  <c r="AF206" i="25"/>
  <c r="AG206" i="25" s="1"/>
  <c r="AF205" i="25"/>
  <c r="AG205" i="25" s="1"/>
  <c r="AF204" i="25"/>
  <c r="AG204" i="25" s="1"/>
  <c r="AF203" i="25"/>
  <c r="AG203" i="25" s="1"/>
  <c r="AF202" i="25"/>
  <c r="AG202" i="25" s="1"/>
  <c r="AF201" i="25"/>
  <c r="AG201" i="25" s="1"/>
  <c r="AF200" i="25"/>
  <c r="AG200" i="25" s="1"/>
  <c r="AF199" i="25"/>
  <c r="AG199" i="25" s="1"/>
  <c r="AF198" i="25"/>
  <c r="AG198" i="25" s="1"/>
  <c r="AF197" i="25"/>
  <c r="AG197" i="25" s="1"/>
  <c r="AF196" i="25"/>
  <c r="AG196" i="25" s="1"/>
  <c r="AF195" i="25"/>
  <c r="AG195" i="25" s="1"/>
  <c r="AF194" i="25"/>
  <c r="AG194" i="25" s="1"/>
  <c r="AF193" i="25"/>
  <c r="AG193" i="25" s="1"/>
  <c r="AF192" i="25"/>
  <c r="AG192" i="25" s="1"/>
  <c r="AF191" i="25"/>
  <c r="AG191" i="25" s="1"/>
  <c r="AF190" i="25"/>
  <c r="AG190" i="25" s="1"/>
  <c r="AF189" i="25"/>
  <c r="AG189" i="25" s="1"/>
  <c r="AF188" i="25"/>
  <c r="AG188" i="25" s="1"/>
  <c r="AF187" i="25"/>
  <c r="AG187" i="25" s="1"/>
  <c r="AF186" i="25"/>
  <c r="AG186" i="25" s="1"/>
  <c r="AF185" i="25"/>
  <c r="AG185" i="25" s="1"/>
  <c r="AF184" i="25"/>
  <c r="AG184" i="25" s="1"/>
  <c r="AF183" i="25"/>
  <c r="AG183" i="25" s="1"/>
  <c r="AF182" i="25"/>
  <c r="AG182" i="25" s="1"/>
  <c r="AF181" i="25"/>
  <c r="AG181" i="25" s="1"/>
  <c r="AF180" i="25"/>
  <c r="AG180" i="25" s="1"/>
  <c r="AF179" i="25"/>
  <c r="AG179" i="25" s="1"/>
  <c r="AF178" i="25"/>
  <c r="AG178" i="25" s="1"/>
  <c r="AF177" i="25"/>
  <c r="AG177" i="25" s="1"/>
  <c r="AF176" i="25"/>
  <c r="AG176" i="25" s="1"/>
  <c r="AF175" i="25"/>
  <c r="AG175" i="25" s="1"/>
  <c r="AF174" i="25"/>
  <c r="AG174" i="25" s="1"/>
  <c r="AF173" i="25"/>
  <c r="AG173" i="25" s="1"/>
  <c r="AF172" i="25"/>
  <c r="AG172" i="25" s="1"/>
  <c r="AF171" i="25"/>
  <c r="AG171" i="25" s="1"/>
  <c r="AF170" i="25"/>
  <c r="AG170" i="25" s="1"/>
  <c r="AF169" i="25"/>
  <c r="AG169" i="25" s="1"/>
  <c r="AF168" i="25"/>
  <c r="AG168" i="25" s="1"/>
  <c r="AF167" i="25"/>
  <c r="AG167" i="25" s="1"/>
  <c r="AF166" i="25"/>
  <c r="AG166" i="25" s="1"/>
  <c r="AF165" i="25"/>
  <c r="AG165" i="25" s="1"/>
  <c r="AF164" i="25"/>
  <c r="AG164" i="25" s="1"/>
  <c r="AF163" i="25"/>
  <c r="AG163" i="25" s="1"/>
  <c r="AF162" i="25"/>
  <c r="AG162" i="25" s="1"/>
  <c r="AF161" i="25"/>
  <c r="AG161" i="25" s="1"/>
  <c r="AF160" i="25"/>
  <c r="AG160" i="25" s="1"/>
  <c r="AF159" i="25"/>
  <c r="AG159" i="25" s="1"/>
  <c r="AF158" i="25"/>
  <c r="AG158" i="25" s="1"/>
  <c r="AF157" i="25"/>
  <c r="AG157" i="25" s="1"/>
  <c r="AF156" i="25"/>
  <c r="AG156" i="25" s="1"/>
  <c r="AF155" i="25"/>
  <c r="AG155" i="25" s="1"/>
  <c r="AF154" i="25"/>
  <c r="AG154" i="25" s="1"/>
  <c r="AF153" i="25"/>
  <c r="AG153" i="25" s="1"/>
  <c r="AF152" i="25"/>
  <c r="AG152" i="25" s="1"/>
  <c r="AF151" i="25"/>
  <c r="AG151" i="25" s="1"/>
  <c r="AF150" i="25"/>
  <c r="AG150" i="25" s="1"/>
  <c r="AF149" i="25"/>
  <c r="AG149" i="25" s="1"/>
  <c r="AF148" i="25"/>
  <c r="AG148" i="25" s="1"/>
  <c r="AF147" i="25"/>
  <c r="AG147" i="25" s="1"/>
  <c r="AF146" i="25"/>
  <c r="AG146" i="25" s="1"/>
  <c r="AF145" i="25"/>
  <c r="AG145" i="25" s="1"/>
  <c r="AF144" i="25"/>
  <c r="AG144" i="25" s="1"/>
  <c r="AF143" i="25"/>
  <c r="AG143" i="25" s="1"/>
  <c r="AF142" i="25"/>
  <c r="AG142" i="25" s="1"/>
  <c r="AF141" i="25"/>
  <c r="AG141" i="25" s="1"/>
  <c r="AF140" i="25"/>
  <c r="AG140" i="25" s="1"/>
  <c r="AF139" i="25"/>
  <c r="AG139" i="25" s="1"/>
  <c r="AF138" i="25"/>
  <c r="AG138" i="25" s="1"/>
  <c r="AF137" i="25"/>
  <c r="AG137" i="25" s="1"/>
  <c r="AF136" i="25"/>
  <c r="AG136" i="25" s="1"/>
  <c r="AF135" i="25"/>
  <c r="AG135" i="25" s="1"/>
  <c r="AF134" i="25"/>
  <c r="AG134" i="25" s="1"/>
  <c r="AF133" i="25"/>
  <c r="AG133" i="25" s="1"/>
  <c r="AF132" i="25"/>
  <c r="AG132" i="25" s="1"/>
  <c r="AF131" i="25"/>
  <c r="AG131" i="25" s="1"/>
  <c r="AF130" i="25"/>
  <c r="AG130" i="25" s="1"/>
  <c r="AF129" i="25"/>
  <c r="AG129" i="25" s="1"/>
  <c r="AF128" i="25"/>
  <c r="AG128" i="25" s="1"/>
  <c r="AF127" i="25"/>
  <c r="AG127" i="25" s="1"/>
  <c r="AF126" i="25"/>
  <c r="AG126" i="25" s="1"/>
  <c r="AF125" i="25"/>
  <c r="AG125" i="25" s="1"/>
  <c r="AF124" i="25"/>
  <c r="AG124" i="25" s="1"/>
  <c r="AF123" i="25"/>
  <c r="AG123" i="25" s="1"/>
  <c r="AF122" i="25"/>
  <c r="AG122" i="25" s="1"/>
  <c r="AF121" i="25"/>
  <c r="AG121" i="25" s="1"/>
  <c r="AF120" i="25"/>
  <c r="AG120" i="25" s="1"/>
  <c r="AF119" i="25"/>
  <c r="AG119" i="25" s="1"/>
  <c r="AF118" i="25"/>
  <c r="AG118" i="25" s="1"/>
  <c r="AF117" i="25"/>
  <c r="AG117" i="25" s="1"/>
  <c r="AF116" i="25"/>
  <c r="AG116" i="25" s="1"/>
  <c r="AF115" i="25"/>
  <c r="AG115" i="25" s="1"/>
  <c r="AF114" i="25"/>
  <c r="AG114" i="25" s="1"/>
  <c r="AF113" i="25"/>
  <c r="AG113" i="25" s="1"/>
  <c r="AF112" i="25"/>
  <c r="AG112" i="25" s="1"/>
  <c r="AF111" i="25"/>
  <c r="AG111" i="25" s="1"/>
  <c r="AF110" i="25"/>
  <c r="AG110" i="25" s="1"/>
  <c r="AF109" i="25"/>
  <c r="AG109" i="25" s="1"/>
  <c r="AF108" i="25"/>
  <c r="AG108" i="25" s="1"/>
  <c r="AF107" i="25"/>
  <c r="AG107" i="25" s="1"/>
  <c r="AF106" i="25"/>
  <c r="AG106" i="25" s="1"/>
  <c r="AF105" i="25"/>
  <c r="AG105" i="25" s="1"/>
  <c r="AF104" i="25"/>
  <c r="AG104" i="25" s="1"/>
  <c r="AF103" i="25"/>
  <c r="AG103" i="25" s="1"/>
  <c r="AF102" i="25"/>
  <c r="AG102" i="25" s="1"/>
  <c r="AF101" i="25"/>
  <c r="AG101" i="25" s="1"/>
  <c r="AF100" i="25"/>
  <c r="AG100" i="25" s="1"/>
  <c r="AF99" i="25"/>
  <c r="AG99" i="25" s="1"/>
  <c r="AF98" i="25"/>
  <c r="AG98" i="25" s="1"/>
  <c r="AF97" i="25"/>
  <c r="AG97" i="25" s="1"/>
  <c r="AF96" i="25"/>
  <c r="AG96" i="25" s="1"/>
  <c r="AF95" i="25"/>
  <c r="AG95" i="25" s="1"/>
  <c r="AF94" i="25"/>
  <c r="AG94" i="25" s="1"/>
  <c r="AF93" i="25"/>
  <c r="AG93" i="25" s="1"/>
  <c r="AF92" i="25"/>
  <c r="AG92" i="25" s="1"/>
  <c r="AF91" i="25"/>
  <c r="AG91" i="25" s="1"/>
  <c r="AF90" i="25"/>
  <c r="AG90" i="25" s="1"/>
  <c r="AF89" i="25"/>
  <c r="AG89" i="25" s="1"/>
  <c r="AF88" i="25"/>
  <c r="AG88" i="25" s="1"/>
  <c r="AF87" i="25"/>
  <c r="AG87" i="25" s="1"/>
  <c r="AF86" i="25"/>
  <c r="AG86" i="25" s="1"/>
  <c r="AF85" i="25"/>
  <c r="AG85" i="25" s="1"/>
  <c r="AF84" i="25"/>
  <c r="AG84" i="25" s="1"/>
  <c r="AF83" i="25"/>
  <c r="AG83" i="25" s="1"/>
  <c r="AF82" i="25"/>
  <c r="AG82" i="25" s="1"/>
  <c r="AF81" i="25"/>
  <c r="AG81" i="25" s="1"/>
  <c r="AF80" i="25"/>
  <c r="AG80" i="25" s="1"/>
  <c r="AF79" i="25"/>
  <c r="AG79" i="25" s="1"/>
  <c r="AF78" i="25"/>
  <c r="AG78" i="25" s="1"/>
  <c r="AF77" i="25"/>
  <c r="AG77" i="25" s="1"/>
  <c r="AF76" i="25"/>
  <c r="AG76" i="25" s="1"/>
  <c r="AF75" i="25"/>
  <c r="AG75" i="25" s="1"/>
  <c r="AF74" i="25"/>
  <c r="AG74" i="25" s="1"/>
  <c r="AF73" i="25"/>
  <c r="AG73" i="25" s="1"/>
  <c r="AF72" i="25"/>
  <c r="AG72" i="25" s="1"/>
  <c r="AF71" i="25"/>
  <c r="AG71" i="25" s="1"/>
  <c r="AF70" i="25"/>
  <c r="AG70" i="25" s="1"/>
  <c r="AF69" i="25"/>
  <c r="AG69" i="25" s="1"/>
  <c r="AF68" i="25"/>
  <c r="AG68" i="25" s="1"/>
  <c r="AF67" i="25"/>
  <c r="AG67" i="25" s="1"/>
  <c r="AF66" i="25"/>
  <c r="AG66" i="25" s="1"/>
  <c r="AF65" i="25"/>
  <c r="AG65" i="25" s="1"/>
  <c r="AF64" i="25"/>
  <c r="AG64" i="25" s="1"/>
  <c r="AF63" i="25"/>
  <c r="AG63" i="25" s="1"/>
  <c r="AF62" i="25"/>
  <c r="AG62" i="25" s="1"/>
  <c r="AF61" i="25"/>
  <c r="AG61" i="25" s="1"/>
  <c r="AF60" i="25"/>
  <c r="AG60" i="25" s="1"/>
  <c r="AF59" i="25"/>
  <c r="AG59" i="25" s="1"/>
  <c r="AF58" i="25"/>
  <c r="AG58" i="25" s="1"/>
  <c r="AF57" i="25"/>
  <c r="AG57" i="25" s="1"/>
  <c r="AF56" i="25"/>
  <c r="AG56" i="25" s="1"/>
  <c r="AF55" i="25"/>
  <c r="AG55" i="25" s="1"/>
  <c r="AF54" i="25"/>
  <c r="AG54" i="25" s="1"/>
  <c r="AF53" i="25"/>
  <c r="AG53" i="25" s="1"/>
  <c r="AF52" i="25"/>
  <c r="AG52" i="25" s="1"/>
  <c r="AF51" i="25"/>
  <c r="AG51" i="25" s="1"/>
  <c r="AF50" i="25"/>
  <c r="AG50" i="25" s="1"/>
  <c r="AF49" i="25"/>
  <c r="AG49" i="25" s="1"/>
  <c r="AF48" i="25"/>
  <c r="AG48" i="25" s="1"/>
  <c r="AF47" i="25"/>
  <c r="AG47" i="25" s="1"/>
  <c r="AF46" i="25"/>
  <c r="AG46" i="25" s="1"/>
  <c r="AF45" i="25"/>
  <c r="AG45" i="25" s="1"/>
  <c r="AF44" i="25"/>
  <c r="AG44" i="25" s="1"/>
  <c r="AF43" i="25"/>
  <c r="AG43" i="25" s="1"/>
  <c r="AF42" i="25"/>
  <c r="AG42" i="25" s="1"/>
  <c r="AF41" i="25"/>
  <c r="AG41" i="25" s="1"/>
  <c r="AF40" i="25"/>
  <c r="AG40" i="25" s="1"/>
  <c r="AF39" i="25"/>
  <c r="AG39" i="25" s="1"/>
  <c r="AF38" i="25"/>
  <c r="AG38" i="25" s="1"/>
  <c r="AF37" i="25"/>
  <c r="AG37" i="25" s="1"/>
  <c r="AF36" i="25"/>
  <c r="AG36" i="25" s="1"/>
  <c r="AF35" i="25"/>
  <c r="AG35" i="25" s="1"/>
  <c r="AF34" i="25"/>
  <c r="AG34" i="25" s="1"/>
  <c r="AF33" i="25"/>
  <c r="AG33" i="25" s="1"/>
  <c r="AF32" i="25"/>
  <c r="AG32" i="25" s="1"/>
  <c r="AF31" i="25"/>
  <c r="AG31" i="25" s="1"/>
  <c r="AF30" i="25"/>
  <c r="AG30" i="25" s="1"/>
  <c r="AF29" i="25"/>
  <c r="AG29" i="25" s="1"/>
  <c r="AF28" i="25"/>
  <c r="AG28" i="25" s="1"/>
  <c r="AF27" i="25"/>
  <c r="AG27" i="25" s="1"/>
  <c r="AF26" i="25"/>
  <c r="AG26" i="25" s="1"/>
  <c r="AF25" i="25"/>
  <c r="AG25" i="25" s="1"/>
  <c r="AF24" i="25"/>
  <c r="AG24" i="25" s="1"/>
  <c r="AF23" i="25"/>
  <c r="AG23" i="25" s="1"/>
  <c r="AF22" i="25"/>
  <c r="AG22" i="25" s="1"/>
  <c r="AF21" i="25"/>
  <c r="AG21" i="25" s="1"/>
  <c r="AF20" i="25"/>
  <c r="AG20" i="25" s="1"/>
  <c r="AF19" i="25"/>
  <c r="AG19" i="25" s="1"/>
  <c r="AF18" i="25"/>
  <c r="AG18" i="25" s="1"/>
  <c r="AF17" i="25"/>
  <c r="AG17" i="25" s="1"/>
  <c r="AF16" i="25"/>
  <c r="AG16" i="25" s="1"/>
  <c r="AF15" i="25"/>
  <c r="AG15" i="25" s="1"/>
  <c r="AF14" i="25"/>
  <c r="AG14" i="25" s="1"/>
  <c r="AF13" i="25"/>
  <c r="AG13" i="25" s="1"/>
  <c r="AF12" i="25"/>
  <c r="AE12" i="25" l="1"/>
  <c r="AE513" i="25" s="1"/>
  <c r="AG12" i="25" l="1"/>
  <c r="AG513" i="25" s="1"/>
  <c r="T4" i="25"/>
  <c r="B12" i="25" l="1"/>
  <c r="G4" i="25" l="1"/>
  <c r="E12" i="25"/>
  <c r="D12" i="25"/>
  <c r="O12" i="25"/>
  <c r="Z13" i="25"/>
  <c r="K13" i="25" s="1"/>
  <c r="O13" i="25" s="1"/>
  <c r="AH13" i="25" s="1"/>
  <c r="Z14" i="25"/>
  <c r="K14" i="25" s="1"/>
  <c r="O14" i="25" s="1"/>
  <c r="AH14" i="25" s="1"/>
  <c r="Z15" i="25"/>
  <c r="K15" i="25" s="1"/>
  <c r="O15" i="25" s="1"/>
  <c r="AH15" i="25" s="1"/>
  <c r="Z16" i="25"/>
  <c r="K16" i="25" s="1"/>
  <c r="O16" i="25" s="1"/>
  <c r="AH16" i="25" s="1"/>
  <c r="Z17" i="25"/>
  <c r="K17" i="25" s="1"/>
  <c r="O17" i="25" s="1"/>
  <c r="AH17" i="25" s="1"/>
  <c r="Z18" i="25"/>
  <c r="K18" i="25" s="1"/>
  <c r="O18" i="25" s="1"/>
  <c r="AH18" i="25" s="1"/>
  <c r="Z19" i="25"/>
  <c r="K19" i="25" s="1"/>
  <c r="O19" i="25" s="1"/>
  <c r="AH19" i="25" s="1"/>
  <c r="Z20" i="25"/>
  <c r="K20" i="25" s="1"/>
  <c r="O20" i="25" s="1"/>
  <c r="AH20" i="25" s="1"/>
  <c r="Z21" i="25"/>
  <c r="K21" i="25" s="1"/>
  <c r="O21" i="25" s="1"/>
  <c r="AH21" i="25" s="1"/>
  <c r="Z22" i="25"/>
  <c r="K22" i="25" s="1"/>
  <c r="O22" i="25" s="1"/>
  <c r="AH22" i="25" s="1"/>
  <c r="Z23" i="25"/>
  <c r="K23" i="25" s="1"/>
  <c r="O23" i="25" s="1"/>
  <c r="AH23" i="25" s="1"/>
  <c r="Z24" i="25"/>
  <c r="K24" i="25" s="1"/>
  <c r="O24" i="25" s="1"/>
  <c r="AH24" i="25" s="1"/>
  <c r="Z25" i="25"/>
  <c r="K25" i="25" s="1"/>
  <c r="O25" i="25" s="1"/>
  <c r="AH25" i="25" s="1"/>
  <c r="Z26" i="25"/>
  <c r="K26" i="25" s="1"/>
  <c r="O26" i="25" s="1"/>
  <c r="AH26" i="25" s="1"/>
  <c r="Z27" i="25"/>
  <c r="K27" i="25" s="1"/>
  <c r="O27" i="25" s="1"/>
  <c r="AH27" i="25" s="1"/>
  <c r="Z28" i="25"/>
  <c r="K28" i="25" s="1"/>
  <c r="O28" i="25" s="1"/>
  <c r="AH28" i="25" s="1"/>
  <c r="Z29" i="25"/>
  <c r="K29" i="25" s="1"/>
  <c r="O29" i="25" s="1"/>
  <c r="AH29" i="25" s="1"/>
  <c r="Z30" i="25"/>
  <c r="K30" i="25" s="1"/>
  <c r="O30" i="25" s="1"/>
  <c r="AH30" i="25" s="1"/>
  <c r="Z31" i="25"/>
  <c r="K31" i="25" s="1"/>
  <c r="O31" i="25" s="1"/>
  <c r="AH31" i="25" s="1"/>
  <c r="Z32" i="25"/>
  <c r="K32" i="25" s="1"/>
  <c r="O32" i="25" s="1"/>
  <c r="AH32" i="25" s="1"/>
  <c r="Z33" i="25"/>
  <c r="K33" i="25" s="1"/>
  <c r="O33" i="25" s="1"/>
  <c r="AH33" i="25" s="1"/>
  <c r="Z34" i="25"/>
  <c r="K34" i="25" s="1"/>
  <c r="O34" i="25" s="1"/>
  <c r="AH34" i="25" s="1"/>
  <c r="Z35" i="25"/>
  <c r="K35" i="25" s="1"/>
  <c r="O35" i="25" s="1"/>
  <c r="AH35" i="25" s="1"/>
  <c r="Z36" i="25"/>
  <c r="K36" i="25" s="1"/>
  <c r="O36" i="25" s="1"/>
  <c r="AH36" i="25" s="1"/>
  <c r="Z37" i="25"/>
  <c r="K37" i="25" s="1"/>
  <c r="O37" i="25" s="1"/>
  <c r="AH37" i="25" s="1"/>
  <c r="Z38" i="25"/>
  <c r="K38" i="25" s="1"/>
  <c r="O38" i="25" s="1"/>
  <c r="AH38" i="25" s="1"/>
  <c r="Z39" i="25"/>
  <c r="K39" i="25" s="1"/>
  <c r="O39" i="25" s="1"/>
  <c r="AH39" i="25" s="1"/>
  <c r="Z40" i="25"/>
  <c r="K40" i="25" s="1"/>
  <c r="O40" i="25" s="1"/>
  <c r="AH40" i="25" s="1"/>
  <c r="Z41" i="25"/>
  <c r="K41" i="25" s="1"/>
  <c r="O41" i="25" s="1"/>
  <c r="AH41" i="25" s="1"/>
  <c r="Z42" i="25"/>
  <c r="K42" i="25" s="1"/>
  <c r="O42" i="25" s="1"/>
  <c r="AH42" i="25" s="1"/>
  <c r="Z43" i="25"/>
  <c r="K43" i="25" s="1"/>
  <c r="O43" i="25" s="1"/>
  <c r="AH43" i="25" s="1"/>
  <c r="Z44" i="25"/>
  <c r="K44" i="25" s="1"/>
  <c r="O44" i="25" s="1"/>
  <c r="AH44" i="25" s="1"/>
  <c r="Z45" i="25"/>
  <c r="K45" i="25" s="1"/>
  <c r="O45" i="25" s="1"/>
  <c r="AH45" i="25" s="1"/>
  <c r="Z46" i="25"/>
  <c r="K46" i="25" s="1"/>
  <c r="O46" i="25" s="1"/>
  <c r="AH46" i="25" s="1"/>
  <c r="Z47" i="25"/>
  <c r="K47" i="25" s="1"/>
  <c r="O47" i="25" s="1"/>
  <c r="AH47" i="25" s="1"/>
  <c r="Z48" i="25"/>
  <c r="K48" i="25" s="1"/>
  <c r="O48" i="25" s="1"/>
  <c r="AH48" i="25" s="1"/>
  <c r="Z49" i="25"/>
  <c r="K49" i="25" s="1"/>
  <c r="O49" i="25" s="1"/>
  <c r="AH49" i="25" s="1"/>
  <c r="Z50" i="25"/>
  <c r="K50" i="25" s="1"/>
  <c r="O50" i="25" s="1"/>
  <c r="AH50" i="25" s="1"/>
  <c r="Z51" i="25"/>
  <c r="K51" i="25" s="1"/>
  <c r="O51" i="25" s="1"/>
  <c r="AH51" i="25" s="1"/>
  <c r="Z52" i="25"/>
  <c r="K52" i="25" s="1"/>
  <c r="O52" i="25" s="1"/>
  <c r="AH52" i="25" s="1"/>
  <c r="Z53" i="25"/>
  <c r="K53" i="25" s="1"/>
  <c r="O53" i="25" s="1"/>
  <c r="AH53" i="25" s="1"/>
  <c r="Z54" i="25"/>
  <c r="K54" i="25" s="1"/>
  <c r="O54" i="25" s="1"/>
  <c r="AH54" i="25" s="1"/>
  <c r="Z55" i="25"/>
  <c r="K55" i="25" s="1"/>
  <c r="O55" i="25" s="1"/>
  <c r="AH55" i="25" s="1"/>
  <c r="Z56" i="25"/>
  <c r="K56" i="25" s="1"/>
  <c r="O56" i="25" s="1"/>
  <c r="AH56" i="25" s="1"/>
  <c r="Z57" i="25"/>
  <c r="K57" i="25" s="1"/>
  <c r="O57" i="25" s="1"/>
  <c r="AH57" i="25" s="1"/>
  <c r="Z58" i="25"/>
  <c r="K58" i="25" s="1"/>
  <c r="O58" i="25" s="1"/>
  <c r="AH58" i="25" s="1"/>
  <c r="Z59" i="25"/>
  <c r="K59" i="25" s="1"/>
  <c r="O59" i="25" s="1"/>
  <c r="AH59" i="25" s="1"/>
  <c r="Z60" i="25"/>
  <c r="K60" i="25" s="1"/>
  <c r="O60" i="25" s="1"/>
  <c r="AH60" i="25" s="1"/>
  <c r="Z61" i="25"/>
  <c r="K61" i="25" s="1"/>
  <c r="O61" i="25" s="1"/>
  <c r="AH61" i="25" s="1"/>
  <c r="Z62" i="25"/>
  <c r="K62" i="25" s="1"/>
  <c r="O62" i="25" s="1"/>
  <c r="AH62" i="25" s="1"/>
  <c r="Z63" i="25"/>
  <c r="K63" i="25" s="1"/>
  <c r="O63" i="25" s="1"/>
  <c r="AH63" i="25" s="1"/>
  <c r="Z64" i="25"/>
  <c r="K64" i="25" s="1"/>
  <c r="O64" i="25" s="1"/>
  <c r="AH64" i="25" s="1"/>
  <c r="Z65" i="25"/>
  <c r="K65" i="25" s="1"/>
  <c r="O65" i="25" s="1"/>
  <c r="AH65" i="25" s="1"/>
  <c r="Z66" i="25"/>
  <c r="K66" i="25" s="1"/>
  <c r="O66" i="25" s="1"/>
  <c r="AH66" i="25" s="1"/>
  <c r="Z67" i="25"/>
  <c r="K67" i="25" s="1"/>
  <c r="O67" i="25" s="1"/>
  <c r="AH67" i="25" s="1"/>
  <c r="Z68" i="25"/>
  <c r="K68" i="25" s="1"/>
  <c r="O68" i="25" s="1"/>
  <c r="AH68" i="25" s="1"/>
  <c r="Z69" i="25"/>
  <c r="K69" i="25" s="1"/>
  <c r="O69" i="25" s="1"/>
  <c r="AH69" i="25" s="1"/>
  <c r="Z70" i="25"/>
  <c r="K70" i="25" s="1"/>
  <c r="O70" i="25" s="1"/>
  <c r="AH70" i="25" s="1"/>
  <c r="Z71" i="25"/>
  <c r="K71" i="25" s="1"/>
  <c r="O71" i="25" s="1"/>
  <c r="AH71" i="25" s="1"/>
  <c r="Z72" i="25"/>
  <c r="K72" i="25" s="1"/>
  <c r="O72" i="25" s="1"/>
  <c r="AH72" i="25" s="1"/>
  <c r="Z73" i="25"/>
  <c r="K73" i="25" s="1"/>
  <c r="O73" i="25" s="1"/>
  <c r="AH73" i="25" s="1"/>
  <c r="Z74" i="25"/>
  <c r="K74" i="25" s="1"/>
  <c r="O74" i="25" s="1"/>
  <c r="AH74" i="25" s="1"/>
  <c r="Z75" i="25"/>
  <c r="K75" i="25" s="1"/>
  <c r="O75" i="25" s="1"/>
  <c r="AH75" i="25" s="1"/>
  <c r="Z76" i="25"/>
  <c r="K76" i="25" s="1"/>
  <c r="O76" i="25" s="1"/>
  <c r="AH76" i="25" s="1"/>
  <c r="Z77" i="25"/>
  <c r="K77" i="25" s="1"/>
  <c r="O77" i="25" s="1"/>
  <c r="AH77" i="25" s="1"/>
  <c r="Z78" i="25"/>
  <c r="K78" i="25" s="1"/>
  <c r="O78" i="25" s="1"/>
  <c r="AH78" i="25" s="1"/>
  <c r="Z79" i="25"/>
  <c r="K79" i="25" s="1"/>
  <c r="O79" i="25" s="1"/>
  <c r="AH79" i="25" s="1"/>
  <c r="Z80" i="25"/>
  <c r="K80" i="25" s="1"/>
  <c r="O80" i="25" s="1"/>
  <c r="AH80" i="25" s="1"/>
  <c r="Z81" i="25"/>
  <c r="K81" i="25" s="1"/>
  <c r="O81" i="25" s="1"/>
  <c r="AH81" i="25" s="1"/>
  <c r="Z82" i="25"/>
  <c r="K82" i="25" s="1"/>
  <c r="O82" i="25" s="1"/>
  <c r="AH82" i="25" s="1"/>
  <c r="Z83" i="25"/>
  <c r="K83" i="25" s="1"/>
  <c r="O83" i="25" s="1"/>
  <c r="AH83" i="25" s="1"/>
  <c r="Z84" i="25"/>
  <c r="K84" i="25" s="1"/>
  <c r="O84" i="25" s="1"/>
  <c r="AH84" i="25" s="1"/>
  <c r="Z85" i="25"/>
  <c r="K85" i="25" s="1"/>
  <c r="O85" i="25" s="1"/>
  <c r="AH85" i="25" s="1"/>
  <c r="Z86" i="25"/>
  <c r="K86" i="25" s="1"/>
  <c r="O86" i="25" s="1"/>
  <c r="AH86" i="25" s="1"/>
  <c r="Z87" i="25"/>
  <c r="K87" i="25" s="1"/>
  <c r="O87" i="25" s="1"/>
  <c r="AH87" i="25" s="1"/>
  <c r="Z88" i="25"/>
  <c r="K88" i="25" s="1"/>
  <c r="O88" i="25" s="1"/>
  <c r="AH88" i="25" s="1"/>
  <c r="Z89" i="25"/>
  <c r="K89" i="25" s="1"/>
  <c r="O89" i="25" s="1"/>
  <c r="AH89" i="25" s="1"/>
  <c r="Z90" i="25"/>
  <c r="K90" i="25" s="1"/>
  <c r="O90" i="25" s="1"/>
  <c r="AH90" i="25" s="1"/>
  <c r="Z91" i="25"/>
  <c r="K91" i="25" s="1"/>
  <c r="O91" i="25" s="1"/>
  <c r="AH91" i="25" s="1"/>
  <c r="Z92" i="25"/>
  <c r="K92" i="25" s="1"/>
  <c r="O92" i="25" s="1"/>
  <c r="AH92" i="25" s="1"/>
  <c r="Z93" i="25"/>
  <c r="K93" i="25" s="1"/>
  <c r="O93" i="25" s="1"/>
  <c r="AH93" i="25" s="1"/>
  <c r="Z94" i="25"/>
  <c r="K94" i="25" s="1"/>
  <c r="O94" i="25" s="1"/>
  <c r="AH94" i="25" s="1"/>
  <c r="Z95" i="25"/>
  <c r="K95" i="25" s="1"/>
  <c r="O95" i="25" s="1"/>
  <c r="AH95" i="25" s="1"/>
  <c r="Z96" i="25"/>
  <c r="K96" i="25" s="1"/>
  <c r="O96" i="25" s="1"/>
  <c r="AH96" i="25" s="1"/>
  <c r="Z97" i="25"/>
  <c r="K97" i="25" s="1"/>
  <c r="O97" i="25" s="1"/>
  <c r="AH97" i="25" s="1"/>
  <c r="Z98" i="25"/>
  <c r="K98" i="25" s="1"/>
  <c r="O98" i="25" s="1"/>
  <c r="AH98" i="25" s="1"/>
  <c r="Z99" i="25"/>
  <c r="K99" i="25" s="1"/>
  <c r="O99" i="25" s="1"/>
  <c r="AH99" i="25" s="1"/>
  <c r="Z100" i="25"/>
  <c r="K100" i="25" s="1"/>
  <c r="O100" i="25" s="1"/>
  <c r="AH100" i="25" s="1"/>
  <c r="Z101" i="25"/>
  <c r="K101" i="25" s="1"/>
  <c r="O101" i="25" s="1"/>
  <c r="AH101" i="25" s="1"/>
  <c r="Z102" i="25"/>
  <c r="K102" i="25" s="1"/>
  <c r="O102" i="25" s="1"/>
  <c r="AH102" i="25" s="1"/>
  <c r="Z103" i="25"/>
  <c r="K103" i="25" s="1"/>
  <c r="O103" i="25" s="1"/>
  <c r="AH103" i="25" s="1"/>
  <c r="Z104" i="25"/>
  <c r="K104" i="25" s="1"/>
  <c r="O104" i="25" s="1"/>
  <c r="AH104" i="25" s="1"/>
  <c r="Z105" i="25"/>
  <c r="K105" i="25" s="1"/>
  <c r="O105" i="25" s="1"/>
  <c r="AH105" i="25" s="1"/>
  <c r="Z106" i="25"/>
  <c r="K106" i="25" s="1"/>
  <c r="O106" i="25" s="1"/>
  <c r="AH106" i="25" s="1"/>
  <c r="Z107" i="25"/>
  <c r="K107" i="25" s="1"/>
  <c r="O107" i="25" s="1"/>
  <c r="AH107" i="25" s="1"/>
  <c r="Z108" i="25"/>
  <c r="K108" i="25" s="1"/>
  <c r="O108" i="25" s="1"/>
  <c r="AH108" i="25" s="1"/>
  <c r="Z109" i="25"/>
  <c r="K109" i="25" s="1"/>
  <c r="O109" i="25" s="1"/>
  <c r="AH109" i="25" s="1"/>
  <c r="Z110" i="25"/>
  <c r="K110" i="25" s="1"/>
  <c r="O110" i="25" s="1"/>
  <c r="AH110" i="25" s="1"/>
  <c r="Z111" i="25"/>
  <c r="K111" i="25" s="1"/>
  <c r="O111" i="25" s="1"/>
  <c r="AH111" i="25" s="1"/>
  <c r="Z112" i="25"/>
  <c r="K112" i="25" s="1"/>
  <c r="O112" i="25" s="1"/>
  <c r="AH112" i="25" s="1"/>
  <c r="Z113" i="25"/>
  <c r="K113" i="25" s="1"/>
  <c r="O113" i="25" s="1"/>
  <c r="AH113" i="25" s="1"/>
  <c r="Z114" i="25"/>
  <c r="K114" i="25" s="1"/>
  <c r="O114" i="25" s="1"/>
  <c r="AH114" i="25" s="1"/>
  <c r="Z115" i="25"/>
  <c r="K115" i="25" s="1"/>
  <c r="O115" i="25" s="1"/>
  <c r="AH115" i="25" s="1"/>
  <c r="Z116" i="25"/>
  <c r="K116" i="25" s="1"/>
  <c r="O116" i="25" s="1"/>
  <c r="AH116" i="25" s="1"/>
  <c r="Z117" i="25"/>
  <c r="K117" i="25" s="1"/>
  <c r="O117" i="25" s="1"/>
  <c r="AH117" i="25" s="1"/>
  <c r="Z118" i="25"/>
  <c r="K118" i="25" s="1"/>
  <c r="O118" i="25" s="1"/>
  <c r="AH118" i="25" s="1"/>
  <c r="Z119" i="25"/>
  <c r="K119" i="25" s="1"/>
  <c r="O119" i="25" s="1"/>
  <c r="AH119" i="25" s="1"/>
  <c r="Z120" i="25"/>
  <c r="K120" i="25" s="1"/>
  <c r="O120" i="25" s="1"/>
  <c r="AH120" i="25" s="1"/>
  <c r="Z121" i="25"/>
  <c r="K121" i="25" s="1"/>
  <c r="O121" i="25" s="1"/>
  <c r="AH121" i="25" s="1"/>
  <c r="Z122" i="25"/>
  <c r="K122" i="25" s="1"/>
  <c r="O122" i="25" s="1"/>
  <c r="AH122" i="25" s="1"/>
  <c r="Z123" i="25"/>
  <c r="K123" i="25" s="1"/>
  <c r="O123" i="25" s="1"/>
  <c r="AH123" i="25" s="1"/>
  <c r="Z124" i="25"/>
  <c r="K124" i="25" s="1"/>
  <c r="O124" i="25" s="1"/>
  <c r="AH124" i="25" s="1"/>
  <c r="Z125" i="25"/>
  <c r="K125" i="25" s="1"/>
  <c r="O125" i="25" s="1"/>
  <c r="AH125" i="25" s="1"/>
  <c r="Z126" i="25"/>
  <c r="K126" i="25" s="1"/>
  <c r="O126" i="25" s="1"/>
  <c r="AH126" i="25" s="1"/>
  <c r="Z127" i="25"/>
  <c r="K127" i="25" s="1"/>
  <c r="O127" i="25" s="1"/>
  <c r="AH127" i="25" s="1"/>
  <c r="Z128" i="25"/>
  <c r="K128" i="25" s="1"/>
  <c r="O128" i="25" s="1"/>
  <c r="AH128" i="25" s="1"/>
  <c r="Z129" i="25"/>
  <c r="K129" i="25" s="1"/>
  <c r="O129" i="25" s="1"/>
  <c r="AH129" i="25" s="1"/>
  <c r="Z130" i="25"/>
  <c r="K130" i="25" s="1"/>
  <c r="O130" i="25" s="1"/>
  <c r="AH130" i="25" s="1"/>
  <c r="Z131" i="25"/>
  <c r="K131" i="25" s="1"/>
  <c r="O131" i="25" s="1"/>
  <c r="AH131" i="25" s="1"/>
  <c r="Z132" i="25"/>
  <c r="K132" i="25" s="1"/>
  <c r="O132" i="25" s="1"/>
  <c r="AH132" i="25" s="1"/>
  <c r="Z133" i="25"/>
  <c r="K133" i="25" s="1"/>
  <c r="O133" i="25" s="1"/>
  <c r="AH133" i="25" s="1"/>
  <c r="Z134" i="25"/>
  <c r="K134" i="25" s="1"/>
  <c r="O134" i="25" s="1"/>
  <c r="AH134" i="25" s="1"/>
  <c r="Z135" i="25"/>
  <c r="K135" i="25" s="1"/>
  <c r="O135" i="25" s="1"/>
  <c r="AH135" i="25" s="1"/>
  <c r="Z136" i="25"/>
  <c r="K136" i="25" s="1"/>
  <c r="O136" i="25" s="1"/>
  <c r="AH136" i="25" s="1"/>
  <c r="Z137" i="25"/>
  <c r="K137" i="25" s="1"/>
  <c r="O137" i="25" s="1"/>
  <c r="AH137" i="25" s="1"/>
  <c r="Z138" i="25"/>
  <c r="K138" i="25" s="1"/>
  <c r="O138" i="25" s="1"/>
  <c r="AH138" i="25" s="1"/>
  <c r="Z139" i="25"/>
  <c r="K139" i="25" s="1"/>
  <c r="O139" i="25" s="1"/>
  <c r="AH139" i="25" s="1"/>
  <c r="Z140" i="25"/>
  <c r="K140" i="25" s="1"/>
  <c r="O140" i="25" s="1"/>
  <c r="AH140" i="25" s="1"/>
  <c r="Z141" i="25"/>
  <c r="K141" i="25" s="1"/>
  <c r="O141" i="25" s="1"/>
  <c r="AH141" i="25" s="1"/>
  <c r="Z142" i="25"/>
  <c r="K142" i="25" s="1"/>
  <c r="O142" i="25" s="1"/>
  <c r="AH142" i="25" s="1"/>
  <c r="Z143" i="25"/>
  <c r="K143" i="25" s="1"/>
  <c r="O143" i="25" s="1"/>
  <c r="AH143" i="25" s="1"/>
  <c r="Z144" i="25"/>
  <c r="K144" i="25" s="1"/>
  <c r="O144" i="25" s="1"/>
  <c r="AH144" i="25" s="1"/>
  <c r="Z145" i="25"/>
  <c r="K145" i="25" s="1"/>
  <c r="O145" i="25" s="1"/>
  <c r="AH145" i="25" s="1"/>
  <c r="Z146" i="25"/>
  <c r="K146" i="25" s="1"/>
  <c r="O146" i="25" s="1"/>
  <c r="AH146" i="25" s="1"/>
  <c r="Z147" i="25"/>
  <c r="K147" i="25" s="1"/>
  <c r="O147" i="25" s="1"/>
  <c r="AH147" i="25" s="1"/>
  <c r="Z148" i="25"/>
  <c r="K148" i="25" s="1"/>
  <c r="O148" i="25" s="1"/>
  <c r="AH148" i="25" s="1"/>
  <c r="Z149" i="25"/>
  <c r="K149" i="25" s="1"/>
  <c r="O149" i="25" s="1"/>
  <c r="AH149" i="25" s="1"/>
  <c r="Z150" i="25"/>
  <c r="K150" i="25" s="1"/>
  <c r="O150" i="25" s="1"/>
  <c r="AH150" i="25" s="1"/>
  <c r="Z151" i="25"/>
  <c r="K151" i="25" s="1"/>
  <c r="O151" i="25" s="1"/>
  <c r="AH151" i="25" s="1"/>
  <c r="Z152" i="25"/>
  <c r="K152" i="25" s="1"/>
  <c r="O152" i="25" s="1"/>
  <c r="AH152" i="25" s="1"/>
  <c r="Z153" i="25"/>
  <c r="K153" i="25" s="1"/>
  <c r="O153" i="25" s="1"/>
  <c r="AH153" i="25" s="1"/>
  <c r="Z154" i="25"/>
  <c r="K154" i="25" s="1"/>
  <c r="O154" i="25" s="1"/>
  <c r="AH154" i="25" s="1"/>
  <c r="Z155" i="25"/>
  <c r="K155" i="25" s="1"/>
  <c r="O155" i="25" s="1"/>
  <c r="AH155" i="25" s="1"/>
  <c r="Z156" i="25"/>
  <c r="K156" i="25" s="1"/>
  <c r="O156" i="25" s="1"/>
  <c r="AH156" i="25" s="1"/>
  <c r="Z157" i="25"/>
  <c r="K157" i="25" s="1"/>
  <c r="O157" i="25" s="1"/>
  <c r="AH157" i="25" s="1"/>
  <c r="Z158" i="25"/>
  <c r="K158" i="25" s="1"/>
  <c r="O158" i="25" s="1"/>
  <c r="AH158" i="25" s="1"/>
  <c r="Z159" i="25"/>
  <c r="K159" i="25" s="1"/>
  <c r="O159" i="25" s="1"/>
  <c r="AH159" i="25" s="1"/>
  <c r="Z160" i="25"/>
  <c r="K160" i="25" s="1"/>
  <c r="O160" i="25" s="1"/>
  <c r="AH160" i="25" s="1"/>
  <c r="Z161" i="25"/>
  <c r="K161" i="25" s="1"/>
  <c r="O161" i="25" s="1"/>
  <c r="AH161" i="25" s="1"/>
  <c r="Z162" i="25"/>
  <c r="K162" i="25" s="1"/>
  <c r="O162" i="25" s="1"/>
  <c r="AH162" i="25" s="1"/>
  <c r="Z163" i="25"/>
  <c r="K163" i="25" s="1"/>
  <c r="O163" i="25" s="1"/>
  <c r="AH163" i="25" s="1"/>
  <c r="Z164" i="25"/>
  <c r="K164" i="25" s="1"/>
  <c r="O164" i="25" s="1"/>
  <c r="AH164" i="25" s="1"/>
  <c r="Z165" i="25"/>
  <c r="K165" i="25" s="1"/>
  <c r="O165" i="25" s="1"/>
  <c r="AH165" i="25" s="1"/>
  <c r="Z166" i="25"/>
  <c r="K166" i="25" s="1"/>
  <c r="O166" i="25" s="1"/>
  <c r="AH166" i="25" s="1"/>
  <c r="Z167" i="25"/>
  <c r="K167" i="25" s="1"/>
  <c r="O167" i="25" s="1"/>
  <c r="AH167" i="25" s="1"/>
  <c r="Z168" i="25"/>
  <c r="K168" i="25" s="1"/>
  <c r="O168" i="25" s="1"/>
  <c r="AH168" i="25" s="1"/>
  <c r="Z169" i="25"/>
  <c r="K169" i="25" s="1"/>
  <c r="O169" i="25" s="1"/>
  <c r="AH169" i="25" s="1"/>
  <c r="Z170" i="25"/>
  <c r="K170" i="25" s="1"/>
  <c r="O170" i="25" s="1"/>
  <c r="AH170" i="25" s="1"/>
  <c r="Z171" i="25"/>
  <c r="K171" i="25" s="1"/>
  <c r="O171" i="25" s="1"/>
  <c r="AH171" i="25" s="1"/>
  <c r="Z172" i="25"/>
  <c r="K172" i="25" s="1"/>
  <c r="O172" i="25" s="1"/>
  <c r="AH172" i="25" s="1"/>
  <c r="Z173" i="25"/>
  <c r="K173" i="25" s="1"/>
  <c r="O173" i="25" s="1"/>
  <c r="AH173" i="25" s="1"/>
  <c r="Z174" i="25"/>
  <c r="K174" i="25" s="1"/>
  <c r="O174" i="25" s="1"/>
  <c r="AH174" i="25" s="1"/>
  <c r="Z175" i="25"/>
  <c r="K175" i="25" s="1"/>
  <c r="O175" i="25" s="1"/>
  <c r="AH175" i="25" s="1"/>
  <c r="Z176" i="25"/>
  <c r="K176" i="25" s="1"/>
  <c r="O176" i="25" s="1"/>
  <c r="AH176" i="25" s="1"/>
  <c r="Z177" i="25"/>
  <c r="K177" i="25" s="1"/>
  <c r="O177" i="25" s="1"/>
  <c r="AH177" i="25" s="1"/>
  <c r="Z178" i="25"/>
  <c r="K178" i="25" s="1"/>
  <c r="O178" i="25" s="1"/>
  <c r="AH178" i="25" s="1"/>
  <c r="Z179" i="25"/>
  <c r="K179" i="25" s="1"/>
  <c r="O179" i="25" s="1"/>
  <c r="AH179" i="25" s="1"/>
  <c r="Z180" i="25"/>
  <c r="K180" i="25" s="1"/>
  <c r="O180" i="25" s="1"/>
  <c r="AH180" i="25" s="1"/>
  <c r="Z181" i="25"/>
  <c r="K181" i="25" s="1"/>
  <c r="O181" i="25" s="1"/>
  <c r="AH181" i="25" s="1"/>
  <c r="Z182" i="25"/>
  <c r="K182" i="25" s="1"/>
  <c r="O182" i="25" s="1"/>
  <c r="AH182" i="25" s="1"/>
  <c r="Z183" i="25"/>
  <c r="K183" i="25" s="1"/>
  <c r="O183" i="25" s="1"/>
  <c r="AH183" i="25" s="1"/>
  <c r="Z184" i="25"/>
  <c r="K184" i="25" s="1"/>
  <c r="O184" i="25" s="1"/>
  <c r="AH184" i="25" s="1"/>
  <c r="Z185" i="25"/>
  <c r="K185" i="25" s="1"/>
  <c r="O185" i="25" s="1"/>
  <c r="AH185" i="25" s="1"/>
  <c r="Z186" i="25"/>
  <c r="K186" i="25" s="1"/>
  <c r="O186" i="25" s="1"/>
  <c r="AH186" i="25" s="1"/>
  <c r="Z187" i="25"/>
  <c r="K187" i="25" s="1"/>
  <c r="O187" i="25" s="1"/>
  <c r="AH187" i="25" s="1"/>
  <c r="Z188" i="25"/>
  <c r="K188" i="25" s="1"/>
  <c r="O188" i="25" s="1"/>
  <c r="AH188" i="25" s="1"/>
  <c r="Z189" i="25"/>
  <c r="K189" i="25" s="1"/>
  <c r="O189" i="25" s="1"/>
  <c r="AH189" i="25" s="1"/>
  <c r="Z190" i="25"/>
  <c r="K190" i="25" s="1"/>
  <c r="O190" i="25" s="1"/>
  <c r="AH190" i="25" s="1"/>
  <c r="Z191" i="25"/>
  <c r="K191" i="25" s="1"/>
  <c r="O191" i="25" s="1"/>
  <c r="AH191" i="25" s="1"/>
  <c r="Z192" i="25"/>
  <c r="K192" i="25" s="1"/>
  <c r="O192" i="25" s="1"/>
  <c r="AH192" i="25" s="1"/>
  <c r="Z193" i="25"/>
  <c r="K193" i="25" s="1"/>
  <c r="O193" i="25" s="1"/>
  <c r="AH193" i="25" s="1"/>
  <c r="Z194" i="25"/>
  <c r="K194" i="25" s="1"/>
  <c r="O194" i="25" s="1"/>
  <c r="AH194" i="25" s="1"/>
  <c r="Z195" i="25"/>
  <c r="K195" i="25" s="1"/>
  <c r="O195" i="25" s="1"/>
  <c r="AH195" i="25" s="1"/>
  <c r="Z196" i="25"/>
  <c r="K196" i="25" s="1"/>
  <c r="O196" i="25" s="1"/>
  <c r="AH196" i="25" s="1"/>
  <c r="Z197" i="25"/>
  <c r="K197" i="25" s="1"/>
  <c r="O197" i="25" s="1"/>
  <c r="AH197" i="25" s="1"/>
  <c r="Z198" i="25"/>
  <c r="K198" i="25" s="1"/>
  <c r="O198" i="25" s="1"/>
  <c r="AH198" i="25" s="1"/>
  <c r="Z199" i="25"/>
  <c r="K199" i="25" s="1"/>
  <c r="O199" i="25" s="1"/>
  <c r="AH199" i="25" s="1"/>
  <c r="Z200" i="25"/>
  <c r="K200" i="25" s="1"/>
  <c r="O200" i="25" s="1"/>
  <c r="AH200" i="25" s="1"/>
  <c r="Z201" i="25"/>
  <c r="K201" i="25" s="1"/>
  <c r="O201" i="25" s="1"/>
  <c r="AH201" i="25" s="1"/>
  <c r="Z202" i="25"/>
  <c r="K202" i="25" s="1"/>
  <c r="O202" i="25" s="1"/>
  <c r="AH202" i="25" s="1"/>
  <c r="Z203" i="25"/>
  <c r="K203" i="25" s="1"/>
  <c r="O203" i="25" s="1"/>
  <c r="AH203" i="25" s="1"/>
  <c r="Z204" i="25"/>
  <c r="K204" i="25" s="1"/>
  <c r="O204" i="25" s="1"/>
  <c r="AH204" i="25" s="1"/>
  <c r="Z205" i="25"/>
  <c r="K205" i="25" s="1"/>
  <c r="O205" i="25" s="1"/>
  <c r="AH205" i="25" s="1"/>
  <c r="Z206" i="25"/>
  <c r="K206" i="25" s="1"/>
  <c r="O206" i="25" s="1"/>
  <c r="AH206" i="25" s="1"/>
  <c r="Z207" i="25"/>
  <c r="K207" i="25" s="1"/>
  <c r="O207" i="25" s="1"/>
  <c r="AH207" i="25" s="1"/>
  <c r="Z208" i="25"/>
  <c r="K208" i="25" s="1"/>
  <c r="O208" i="25" s="1"/>
  <c r="AH208" i="25" s="1"/>
  <c r="Z209" i="25"/>
  <c r="K209" i="25" s="1"/>
  <c r="O209" i="25" s="1"/>
  <c r="AH209" i="25" s="1"/>
  <c r="Z210" i="25"/>
  <c r="K210" i="25" s="1"/>
  <c r="O210" i="25" s="1"/>
  <c r="AH210" i="25" s="1"/>
  <c r="Z211" i="25"/>
  <c r="K211" i="25" s="1"/>
  <c r="O211" i="25" s="1"/>
  <c r="AH211" i="25" s="1"/>
  <c r="Z212" i="25"/>
  <c r="K212" i="25" s="1"/>
  <c r="O212" i="25" s="1"/>
  <c r="AH212" i="25" s="1"/>
  <c r="Z213" i="25"/>
  <c r="K213" i="25" s="1"/>
  <c r="O213" i="25" s="1"/>
  <c r="AH213" i="25" s="1"/>
  <c r="Z214" i="25"/>
  <c r="K214" i="25" s="1"/>
  <c r="O214" i="25" s="1"/>
  <c r="AH214" i="25" s="1"/>
  <c r="Z215" i="25"/>
  <c r="K215" i="25" s="1"/>
  <c r="O215" i="25" s="1"/>
  <c r="AH215" i="25" s="1"/>
  <c r="Z216" i="25"/>
  <c r="K216" i="25" s="1"/>
  <c r="O216" i="25" s="1"/>
  <c r="AH216" i="25" s="1"/>
  <c r="Z217" i="25"/>
  <c r="K217" i="25" s="1"/>
  <c r="O217" i="25" s="1"/>
  <c r="AH217" i="25" s="1"/>
  <c r="Z218" i="25"/>
  <c r="K218" i="25" s="1"/>
  <c r="O218" i="25" s="1"/>
  <c r="AH218" i="25" s="1"/>
  <c r="Z219" i="25"/>
  <c r="K219" i="25" s="1"/>
  <c r="O219" i="25" s="1"/>
  <c r="AH219" i="25" s="1"/>
  <c r="Z220" i="25"/>
  <c r="K220" i="25" s="1"/>
  <c r="O220" i="25" s="1"/>
  <c r="AH220" i="25" s="1"/>
  <c r="Z221" i="25"/>
  <c r="K221" i="25" s="1"/>
  <c r="O221" i="25" s="1"/>
  <c r="AH221" i="25" s="1"/>
  <c r="Z222" i="25"/>
  <c r="K222" i="25" s="1"/>
  <c r="O222" i="25" s="1"/>
  <c r="AH222" i="25" s="1"/>
  <c r="Z223" i="25"/>
  <c r="K223" i="25" s="1"/>
  <c r="O223" i="25" s="1"/>
  <c r="AH223" i="25" s="1"/>
  <c r="Z224" i="25"/>
  <c r="K224" i="25" s="1"/>
  <c r="O224" i="25" s="1"/>
  <c r="AH224" i="25" s="1"/>
  <c r="Z225" i="25"/>
  <c r="K225" i="25" s="1"/>
  <c r="O225" i="25" s="1"/>
  <c r="AH225" i="25" s="1"/>
  <c r="Z226" i="25"/>
  <c r="K226" i="25" s="1"/>
  <c r="O226" i="25" s="1"/>
  <c r="AH226" i="25" s="1"/>
  <c r="Z227" i="25"/>
  <c r="K227" i="25" s="1"/>
  <c r="O227" i="25" s="1"/>
  <c r="AH227" i="25" s="1"/>
  <c r="Z228" i="25"/>
  <c r="K228" i="25" s="1"/>
  <c r="O228" i="25" s="1"/>
  <c r="AH228" i="25" s="1"/>
  <c r="Z229" i="25"/>
  <c r="K229" i="25" s="1"/>
  <c r="O229" i="25" s="1"/>
  <c r="AH229" i="25" s="1"/>
  <c r="Z230" i="25"/>
  <c r="K230" i="25" s="1"/>
  <c r="O230" i="25" s="1"/>
  <c r="AH230" i="25" s="1"/>
  <c r="Z231" i="25"/>
  <c r="K231" i="25" s="1"/>
  <c r="O231" i="25" s="1"/>
  <c r="AH231" i="25" s="1"/>
  <c r="Z232" i="25"/>
  <c r="K232" i="25" s="1"/>
  <c r="O232" i="25" s="1"/>
  <c r="AH232" i="25" s="1"/>
  <c r="Z233" i="25"/>
  <c r="K233" i="25" s="1"/>
  <c r="O233" i="25" s="1"/>
  <c r="AH233" i="25" s="1"/>
  <c r="Z234" i="25"/>
  <c r="K234" i="25" s="1"/>
  <c r="O234" i="25" s="1"/>
  <c r="AH234" i="25" s="1"/>
  <c r="Z235" i="25"/>
  <c r="K235" i="25" s="1"/>
  <c r="O235" i="25" s="1"/>
  <c r="AH235" i="25" s="1"/>
  <c r="Z236" i="25"/>
  <c r="K236" i="25" s="1"/>
  <c r="O236" i="25" s="1"/>
  <c r="AH236" i="25" s="1"/>
  <c r="Z237" i="25"/>
  <c r="K237" i="25" s="1"/>
  <c r="O237" i="25" s="1"/>
  <c r="AH237" i="25" s="1"/>
  <c r="Z238" i="25"/>
  <c r="K238" i="25" s="1"/>
  <c r="O238" i="25" s="1"/>
  <c r="AH238" i="25" s="1"/>
  <c r="Z239" i="25"/>
  <c r="K239" i="25" s="1"/>
  <c r="O239" i="25" s="1"/>
  <c r="AH239" i="25" s="1"/>
  <c r="Z240" i="25"/>
  <c r="K240" i="25" s="1"/>
  <c r="O240" i="25" s="1"/>
  <c r="AH240" i="25" s="1"/>
  <c r="Z241" i="25"/>
  <c r="K241" i="25" s="1"/>
  <c r="O241" i="25" s="1"/>
  <c r="AH241" i="25" s="1"/>
  <c r="Z242" i="25"/>
  <c r="K242" i="25" s="1"/>
  <c r="O242" i="25" s="1"/>
  <c r="AH242" i="25" s="1"/>
  <c r="Z243" i="25"/>
  <c r="K243" i="25" s="1"/>
  <c r="O243" i="25" s="1"/>
  <c r="AH243" i="25" s="1"/>
  <c r="Z244" i="25"/>
  <c r="K244" i="25" s="1"/>
  <c r="O244" i="25" s="1"/>
  <c r="AH244" i="25" s="1"/>
  <c r="Z245" i="25"/>
  <c r="K245" i="25" s="1"/>
  <c r="O245" i="25" s="1"/>
  <c r="AH245" i="25" s="1"/>
  <c r="Z246" i="25"/>
  <c r="K246" i="25" s="1"/>
  <c r="O246" i="25" s="1"/>
  <c r="AH246" i="25" s="1"/>
  <c r="Z247" i="25"/>
  <c r="K247" i="25" s="1"/>
  <c r="O247" i="25" s="1"/>
  <c r="AH247" i="25" s="1"/>
  <c r="Z248" i="25"/>
  <c r="K248" i="25" s="1"/>
  <c r="O248" i="25" s="1"/>
  <c r="AH248" i="25" s="1"/>
  <c r="Z249" i="25"/>
  <c r="K249" i="25" s="1"/>
  <c r="O249" i="25" s="1"/>
  <c r="AH249" i="25" s="1"/>
  <c r="Z250" i="25"/>
  <c r="K250" i="25" s="1"/>
  <c r="O250" i="25" s="1"/>
  <c r="AH250" i="25" s="1"/>
  <c r="Z251" i="25"/>
  <c r="K251" i="25" s="1"/>
  <c r="O251" i="25" s="1"/>
  <c r="AH251" i="25" s="1"/>
  <c r="Z252" i="25"/>
  <c r="K252" i="25" s="1"/>
  <c r="O252" i="25" s="1"/>
  <c r="AH252" i="25" s="1"/>
  <c r="Z253" i="25"/>
  <c r="K253" i="25" s="1"/>
  <c r="O253" i="25" s="1"/>
  <c r="AH253" i="25" s="1"/>
  <c r="Z254" i="25"/>
  <c r="K254" i="25" s="1"/>
  <c r="O254" i="25" s="1"/>
  <c r="AH254" i="25" s="1"/>
  <c r="Z255" i="25"/>
  <c r="K255" i="25" s="1"/>
  <c r="O255" i="25" s="1"/>
  <c r="AH255" i="25" s="1"/>
  <c r="Z256" i="25"/>
  <c r="K256" i="25" s="1"/>
  <c r="O256" i="25" s="1"/>
  <c r="AH256" i="25" s="1"/>
  <c r="Z257" i="25"/>
  <c r="K257" i="25" s="1"/>
  <c r="O257" i="25" s="1"/>
  <c r="AH257" i="25" s="1"/>
  <c r="Z258" i="25"/>
  <c r="K258" i="25" s="1"/>
  <c r="O258" i="25" s="1"/>
  <c r="AH258" i="25" s="1"/>
  <c r="Z259" i="25"/>
  <c r="K259" i="25" s="1"/>
  <c r="O259" i="25" s="1"/>
  <c r="AH259" i="25" s="1"/>
  <c r="Z260" i="25"/>
  <c r="K260" i="25" s="1"/>
  <c r="O260" i="25" s="1"/>
  <c r="AH260" i="25" s="1"/>
  <c r="Z261" i="25"/>
  <c r="K261" i="25" s="1"/>
  <c r="O261" i="25" s="1"/>
  <c r="AH261" i="25" s="1"/>
  <c r="Z262" i="25"/>
  <c r="K262" i="25" s="1"/>
  <c r="O262" i="25" s="1"/>
  <c r="AH262" i="25" s="1"/>
  <c r="Z263" i="25"/>
  <c r="K263" i="25" s="1"/>
  <c r="O263" i="25" s="1"/>
  <c r="AH263" i="25" s="1"/>
  <c r="Z264" i="25"/>
  <c r="K264" i="25" s="1"/>
  <c r="O264" i="25" s="1"/>
  <c r="AH264" i="25" s="1"/>
  <c r="Z265" i="25"/>
  <c r="K265" i="25" s="1"/>
  <c r="O265" i="25" s="1"/>
  <c r="AH265" i="25" s="1"/>
  <c r="Z266" i="25"/>
  <c r="K266" i="25" s="1"/>
  <c r="O266" i="25" s="1"/>
  <c r="AH266" i="25" s="1"/>
  <c r="Z267" i="25"/>
  <c r="K267" i="25" s="1"/>
  <c r="O267" i="25" s="1"/>
  <c r="AH267" i="25" s="1"/>
  <c r="Z268" i="25"/>
  <c r="K268" i="25" s="1"/>
  <c r="O268" i="25" s="1"/>
  <c r="AH268" i="25" s="1"/>
  <c r="Z269" i="25"/>
  <c r="K269" i="25" s="1"/>
  <c r="O269" i="25" s="1"/>
  <c r="AH269" i="25" s="1"/>
  <c r="Z270" i="25"/>
  <c r="K270" i="25" s="1"/>
  <c r="O270" i="25" s="1"/>
  <c r="AH270" i="25" s="1"/>
  <c r="Z271" i="25"/>
  <c r="K271" i="25" s="1"/>
  <c r="O271" i="25" s="1"/>
  <c r="AH271" i="25" s="1"/>
  <c r="Z272" i="25"/>
  <c r="K272" i="25" s="1"/>
  <c r="O272" i="25" s="1"/>
  <c r="AH272" i="25" s="1"/>
  <c r="Z273" i="25"/>
  <c r="K273" i="25" s="1"/>
  <c r="O273" i="25" s="1"/>
  <c r="AH273" i="25" s="1"/>
  <c r="Z274" i="25"/>
  <c r="K274" i="25" s="1"/>
  <c r="O274" i="25" s="1"/>
  <c r="AH274" i="25" s="1"/>
  <c r="Z275" i="25"/>
  <c r="K275" i="25" s="1"/>
  <c r="O275" i="25" s="1"/>
  <c r="AH275" i="25" s="1"/>
  <c r="Z276" i="25"/>
  <c r="K276" i="25" s="1"/>
  <c r="O276" i="25" s="1"/>
  <c r="AH276" i="25" s="1"/>
  <c r="Z277" i="25"/>
  <c r="K277" i="25" s="1"/>
  <c r="O277" i="25" s="1"/>
  <c r="AH277" i="25" s="1"/>
  <c r="Z278" i="25"/>
  <c r="K278" i="25" s="1"/>
  <c r="O278" i="25" s="1"/>
  <c r="AH278" i="25" s="1"/>
  <c r="Z279" i="25"/>
  <c r="K279" i="25" s="1"/>
  <c r="O279" i="25" s="1"/>
  <c r="AH279" i="25" s="1"/>
  <c r="Z280" i="25"/>
  <c r="K280" i="25" s="1"/>
  <c r="O280" i="25" s="1"/>
  <c r="AH280" i="25" s="1"/>
  <c r="Z281" i="25"/>
  <c r="K281" i="25" s="1"/>
  <c r="O281" i="25" s="1"/>
  <c r="AH281" i="25" s="1"/>
  <c r="Z282" i="25"/>
  <c r="K282" i="25" s="1"/>
  <c r="O282" i="25" s="1"/>
  <c r="AH282" i="25" s="1"/>
  <c r="Z283" i="25"/>
  <c r="K283" i="25" s="1"/>
  <c r="O283" i="25" s="1"/>
  <c r="AH283" i="25" s="1"/>
  <c r="Z284" i="25"/>
  <c r="K284" i="25" s="1"/>
  <c r="O284" i="25" s="1"/>
  <c r="AH284" i="25" s="1"/>
  <c r="Z285" i="25"/>
  <c r="K285" i="25" s="1"/>
  <c r="O285" i="25" s="1"/>
  <c r="AH285" i="25" s="1"/>
  <c r="Z286" i="25"/>
  <c r="K286" i="25" s="1"/>
  <c r="O286" i="25" s="1"/>
  <c r="AH286" i="25" s="1"/>
  <c r="Z287" i="25"/>
  <c r="K287" i="25" s="1"/>
  <c r="O287" i="25" s="1"/>
  <c r="AH287" i="25" s="1"/>
  <c r="Z288" i="25"/>
  <c r="K288" i="25" s="1"/>
  <c r="O288" i="25" s="1"/>
  <c r="AH288" i="25" s="1"/>
  <c r="Z289" i="25"/>
  <c r="K289" i="25" s="1"/>
  <c r="O289" i="25" s="1"/>
  <c r="AH289" i="25" s="1"/>
  <c r="Z290" i="25"/>
  <c r="K290" i="25" s="1"/>
  <c r="O290" i="25" s="1"/>
  <c r="AH290" i="25" s="1"/>
  <c r="Z291" i="25"/>
  <c r="K291" i="25" s="1"/>
  <c r="O291" i="25" s="1"/>
  <c r="AH291" i="25" s="1"/>
  <c r="Z292" i="25"/>
  <c r="K292" i="25" s="1"/>
  <c r="O292" i="25" s="1"/>
  <c r="AH292" i="25" s="1"/>
  <c r="Z293" i="25"/>
  <c r="K293" i="25" s="1"/>
  <c r="O293" i="25" s="1"/>
  <c r="AH293" i="25" s="1"/>
  <c r="Z294" i="25"/>
  <c r="K294" i="25" s="1"/>
  <c r="O294" i="25" s="1"/>
  <c r="AH294" i="25" s="1"/>
  <c r="Z295" i="25"/>
  <c r="K295" i="25" s="1"/>
  <c r="O295" i="25" s="1"/>
  <c r="AH295" i="25" s="1"/>
  <c r="Z296" i="25"/>
  <c r="K296" i="25" s="1"/>
  <c r="O296" i="25" s="1"/>
  <c r="AH296" i="25" s="1"/>
  <c r="Z297" i="25"/>
  <c r="K297" i="25" s="1"/>
  <c r="O297" i="25" s="1"/>
  <c r="AH297" i="25" s="1"/>
  <c r="Z298" i="25"/>
  <c r="K298" i="25" s="1"/>
  <c r="O298" i="25" s="1"/>
  <c r="AH298" i="25" s="1"/>
  <c r="Z299" i="25"/>
  <c r="K299" i="25" s="1"/>
  <c r="O299" i="25" s="1"/>
  <c r="AH299" i="25" s="1"/>
  <c r="Z300" i="25"/>
  <c r="K300" i="25" s="1"/>
  <c r="O300" i="25" s="1"/>
  <c r="AH300" i="25" s="1"/>
  <c r="Z301" i="25"/>
  <c r="K301" i="25" s="1"/>
  <c r="O301" i="25" s="1"/>
  <c r="AH301" i="25" s="1"/>
  <c r="Z302" i="25"/>
  <c r="K302" i="25" s="1"/>
  <c r="O302" i="25" s="1"/>
  <c r="AH302" i="25" s="1"/>
  <c r="Z303" i="25"/>
  <c r="K303" i="25" s="1"/>
  <c r="O303" i="25" s="1"/>
  <c r="AH303" i="25" s="1"/>
  <c r="Z304" i="25"/>
  <c r="K304" i="25" s="1"/>
  <c r="O304" i="25" s="1"/>
  <c r="AH304" i="25" s="1"/>
  <c r="Z305" i="25"/>
  <c r="K305" i="25" s="1"/>
  <c r="O305" i="25" s="1"/>
  <c r="AH305" i="25" s="1"/>
  <c r="Z306" i="25"/>
  <c r="K306" i="25" s="1"/>
  <c r="O306" i="25" s="1"/>
  <c r="AH306" i="25" s="1"/>
  <c r="Z307" i="25"/>
  <c r="K307" i="25" s="1"/>
  <c r="O307" i="25" s="1"/>
  <c r="AH307" i="25" s="1"/>
  <c r="Z308" i="25"/>
  <c r="K308" i="25" s="1"/>
  <c r="O308" i="25" s="1"/>
  <c r="AH308" i="25" s="1"/>
  <c r="Z309" i="25"/>
  <c r="K309" i="25" s="1"/>
  <c r="O309" i="25" s="1"/>
  <c r="AH309" i="25" s="1"/>
  <c r="Z310" i="25"/>
  <c r="K310" i="25" s="1"/>
  <c r="O310" i="25" s="1"/>
  <c r="AH310" i="25" s="1"/>
  <c r="Z311" i="25"/>
  <c r="K311" i="25" s="1"/>
  <c r="O311" i="25" s="1"/>
  <c r="AH311" i="25" s="1"/>
  <c r="Z312" i="25"/>
  <c r="K312" i="25" s="1"/>
  <c r="O312" i="25" s="1"/>
  <c r="AH312" i="25" s="1"/>
  <c r="Z313" i="25"/>
  <c r="K313" i="25" s="1"/>
  <c r="O313" i="25" s="1"/>
  <c r="AH313" i="25" s="1"/>
  <c r="Z314" i="25"/>
  <c r="K314" i="25" s="1"/>
  <c r="O314" i="25" s="1"/>
  <c r="AH314" i="25" s="1"/>
  <c r="Z315" i="25"/>
  <c r="K315" i="25" s="1"/>
  <c r="O315" i="25" s="1"/>
  <c r="AH315" i="25" s="1"/>
  <c r="Z316" i="25"/>
  <c r="K316" i="25" s="1"/>
  <c r="O316" i="25" s="1"/>
  <c r="AH316" i="25" s="1"/>
  <c r="Z317" i="25"/>
  <c r="K317" i="25" s="1"/>
  <c r="O317" i="25" s="1"/>
  <c r="AH317" i="25" s="1"/>
  <c r="Z318" i="25"/>
  <c r="K318" i="25" s="1"/>
  <c r="O318" i="25" s="1"/>
  <c r="AH318" i="25" s="1"/>
  <c r="Z319" i="25"/>
  <c r="K319" i="25" s="1"/>
  <c r="O319" i="25" s="1"/>
  <c r="AH319" i="25" s="1"/>
  <c r="Z320" i="25"/>
  <c r="K320" i="25" s="1"/>
  <c r="O320" i="25" s="1"/>
  <c r="AH320" i="25" s="1"/>
  <c r="Z321" i="25"/>
  <c r="K321" i="25" s="1"/>
  <c r="O321" i="25" s="1"/>
  <c r="AH321" i="25" s="1"/>
  <c r="Z322" i="25"/>
  <c r="K322" i="25" s="1"/>
  <c r="O322" i="25" s="1"/>
  <c r="AH322" i="25" s="1"/>
  <c r="Z323" i="25"/>
  <c r="K323" i="25" s="1"/>
  <c r="O323" i="25" s="1"/>
  <c r="AH323" i="25" s="1"/>
  <c r="Z324" i="25"/>
  <c r="K324" i="25" s="1"/>
  <c r="O324" i="25" s="1"/>
  <c r="AH324" i="25" s="1"/>
  <c r="Z325" i="25"/>
  <c r="K325" i="25" s="1"/>
  <c r="O325" i="25" s="1"/>
  <c r="AH325" i="25" s="1"/>
  <c r="Z326" i="25"/>
  <c r="K326" i="25" s="1"/>
  <c r="O326" i="25" s="1"/>
  <c r="AH326" i="25" s="1"/>
  <c r="Z327" i="25"/>
  <c r="K327" i="25" s="1"/>
  <c r="O327" i="25" s="1"/>
  <c r="AH327" i="25" s="1"/>
  <c r="Z328" i="25"/>
  <c r="K328" i="25" s="1"/>
  <c r="O328" i="25" s="1"/>
  <c r="AH328" i="25" s="1"/>
  <c r="Z329" i="25"/>
  <c r="K329" i="25" s="1"/>
  <c r="O329" i="25" s="1"/>
  <c r="AH329" i="25" s="1"/>
  <c r="Z330" i="25"/>
  <c r="K330" i="25" s="1"/>
  <c r="O330" i="25" s="1"/>
  <c r="AH330" i="25" s="1"/>
  <c r="Z331" i="25"/>
  <c r="K331" i="25" s="1"/>
  <c r="O331" i="25" s="1"/>
  <c r="AH331" i="25" s="1"/>
  <c r="Z332" i="25"/>
  <c r="K332" i="25" s="1"/>
  <c r="O332" i="25" s="1"/>
  <c r="AH332" i="25" s="1"/>
  <c r="Z333" i="25"/>
  <c r="K333" i="25" s="1"/>
  <c r="O333" i="25" s="1"/>
  <c r="AH333" i="25" s="1"/>
  <c r="Z334" i="25"/>
  <c r="K334" i="25" s="1"/>
  <c r="O334" i="25" s="1"/>
  <c r="AH334" i="25" s="1"/>
  <c r="Z335" i="25"/>
  <c r="K335" i="25" s="1"/>
  <c r="O335" i="25" s="1"/>
  <c r="AH335" i="25" s="1"/>
  <c r="Z336" i="25"/>
  <c r="K336" i="25" s="1"/>
  <c r="O336" i="25" s="1"/>
  <c r="AH336" i="25" s="1"/>
  <c r="Z337" i="25"/>
  <c r="K337" i="25" s="1"/>
  <c r="O337" i="25" s="1"/>
  <c r="AH337" i="25" s="1"/>
  <c r="Z338" i="25"/>
  <c r="K338" i="25" s="1"/>
  <c r="O338" i="25" s="1"/>
  <c r="AH338" i="25" s="1"/>
  <c r="Z339" i="25"/>
  <c r="K339" i="25" s="1"/>
  <c r="O339" i="25" s="1"/>
  <c r="AH339" i="25" s="1"/>
  <c r="Z340" i="25"/>
  <c r="K340" i="25" s="1"/>
  <c r="O340" i="25" s="1"/>
  <c r="AH340" i="25" s="1"/>
  <c r="Z341" i="25"/>
  <c r="K341" i="25" s="1"/>
  <c r="O341" i="25" s="1"/>
  <c r="AH341" i="25" s="1"/>
  <c r="Z342" i="25"/>
  <c r="K342" i="25" s="1"/>
  <c r="O342" i="25" s="1"/>
  <c r="AH342" i="25" s="1"/>
  <c r="Z343" i="25"/>
  <c r="K343" i="25" s="1"/>
  <c r="O343" i="25" s="1"/>
  <c r="AH343" i="25" s="1"/>
  <c r="Z344" i="25"/>
  <c r="K344" i="25" s="1"/>
  <c r="O344" i="25" s="1"/>
  <c r="AH344" i="25" s="1"/>
  <c r="Z345" i="25"/>
  <c r="K345" i="25" s="1"/>
  <c r="O345" i="25" s="1"/>
  <c r="AH345" i="25" s="1"/>
  <c r="Z346" i="25"/>
  <c r="K346" i="25" s="1"/>
  <c r="O346" i="25" s="1"/>
  <c r="AH346" i="25" s="1"/>
  <c r="Z347" i="25"/>
  <c r="K347" i="25" s="1"/>
  <c r="O347" i="25" s="1"/>
  <c r="AH347" i="25" s="1"/>
  <c r="Z348" i="25"/>
  <c r="K348" i="25" s="1"/>
  <c r="O348" i="25" s="1"/>
  <c r="AH348" i="25" s="1"/>
  <c r="Z349" i="25"/>
  <c r="K349" i="25" s="1"/>
  <c r="O349" i="25" s="1"/>
  <c r="AH349" i="25" s="1"/>
  <c r="Z350" i="25"/>
  <c r="K350" i="25" s="1"/>
  <c r="O350" i="25" s="1"/>
  <c r="AH350" i="25" s="1"/>
  <c r="Z351" i="25"/>
  <c r="K351" i="25" s="1"/>
  <c r="O351" i="25" s="1"/>
  <c r="AH351" i="25" s="1"/>
  <c r="Z352" i="25"/>
  <c r="K352" i="25" s="1"/>
  <c r="O352" i="25" s="1"/>
  <c r="AH352" i="25" s="1"/>
  <c r="Z353" i="25"/>
  <c r="K353" i="25" s="1"/>
  <c r="O353" i="25" s="1"/>
  <c r="AH353" i="25" s="1"/>
  <c r="Z354" i="25"/>
  <c r="K354" i="25" s="1"/>
  <c r="O354" i="25" s="1"/>
  <c r="AH354" i="25" s="1"/>
  <c r="Z355" i="25"/>
  <c r="K355" i="25" s="1"/>
  <c r="O355" i="25" s="1"/>
  <c r="AH355" i="25" s="1"/>
  <c r="Z356" i="25"/>
  <c r="K356" i="25" s="1"/>
  <c r="O356" i="25" s="1"/>
  <c r="AH356" i="25" s="1"/>
  <c r="Z357" i="25"/>
  <c r="K357" i="25" s="1"/>
  <c r="O357" i="25" s="1"/>
  <c r="AH357" i="25" s="1"/>
  <c r="Z358" i="25"/>
  <c r="K358" i="25" s="1"/>
  <c r="O358" i="25" s="1"/>
  <c r="AH358" i="25" s="1"/>
  <c r="Z359" i="25"/>
  <c r="K359" i="25" s="1"/>
  <c r="O359" i="25" s="1"/>
  <c r="AH359" i="25" s="1"/>
  <c r="Z360" i="25"/>
  <c r="K360" i="25" s="1"/>
  <c r="O360" i="25" s="1"/>
  <c r="AH360" i="25" s="1"/>
  <c r="Z361" i="25"/>
  <c r="K361" i="25" s="1"/>
  <c r="O361" i="25" s="1"/>
  <c r="AH361" i="25" s="1"/>
  <c r="Z362" i="25"/>
  <c r="K362" i="25" s="1"/>
  <c r="O362" i="25" s="1"/>
  <c r="AH362" i="25" s="1"/>
  <c r="Z363" i="25"/>
  <c r="K363" i="25" s="1"/>
  <c r="O363" i="25" s="1"/>
  <c r="AH363" i="25" s="1"/>
  <c r="Z364" i="25"/>
  <c r="K364" i="25" s="1"/>
  <c r="O364" i="25" s="1"/>
  <c r="AH364" i="25" s="1"/>
  <c r="Z365" i="25"/>
  <c r="K365" i="25" s="1"/>
  <c r="O365" i="25" s="1"/>
  <c r="AH365" i="25" s="1"/>
  <c r="Z366" i="25"/>
  <c r="K366" i="25" s="1"/>
  <c r="O366" i="25" s="1"/>
  <c r="AH366" i="25" s="1"/>
  <c r="Z367" i="25"/>
  <c r="K367" i="25" s="1"/>
  <c r="O367" i="25" s="1"/>
  <c r="AH367" i="25" s="1"/>
  <c r="Z368" i="25"/>
  <c r="K368" i="25" s="1"/>
  <c r="O368" i="25" s="1"/>
  <c r="AH368" i="25" s="1"/>
  <c r="Z369" i="25"/>
  <c r="K369" i="25" s="1"/>
  <c r="O369" i="25" s="1"/>
  <c r="AH369" i="25" s="1"/>
  <c r="Z370" i="25"/>
  <c r="K370" i="25" s="1"/>
  <c r="O370" i="25" s="1"/>
  <c r="AH370" i="25" s="1"/>
  <c r="Z371" i="25"/>
  <c r="K371" i="25" s="1"/>
  <c r="O371" i="25" s="1"/>
  <c r="AH371" i="25" s="1"/>
  <c r="Z372" i="25"/>
  <c r="K372" i="25" s="1"/>
  <c r="O372" i="25" s="1"/>
  <c r="AH372" i="25" s="1"/>
  <c r="Z373" i="25"/>
  <c r="K373" i="25" s="1"/>
  <c r="O373" i="25" s="1"/>
  <c r="AH373" i="25" s="1"/>
  <c r="Z374" i="25"/>
  <c r="K374" i="25" s="1"/>
  <c r="O374" i="25" s="1"/>
  <c r="AH374" i="25" s="1"/>
  <c r="Z375" i="25"/>
  <c r="K375" i="25" s="1"/>
  <c r="O375" i="25" s="1"/>
  <c r="AH375" i="25" s="1"/>
  <c r="Z376" i="25"/>
  <c r="K376" i="25" s="1"/>
  <c r="O376" i="25" s="1"/>
  <c r="AH376" i="25" s="1"/>
  <c r="Z377" i="25"/>
  <c r="K377" i="25" s="1"/>
  <c r="O377" i="25" s="1"/>
  <c r="AH377" i="25" s="1"/>
  <c r="Z378" i="25"/>
  <c r="K378" i="25" s="1"/>
  <c r="O378" i="25" s="1"/>
  <c r="AH378" i="25" s="1"/>
  <c r="Z379" i="25"/>
  <c r="K379" i="25" s="1"/>
  <c r="O379" i="25" s="1"/>
  <c r="AH379" i="25" s="1"/>
  <c r="Z380" i="25"/>
  <c r="K380" i="25" s="1"/>
  <c r="O380" i="25" s="1"/>
  <c r="AH380" i="25" s="1"/>
  <c r="Z381" i="25"/>
  <c r="K381" i="25" s="1"/>
  <c r="O381" i="25" s="1"/>
  <c r="AH381" i="25" s="1"/>
  <c r="Z382" i="25"/>
  <c r="K382" i="25" s="1"/>
  <c r="O382" i="25" s="1"/>
  <c r="AH382" i="25" s="1"/>
  <c r="Z383" i="25"/>
  <c r="K383" i="25" s="1"/>
  <c r="O383" i="25" s="1"/>
  <c r="AH383" i="25" s="1"/>
  <c r="Z384" i="25"/>
  <c r="K384" i="25" s="1"/>
  <c r="O384" i="25" s="1"/>
  <c r="AH384" i="25" s="1"/>
  <c r="Z385" i="25"/>
  <c r="K385" i="25" s="1"/>
  <c r="O385" i="25" s="1"/>
  <c r="AH385" i="25" s="1"/>
  <c r="Z386" i="25"/>
  <c r="K386" i="25" s="1"/>
  <c r="O386" i="25" s="1"/>
  <c r="AH386" i="25" s="1"/>
  <c r="Z387" i="25"/>
  <c r="K387" i="25" s="1"/>
  <c r="O387" i="25" s="1"/>
  <c r="AH387" i="25" s="1"/>
  <c r="Z388" i="25"/>
  <c r="K388" i="25" s="1"/>
  <c r="O388" i="25" s="1"/>
  <c r="AH388" i="25" s="1"/>
  <c r="Z389" i="25"/>
  <c r="K389" i="25" s="1"/>
  <c r="O389" i="25" s="1"/>
  <c r="AH389" i="25" s="1"/>
  <c r="Z390" i="25"/>
  <c r="K390" i="25" s="1"/>
  <c r="O390" i="25" s="1"/>
  <c r="AH390" i="25" s="1"/>
  <c r="Z391" i="25"/>
  <c r="K391" i="25" s="1"/>
  <c r="O391" i="25" s="1"/>
  <c r="AH391" i="25" s="1"/>
  <c r="Z392" i="25"/>
  <c r="K392" i="25" s="1"/>
  <c r="O392" i="25" s="1"/>
  <c r="AH392" i="25" s="1"/>
  <c r="Z393" i="25"/>
  <c r="K393" i="25" s="1"/>
  <c r="O393" i="25" s="1"/>
  <c r="AH393" i="25" s="1"/>
  <c r="Z394" i="25"/>
  <c r="K394" i="25" s="1"/>
  <c r="O394" i="25" s="1"/>
  <c r="AH394" i="25" s="1"/>
  <c r="Z395" i="25"/>
  <c r="K395" i="25" s="1"/>
  <c r="O395" i="25" s="1"/>
  <c r="AH395" i="25" s="1"/>
  <c r="Z396" i="25"/>
  <c r="K396" i="25" s="1"/>
  <c r="O396" i="25" s="1"/>
  <c r="AH396" i="25" s="1"/>
  <c r="Z397" i="25"/>
  <c r="K397" i="25" s="1"/>
  <c r="O397" i="25" s="1"/>
  <c r="AH397" i="25" s="1"/>
  <c r="Z398" i="25"/>
  <c r="K398" i="25" s="1"/>
  <c r="O398" i="25" s="1"/>
  <c r="AH398" i="25" s="1"/>
  <c r="Z399" i="25"/>
  <c r="K399" i="25" s="1"/>
  <c r="O399" i="25" s="1"/>
  <c r="AH399" i="25" s="1"/>
  <c r="Z400" i="25"/>
  <c r="K400" i="25" s="1"/>
  <c r="O400" i="25" s="1"/>
  <c r="AH400" i="25" s="1"/>
  <c r="Z401" i="25"/>
  <c r="K401" i="25" s="1"/>
  <c r="O401" i="25" s="1"/>
  <c r="AH401" i="25" s="1"/>
  <c r="Z402" i="25"/>
  <c r="K402" i="25" s="1"/>
  <c r="O402" i="25" s="1"/>
  <c r="AH402" i="25" s="1"/>
  <c r="Z403" i="25"/>
  <c r="K403" i="25" s="1"/>
  <c r="O403" i="25" s="1"/>
  <c r="AH403" i="25" s="1"/>
  <c r="Z404" i="25"/>
  <c r="K404" i="25" s="1"/>
  <c r="O404" i="25" s="1"/>
  <c r="AH404" i="25" s="1"/>
  <c r="Z405" i="25"/>
  <c r="K405" i="25" s="1"/>
  <c r="O405" i="25" s="1"/>
  <c r="AH405" i="25" s="1"/>
  <c r="Z406" i="25"/>
  <c r="K406" i="25" s="1"/>
  <c r="O406" i="25" s="1"/>
  <c r="AH406" i="25" s="1"/>
  <c r="Z407" i="25"/>
  <c r="K407" i="25" s="1"/>
  <c r="O407" i="25" s="1"/>
  <c r="AH407" i="25" s="1"/>
  <c r="Z408" i="25"/>
  <c r="K408" i="25" s="1"/>
  <c r="O408" i="25" s="1"/>
  <c r="AH408" i="25" s="1"/>
  <c r="Z409" i="25"/>
  <c r="K409" i="25" s="1"/>
  <c r="O409" i="25" s="1"/>
  <c r="AH409" i="25" s="1"/>
  <c r="Z410" i="25"/>
  <c r="K410" i="25" s="1"/>
  <c r="O410" i="25" s="1"/>
  <c r="AH410" i="25" s="1"/>
  <c r="Z411" i="25"/>
  <c r="K411" i="25" s="1"/>
  <c r="O411" i="25" s="1"/>
  <c r="AH411" i="25" s="1"/>
  <c r="Z412" i="25"/>
  <c r="K412" i="25" s="1"/>
  <c r="O412" i="25" s="1"/>
  <c r="AH412" i="25" s="1"/>
  <c r="Z413" i="25"/>
  <c r="K413" i="25" s="1"/>
  <c r="O413" i="25" s="1"/>
  <c r="AH413" i="25" s="1"/>
  <c r="Z414" i="25"/>
  <c r="K414" i="25" s="1"/>
  <c r="O414" i="25" s="1"/>
  <c r="AH414" i="25" s="1"/>
  <c r="Z415" i="25"/>
  <c r="K415" i="25" s="1"/>
  <c r="O415" i="25" s="1"/>
  <c r="AH415" i="25" s="1"/>
  <c r="Z416" i="25"/>
  <c r="K416" i="25" s="1"/>
  <c r="O416" i="25" s="1"/>
  <c r="AH416" i="25" s="1"/>
  <c r="Z417" i="25"/>
  <c r="K417" i="25" s="1"/>
  <c r="O417" i="25" s="1"/>
  <c r="AH417" i="25" s="1"/>
  <c r="Z418" i="25"/>
  <c r="K418" i="25" s="1"/>
  <c r="O418" i="25" s="1"/>
  <c r="AH418" i="25" s="1"/>
  <c r="Z419" i="25"/>
  <c r="K419" i="25" s="1"/>
  <c r="O419" i="25" s="1"/>
  <c r="AH419" i="25" s="1"/>
  <c r="Z420" i="25"/>
  <c r="K420" i="25" s="1"/>
  <c r="O420" i="25" s="1"/>
  <c r="AH420" i="25" s="1"/>
  <c r="Z421" i="25"/>
  <c r="K421" i="25" s="1"/>
  <c r="O421" i="25" s="1"/>
  <c r="AH421" i="25" s="1"/>
  <c r="Z422" i="25"/>
  <c r="K422" i="25" s="1"/>
  <c r="O422" i="25" s="1"/>
  <c r="AH422" i="25" s="1"/>
  <c r="Z423" i="25"/>
  <c r="K423" i="25" s="1"/>
  <c r="O423" i="25" s="1"/>
  <c r="AH423" i="25" s="1"/>
  <c r="Z424" i="25"/>
  <c r="K424" i="25" s="1"/>
  <c r="O424" i="25" s="1"/>
  <c r="AH424" i="25" s="1"/>
  <c r="Z425" i="25"/>
  <c r="K425" i="25" s="1"/>
  <c r="O425" i="25" s="1"/>
  <c r="AH425" i="25" s="1"/>
  <c r="Z426" i="25"/>
  <c r="K426" i="25" s="1"/>
  <c r="O426" i="25" s="1"/>
  <c r="AH426" i="25" s="1"/>
  <c r="Z427" i="25"/>
  <c r="K427" i="25" s="1"/>
  <c r="O427" i="25" s="1"/>
  <c r="AH427" i="25" s="1"/>
  <c r="Z428" i="25"/>
  <c r="K428" i="25" s="1"/>
  <c r="O428" i="25" s="1"/>
  <c r="AH428" i="25" s="1"/>
  <c r="Z429" i="25"/>
  <c r="K429" i="25" s="1"/>
  <c r="O429" i="25" s="1"/>
  <c r="AH429" i="25" s="1"/>
  <c r="Z430" i="25"/>
  <c r="K430" i="25" s="1"/>
  <c r="O430" i="25" s="1"/>
  <c r="AH430" i="25" s="1"/>
  <c r="Z431" i="25"/>
  <c r="K431" i="25" s="1"/>
  <c r="O431" i="25" s="1"/>
  <c r="AH431" i="25" s="1"/>
  <c r="Z432" i="25"/>
  <c r="K432" i="25" s="1"/>
  <c r="O432" i="25" s="1"/>
  <c r="AH432" i="25" s="1"/>
  <c r="Z433" i="25"/>
  <c r="K433" i="25" s="1"/>
  <c r="O433" i="25" s="1"/>
  <c r="AH433" i="25" s="1"/>
  <c r="Z434" i="25"/>
  <c r="K434" i="25" s="1"/>
  <c r="O434" i="25" s="1"/>
  <c r="AH434" i="25" s="1"/>
  <c r="Z435" i="25"/>
  <c r="K435" i="25" s="1"/>
  <c r="O435" i="25" s="1"/>
  <c r="AH435" i="25" s="1"/>
  <c r="Z436" i="25"/>
  <c r="K436" i="25" s="1"/>
  <c r="O436" i="25" s="1"/>
  <c r="AH436" i="25" s="1"/>
  <c r="Z437" i="25"/>
  <c r="K437" i="25" s="1"/>
  <c r="O437" i="25" s="1"/>
  <c r="AH437" i="25" s="1"/>
  <c r="Z438" i="25"/>
  <c r="K438" i="25" s="1"/>
  <c r="O438" i="25" s="1"/>
  <c r="AH438" i="25" s="1"/>
  <c r="Z439" i="25"/>
  <c r="K439" i="25" s="1"/>
  <c r="O439" i="25" s="1"/>
  <c r="AH439" i="25" s="1"/>
  <c r="Z440" i="25"/>
  <c r="K440" i="25" s="1"/>
  <c r="O440" i="25" s="1"/>
  <c r="AH440" i="25" s="1"/>
  <c r="Z441" i="25"/>
  <c r="K441" i="25" s="1"/>
  <c r="O441" i="25" s="1"/>
  <c r="AH441" i="25" s="1"/>
  <c r="Z442" i="25"/>
  <c r="K442" i="25" s="1"/>
  <c r="O442" i="25" s="1"/>
  <c r="AH442" i="25" s="1"/>
  <c r="Z443" i="25"/>
  <c r="K443" i="25" s="1"/>
  <c r="O443" i="25" s="1"/>
  <c r="AH443" i="25" s="1"/>
  <c r="Z444" i="25"/>
  <c r="K444" i="25" s="1"/>
  <c r="O444" i="25" s="1"/>
  <c r="AH444" i="25" s="1"/>
  <c r="Z445" i="25"/>
  <c r="K445" i="25" s="1"/>
  <c r="O445" i="25" s="1"/>
  <c r="AH445" i="25" s="1"/>
  <c r="Z446" i="25"/>
  <c r="K446" i="25" s="1"/>
  <c r="O446" i="25" s="1"/>
  <c r="AH446" i="25" s="1"/>
  <c r="Z447" i="25"/>
  <c r="K447" i="25" s="1"/>
  <c r="O447" i="25" s="1"/>
  <c r="AH447" i="25" s="1"/>
  <c r="Z448" i="25"/>
  <c r="K448" i="25" s="1"/>
  <c r="O448" i="25" s="1"/>
  <c r="AH448" i="25" s="1"/>
  <c r="Z449" i="25"/>
  <c r="K449" i="25" s="1"/>
  <c r="O449" i="25" s="1"/>
  <c r="AH449" i="25" s="1"/>
  <c r="Z450" i="25"/>
  <c r="K450" i="25" s="1"/>
  <c r="O450" i="25" s="1"/>
  <c r="AH450" i="25" s="1"/>
  <c r="Z451" i="25"/>
  <c r="K451" i="25" s="1"/>
  <c r="O451" i="25" s="1"/>
  <c r="AH451" i="25" s="1"/>
  <c r="Z452" i="25"/>
  <c r="K452" i="25" s="1"/>
  <c r="O452" i="25" s="1"/>
  <c r="AH452" i="25" s="1"/>
  <c r="Z453" i="25"/>
  <c r="K453" i="25" s="1"/>
  <c r="O453" i="25" s="1"/>
  <c r="AH453" i="25" s="1"/>
  <c r="Z454" i="25"/>
  <c r="K454" i="25" s="1"/>
  <c r="O454" i="25" s="1"/>
  <c r="AH454" i="25" s="1"/>
  <c r="Z455" i="25"/>
  <c r="K455" i="25" s="1"/>
  <c r="O455" i="25" s="1"/>
  <c r="AH455" i="25" s="1"/>
  <c r="Z456" i="25"/>
  <c r="K456" i="25" s="1"/>
  <c r="O456" i="25" s="1"/>
  <c r="AH456" i="25" s="1"/>
  <c r="Z457" i="25"/>
  <c r="K457" i="25" s="1"/>
  <c r="O457" i="25" s="1"/>
  <c r="AH457" i="25" s="1"/>
  <c r="Z458" i="25"/>
  <c r="K458" i="25" s="1"/>
  <c r="O458" i="25" s="1"/>
  <c r="AH458" i="25" s="1"/>
  <c r="Z459" i="25"/>
  <c r="K459" i="25" s="1"/>
  <c r="O459" i="25" s="1"/>
  <c r="AH459" i="25" s="1"/>
  <c r="Z460" i="25"/>
  <c r="K460" i="25" s="1"/>
  <c r="O460" i="25" s="1"/>
  <c r="AH460" i="25" s="1"/>
  <c r="Z461" i="25"/>
  <c r="K461" i="25" s="1"/>
  <c r="O461" i="25" s="1"/>
  <c r="AH461" i="25" s="1"/>
  <c r="Z462" i="25"/>
  <c r="K462" i="25" s="1"/>
  <c r="O462" i="25" s="1"/>
  <c r="AH462" i="25" s="1"/>
  <c r="Z463" i="25"/>
  <c r="K463" i="25" s="1"/>
  <c r="O463" i="25" s="1"/>
  <c r="AH463" i="25" s="1"/>
  <c r="Z464" i="25"/>
  <c r="K464" i="25" s="1"/>
  <c r="O464" i="25" s="1"/>
  <c r="AH464" i="25" s="1"/>
  <c r="Z465" i="25"/>
  <c r="K465" i="25" s="1"/>
  <c r="O465" i="25" s="1"/>
  <c r="AH465" i="25" s="1"/>
  <c r="Z466" i="25"/>
  <c r="K466" i="25" s="1"/>
  <c r="O466" i="25" s="1"/>
  <c r="AH466" i="25" s="1"/>
  <c r="Z467" i="25"/>
  <c r="K467" i="25" s="1"/>
  <c r="O467" i="25" s="1"/>
  <c r="AH467" i="25" s="1"/>
  <c r="Z468" i="25"/>
  <c r="K468" i="25" s="1"/>
  <c r="O468" i="25" s="1"/>
  <c r="AH468" i="25" s="1"/>
  <c r="Z469" i="25"/>
  <c r="K469" i="25" s="1"/>
  <c r="O469" i="25" s="1"/>
  <c r="AH469" i="25" s="1"/>
  <c r="Z470" i="25"/>
  <c r="K470" i="25" s="1"/>
  <c r="O470" i="25" s="1"/>
  <c r="AH470" i="25" s="1"/>
  <c r="Z471" i="25"/>
  <c r="K471" i="25" s="1"/>
  <c r="O471" i="25" s="1"/>
  <c r="AH471" i="25" s="1"/>
  <c r="Z472" i="25"/>
  <c r="K472" i="25" s="1"/>
  <c r="O472" i="25" s="1"/>
  <c r="AH472" i="25" s="1"/>
  <c r="Z473" i="25"/>
  <c r="K473" i="25" s="1"/>
  <c r="O473" i="25" s="1"/>
  <c r="AH473" i="25" s="1"/>
  <c r="Z474" i="25"/>
  <c r="K474" i="25" s="1"/>
  <c r="O474" i="25" s="1"/>
  <c r="AH474" i="25" s="1"/>
  <c r="Z475" i="25"/>
  <c r="K475" i="25" s="1"/>
  <c r="O475" i="25" s="1"/>
  <c r="AH475" i="25" s="1"/>
  <c r="Z476" i="25"/>
  <c r="K476" i="25" s="1"/>
  <c r="O476" i="25" s="1"/>
  <c r="AH476" i="25" s="1"/>
  <c r="Z477" i="25"/>
  <c r="K477" i="25" s="1"/>
  <c r="O477" i="25" s="1"/>
  <c r="AH477" i="25" s="1"/>
  <c r="Z478" i="25"/>
  <c r="K478" i="25" s="1"/>
  <c r="O478" i="25" s="1"/>
  <c r="AH478" i="25" s="1"/>
  <c r="Z479" i="25"/>
  <c r="K479" i="25" s="1"/>
  <c r="O479" i="25" s="1"/>
  <c r="AH479" i="25" s="1"/>
  <c r="Z480" i="25"/>
  <c r="K480" i="25" s="1"/>
  <c r="O480" i="25" s="1"/>
  <c r="AH480" i="25" s="1"/>
  <c r="Z481" i="25"/>
  <c r="K481" i="25" s="1"/>
  <c r="O481" i="25" s="1"/>
  <c r="AH481" i="25" s="1"/>
  <c r="Z482" i="25"/>
  <c r="K482" i="25" s="1"/>
  <c r="O482" i="25" s="1"/>
  <c r="AH482" i="25" s="1"/>
  <c r="Z483" i="25"/>
  <c r="K483" i="25" s="1"/>
  <c r="O483" i="25" s="1"/>
  <c r="AH483" i="25" s="1"/>
  <c r="Z484" i="25"/>
  <c r="K484" i="25" s="1"/>
  <c r="O484" i="25" s="1"/>
  <c r="AH484" i="25" s="1"/>
  <c r="Z485" i="25"/>
  <c r="K485" i="25" s="1"/>
  <c r="O485" i="25" s="1"/>
  <c r="AH485" i="25" s="1"/>
  <c r="Z486" i="25"/>
  <c r="K486" i="25" s="1"/>
  <c r="O486" i="25" s="1"/>
  <c r="AH486" i="25" s="1"/>
  <c r="Z487" i="25"/>
  <c r="K487" i="25" s="1"/>
  <c r="O487" i="25" s="1"/>
  <c r="AH487" i="25" s="1"/>
  <c r="Z488" i="25"/>
  <c r="K488" i="25" s="1"/>
  <c r="O488" i="25" s="1"/>
  <c r="AH488" i="25" s="1"/>
  <c r="Z489" i="25"/>
  <c r="K489" i="25" s="1"/>
  <c r="O489" i="25" s="1"/>
  <c r="AH489" i="25" s="1"/>
  <c r="Z490" i="25"/>
  <c r="K490" i="25" s="1"/>
  <c r="O490" i="25" s="1"/>
  <c r="AH490" i="25" s="1"/>
  <c r="Z491" i="25"/>
  <c r="K491" i="25" s="1"/>
  <c r="O491" i="25" s="1"/>
  <c r="AH491" i="25" s="1"/>
  <c r="Z492" i="25"/>
  <c r="K492" i="25" s="1"/>
  <c r="O492" i="25" s="1"/>
  <c r="AH492" i="25" s="1"/>
  <c r="Z493" i="25"/>
  <c r="K493" i="25" s="1"/>
  <c r="O493" i="25" s="1"/>
  <c r="AH493" i="25" s="1"/>
  <c r="Z494" i="25"/>
  <c r="K494" i="25" s="1"/>
  <c r="O494" i="25" s="1"/>
  <c r="AH494" i="25" s="1"/>
  <c r="Z495" i="25"/>
  <c r="K495" i="25" s="1"/>
  <c r="O495" i="25" s="1"/>
  <c r="AH495" i="25" s="1"/>
  <c r="Z496" i="25"/>
  <c r="K496" i="25" s="1"/>
  <c r="O496" i="25" s="1"/>
  <c r="AH496" i="25" s="1"/>
  <c r="Z497" i="25"/>
  <c r="K497" i="25" s="1"/>
  <c r="O497" i="25" s="1"/>
  <c r="AH497" i="25" s="1"/>
  <c r="Z498" i="25"/>
  <c r="K498" i="25" s="1"/>
  <c r="O498" i="25" s="1"/>
  <c r="AH498" i="25" s="1"/>
  <c r="Z499" i="25"/>
  <c r="K499" i="25" s="1"/>
  <c r="O499" i="25" s="1"/>
  <c r="AH499" i="25" s="1"/>
  <c r="Z500" i="25"/>
  <c r="K500" i="25" s="1"/>
  <c r="O500" i="25" s="1"/>
  <c r="AH500" i="25" s="1"/>
  <c r="Z501" i="25"/>
  <c r="K501" i="25" s="1"/>
  <c r="O501" i="25" s="1"/>
  <c r="AH501" i="25" s="1"/>
  <c r="Z502" i="25"/>
  <c r="K502" i="25" s="1"/>
  <c r="O502" i="25" s="1"/>
  <c r="AH502" i="25" s="1"/>
  <c r="Z503" i="25"/>
  <c r="K503" i="25" s="1"/>
  <c r="O503" i="25" s="1"/>
  <c r="AH503" i="25" s="1"/>
  <c r="Z504" i="25"/>
  <c r="K504" i="25" s="1"/>
  <c r="O504" i="25" s="1"/>
  <c r="AH504" i="25" s="1"/>
  <c r="Z505" i="25"/>
  <c r="K505" i="25" s="1"/>
  <c r="O505" i="25" s="1"/>
  <c r="AH505" i="25" s="1"/>
  <c r="Z506" i="25"/>
  <c r="K506" i="25" s="1"/>
  <c r="O506" i="25" s="1"/>
  <c r="AH506" i="25" s="1"/>
  <c r="Z507" i="25"/>
  <c r="K507" i="25" s="1"/>
  <c r="O507" i="25" s="1"/>
  <c r="AH507" i="25" s="1"/>
  <c r="Z508" i="25"/>
  <c r="K508" i="25" s="1"/>
  <c r="O508" i="25" s="1"/>
  <c r="AH508" i="25" s="1"/>
  <c r="Z509" i="25"/>
  <c r="K509" i="25" s="1"/>
  <c r="O509" i="25" s="1"/>
  <c r="AH509" i="25" s="1"/>
  <c r="Z510" i="25"/>
  <c r="K510" i="25" s="1"/>
  <c r="O510" i="25" s="1"/>
  <c r="AH510" i="25" s="1"/>
  <c r="Z511" i="25"/>
  <c r="K511" i="25" s="1"/>
  <c r="O511" i="25" s="1"/>
  <c r="AH511" i="25" s="1"/>
  <c r="AC484" i="25" l="1"/>
  <c r="AC428" i="25"/>
  <c r="AC372" i="25"/>
  <c r="AC316" i="25"/>
  <c r="AC252" i="25"/>
  <c r="AC510" i="25"/>
  <c r="AC494" i="25"/>
  <c r="AC486" i="25"/>
  <c r="AC478" i="25"/>
  <c r="AC470" i="25"/>
  <c r="AC462" i="25"/>
  <c r="AC454" i="25"/>
  <c r="AC446" i="25"/>
  <c r="AC438" i="25"/>
  <c r="AC430" i="25"/>
  <c r="AC422" i="25"/>
  <c r="AC414" i="25"/>
  <c r="AC406" i="25"/>
  <c r="AC398" i="25"/>
  <c r="AC390" i="25"/>
  <c r="AC382" i="25"/>
  <c r="AC374" i="25"/>
  <c r="AC366" i="25"/>
  <c r="AC358" i="25"/>
  <c r="AC350" i="25"/>
  <c r="AC342" i="25"/>
  <c r="AC334" i="25"/>
  <c r="AC326" i="25"/>
  <c r="AC318" i="25"/>
  <c r="AC310" i="25"/>
  <c r="AC302" i="25"/>
  <c r="AC294" i="25"/>
  <c r="AC286" i="25"/>
  <c r="AC278" i="25"/>
  <c r="AC270" i="25"/>
  <c r="AC262" i="25"/>
  <c r="AC254" i="25"/>
  <c r="AC246" i="25"/>
  <c r="AC238" i="25"/>
  <c r="AC230" i="25"/>
  <c r="AC222" i="25"/>
  <c r="AC214" i="25"/>
  <c r="AC206" i="25"/>
  <c r="AC198" i="25"/>
  <c r="AC190" i="25"/>
  <c r="AC182" i="25"/>
  <c r="AC174" i="25"/>
  <c r="AC166" i="25"/>
  <c r="AC158" i="25"/>
  <c r="AC150" i="25"/>
  <c r="AC142" i="25"/>
  <c r="AC134" i="25"/>
  <c r="AC126" i="25"/>
  <c r="AC118" i="25"/>
  <c r="AC110" i="25"/>
  <c r="AC102" i="25"/>
  <c r="AC94" i="25"/>
  <c r="AC86" i="25"/>
  <c r="AC78" i="25"/>
  <c r="AC70" i="25"/>
  <c r="AC62" i="25"/>
  <c r="AC54" i="25"/>
  <c r="AC46" i="25"/>
  <c r="AC30" i="25"/>
  <c r="AC22" i="25"/>
  <c r="AC468" i="25"/>
  <c r="AC412" i="25"/>
  <c r="AC348" i="25"/>
  <c r="AC292" i="25"/>
  <c r="AC228" i="25"/>
  <c r="AC502" i="25"/>
  <c r="AC509" i="25"/>
  <c r="AC501" i="25"/>
  <c r="AC493" i="25"/>
  <c r="AC485" i="25"/>
  <c r="AC477" i="25"/>
  <c r="AC469" i="25"/>
  <c r="AC461" i="25"/>
  <c r="AC453" i="25"/>
  <c r="AC445" i="25"/>
  <c r="AC437" i="25"/>
  <c r="AC429" i="25"/>
  <c r="AC421" i="25"/>
  <c r="AC413" i="25"/>
  <c r="AC405" i="25"/>
  <c r="AC397" i="25"/>
  <c r="AC389" i="25"/>
  <c r="AC381" i="25"/>
  <c r="AC373" i="25"/>
  <c r="AC365" i="25"/>
  <c r="AC357" i="25"/>
  <c r="AC349" i="25"/>
  <c r="AC341" i="25"/>
  <c r="AC333" i="25"/>
  <c r="AC325" i="25"/>
  <c r="AC317" i="25"/>
  <c r="AC309" i="25"/>
  <c r="AC301" i="25"/>
  <c r="AC293" i="25"/>
  <c r="AC285" i="25"/>
  <c r="AC277" i="25"/>
  <c r="AC269" i="25"/>
  <c r="AC261" i="25"/>
  <c r="AC253" i="25"/>
  <c r="AC245" i="25"/>
  <c r="AC237" i="25"/>
  <c r="AC229" i="25"/>
  <c r="AC221" i="25"/>
  <c r="AC213" i="25"/>
  <c r="AC205" i="25"/>
  <c r="AC197" i="25"/>
  <c r="AC189" i="25"/>
  <c r="AC181" i="25"/>
  <c r="AC173" i="25"/>
  <c r="AC165" i="25"/>
  <c r="AC157" i="25"/>
  <c r="AC149" i="25"/>
  <c r="AC141" i="25"/>
  <c r="AC133" i="25"/>
  <c r="AC125" i="25"/>
  <c r="AC117" i="25"/>
  <c r="AC109" i="25"/>
  <c r="AC101" i="25"/>
  <c r="AC93" i="25"/>
  <c r="AC85" i="25"/>
  <c r="AC77" i="25"/>
  <c r="AC69" i="25"/>
  <c r="AC61" i="25"/>
  <c r="AC53" i="25"/>
  <c r="AC45" i="25"/>
  <c r="AC37" i="25"/>
  <c r="AC29" i="25"/>
  <c r="AC21" i="25"/>
  <c r="AC508" i="25"/>
  <c r="AC452" i="25"/>
  <c r="AC388" i="25"/>
  <c r="AC340" i="25"/>
  <c r="AC276" i="25"/>
  <c r="AC220" i="25"/>
  <c r="AC180" i="25"/>
  <c r="AC148" i="25"/>
  <c r="AC116" i="25"/>
  <c r="AC76" i="25"/>
  <c r="AC44" i="25"/>
  <c r="AC499" i="25"/>
  <c r="AC467" i="25"/>
  <c r="AC427" i="25"/>
  <c r="AC419" i="25"/>
  <c r="AC411" i="25"/>
  <c r="AC403" i="25"/>
  <c r="AC395" i="25"/>
  <c r="AC387" i="25"/>
  <c r="AC379" i="25"/>
  <c r="AC371" i="25"/>
  <c r="AC363" i="25"/>
  <c r="AC355" i="25"/>
  <c r="AC347" i="25"/>
  <c r="AC339" i="25"/>
  <c r="AC331" i="25"/>
  <c r="AC323" i="25"/>
  <c r="AC315" i="25"/>
  <c r="AC307" i="25"/>
  <c r="AC299" i="25"/>
  <c r="AC291" i="25"/>
  <c r="AC283" i="25"/>
  <c r="AC275" i="25"/>
  <c r="AC267" i="25"/>
  <c r="AC259" i="25"/>
  <c r="AC251" i="25"/>
  <c r="AC243" i="25"/>
  <c r="AC235" i="25"/>
  <c r="AC227" i="25"/>
  <c r="AC219" i="25"/>
  <c r="AC211" i="25"/>
  <c r="AC203" i="25"/>
  <c r="AC195" i="25"/>
  <c r="AC187" i="25"/>
  <c r="AC179" i="25"/>
  <c r="AC171" i="25"/>
  <c r="AC163" i="25"/>
  <c r="AC155" i="25"/>
  <c r="AC147" i="25"/>
  <c r="AC139" i="25"/>
  <c r="AC131" i="25"/>
  <c r="AC123" i="25"/>
  <c r="AC115" i="25"/>
  <c r="AC107" i="25"/>
  <c r="AC99" i="25"/>
  <c r="AC91" i="25"/>
  <c r="AC83" i="25"/>
  <c r="AC75" i="25"/>
  <c r="AC67" i="25"/>
  <c r="AC59" i="25"/>
  <c r="AC51" i="25"/>
  <c r="AC43" i="25"/>
  <c r="AC35" i="25"/>
  <c r="AC27" i="25"/>
  <c r="AC19" i="25"/>
  <c r="AC460" i="25"/>
  <c r="AC396" i="25"/>
  <c r="AC332" i="25"/>
  <c r="AC268" i="25"/>
  <c r="AC212" i="25"/>
  <c r="AC172" i="25"/>
  <c r="AC140" i="25"/>
  <c r="AC100" i="25"/>
  <c r="AC68" i="25"/>
  <c r="AC36" i="25"/>
  <c r="AC491" i="25"/>
  <c r="AC451" i="25"/>
  <c r="AC506" i="25"/>
  <c r="AC474" i="25"/>
  <c r="AC450" i="25"/>
  <c r="AC426" i="25"/>
  <c r="AC418" i="25"/>
  <c r="AC410" i="25"/>
  <c r="AC402" i="25"/>
  <c r="AC394" i="25"/>
  <c r="AC386" i="25"/>
  <c r="AC378" i="25"/>
  <c r="AC370" i="25"/>
  <c r="AC362" i="25"/>
  <c r="AC354" i="25"/>
  <c r="AC346" i="25"/>
  <c r="AC338" i="25"/>
  <c r="AC330" i="25"/>
  <c r="AC322" i="25"/>
  <c r="AC314" i="25"/>
  <c r="AC306" i="25"/>
  <c r="AC298" i="25"/>
  <c r="AC290" i="25"/>
  <c r="AC282" i="25"/>
  <c r="AC274" i="25"/>
  <c r="AC266" i="25"/>
  <c r="AC258" i="25"/>
  <c r="AC250" i="25"/>
  <c r="AC242" i="25"/>
  <c r="AC234" i="25"/>
  <c r="AC226" i="25"/>
  <c r="AC218" i="25"/>
  <c r="AC210" i="25"/>
  <c r="AC202" i="25"/>
  <c r="AC194" i="25"/>
  <c r="AC186" i="25"/>
  <c r="AC178" i="25"/>
  <c r="AC170" i="25"/>
  <c r="AC162" i="25"/>
  <c r="AC154" i="25"/>
  <c r="AC146" i="25"/>
  <c r="AC138" i="25"/>
  <c r="AC130" i="25"/>
  <c r="AC122" i="25"/>
  <c r="AC114" i="25"/>
  <c r="AC106" i="25"/>
  <c r="AC98" i="25"/>
  <c r="AC90" i="25"/>
  <c r="AC82" i="25"/>
  <c r="AC74" i="25"/>
  <c r="AC66" i="25"/>
  <c r="AC58" i="25"/>
  <c r="AC50" i="25"/>
  <c r="AC42" i="25"/>
  <c r="AC34" i="25"/>
  <c r="AC26" i="25"/>
  <c r="AC18" i="25"/>
  <c r="AC500" i="25"/>
  <c r="AC444" i="25"/>
  <c r="AC380" i="25"/>
  <c r="AC324" i="25"/>
  <c r="AC260" i="25"/>
  <c r="AC204" i="25"/>
  <c r="AC164" i="25"/>
  <c r="AC132" i="25"/>
  <c r="AC92" i="25"/>
  <c r="AC60" i="25"/>
  <c r="AC20" i="25"/>
  <c r="AC475" i="25"/>
  <c r="AC443" i="25"/>
  <c r="AC490" i="25"/>
  <c r="AC466" i="25"/>
  <c r="AC434" i="25"/>
  <c r="AC497" i="25"/>
  <c r="AC473" i="25"/>
  <c r="AC457" i="25"/>
  <c r="AC433" i="25"/>
  <c r="AC417" i="25"/>
  <c r="AC393" i="25"/>
  <c r="AC377" i="25"/>
  <c r="AC361" i="25"/>
  <c r="AC353" i="25"/>
  <c r="AC345" i="25"/>
  <c r="AC337" i="25"/>
  <c r="AC329" i="25"/>
  <c r="AC321" i="25"/>
  <c r="AC313" i="25"/>
  <c r="AC305" i="25"/>
  <c r="AC297" i="25"/>
  <c r="AC289" i="25"/>
  <c r="AC281" i="25"/>
  <c r="AC273" i="25"/>
  <c r="AC265" i="25"/>
  <c r="AC257" i="25"/>
  <c r="AC249" i="25"/>
  <c r="AC241" i="25"/>
  <c r="AC233" i="25"/>
  <c r="AC225" i="25"/>
  <c r="AC217" i="25"/>
  <c r="AC209" i="25"/>
  <c r="AC201" i="25"/>
  <c r="AC193" i="25"/>
  <c r="AC185" i="25"/>
  <c r="AC177" i="25"/>
  <c r="AC169" i="25"/>
  <c r="AC161" i="25"/>
  <c r="AC153" i="25"/>
  <c r="AC145" i="25"/>
  <c r="AC137" i="25"/>
  <c r="AC129" i="25"/>
  <c r="AC121" i="25"/>
  <c r="AC113" i="25"/>
  <c r="AC105" i="25"/>
  <c r="AC97" i="25"/>
  <c r="AC89" i="25"/>
  <c r="AC81" i="25"/>
  <c r="AC73" i="25"/>
  <c r="AC65" i="25"/>
  <c r="AC57" i="25"/>
  <c r="AC49" i="25"/>
  <c r="AC41" i="25"/>
  <c r="AC33" i="25"/>
  <c r="AC25" i="25"/>
  <c r="AC476" i="25"/>
  <c r="AC420" i="25"/>
  <c r="AC404" i="25"/>
  <c r="AC356" i="25"/>
  <c r="AC300" i="25"/>
  <c r="AC284" i="25"/>
  <c r="AC236" i="25"/>
  <c r="AC196" i="25"/>
  <c r="AC188" i="25"/>
  <c r="AC156" i="25"/>
  <c r="AC124" i="25"/>
  <c r="AC108" i="25"/>
  <c r="AC84" i="25"/>
  <c r="AC52" i="25"/>
  <c r="AC28" i="25"/>
  <c r="AC507" i="25"/>
  <c r="AC483" i="25"/>
  <c r="AC459" i="25"/>
  <c r="AC435" i="25"/>
  <c r="AC498" i="25"/>
  <c r="AC482" i="25"/>
  <c r="AC458" i="25"/>
  <c r="AC442" i="25"/>
  <c r="AC505" i="25"/>
  <c r="AC489" i="25"/>
  <c r="AC481" i="25"/>
  <c r="AC465" i="25"/>
  <c r="AC449" i="25"/>
  <c r="AC441" i="25"/>
  <c r="AC425" i="25"/>
  <c r="AC409" i="25"/>
  <c r="AC401" i="25"/>
  <c r="AC385" i="25"/>
  <c r="AC369" i="25"/>
  <c r="AC504" i="25"/>
  <c r="AC496" i="25"/>
  <c r="AC488" i="25"/>
  <c r="AC480" i="25"/>
  <c r="AC472" i="25"/>
  <c r="AC464" i="25"/>
  <c r="AC456" i="25"/>
  <c r="AC448" i="25"/>
  <c r="AC440" i="25"/>
  <c r="AC432" i="25"/>
  <c r="AC424" i="25"/>
  <c r="AC416" i="25"/>
  <c r="AC408" i="25"/>
  <c r="AC400" i="25"/>
  <c r="AC392" i="25"/>
  <c r="AC384" i="25"/>
  <c r="AC376" i="25"/>
  <c r="AC368" i="25"/>
  <c r="AC360" i="25"/>
  <c r="AC352" i="25"/>
  <c r="AC344" i="25"/>
  <c r="AC336" i="25"/>
  <c r="AC328" i="25"/>
  <c r="AC320" i="25"/>
  <c r="AC312" i="25"/>
  <c r="AC304" i="25"/>
  <c r="AC296" i="25"/>
  <c r="AC288" i="25"/>
  <c r="AC280" i="25"/>
  <c r="AC272" i="25"/>
  <c r="AC264" i="25"/>
  <c r="AC256" i="25"/>
  <c r="AC248" i="25"/>
  <c r="AC240" i="25"/>
  <c r="AC232" i="25"/>
  <c r="AC224" i="25"/>
  <c r="AC216" i="25"/>
  <c r="AC208" i="25"/>
  <c r="AC200" i="25"/>
  <c r="AC192" i="25"/>
  <c r="AC184" i="25"/>
  <c r="AC176" i="25"/>
  <c r="AC168" i="25"/>
  <c r="AC160" i="25"/>
  <c r="AC152" i="25"/>
  <c r="AC144" i="25"/>
  <c r="AC136" i="25"/>
  <c r="AC128" i="25"/>
  <c r="AC120" i="25"/>
  <c r="AC112" i="25"/>
  <c r="AC104" i="25"/>
  <c r="AC96" i="25"/>
  <c r="AC88" i="25"/>
  <c r="AC80" i="25"/>
  <c r="AC72" i="25"/>
  <c r="AC64" i="25"/>
  <c r="AC56" i="25"/>
  <c r="AC48" i="25"/>
  <c r="AC40" i="25"/>
  <c r="AC32" i="25"/>
  <c r="AC24" i="25"/>
  <c r="AC492" i="25"/>
  <c r="AC436" i="25"/>
  <c r="AC364" i="25"/>
  <c r="AC308" i="25"/>
  <c r="AC244" i="25"/>
  <c r="AC511" i="25"/>
  <c r="AC503" i="25"/>
  <c r="AC495" i="25"/>
  <c r="AC487" i="25"/>
  <c r="AC479" i="25"/>
  <c r="AC471" i="25"/>
  <c r="AC463" i="25"/>
  <c r="AC455" i="25"/>
  <c r="AC447" i="25"/>
  <c r="AC439" i="25"/>
  <c r="AC431" i="25"/>
  <c r="AC423" i="25"/>
  <c r="AC415" i="25"/>
  <c r="AC407" i="25"/>
  <c r="AC399" i="25"/>
  <c r="AC391" i="25"/>
  <c r="AC383" i="25"/>
  <c r="AC375" i="25"/>
  <c r="AC367" i="25"/>
  <c r="AC359" i="25"/>
  <c r="AC351" i="25"/>
  <c r="AC343" i="25"/>
  <c r="AC335" i="25"/>
  <c r="AC327" i="25"/>
  <c r="AC319" i="25"/>
  <c r="AC311" i="25"/>
  <c r="AC303" i="25"/>
  <c r="AC295" i="25"/>
  <c r="AC287" i="25"/>
  <c r="AC279" i="25"/>
  <c r="AC271" i="25"/>
  <c r="AC263" i="25"/>
  <c r="AC255" i="25"/>
  <c r="AC247" i="25"/>
  <c r="AC239" i="25"/>
  <c r="AC231" i="25"/>
  <c r="AC223" i="25"/>
  <c r="AC215" i="25"/>
  <c r="AC207" i="25"/>
  <c r="AC199" i="25"/>
  <c r="AC191" i="25"/>
  <c r="AC183" i="25"/>
  <c r="AC175" i="25"/>
  <c r="AC167" i="25"/>
  <c r="AC159" i="25"/>
  <c r="AC151" i="25"/>
  <c r="AC143" i="25"/>
  <c r="AC135" i="25"/>
  <c r="AC127" i="25"/>
  <c r="AC119" i="25"/>
  <c r="AC111" i="25"/>
  <c r="AC103" i="25"/>
  <c r="AC95" i="25"/>
  <c r="AC87" i="25"/>
  <c r="AC79" i="25"/>
  <c r="AC71" i="25"/>
  <c r="AC63" i="25"/>
  <c r="AC55" i="25"/>
  <c r="AC47" i="25"/>
  <c r="AC39" i="25"/>
  <c r="AC31" i="25"/>
  <c r="AC23" i="25"/>
  <c r="AC38" i="25"/>
  <c r="AC17" i="25"/>
  <c r="AC16" i="25"/>
  <c r="AC15" i="25"/>
  <c r="AC14" i="25"/>
  <c r="AC13" i="25"/>
  <c r="AC12" i="25"/>
  <c r="E3" i="26"/>
  <c r="E4" i="26"/>
  <c r="E5" i="26"/>
  <c r="E6" i="26"/>
  <c r="E7" i="26"/>
  <c r="E8" i="26"/>
  <c r="E9" i="26"/>
  <c r="E10" i="26"/>
  <c r="E11" i="26"/>
  <c r="E12" i="26"/>
  <c r="E13" i="26"/>
  <c r="E2" i="26"/>
  <c r="U195" i="2" l="1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K53" i="27" l="1"/>
  <c r="K46" i="27"/>
  <c r="K48" i="27"/>
  <c r="K33" i="27"/>
  <c r="K42" i="27"/>
  <c r="K37" i="27"/>
  <c r="K60" i="27"/>
  <c r="K51" i="27"/>
  <c r="K54" i="27"/>
  <c r="K40" i="27"/>
  <c r="K45" i="27"/>
  <c r="K36" i="27"/>
  <c r="K59" i="27"/>
  <c r="K55" i="27"/>
  <c r="K44" i="27"/>
  <c r="K38" i="27"/>
  <c r="K57" i="27"/>
  <c r="K39" i="27"/>
  <c r="K34" i="27"/>
  <c r="K50" i="27"/>
  <c r="K49" i="27"/>
  <c r="K35" i="27"/>
  <c r="K41" i="27"/>
  <c r="K56" i="27"/>
  <c r="K47" i="27"/>
  <c r="K43" i="27"/>
  <c r="K58" i="27"/>
  <c r="K32" i="27"/>
  <c r="AG15" i="27"/>
  <c r="K61" i="27"/>
  <c r="K52" i="27"/>
  <c r="AG21" i="27" l="1"/>
  <c r="AG23" i="27"/>
  <c r="AG56" i="27"/>
  <c r="AG49" i="27"/>
  <c r="AG25" i="27"/>
  <c r="AG30" i="27"/>
  <c r="AG27" i="27"/>
  <c r="AG45" i="27"/>
  <c r="AG51" i="27"/>
  <c r="AG46" i="27"/>
  <c r="AG43" i="27"/>
  <c r="AG38" i="27"/>
  <c r="AG32" i="27"/>
  <c r="AG61" i="27"/>
  <c r="AG58" i="27"/>
  <c r="AG26" i="27"/>
  <c r="AG29" i="27"/>
  <c r="AG55" i="27"/>
  <c r="AG60" i="27"/>
  <c r="AG22" i="27"/>
  <c r="AG52" i="27"/>
  <c r="AG34" i="27"/>
  <c r="AG36" i="27"/>
  <c r="AG47" i="27"/>
  <c r="AG19" i="27"/>
  <c r="AG24" i="27"/>
  <c r="AG35" i="27"/>
  <c r="AG50" i="27"/>
  <c r="AG57" i="27"/>
  <c r="AG44" i="27"/>
  <c r="AG59" i="27"/>
  <c r="AG54" i="27"/>
  <c r="AG37" i="27"/>
  <c r="AG33" i="27"/>
  <c r="AG28" i="27"/>
  <c r="AG20" i="27"/>
  <c r="AG18" i="27"/>
  <c r="AG48" i="27"/>
  <c r="AG53" i="27"/>
  <c r="AG42" i="27"/>
  <c r="AG41" i="27"/>
  <c r="AG39" i="27"/>
  <c r="AG13" i="27"/>
  <c r="AG14" i="27"/>
  <c r="AG12" i="27"/>
  <c r="AG40" i="27"/>
  <c r="AG17" i="27"/>
  <c r="AG16" i="27"/>
  <c r="AH12" i="25"/>
  <c r="AH513" i="25" s="1"/>
  <c r="AG62" i="27" l="1"/>
</calcChain>
</file>

<file path=xl/sharedStrings.xml><?xml version="1.0" encoding="utf-8"?>
<sst xmlns="http://schemas.openxmlformats.org/spreadsheetml/2006/main" count="1282" uniqueCount="257">
  <si>
    <t>種別</t>
    <rPh sb="0" eb="2">
      <t>シュベツ</t>
    </rPh>
    <phoneticPr fontId="8"/>
  </si>
  <si>
    <t>種別</t>
    <rPh sb="0" eb="2">
      <t>シュベツ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</si>
  <si>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</si>
  <si>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</si>
  <si>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</si>
  <si>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</si>
  <si>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変圧器</t>
    <rPh sb="0" eb="3">
      <t>ヘンアツキ</t>
    </rPh>
    <phoneticPr fontId="8"/>
  </si>
  <si>
    <t>油入変圧器</t>
    <rPh sb="0" eb="1">
      <t>ユ</t>
    </rPh>
    <rPh sb="1" eb="2">
      <t>イ</t>
    </rPh>
    <rPh sb="2" eb="5">
      <t>ヘンアツキ</t>
    </rPh>
    <phoneticPr fontId="8"/>
  </si>
  <si>
    <t>モールド変圧器</t>
    <rPh sb="4" eb="7">
      <t>ヘンアツキ</t>
    </rPh>
    <phoneticPr fontId="8"/>
  </si>
  <si>
    <t>型番</t>
    <rPh sb="0" eb="2">
      <t>カタバン</t>
    </rPh>
    <phoneticPr fontId="8"/>
  </si>
  <si>
    <t>標準／準標準</t>
    <rPh sb="0" eb="2">
      <t>ヒョウジュン</t>
    </rPh>
    <rPh sb="3" eb="4">
      <t>ジュン</t>
    </rPh>
    <rPh sb="4" eb="6">
      <t>ヒョウジュン</t>
    </rPh>
    <phoneticPr fontId="7"/>
  </si>
  <si>
    <t>相数</t>
    <rPh sb="0" eb="2">
      <t>ソウスウ</t>
    </rPh>
    <phoneticPr fontId="8"/>
  </si>
  <si>
    <t>周波数</t>
    <rPh sb="0" eb="3">
      <t>シュウハスウ</t>
    </rPh>
    <phoneticPr fontId="8"/>
  </si>
  <si>
    <t>単相</t>
    <rPh sb="0" eb="1">
      <t>タン</t>
    </rPh>
    <rPh sb="1" eb="2">
      <t>ソウ</t>
    </rPh>
    <phoneticPr fontId="8"/>
  </si>
  <si>
    <t>三相</t>
    <rPh sb="0" eb="1">
      <t>サン</t>
    </rPh>
    <rPh sb="1" eb="2">
      <t>ソウ</t>
    </rPh>
    <phoneticPr fontId="8"/>
  </si>
  <si>
    <t>50Hz</t>
    <phoneticPr fontId="8"/>
  </si>
  <si>
    <t>60Hz</t>
    <phoneticPr fontId="8"/>
  </si>
  <si>
    <t>相数</t>
    <phoneticPr fontId="7"/>
  </si>
  <si>
    <t>周波数</t>
    <phoneticPr fontId="8"/>
  </si>
  <si>
    <t>60Hz</t>
  </si>
  <si>
    <t>エネルギー消費効率</t>
    <rPh sb="5" eb="7">
      <t>ショウヒ</t>
    </rPh>
    <rPh sb="7" eb="9">
      <t>コウリツ</t>
    </rPh>
    <phoneticPr fontId="8"/>
  </si>
  <si>
    <t>種類</t>
    <rPh sb="0" eb="2">
      <t>シュルイ</t>
    </rPh>
    <phoneticPr fontId="8"/>
  </si>
  <si>
    <t>仕様</t>
    <rPh sb="0" eb="2">
      <t>シヨウ</t>
    </rPh>
    <phoneticPr fontId="8"/>
  </si>
  <si>
    <t>定格容量
kVA</t>
    <rPh sb="0" eb="2">
      <t>テイカク</t>
    </rPh>
    <rPh sb="2" eb="4">
      <t>ヨウリョウ</t>
    </rPh>
    <phoneticPr fontId="8"/>
  </si>
  <si>
    <t>基準エネルギー消費効率（全損失）
Ｗ</t>
    <rPh sb="0" eb="2">
      <t>キジュン</t>
    </rPh>
    <rPh sb="7" eb="9">
      <t>ショウヒ</t>
    </rPh>
    <rPh sb="9" eb="11">
      <t>コウリツ</t>
    </rPh>
    <rPh sb="12" eb="13">
      <t>ゼン</t>
    </rPh>
    <rPh sb="13" eb="15">
      <t>ソンシツ</t>
    </rPh>
    <phoneticPr fontId="8"/>
  </si>
  <si>
    <t>油入変圧器</t>
    <rPh sb="0" eb="1">
      <t>アブラ</t>
    </rPh>
    <rPh sb="1" eb="2">
      <t>イ</t>
    </rPh>
    <rPh sb="2" eb="5">
      <t>ヘンアツキ</t>
    </rPh>
    <phoneticPr fontId="8"/>
  </si>
  <si>
    <t>標準仕様</t>
    <rPh sb="0" eb="2">
      <t>ヒョウジュン</t>
    </rPh>
    <rPh sb="2" eb="4">
      <t>シヨウ</t>
    </rPh>
    <phoneticPr fontId="8"/>
  </si>
  <si>
    <t>単相</t>
  </si>
  <si>
    <t>標準仕様 / 単相 / 50Hz / 10kVA</t>
  </si>
  <si>
    <t>標準仕様 / 単相 / 50Hz / 20kVA</t>
  </si>
  <si>
    <t>標準仕様 / 単相 / 50Hz / 30kVA</t>
  </si>
  <si>
    <t>標準仕様 / 単相 / 50Hz / 50kVA</t>
  </si>
  <si>
    <t>標準仕様 / 単相 / 50Hz / 75kVA</t>
  </si>
  <si>
    <t>標準仕様 / 単相 / 50Hz / 100kVA</t>
  </si>
  <si>
    <t>標準仕様 / 単相 / 50Hz / 150kVA</t>
  </si>
  <si>
    <t>標準仕様 / 単相 / 50Hz / 200kVA</t>
  </si>
  <si>
    <t>標準仕様 / 単相 / 50Hz / 300kVA</t>
  </si>
  <si>
    <t>標準仕様 / 単相 / 50Hz / 500kVA</t>
  </si>
  <si>
    <t>標準仕様 / 単相 / 60Hz / 10kVA</t>
  </si>
  <si>
    <t>標準仕様 / 単相 / 60Hz / 20kVA</t>
  </si>
  <si>
    <t>標準仕様 / 単相 / 60Hz / 30kVA</t>
  </si>
  <si>
    <t>標準仕様 / 単相 / 60Hz / 50kVA</t>
  </si>
  <si>
    <t>標準仕様 / 単相 / 60Hz / 75kVA</t>
  </si>
  <si>
    <t>標準仕様 / 単相 / 60Hz / 100kVA</t>
  </si>
  <si>
    <t>標準仕様 / 単相 / 60Hz / 150kVA</t>
  </si>
  <si>
    <t>標準仕様 / 単相 / 60Hz / 200kVA</t>
  </si>
  <si>
    <t>標準仕様 / 単相 / 60Hz / 300kVA</t>
  </si>
  <si>
    <t>標準仕様 / 単相 / 60Hz / 500kVA</t>
  </si>
  <si>
    <t>三相</t>
  </si>
  <si>
    <t>標準仕様 / 三相 / 50Hz / 20kVA</t>
  </si>
  <si>
    <t>標準仕様 / 三相 / 50Hz / 30kVA</t>
  </si>
  <si>
    <t>標準仕様 / 三相 / 50Hz / 50kVA</t>
  </si>
  <si>
    <t>標準仕様 / 三相 / 50Hz / 75kVA</t>
  </si>
  <si>
    <t>標準仕様 / 三相 / 50Hz / 100kVA</t>
  </si>
  <si>
    <t>標準仕様 / 三相 / 50Hz / 150kVA</t>
  </si>
  <si>
    <t>標準仕様 / 三相 / 50Hz / 200kVA</t>
  </si>
  <si>
    <t>標準仕様 / 三相 / 50Hz / 300kVA</t>
  </si>
  <si>
    <t>標準仕様 / 三相 / 50Hz / 500kVA</t>
  </si>
  <si>
    <t>標準仕様 / 三相 / 50Hz / 750kVA</t>
  </si>
  <si>
    <t>標準仕様 / 三相 / 50Hz / 1000kVA</t>
  </si>
  <si>
    <t>標準仕様 / 三相 / 50Hz / 1500kVA</t>
  </si>
  <si>
    <t>標準仕様 / 三相 / 50Hz / 2000kVA</t>
  </si>
  <si>
    <t>標準仕様 / 三相 / 60Hz / 20kVA</t>
  </si>
  <si>
    <t>標準仕様 / 三相 / 60Hz / 30kVA</t>
  </si>
  <si>
    <t>標準仕様 / 三相 / 60Hz / 50kVA</t>
  </si>
  <si>
    <t>標準仕様 / 三相 / 60Hz / 75kVA</t>
  </si>
  <si>
    <t>標準仕様 / 三相 / 60Hz / 100kVA</t>
  </si>
  <si>
    <t>標準仕様 / 三相 / 60Hz / 150kVA</t>
  </si>
  <si>
    <t>標準仕様 / 三相 / 60Hz / 200kVA</t>
  </si>
  <si>
    <t>標準仕様 / 三相 / 60Hz / 300kVA</t>
  </si>
  <si>
    <t>標準仕様 / 三相 / 60Hz / 500kVA</t>
  </si>
  <si>
    <t>標準仕様 / 三相 / 60Hz / 750kVA</t>
  </si>
  <si>
    <t>標準仕様 / 三相 / 60Hz / 1000kVA</t>
  </si>
  <si>
    <t>標準仕様 / 三相 / 60Hz / 1500kVA</t>
  </si>
  <si>
    <t>標準仕様 / 三相 / 60Hz / 2000kVA</t>
  </si>
  <si>
    <t>準標準仕様</t>
    <rPh sb="0" eb="1">
      <t>ジュン</t>
    </rPh>
    <rPh sb="1" eb="3">
      <t>ヒョウジュン</t>
    </rPh>
    <rPh sb="3" eb="5">
      <t>シヨウ</t>
    </rPh>
    <phoneticPr fontId="8"/>
  </si>
  <si>
    <t>準標準仕様 / 単相 / 50Hz / 10kVA</t>
  </si>
  <si>
    <t>準標準仕様 / 単相 / 50Hz / 20kVA</t>
  </si>
  <si>
    <t>準標準仕様 / 単相 / 50Hz / 30kVA</t>
  </si>
  <si>
    <t>準標準仕様 / 単相 / 50Hz / 50kVA</t>
  </si>
  <si>
    <t>準標準仕様 / 単相 / 50Hz / 75kVA</t>
  </si>
  <si>
    <t>準標準仕様 / 単相 / 50Hz / 100kVA</t>
  </si>
  <si>
    <t>準標準仕様 / 単相 / 50Hz / 150kVA</t>
  </si>
  <si>
    <t>準標準仕様 / 単相 / 50Hz / 200kVA</t>
  </si>
  <si>
    <t>準標準仕様 / 単相 / 50Hz / 300kVA</t>
  </si>
  <si>
    <t>準標準仕様 / 単相 / 50Hz / 500kVA</t>
  </si>
  <si>
    <t>中間容量</t>
    <rPh sb="0" eb="2">
      <t>チュウカン</t>
    </rPh>
    <rPh sb="2" eb="4">
      <t>ヨウリョウ</t>
    </rPh>
    <phoneticPr fontId="8"/>
  </si>
  <si>
    <t>準標準仕様 / 単相 / 50Hz / 中間容量</t>
  </si>
  <si>
    <t>備考欄に記載</t>
    <rPh sb="0" eb="2">
      <t>ビコウ</t>
    </rPh>
    <rPh sb="2" eb="3">
      <t>ラン</t>
    </rPh>
    <rPh sb="4" eb="6">
      <t>キサイ</t>
    </rPh>
    <phoneticPr fontId="8"/>
  </si>
  <si>
    <t>準標準仕様 / 単相 / 60Hz / 10kVA</t>
  </si>
  <si>
    <t>準標準仕様 / 単相 / 60Hz / 20kVA</t>
  </si>
  <si>
    <t>準標準仕様 / 単相 / 60Hz / 30kVA</t>
  </si>
  <si>
    <t>準標準仕様 / 単相 / 60Hz / 50kVA</t>
  </si>
  <si>
    <t>準標準仕様 / 単相 / 60Hz / 75kVA</t>
  </si>
  <si>
    <t>準標準仕様 / 単相 / 60Hz / 100kVA</t>
  </si>
  <si>
    <t>準標準仕様 / 単相 / 60Hz / 150kVA</t>
  </si>
  <si>
    <t>準標準仕様 / 単相 / 60Hz / 200kVA</t>
  </si>
  <si>
    <t>準標準仕様 / 単相 / 60Hz / 300kVA</t>
  </si>
  <si>
    <t>準標準仕様 / 単相 / 60Hz / 500kVA</t>
  </si>
  <si>
    <t>準標準仕様 / 単相 / 60Hz / 中間容量</t>
  </si>
  <si>
    <t>準標準仕様 / 三相 / 50Hz / 20kVA</t>
  </si>
  <si>
    <t>準標準仕様 / 三相 / 50Hz / 30kVA</t>
  </si>
  <si>
    <t>準標準仕様 / 三相 / 50Hz / 50kVA</t>
  </si>
  <si>
    <t>準標準仕様 / 三相 / 50Hz / 75kVA</t>
  </si>
  <si>
    <t>準標準仕様 / 三相 / 50Hz / 100kVA</t>
  </si>
  <si>
    <t>準標準仕様 / 三相 / 50Hz / 150kVA</t>
  </si>
  <si>
    <t>準標準仕様 / 三相 / 50Hz / 200kVA</t>
  </si>
  <si>
    <t>準標準仕様 / 三相 / 50Hz / 300kVA</t>
  </si>
  <si>
    <t>準標準仕様 / 三相 / 50Hz / 500kVA</t>
  </si>
  <si>
    <t>準標準仕様 / 三相 / 50Hz / 750kVA</t>
  </si>
  <si>
    <t>準標準仕様 / 三相 / 50Hz / 1000kVA</t>
  </si>
  <si>
    <t>準標準仕様 / 三相 / 50Hz / 1500kVA</t>
  </si>
  <si>
    <t>準標準仕様 / 三相 / 50Hz / 2000kVA</t>
  </si>
  <si>
    <t>準標準仕様 / 三相 / 50Hz / 中間容量</t>
  </si>
  <si>
    <t>準標準仕様 / 三相 / 60Hz / 20kVA</t>
  </si>
  <si>
    <t>準標準仕様 / 三相 / 60Hz / 30kVA</t>
  </si>
  <si>
    <t>準標準仕様 / 三相 / 60Hz / 50kVA</t>
  </si>
  <si>
    <t>準標準仕様 / 三相 / 60Hz / 75kVA</t>
  </si>
  <si>
    <t>準標準仕様 / 三相 / 60Hz / 100kVA</t>
  </si>
  <si>
    <t>準標準仕様 / 三相 / 60Hz / 150kVA</t>
  </si>
  <si>
    <t>準標準仕様 / 三相 / 60Hz / 200kVA</t>
  </si>
  <si>
    <t>準標準仕様 / 三相 / 60Hz / 300kVA</t>
  </si>
  <si>
    <t>準標準仕様 / 三相 / 60Hz / 500kVA</t>
  </si>
  <si>
    <t>準標準仕様 / 三相 / 60Hz / 750kVA</t>
  </si>
  <si>
    <t>準標準仕様 / 三相 / 60Hz / 1000kVA</t>
  </si>
  <si>
    <t>準標準仕様 / 三相 / 60Hz / 1500kVA</t>
  </si>
  <si>
    <t>準標準仕様 / 三相 / 60Hz / 2000kVA</t>
  </si>
  <si>
    <t>準標準仕様 / 三相 / 60Hz / 中間容量</t>
  </si>
  <si>
    <t>容量</t>
    <rPh sb="0" eb="2">
      <t>ヨウリョウ</t>
    </rPh>
    <phoneticPr fontId="8"/>
  </si>
  <si>
    <t>中間容量</t>
  </si>
  <si>
    <t>容量</t>
    <rPh sb="0" eb="2">
      <t>ヨウリョウ</t>
    </rPh>
    <phoneticPr fontId="8"/>
  </si>
  <si>
    <t>10kVA</t>
  </si>
  <si>
    <t>20kVA</t>
  </si>
  <si>
    <t>30kVA</t>
  </si>
  <si>
    <t>50kVA</t>
  </si>
  <si>
    <t>75kVA</t>
  </si>
  <si>
    <t>100kVA</t>
  </si>
  <si>
    <t>150kVA</t>
  </si>
  <si>
    <t>200kVA</t>
  </si>
  <si>
    <t>300kVA</t>
  </si>
  <si>
    <t>500kVA</t>
  </si>
  <si>
    <t>750kVA</t>
  </si>
  <si>
    <t>1000kVA</t>
  </si>
  <si>
    <t>1500kVA</t>
  </si>
  <si>
    <t>2000kVA</t>
  </si>
  <si>
    <t>標準仕様 / 単相 / 50Hz / 10kVA</t>
    <phoneticPr fontId="8"/>
  </si>
  <si>
    <t>非表示</t>
    <rPh sb="0" eb="3">
      <t>ヒヒョウジ</t>
    </rPh>
    <phoneticPr fontId="8"/>
  </si>
  <si>
    <t>標準仕様 / 単相 / 50Hz / 20kVA</t>
    <phoneticPr fontId="8"/>
  </si>
  <si>
    <t>標準仕様</t>
    <rPh sb="0" eb="2">
      <t>ヒョウジュン</t>
    </rPh>
    <rPh sb="2" eb="4">
      <t>シヨウ</t>
    </rPh>
    <phoneticPr fontId="7"/>
  </si>
  <si>
    <t>準標準仕様</t>
    <rPh sb="0" eb="1">
      <t>ジュン</t>
    </rPh>
    <rPh sb="1" eb="3">
      <t>ヒョウジュン</t>
    </rPh>
    <rPh sb="3" eb="5">
      <t>シヨウ</t>
    </rPh>
    <phoneticPr fontId="7"/>
  </si>
  <si>
    <t>50Hz</t>
  </si>
  <si>
    <t>審査結果</t>
    <rPh sb="0" eb="2">
      <t>シンサ</t>
    </rPh>
    <rPh sb="2" eb="4">
      <t>ケッカ</t>
    </rPh>
    <phoneticPr fontId="8"/>
  </si>
  <si>
    <t>No.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</si>
  <si>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</si>
  <si>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</si>
  <si>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(例)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</si>
  <si>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</si>
  <si>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</si>
  <si>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</si>
  <si>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</si>
  <si>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</si>
  <si>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</si>
  <si>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</si>
  <si>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</si>
  <si>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</si>
  <si>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</si>
  <si>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</si>
  <si>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性能値：</t>
    <rPh sb="0" eb="2">
      <t>セイノウ</t>
    </rPh>
    <rPh sb="2" eb="3">
      <t>チ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</si>
  <si>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</si>
  <si>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</si>
  <si>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</si>
  <si>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必須</t>
    <rPh sb="0" eb="2">
      <t>ヒッス</t>
    </rPh>
    <phoneticPr fontId="8"/>
  </si>
  <si>
    <t>非公表</t>
    <rPh sb="0" eb="1">
      <t>ヒ</t>
    </rPh>
    <rPh sb="1" eb="3">
      <t>コウヒョウ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</si>
  <si>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</si>
  <si>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標準・準標準/相数/周波数</t>
    <rPh sb="0" eb="2">
      <t>ヒョウジュン</t>
    </rPh>
    <rPh sb="3" eb="4">
      <t>ジュン</t>
    </rPh>
    <rPh sb="4" eb="6">
      <t>ヒョウジュン</t>
    </rPh>
    <rPh sb="7" eb="9">
      <t>ソウスウ</t>
    </rPh>
    <rPh sb="10" eb="13">
      <t>シュウハスウ</t>
    </rPh>
    <phoneticPr fontId="8"/>
  </si>
  <si>
    <t>標準仕様 / 単相 / 50Hz</t>
    <rPh sb="0" eb="2">
      <t>ヒョウジュン</t>
    </rPh>
    <rPh sb="2" eb="4">
      <t>シヨウ</t>
    </rPh>
    <rPh sb="7" eb="8">
      <t>タン</t>
    </rPh>
    <rPh sb="8" eb="9">
      <t>ソウ</t>
    </rPh>
    <phoneticPr fontId="4"/>
  </si>
  <si>
    <t>標準仕様 / 単相 / 60Hz</t>
  </si>
  <si>
    <t>標準仕様 / 三相 / 50Hz</t>
    <rPh sb="0" eb="2">
      <t>ヒョウジュン</t>
    </rPh>
    <rPh sb="2" eb="4">
      <t>シヨウ</t>
    </rPh>
    <rPh sb="7" eb="9">
      <t>サンソウ</t>
    </rPh>
    <phoneticPr fontId="4"/>
  </si>
  <si>
    <t>標準仕様 / 三相 / 60Hz</t>
    <rPh sb="0" eb="2">
      <t>ヒョウジュン</t>
    </rPh>
    <rPh sb="2" eb="4">
      <t>シヨウ</t>
    </rPh>
    <rPh sb="7" eb="9">
      <t>サンソウ</t>
    </rPh>
    <phoneticPr fontId="4"/>
  </si>
  <si>
    <t>準標準仕様 / 単相 / 50Hz</t>
  </si>
  <si>
    <t>準標準仕様 / 単相 / 60Hz</t>
  </si>
  <si>
    <t>準標準仕様 / 三相 / 50Hz</t>
  </si>
  <si>
    <t>準標準仕様 / 三相 / 60Hz</t>
  </si>
  <si>
    <t>性能区分１</t>
    <rPh sb="0" eb="4">
      <t>セイノウクブン</t>
    </rPh>
    <phoneticPr fontId="4"/>
  </si>
  <si>
    <t>性能区分２</t>
    <rPh sb="0" eb="2">
      <t>セイノウ</t>
    </rPh>
    <rPh sb="2" eb="4">
      <t>クブン</t>
    </rPh>
    <phoneticPr fontId="4"/>
  </si>
  <si>
    <t>種別</t>
  </si>
  <si>
    <t>性能区分</t>
  </si>
  <si>
    <t>単相　</t>
  </si>
  <si>
    <t>500kVA以下</t>
  </si>
  <si>
    <t>500kVA超</t>
  </si>
  <si>
    <t>三相　</t>
  </si>
  <si>
    <t>油入変圧器</t>
    <phoneticPr fontId="8"/>
  </si>
  <si>
    <t>モールド変圧器</t>
    <phoneticPr fontId="8"/>
  </si>
  <si>
    <t>基準値(％以上)</t>
    <rPh sb="5" eb="7">
      <t>イジョウ</t>
    </rPh>
    <phoneticPr fontId="8"/>
  </si>
  <si>
    <t>単相</t>
    <phoneticPr fontId="8"/>
  </si>
  <si>
    <t>三相</t>
    <phoneticPr fontId="8"/>
  </si>
  <si>
    <t>未入力
判定</t>
    <rPh sb="0" eb="3">
      <t>ミニュウリョク</t>
    </rPh>
    <rPh sb="4" eb="6">
      <t>ハンテイ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</si>
  <si>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</si>
  <si>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</si>
  <si>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対象外</t>
    <rPh sb="0" eb="3">
      <t>タイショウガイ</t>
    </rPh>
    <phoneticPr fontId="8"/>
  </si>
  <si>
    <t>希望小売価格
（千円）</t>
    <rPh sb="0" eb="6">
      <t>キボウコウリカカク</t>
    </rPh>
    <rPh sb="8" eb="9">
      <t>セン</t>
    </rPh>
    <rPh sb="9" eb="10">
      <t>エン</t>
    </rPh>
    <phoneticPr fontId="8"/>
  </si>
  <si>
    <t>事務局
備考欄</t>
    <rPh sb="0" eb="3">
      <t>ジムキョク</t>
    </rPh>
    <rPh sb="4" eb="7">
      <t>ビコウラン</t>
    </rPh>
    <phoneticPr fontId="8"/>
  </si>
  <si>
    <t>ワイルドカードの内訳一覧</t>
    <phoneticPr fontId="8"/>
  </si>
  <si>
    <t>非公表</t>
    <phoneticPr fontId="8"/>
  </si>
  <si>
    <t>ワイルドカード
未入力
判定</t>
    <rPh sb="8" eb="11">
      <t>ミニュウリョク</t>
    </rPh>
    <rPh sb="12" eb="14">
      <t>ハンテイ</t>
    </rPh>
    <phoneticPr fontId="8"/>
  </si>
  <si>
    <t>型番重複チェック用</t>
    <rPh sb="0" eb="2">
      <t>カタバン</t>
    </rPh>
    <rPh sb="2" eb="4">
      <t>チョウフク</t>
    </rPh>
    <rPh sb="8" eb="9">
      <t>ヨウ</t>
    </rPh>
    <phoneticPr fontId="8"/>
  </si>
  <si>
    <t>AAA■</t>
  </si>
  <si>
    <t>AAA■</t>
    <phoneticPr fontId="8"/>
  </si>
  <si>
    <t>BBB</t>
    <phoneticPr fontId="8"/>
  </si>
  <si>
    <t>ISID連携用</t>
    <rPh sb="4" eb="7">
      <t>レンケイヨウ</t>
    </rPh>
    <phoneticPr fontId="8"/>
  </si>
  <si>
    <t>容量（kVA）/中間容量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</si>
  <si>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</si>
  <si>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型番・性能区分が重複しています。
ご確認のうえ、型番・性能区分の組み合わせが重複しないよう修正してください。</t>
    <rPh sb="0" eb="2">
      <t>カタバン</t>
    </rPh>
    <rPh sb="3" eb="7">
      <t>セイノウクブン</t>
    </rPh>
    <rPh sb="8" eb="10">
      <t>ジュウフク</t>
    </rPh>
    <rPh sb="18" eb="20">
      <t>カクニン</t>
    </rPh>
    <rPh sb="24" eb="26">
      <t>カタバン</t>
    </rPh>
    <rPh sb="27" eb="31">
      <t>セイノウクブン</t>
    </rPh>
    <rPh sb="32" eb="33">
      <t>ク</t>
    </rPh>
    <rPh sb="34" eb="35">
      <t>ア</t>
    </rPh>
    <rPh sb="38" eb="40">
      <t>チョウフク</t>
    </rPh>
    <rPh sb="45" eb="47">
      <t>シュウセイ</t>
    </rPh>
    <phoneticPr fontId="8"/>
  </si>
  <si>
    <t>エネルギー消費効率</t>
    <rPh sb="5" eb="9">
      <t>ショウヒコウリツ</t>
    </rPh>
    <phoneticPr fontId="8"/>
  </si>
  <si>
    <t>項番11に入力してください</t>
  </si>
  <si>
    <t>変圧器</t>
  </si>
  <si>
    <t>変圧器</t>
    <phoneticPr fontId="8"/>
  </si>
  <si>
    <t>油入変圧器</t>
    <rPh sb="0" eb="2">
      <t>アブライ</t>
    </rPh>
    <rPh sb="2" eb="5">
      <t>ヘンアツキ</t>
    </rPh>
    <phoneticPr fontId="8"/>
  </si>
  <si>
    <t>新型モールド変圧器</t>
    <rPh sb="0" eb="2">
      <t>シンガタ</t>
    </rPh>
    <rPh sb="6" eb="9">
      <t>ヘンアツキ</t>
    </rPh>
    <phoneticPr fontId="8"/>
  </si>
  <si>
    <t>新型油入変圧器</t>
    <rPh sb="0" eb="2">
      <t>シンガタ</t>
    </rPh>
    <rPh sb="2" eb="4">
      <t>アブライ</t>
    </rPh>
    <rPh sb="4" eb="7">
      <t>ヘンアツキ</t>
    </rPh>
    <phoneticPr fontId="8"/>
  </si>
  <si>
    <t>新型油入変圧器</t>
    <phoneticPr fontId="8"/>
  </si>
  <si>
    <t>AAA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</si>
  <si>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</si>
  <si>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</si>
  <si>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</si>
  <si>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</si>
  <si>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〇〇〇株式会社</t>
    <rPh sb="3" eb="7">
      <t>カブシキガイシャ</t>
    </rPh>
    <phoneticPr fontId="8"/>
  </si>
  <si>
    <t>マルマルマル</t>
    <phoneticPr fontId="8"/>
  </si>
  <si>
    <t>〇〇〇株式会社</t>
    <phoneticPr fontId="8"/>
  </si>
  <si>
    <t>〇〇〇株式会社</t>
    <phoneticPr fontId="8"/>
  </si>
  <si>
    <t>マルマルマル</t>
    <phoneticPr fontId="8"/>
  </si>
  <si>
    <t/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</si>
  <si>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</si>
  <si>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</si>
  <si>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20kVA</t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</si>
  <si>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</si>
  <si>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製造事業者名
(フリガナ)</t>
    <rPh sb="0" eb="2">
      <t>セイゾウ</t>
    </rPh>
    <rPh sb="2" eb="5">
      <t>ジギョウシャ</t>
    </rPh>
    <rPh sb="5" eb="6">
      <t>メイ</t>
    </rPh>
    <phoneticPr fontId="8"/>
  </si>
  <si>
    <t>容量(kVA)/中間容量</t>
    <rPh sb="0" eb="2">
      <t>ヨウリョウ</t>
    </rPh>
    <rPh sb="8" eb="10">
      <t>チュウカン</t>
    </rPh>
    <rPh sb="10" eb="12">
      <t>ヨウリョウ</t>
    </rPh>
    <phoneticPr fontId="8"/>
  </si>
  <si>
    <t>必須(条件有)</t>
    <rPh sb="0" eb="2">
      <t>ヒッス</t>
    </rPh>
    <rPh sb="3" eb="6">
      <t>ジョウケンア</t>
    </rPh>
    <phoneticPr fontId="8"/>
  </si>
  <si>
    <t>基準値1
(基準エネルギー消費効率(W))</t>
    <rPh sb="0" eb="3">
      <t>キジュンチ</t>
    </rPh>
    <rPh sb="6" eb="8">
      <t>キジュン</t>
    </rPh>
    <rPh sb="13" eb="15">
      <t>ショウヒ</t>
    </rPh>
    <rPh sb="15" eb="17">
      <t>コウリツ</t>
    </rPh>
    <phoneticPr fontId="8"/>
  </si>
  <si>
    <t>基準値2
(エネルギー消費効率達成率)</t>
    <rPh sb="0" eb="3">
      <t>キジュンチ</t>
    </rPh>
    <rPh sb="11" eb="13">
      <t>ショウヒ</t>
    </rPh>
    <rPh sb="13" eb="15">
      <t>コウリツ</t>
    </rPh>
    <rPh sb="15" eb="18">
      <t>タッセイリツ</t>
    </rPh>
    <phoneticPr fontId="8"/>
  </si>
  <si>
    <t>性能値2
(エネルギー消費効率達成率)</t>
    <rPh sb="0" eb="2">
      <t>セイノウ</t>
    </rPh>
    <rPh sb="2" eb="3">
      <t>チ</t>
    </rPh>
    <rPh sb="11" eb="13">
      <t>ショウヒ</t>
    </rPh>
    <rPh sb="13" eb="15">
      <t>コウリツ</t>
    </rPh>
    <rPh sb="15" eb="18">
      <t>タッセイリツ</t>
    </rPh>
    <phoneticPr fontId="8"/>
  </si>
  <si>
    <r>
      <t xml:space="preserve">無負荷損(W)
</t>
    </r>
    <r>
      <rPr>
        <sz val="14"/>
        <color rgb="FFFF0000"/>
        <rFont val="Meiryo UI"/>
        <family val="3"/>
        <charset val="128"/>
      </rPr>
      <t>※整数で入力</t>
    </r>
    <rPh sb="0" eb="3">
      <t>ムフカ</t>
    </rPh>
    <rPh sb="3" eb="4">
      <t>ゾン</t>
    </rPh>
    <rPh sb="12" eb="14">
      <t>ニュウリョク</t>
    </rPh>
    <phoneticPr fontId="8"/>
  </si>
  <si>
    <r>
      <t xml:space="preserve">負荷損(W)
</t>
    </r>
    <r>
      <rPr>
        <sz val="14"/>
        <color rgb="FFFF0000"/>
        <rFont val="Meiryo UI"/>
        <family val="3"/>
        <charset val="128"/>
      </rPr>
      <t>※整数で入力</t>
    </r>
    <rPh sb="0" eb="2">
      <t>フカ</t>
    </rPh>
    <rPh sb="2" eb="3">
      <t>ゾン</t>
    </rPh>
    <rPh sb="11" eb="13">
      <t>ニュウリョク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</si>
  <si>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</si>
  <si>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t>-FL(●●仕様),-GK(〇〇タイプ)</t>
  </si>
  <si>
    <t>-FL(●●仕様),-GK(〇〇タイプ)</t>
    <phoneticPr fontId="8"/>
  </si>
  <si>
    <t>-FL(S16●●仕様),-GK(〇〇タイプ)</t>
    <phoneticPr fontId="8"/>
  </si>
  <si>
    <t>st-kataban@sii.or.jp</t>
    <phoneticPr fontId="8"/>
  </si>
  <si>
    <r>
      <t xml:space="preserve">容量(kVA)
</t>
    </r>
    <r>
      <rPr>
        <sz val="14"/>
        <color rgb="FFFF0000"/>
        <rFont val="Meiryo UI"/>
        <family val="3"/>
        <charset val="128"/>
      </rPr>
      <t>※中間容量の場合</t>
    </r>
    <r>
      <rPr>
        <sz val="14"/>
        <rFont val="Meiryo UI"/>
        <family val="3"/>
        <charset val="128"/>
      </rPr>
      <t xml:space="preserve">
</t>
    </r>
    <r>
      <rPr>
        <sz val="14"/>
        <color rgb="FFFF0000"/>
        <rFont val="Meiryo UI"/>
        <family val="3"/>
        <charset val="128"/>
      </rPr>
      <t>※整数で入力</t>
    </r>
    <rPh sb="9" eb="13">
      <t>チュウカンヨウリョウ</t>
    </rPh>
    <rPh sb="14" eb="16">
      <t>バアイ</t>
    </rPh>
    <phoneticPr fontId="8"/>
  </si>
  <si>
    <r>
      <t xml:space="preserve">基準値1
(基準エネルギー消費効率(W))
</t>
    </r>
    <r>
      <rPr>
        <sz val="14"/>
        <color rgb="FFFF0000"/>
        <rFont val="Meiryo UI"/>
        <family val="3"/>
        <charset val="128"/>
      </rPr>
      <t>※中間容量の場合</t>
    </r>
    <r>
      <rPr>
        <sz val="14"/>
        <rFont val="Meiryo UI"/>
        <family val="3"/>
        <charset val="128"/>
      </rPr>
      <t xml:space="preserve">
</t>
    </r>
    <r>
      <rPr>
        <sz val="14"/>
        <color rgb="FFFF0000"/>
        <rFont val="Meiryo UI"/>
        <family val="3"/>
        <charset val="128"/>
      </rPr>
      <t>※整数で入力</t>
    </r>
    <rPh sb="0" eb="3">
      <t>キジュンチ</t>
    </rPh>
    <rPh sb="6" eb="8">
      <t>キジュン</t>
    </rPh>
    <rPh sb="13" eb="15">
      <t>ショウヒ</t>
    </rPh>
    <rPh sb="15" eb="17">
      <t>コウリツ</t>
    </rPh>
    <rPh sb="23" eb="27">
      <t>チュウカンヨウリョウ</t>
    </rPh>
    <rPh sb="28" eb="30">
      <t>バアイ</t>
    </rPh>
    <phoneticPr fontId="8"/>
  </si>
  <si>
    <r>
      <t xml:space="preserve">性能値
(エネルギー消費効率(W))
</t>
    </r>
    <r>
      <rPr>
        <sz val="14"/>
        <color rgb="FFFF0000"/>
        <rFont val="Meiryo UI"/>
        <family val="3"/>
        <charset val="128"/>
      </rPr>
      <t>※整数で入力</t>
    </r>
    <rPh sb="0" eb="2">
      <t>セイノウ</t>
    </rPh>
    <rPh sb="2" eb="3">
      <t>チ</t>
    </rPh>
    <rPh sb="10" eb="12">
      <t>ショウヒ</t>
    </rPh>
    <rPh sb="12" eb="14">
      <t>コウリツ</t>
    </rPh>
    <phoneticPr fontId="8"/>
  </si>
  <si>
    <r>
      <t xml:space="preserve">容量(kVA)
</t>
    </r>
    <r>
      <rPr>
        <sz val="14"/>
        <color rgb="FFFF0000"/>
        <rFont val="Meiryo UI"/>
        <family val="3"/>
        <charset val="128"/>
      </rPr>
      <t>※中間容量の場合
※整数で入力</t>
    </r>
    <rPh sb="9" eb="13">
      <t>チュウカンヨウリョウ</t>
    </rPh>
    <rPh sb="14" eb="16">
      <t>バアイ</t>
    </rPh>
    <phoneticPr fontId="8"/>
  </si>
  <si>
    <t>【製品型番登録】令和4年度 省エネ事業 申請書類の提出 (製造事業者名)</t>
    <phoneticPr fontId="8"/>
  </si>
  <si>
    <t>1.0</t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</si>
  <si>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</si>
  <si>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令和4年度　先進的省エネルギー投資促進支援事業での、
（Ｃ）指定設備導入事業における（ｃ）指定設備に係る製品型番登録を申請いたします。</t>
    </r>
    <r>
      <rPr>
        <sz val="12"/>
        <rFont val="游ゴシック"/>
        <family val="3"/>
        <charset val="128"/>
      </rPr>
      <t xml:space="preserve">
</t>
    </r>
    <r>
      <rPr>
        <sz val="12"/>
        <color rgb="FF000000"/>
        <rFont val="游ゴシック"/>
        <family val="2"/>
        <charset val="128"/>
      </rPr>
      <t xml:space="preserve">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47" eb="149">
      <t>セイヒン</t>
    </rPh>
    <rPh sb="154" eb="157">
      <t>シヨウショ</t>
    </rPh>
    <rPh sb="157" eb="158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</si>
</sst>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0_ "/>
    <numFmt numFmtId="177" formatCode="0.0_ "/>
    <numFmt numFmtId="178" formatCode="0_ "/>
    <numFmt numFmtId="179" formatCode="0_);[Red]\(0\)"/>
    <numFmt numFmtId="180" formatCode="#,##0_);[Red]\(#,##0\)"/>
  </numFmts>
  <fonts count="57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 tint="0.499984740745262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16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2" borderId="17" applyNumberFormat="0" applyFon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0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0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Protection="1">
      <alignment vertical="center"/>
    </xf>
    <xf numFmtId="179" fontId="35" fillId="0" borderId="0" xfId="0" applyNumberFormat="1" applyFont="1" applyFill="1" applyBorder="1" applyProtection="1">
      <alignment vertical="center"/>
    </xf>
    <xf numFmtId="179" fontId="37" fillId="0" borderId="0" xfId="0" applyNumberFormat="1" applyFont="1" applyBorder="1" applyAlignment="1" applyProtection="1">
      <alignment horizontal="left" vertical="center" wrapText="1"/>
    </xf>
    <xf numFmtId="0" fontId="39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0" fontId="35" fillId="0" borderId="0" xfId="0" applyFont="1" applyFill="1" applyProtection="1">
      <alignment vertical="center"/>
    </xf>
    <xf numFmtId="0" fontId="35" fillId="37" borderId="1" xfId="74" applyFont="1" applyFill="1" applyBorder="1" applyAlignment="1" applyProtection="1">
      <alignment horizontal="center" vertical="center"/>
    </xf>
    <xf numFmtId="0" fontId="35" fillId="37" borderId="1" xfId="74" applyFont="1" applyFill="1" applyBorder="1" applyAlignment="1" applyProtection="1">
      <alignment horizontal="center" vertical="center" wrapText="1"/>
    </xf>
    <xf numFmtId="0" fontId="39" fillId="0" borderId="1" xfId="1" applyNumberFormat="1" applyFont="1" applyFill="1" applyBorder="1" applyAlignment="1" applyProtection="1">
      <alignment horizontal="center" vertical="center"/>
      <protection locked="0"/>
    </xf>
    <xf numFmtId="178" fontId="39" fillId="2" borderId="1" xfId="1" applyNumberFormat="1" applyFont="1" applyFill="1" applyBorder="1" applyAlignment="1" applyProtection="1">
      <alignment horizontal="center" vertical="center"/>
    </xf>
    <xf numFmtId="0" fontId="35" fillId="0" borderId="1" xfId="74" applyFont="1" applyBorder="1" applyAlignment="1" applyProtection="1">
      <alignment horizontal="center" vertical="center"/>
    </xf>
    <xf numFmtId="0" fontId="35" fillId="0" borderId="1" xfId="74" applyFont="1" applyBorder="1" applyAlignment="1" applyProtection="1">
      <alignment horizontal="center" vertical="center" wrapText="1"/>
    </xf>
    <xf numFmtId="177" fontId="35" fillId="0" borderId="0" xfId="0" applyNumberFormat="1" applyFont="1" applyAlignment="1" applyProtection="1">
      <alignment horizontal="center" vertical="center"/>
    </xf>
    <xf numFmtId="179" fontId="35" fillId="0" borderId="0" xfId="0" applyNumberFormat="1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7" fillId="3" borderId="22" xfId="10" applyFont="1" applyFill="1" applyBorder="1" applyAlignment="1" applyProtection="1">
      <alignment horizontal="center" vertical="center"/>
    </xf>
    <xf numFmtId="0" fontId="42" fillId="41" borderId="1" xfId="10" applyFont="1" applyFill="1" applyBorder="1" applyAlignment="1" applyProtection="1">
      <alignment horizontal="center" vertical="center"/>
    </xf>
    <xf numFmtId="0" fontId="42" fillId="42" borderId="1" xfId="10" applyFont="1" applyFill="1" applyBorder="1" applyAlignment="1" applyProtection="1">
      <alignment horizontal="center" vertical="center"/>
    </xf>
    <xf numFmtId="0" fontId="37" fillId="3" borderId="24" xfId="10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left" vertical="top" wrapText="1"/>
    </xf>
    <xf numFmtId="0" fontId="36" fillId="0" borderId="0" xfId="0" applyFont="1" applyAlignment="1" applyProtection="1">
      <alignment horizontal="center" vertical="center"/>
    </xf>
    <xf numFmtId="0" fontId="35" fillId="38" borderId="19" xfId="10" applyFont="1" applyFill="1" applyBorder="1" applyAlignment="1" applyProtection="1">
      <alignment horizontal="center" vertical="center"/>
    </xf>
    <xf numFmtId="0" fontId="35" fillId="39" borderId="20" xfId="0" applyFont="1" applyFill="1" applyBorder="1" applyAlignment="1" applyProtection="1">
      <alignment horizontal="center" vertical="center"/>
    </xf>
    <xf numFmtId="0" fontId="35" fillId="42" borderId="20" xfId="0" applyFont="1" applyFill="1" applyBorder="1" applyAlignment="1" applyProtection="1">
      <alignment horizontal="center" vertical="center"/>
    </xf>
    <xf numFmtId="0" fontId="35" fillId="38" borderId="22" xfId="10" applyFont="1" applyFill="1" applyBorder="1" applyAlignment="1" applyProtection="1">
      <alignment horizontal="center" vertical="center" wrapText="1"/>
    </xf>
    <xf numFmtId="0" fontId="35" fillId="39" borderId="1" xfId="0" applyFont="1" applyFill="1" applyBorder="1" applyAlignment="1" applyProtection="1">
      <alignment horizontal="center" vertical="center"/>
    </xf>
    <xf numFmtId="0" fontId="35" fillId="42" borderId="1" xfId="0" applyFont="1" applyFill="1" applyBorder="1" applyAlignment="1" applyProtection="1">
      <alignment horizontal="center" vertical="center"/>
    </xf>
    <xf numFmtId="0" fontId="35" fillId="38" borderId="24" xfId="10" applyFont="1" applyFill="1" applyBorder="1" applyAlignment="1" applyProtection="1">
      <alignment horizontal="center" vertical="center"/>
    </xf>
    <xf numFmtId="0" fontId="35" fillId="2" borderId="25" xfId="0" applyFont="1" applyFill="1" applyBorder="1" applyAlignment="1" applyProtection="1">
      <alignment horizontal="center" vertical="center"/>
    </xf>
    <xf numFmtId="0" fontId="39" fillId="40" borderId="1" xfId="0" applyFont="1" applyFill="1" applyBorder="1" applyAlignment="1" applyProtection="1">
      <alignment horizontal="center" vertical="center"/>
    </xf>
    <xf numFmtId="0" fontId="35" fillId="40" borderId="1" xfId="0" applyFont="1" applyFill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/>
    </xf>
    <xf numFmtId="0" fontId="45" fillId="44" borderId="0" xfId="0" applyFont="1" applyFill="1" applyAlignment="1">
      <alignment horizontal="center" vertical="center" wrapText="1"/>
    </xf>
    <xf numFmtId="0" fontId="45" fillId="44" borderId="0" xfId="1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0" xfId="10" applyFont="1" applyAlignment="1">
      <alignment horizontal="center" vertical="center"/>
    </xf>
    <xf numFmtId="0" fontId="40" fillId="0" borderId="0" xfId="10" applyFont="1" applyBorder="1" applyAlignment="1" applyProtection="1">
      <alignment horizontal="center" vertical="center" wrapText="1"/>
    </xf>
    <xf numFmtId="0" fontId="43" fillId="0" borderId="0" xfId="10" applyFont="1" applyFill="1" applyBorder="1" applyAlignment="1" applyProtection="1">
      <alignment horizontal="center" vertical="center"/>
    </xf>
    <xf numFmtId="9" fontId="39" fillId="2" borderId="1" xfId="1" applyNumberFormat="1" applyFont="1" applyFill="1" applyBorder="1" applyAlignment="1" applyProtection="1">
      <alignment horizontal="center" vertical="center"/>
    </xf>
    <xf numFmtId="9" fontId="0" fillId="0" borderId="0" xfId="0" applyNumberFormat="1">
      <alignment vertical="center"/>
    </xf>
    <xf numFmtId="0" fontId="46" fillId="0" borderId="0" xfId="0" applyFont="1" applyProtection="1">
      <alignment vertical="center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9" fillId="42" borderId="5" xfId="0" applyFont="1" applyFill="1" applyBorder="1" applyAlignment="1" applyProtection="1">
      <alignment horizontal="center" vertical="center"/>
    </xf>
    <xf numFmtId="0" fontId="39" fillId="45" borderId="25" xfId="0" applyFont="1" applyFill="1" applyBorder="1" applyAlignment="1" applyProtection="1">
      <alignment horizontal="center" vertical="center"/>
    </xf>
    <xf numFmtId="0" fontId="35" fillId="40" borderId="2" xfId="1" applyNumberFormat="1" applyFont="1" applyFill="1" applyBorder="1" applyAlignment="1" applyProtection="1">
      <alignment horizontal="center" vertical="center"/>
    </xf>
    <xf numFmtId="0" fontId="35" fillId="4" borderId="37" xfId="1" applyNumberFormat="1" applyFont="1" applyFill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0" borderId="25" xfId="1" applyNumberFormat="1" applyFont="1" applyFill="1" applyBorder="1" applyAlignment="1" applyProtection="1">
      <alignment horizontal="center" vertical="center"/>
      <protection locked="0"/>
    </xf>
    <xf numFmtId="9" fontId="39" fillId="2" borderId="25" xfId="1" applyNumberFormat="1" applyFont="1" applyFill="1" applyBorder="1" applyAlignment="1" applyProtection="1">
      <alignment horizontal="center" vertical="center"/>
    </xf>
    <xf numFmtId="0" fontId="35" fillId="0" borderId="32" xfId="1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</xf>
    <xf numFmtId="180" fontId="10" fillId="0" borderId="0" xfId="0" applyNumberFormat="1" applyFont="1">
      <alignment vertical="center"/>
    </xf>
    <xf numFmtId="0" fontId="34" fillId="0" borderId="0" xfId="0" applyFont="1" applyBorder="1" applyAlignment="1" applyProtection="1">
      <alignment horizontal="right" vertical="center" wrapText="1"/>
    </xf>
    <xf numFmtId="0" fontId="35" fillId="4" borderId="3" xfId="1" applyNumberFormat="1" applyFont="1" applyFill="1" applyBorder="1" applyAlignment="1" applyProtection="1">
      <alignment horizontal="center" vertical="center"/>
    </xf>
    <xf numFmtId="0" fontId="35" fillId="4" borderId="3" xfId="1" applyNumberFormat="1" applyFont="1" applyFill="1" applyBorder="1" applyAlignment="1" applyProtection="1">
      <alignment horizontal="center" vertical="center"/>
      <protection locked="0"/>
    </xf>
    <xf numFmtId="0" fontId="39" fillId="42" borderId="21" xfId="0" applyFont="1" applyFill="1" applyBorder="1" applyAlignment="1">
      <alignment horizontal="center" vertical="center"/>
    </xf>
    <xf numFmtId="0" fontId="44" fillId="42" borderId="23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35" fillId="4" borderId="22" xfId="1" applyNumberFormat="1" applyFont="1" applyFill="1" applyBorder="1" applyAlignment="1" applyProtection="1">
      <alignment horizontal="center" vertical="center"/>
    </xf>
    <xf numFmtId="0" fontId="45" fillId="46" borderId="1" xfId="0" applyFont="1" applyFill="1" applyBorder="1" applyAlignment="1">
      <alignment horizontal="center" vertical="center" wrapText="1"/>
    </xf>
    <xf numFmtId="0" fontId="35" fillId="0" borderId="1" xfId="0" applyFont="1" applyBorder="1" applyProtection="1">
      <alignment vertical="center"/>
    </xf>
    <xf numFmtId="0" fontId="46" fillId="0" borderId="1" xfId="0" applyFont="1" applyBorder="1" applyProtection="1">
      <alignment vertical="center"/>
    </xf>
    <xf numFmtId="0" fontId="35" fillId="0" borderId="0" xfId="0" applyFont="1" applyBorder="1" applyProtection="1">
      <alignment vertical="center"/>
    </xf>
    <xf numFmtId="0" fontId="46" fillId="0" borderId="0" xfId="0" applyFont="1" applyBorder="1" applyProtection="1">
      <alignment vertical="center"/>
    </xf>
    <xf numFmtId="9" fontId="35" fillId="2" borderId="1" xfId="0" applyNumberFormat="1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180" fontId="10" fillId="0" borderId="0" xfId="0" applyNumberFormat="1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80" fontId="10" fillId="0" borderId="0" xfId="0" applyNumberFormat="1" applyFont="1" applyAlignment="1" applyProtection="1">
      <alignment horizontal="center" vertical="center"/>
    </xf>
    <xf numFmtId="180" fontId="39" fillId="42" borderId="30" xfId="0" applyNumberFormat="1" applyFont="1" applyFill="1" applyBorder="1" applyAlignment="1" applyProtection="1">
      <alignment horizontal="center" vertical="center"/>
    </xf>
    <xf numFmtId="0" fontId="39" fillId="42" borderId="36" xfId="0" applyFont="1" applyFill="1" applyBorder="1" applyAlignment="1" applyProtection="1">
      <alignment horizontal="center" vertical="center"/>
    </xf>
    <xf numFmtId="180" fontId="35" fillId="42" borderId="1" xfId="0" applyNumberFormat="1" applyFont="1" applyFill="1" applyBorder="1" applyAlignment="1" applyProtection="1">
      <alignment horizontal="center" vertical="center"/>
    </xf>
    <xf numFmtId="0" fontId="35" fillId="42" borderId="2" xfId="0" applyFont="1" applyFill="1" applyBorder="1" applyAlignment="1" applyProtection="1">
      <alignment horizontal="center" vertical="center"/>
    </xf>
    <xf numFmtId="0" fontId="35" fillId="42" borderId="37" xfId="0" applyFont="1" applyFill="1" applyBorder="1" applyAlignment="1" applyProtection="1">
      <alignment horizontal="center" vertical="center"/>
    </xf>
    <xf numFmtId="180" fontId="39" fillId="41" borderId="25" xfId="0" applyNumberFormat="1" applyFont="1" applyFill="1" applyBorder="1" applyAlignment="1" applyProtection="1">
      <alignment horizontal="center" vertical="center"/>
    </xf>
    <xf numFmtId="0" fontId="39" fillId="41" borderId="32" xfId="0" applyFont="1" applyFill="1" applyBorder="1" applyAlignment="1" applyProtection="1">
      <alignment horizontal="center" vertical="center"/>
    </xf>
    <xf numFmtId="0" fontId="39" fillId="4" borderId="38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/>
    </xf>
    <xf numFmtId="0" fontId="39" fillId="0" borderId="1" xfId="1" applyNumberFormat="1" applyFont="1" applyFill="1" applyBorder="1" applyAlignment="1" applyProtection="1">
      <alignment horizontal="center" vertical="center"/>
    </xf>
    <xf numFmtId="176" fontId="39" fillId="0" borderId="1" xfId="1" applyNumberFormat="1" applyFont="1" applyFill="1" applyBorder="1" applyAlignment="1" applyProtection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</xf>
    <xf numFmtId="0" fontId="35" fillId="4" borderId="38" xfId="1" applyNumberFormat="1" applyFont="1" applyFill="1" applyBorder="1" applyAlignment="1" applyProtection="1">
      <alignment horizontal="center" vertical="center"/>
    </xf>
    <xf numFmtId="0" fontId="35" fillId="37" borderId="4" xfId="74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9" fontId="35" fillId="2" borderId="1" xfId="160" applyFont="1" applyFill="1" applyBorder="1" applyAlignment="1" applyProtection="1">
      <alignment horizontal="center" vertical="center"/>
    </xf>
    <xf numFmtId="14" fontId="42" fillId="41" borderId="1" xfId="10" applyNumberFormat="1" applyFont="1" applyFill="1" applyBorder="1" applyAlignment="1" applyProtection="1">
      <alignment horizontal="center" vertical="center"/>
      <protection locked="0"/>
    </xf>
    <xf numFmtId="0" fontId="39" fillId="42" borderId="19" xfId="0" applyFont="1" applyFill="1" applyBorder="1" applyAlignment="1" applyProtection="1">
      <alignment horizontal="center" vertical="center"/>
    </xf>
    <xf numFmtId="0" fontId="44" fillId="42" borderId="22" xfId="0" applyFont="1" applyFill="1" applyBorder="1" applyAlignment="1" applyProtection="1">
      <alignment horizontal="center" vertical="center"/>
    </xf>
    <xf numFmtId="0" fontId="39" fillId="4" borderId="24" xfId="0" applyFont="1" applyFill="1" applyBorder="1" applyAlignment="1" applyProtection="1">
      <alignment horizontal="center" vertical="center"/>
    </xf>
    <xf numFmtId="0" fontId="45" fillId="46" borderId="1" xfId="0" applyFont="1" applyFill="1" applyBorder="1" applyAlignment="1" applyProtection="1">
      <alignment horizontal="center" vertical="center" wrapText="1"/>
    </xf>
    <xf numFmtId="0" fontId="45" fillId="46" borderId="0" xfId="0" applyFont="1" applyFill="1" applyBorder="1" applyAlignment="1" applyProtection="1">
      <alignment horizontal="center" vertical="center" wrapText="1"/>
    </xf>
    <xf numFmtId="0" fontId="10" fillId="0" borderId="4" xfId="74" applyFont="1" applyBorder="1" applyAlignment="1" applyProtection="1">
      <alignment horizontal="center" vertical="center"/>
    </xf>
    <xf numFmtId="0" fontId="10" fillId="0" borderId="1" xfId="74" applyFont="1" applyBorder="1" applyAlignment="1" applyProtection="1">
      <alignment horizontal="center" vertical="center"/>
    </xf>
    <xf numFmtId="0" fontId="10" fillId="0" borderId="1" xfId="74" applyFont="1" applyBorder="1" applyAlignment="1" applyProtection="1">
      <alignment horizontal="center" vertical="center" wrapText="1"/>
    </xf>
    <xf numFmtId="0" fontId="45" fillId="44" borderId="0" xfId="0" applyFont="1" applyFill="1" applyAlignment="1" applyProtection="1">
      <alignment horizontal="center" vertical="center" wrapText="1"/>
    </xf>
    <xf numFmtId="0" fontId="45" fillId="44" borderId="0" xfId="10" applyFont="1" applyFill="1" applyAlignment="1" applyProtection="1">
      <alignment horizontal="center" vertical="center" wrapText="1"/>
    </xf>
    <xf numFmtId="0" fontId="45" fillId="0" borderId="0" xfId="0" applyFont="1" applyAlignment="1" applyProtection="1">
      <alignment horizontal="center" vertical="center"/>
    </xf>
    <xf numFmtId="0" fontId="45" fillId="0" borderId="0" xfId="10" applyFont="1" applyAlignment="1" applyProtection="1">
      <alignment horizontal="center" vertical="center"/>
    </xf>
    <xf numFmtId="176" fontId="39" fillId="47" borderId="1" xfId="1" applyNumberFormat="1" applyFont="1" applyFill="1" applyBorder="1" applyAlignment="1" applyProtection="1">
      <alignment horizontal="center" vertical="center"/>
    </xf>
    <xf numFmtId="0" fontId="54" fillId="0" borderId="0" xfId="10" applyFont="1" applyAlignment="1">
      <alignment horizontal="center" vertical="center"/>
    </xf>
    <xf numFmtId="14" fontId="54" fillId="0" borderId="0" xfId="10" applyNumberFormat="1" applyFont="1" applyAlignment="1">
      <alignment horizontal="center" vertical="center"/>
    </xf>
    <xf numFmtId="14" fontId="54" fillId="0" borderId="0" xfId="10" applyNumberFormat="1" applyFont="1" applyAlignment="1">
      <alignment horizontal="right" vertical="center"/>
    </xf>
    <xf numFmtId="49" fontId="54" fillId="0" borderId="0" xfId="10" applyNumberFormat="1" applyFont="1" applyAlignment="1">
      <alignment horizontal="left" vertical="center"/>
    </xf>
    <xf numFmtId="178" fontId="39" fillId="2" borderId="25" xfId="1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5" fillId="0" borderId="25" xfId="0" applyFont="1" applyFill="1" applyBorder="1" applyAlignment="1" applyProtection="1">
      <alignment horizontal="center" vertical="center"/>
      <protection locked="0"/>
    </xf>
    <xf numFmtId="0" fontId="35" fillId="0" borderId="1" xfId="1" applyNumberFormat="1" applyFont="1" applyFill="1" applyBorder="1" applyAlignment="1" applyProtection="1">
      <alignment horizontal="center" vertical="center"/>
      <protection locked="0"/>
    </xf>
    <xf numFmtId="14" fontId="42" fillId="41" borderId="1" xfId="10" applyNumberFormat="1" applyFont="1" applyFill="1" applyBorder="1" applyAlignment="1" applyProtection="1">
      <alignment horizontal="center" vertical="center"/>
    </xf>
    <xf numFmtId="0" fontId="39" fillId="39" borderId="8" xfId="0" applyFont="1" applyFill="1" applyBorder="1" applyAlignment="1" applyProtection="1">
      <alignment horizontal="center" vertical="center"/>
    </xf>
    <xf numFmtId="0" fontId="39" fillId="39" borderId="8" xfId="0" applyFont="1" applyFill="1" applyBorder="1" applyAlignment="1" applyProtection="1">
      <alignment horizontal="center" vertical="center" wrapText="1"/>
    </xf>
    <xf numFmtId="49" fontId="35" fillId="40" borderId="1" xfId="0" quotePrefix="1" applyNumberFormat="1" applyFont="1" applyFill="1" applyBorder="1" applyAlignment="1" applyProtection="1">
      <alignment horizontal="center" vertical="center"/>
    </xf>
    <xf numFmtId="49" fontId="39" fillId="0" borderId="1" xfId="1" quotePrefix="1" applyNumberFormat="1" applyFont="1" applyFill="1" applyBorder="1" applyAlignment="1" applyProtection="1">
      <alignment horizontal="center" vertical="center"/>
    </xf>
    <xf numFmtId="49" fontId="39" fillId="0" borderId="1" xfId="1" applyNumberFormat="1" applyFont="1" applyFill="1" applyBorder="1" applyAlignment="1" applyProtection="1">
      <alignment horizontal="center" vertical="center"/>
    </xf>
    <xf numFmtId="49" fontId="39" fillId="0" borderId="1" xfId="1" applyNumberFormat="1" applyFont="1" applyFill="1" applyBorder="1" applyAlignment="1" applyProtection="1">
      <alignment horizontal="center" vertical="center"/>
      <protection locked="0"/>
    </xf>
    <xf numFmtId="49" fontId="39" fillId="0" borderId="25" xfId="1" applyNumberFormat="1" applyFont="1" applyFill="1" applyBorder="1" applyAlignment="1" applyProtection="1">
      <alignment horizontal="center" vertical="center"/>
      <protection locked="0"/>
    </xf>
    <xf numFmtId="9" fontId="39" fillId="48" borderId="1" xfId="1" applyNumberFormat="1" applyFont="1" applyFill="1" applyBorder="1" applyAlignment="1" applyProtection="1">
      <alignment horizontal="center" vertical="center"/>
    </xf>
    <xf numFmtId="0" fontId="35" fillId="2" borderId="1" xfId="1" applyNumberFormat="1" applyFont="1" applyFill="1" applyBorder="1" applyAlignment="1" applyProtection="1">
      <alignment horizontal="center" vertical="center"/>
    </xf>
    <xf numFmtId="0" fontId="35" fillId="2" borderId="1" xfId="0" applyNumberFormat="1" applyFont="1" applyFill="1" applyBorder="1" applyAlignment="1" applyProtection="1">
      <alignment horizontal="center" vertical="center"/>
    </xf>
    <xf numFmtId="0" fontId="35" fillId="40" borderId="1" xfId="0" applyNumberFormat="1" applyFont="1" applyFill="1" applyBorder="1" applyAlignment="1" applyProtection="1">
      <alignment horizontal="center" vertical="center"/>
    </xf>
    <xf numFmtId="0" fontId="35" fillId="40" borderId="1" xfId="1" applyNumberFormat="1" applyFont="1" applyFill="1" applyBorder="1" applyAlignment="1" applyProtection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/>
      <protection locked="0"/>
    </xf>
    <xf numFmtId="0" fontId="39" fillId="2" borderId="25" xfId="1" applyNumberFormat="1" applyFont="1" applyFill="1" applyBorder="1" applyAlignment="1" applyProtection="1">
      <alignment horizontal="center" vertical="center"/>
      <protection locked="0"/>
    </xf>
    <xf numFmtId="0" fontId="39" fillId="38" borderId="1" xfId="1" applyNumberFormat="1" applyFont="1" applyFill="1" applyBorder="1" applyAlignment="1" applyProtection="1">
      <alignment horizontal="center" vertical="center"/>
      <protection locked="0"/>
    </xf>
    <xf numFmtId="0" fontId="39" fillId="38" borderId="25" xfId="1" applyNumberFormat="1" applyFont="1" applyFill="1" applyBorder="1" applyAlignment="1" applyProtection="1">
      <alignment horizontal="center" vertical="center"/>
      <protection locked="0"/>
    </xf>
    <xf numFmtId="0" fontId="35" fillId="0" borderId="0" xfId="0" applyNumberFormat="1" applyFont="1" applyProtection="1">
      <alignment vertical="center"/>
    </xf>
    <xf numFmtId="0" fontId="35" fillId="0" borderId="0" xfId="0" applyNumberFormat="1" applyFont="1" applyAlignment="1" applyProtection="1">
      <alignment horizontal="center" vertical="center"/>
    </xf>
    <xf numFmtId="0" fontId="47" fillId="0" borderId="0" xfId="158" applyFont="1" applyFill="1">
      <alignment vertical="center"/>
    </xf>
    <xf numFmtId="0" fontId="2" fillId="0" borderId="0" xfId="158" applyFill="1">
      <alignment vertical="center"/>
    </xf>
    <xf numFmtId="0" fontId="2" fillId="0" borderId="48" xfId="158" applyFill="1" applyBorder="1">
      <alignment vertical="center"/>
    </xf>
    <xf numFmtId="0" fontId="7" fillId="0" borderId="1" xfId="158" applyFont="1" applyFill="1" applyBorder="1">
      <alignment vertical="center"/>
    </xf>
    <xf numFmtId="0" fontId="56" fillId="0" borderId="1" xfId="162" applyFill="1" applyBorder="1" applyAlignment="1" applyProtection="1">
      <alignment vertical="center" wrapText="1"/>
    </xf>
    <xf numFmtId="0" fontId="0" fillId="0" borderId="1" xfId="158" applyFont="1" applyFill="1" applyBorder="1" applyAlignment="1">
      <alignment vertical="center" wrapText="1"/>
    </xf>
    <xf numFmtId="0" fontId="39" fillId="0" borderId="0" xfId="0" applyFont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9" fillId="2" borderId="0" xfId="1" applyNumberFormat="1" applyFont="1" applyFill="1" applyBorder="1" applyAlignment="1" applyProtection="1">
      <alignment horizontal="center" vertical="center"/>
    </xf>
    <xf numFmtId="0" fontId="39" fillId="0" borderId="0" xfId="1" applyNumberFormat="1" applyFont="1" applyFill="1" applyBorder="1" applyAlignment="1" applyProtection="1">
      <alignment horizontal="center" vertical="center"/>
      <protection locked="0"/>
    </xf>
    <xf numFmtId="0" fontId="39" fillId="2" borderId="0" xfId="1" applyNumberFormat="1" applyFont="1" applyFill="1" applyBorder="1" applyAlignment="1" applyProtection="1">
      <alignment horizontal="center" vertical="center"/>
      <protection locked="0"/>
    </xf>
    <xf numFmtId="178" fontId="39" fillId="2" borderId="0" xfId="1" applyNumberFormat="1" applyFont="1" applyFill="1" applyBorder="1" applyAlignment="1" applyProtection="1">
      <alignment horizontal="center" vertical="center"/>
    </xf>
    <xf numFmtId="0" fontId="39" fillId="38" borderId="0" xfId="1" applyNumberFormat="1" applyFont="1" applyFill="1" applyBorder="1" applyAlignment="1" applyProtection="1">
      <alignment horizontal="center" vertical="center"/>
      <protection locked="0"/>
    </xf>
    <xf numFmtId="9" fontId="39" fillId="2" borderId="0" xfId="1" applyNumberFormat="1" applyFont="1" applyFill="1" applyBorder="1" applyAlignment="1" applyProtection="1">
      <alignment horizontal="center" vertical="center"/>
    </xf>
    <xf numFmtId="0" fontId="35" fillId="0" borderId="0" xfId="1" applyNumberFormat="1" applyFont="1" applyFill="1" applyBorder="1" applyAlignment="1" applyProtection="1">
      <alignment horizontal="center" vertical="center"/>
      <protection locked="0"/>
    </xf>
    <xf numFmtId="49" fontId="39" fillId="0" borderId="0" xfId="1" applyNumberFormat="1" applyFont="1" applyFill="1" applyBorder="1" applyAlignment="1" applyProtection="1">
      <alignment horizontal="center" vertical="center"/>
      <protection locked="0"/>
    </xf>
    <xf numFmtId="0" fontId="35" fillId="4" borderId="0" xfId="1" applyNumberFormat="1" applyFont="1" applyFill="1" applyBorder="1" applyAlignment="1" applyProtection="1">
      <alignment horizontal="center" vertical="center"/>
    </xf>
    <xf numFmtId="0" fontId="10" fillId="0" borderId="0" xfId="74" applyFont="1" applyBorder="1" applyAlignment="1" applyProtection="1">
      <alignment horizontal="center" vertical="center"/>
    </xf>
    <xf numFmtId="0" fontId="10" fillId="0" borderId="0" xfId="74" applyFont="1" applyBorder="1" applyAlignment="1" applyProtection="1">
      <alignment horizontal="center" vertical="center" wrapText="1"/>
    </xf>
    <xf numFmtId="0" fontId="36" fillId="0" borderId="2" xfId="10" applyFont="1" applyBorder="1" applyAlignment="1" applyProtection="1">
      <alignment horizontal="center" vertical="center" wrapText="1" shrinkToFit="1"/>
    </xf>
    <xf numFmtId="0" fontId="39" fillId="42" borderId="30" xfId="0" applyFont="1" applyFill="1" applyBorder="1" applyAlignment="1" applyProtection="1">
      <alignment horizontal="center" vertical="center"/>
    </xf>
    <xf numFmtId="0" fontId="39" fillId="42" borderId="42" xfId="0" applyFont="1" applyFill="1" applyBorder="1" applyAlignment="1" applyProtection="1">
      <alignment horizontal="center" vertical="center"/>
    </xf>
    <xf numFmtId="0" fontId="39" fillId="42" borderId="31" xfId="0" applyFont="1" applyFill="1" applyBorder="1" applyAlignment="1" applyProtection="1">
      <alignment horizontal="center" vertical="center"/>
    </xf>
    <xf numFmtId="0" fontId="43" fillId="43" borderId="46" xfId="10" applyFont="1" applyFill="1" applyBorder="1" applyAlignment="1" applyProtection="1">
      <alignment horizontal="center" vertical="center"/>
    </xf>
    <xf numFmtId="0" fontId="43" fillId="43" borderId="42" xfId="10" applyFont="1" applyFill="1" applyBorder="1" applyAlignment="1" applyProtection="1">
      <alignment horizontal="center" vertical="center"/>
    </xf>
    <xf numFmtId="0" fontId="43" fillId="43" borderId="47" xfId="10" applyFont="1" applyFill="1" applyBorder="1" applyAlignment="1" applyProtection="1">
      <alignment horizontal="center" vertical="center"/>
    </xf>
    <xf numFmtId="0" fontId="38" fillId="3" borderId="2" xfId="10" applyFont="1" applyFill="1" applyBorder="1" applyAlignment="1" applyProtection="1">
      <alignment horizontal="center" vertical="center" wrapText="1"/>
    </xf>
    <xf numFmtId="0" fontId="38" fillId="3" borderId="3" xfId="10" applyFont="1" applyFill="1" applyBorder="1" applyAlignment="1" applyProtection="1">
      <alignment horizontal="center" vertical="center" wrapText="1"/>
    </xf>
    <xf numFmtId="0" fontId="38" fillId="3" borderId="43" xfId="10" applyFont="1" applyFill="1" applyBorder="1" applyAlignment="1" applyProtection="1">
      <alignment horizontal="center" vertical="center" wrapText="1"/>
    </xf>
    <xf numFmtId="0" fontId="38" fillId="3" borderId="32" xfId="10" applyFont="1" applyFill="1" applyBorder="1" applyAlignment="1" applyProtection="1">
      <alignment horizontal="center" vertical="center" wrapText="1"/>
    </xf>
    <xf numFmtId="0" fontId="38" fillId="3" borderId="44" xfId="10" applyFont="1" applyFill="1" applyBorder="1" applyAlignment="1" applyProtection="1">
      <alignment horizontal="center" vertical="center" wrapText="1"/>
    </xf>
    <xf numFmtId="0" fontId="38" fillId="3" borderId="45" xfId="10" applyFont="1" applyFill="1" applyBorder="1" applyAlignment="1" applyProtection="1">
      <alignment horizontal="center" vertical="center" wrapText="1"/>
    </xf>
    <xf numFmtId="0" fontId="39" fillId="42" borderId="1" xfId="0" applyFont="1" applyFill="1" applyBorder="1" applyAlignment="1" applyProtection="1">
      <alignment horizontal="center" vertical="center" wrapText="1"/>
    </xf>
    <xf numFmtId="0" fontId="39" fillId="42" borderId="1" xfId="0" applyFont="1" applyFill="1" applyBorder="1" applyAlignment="1" applyProtection="1">
      <alignment horizontal="center" vertical="center"/>
    </xf>
    <xf numFmtId="0" fontId="35" fillId="46" borderId="1" xfId="0" applyFont="1" applyFill="1" applyBorder="1" applyAlignment="1" applyProtection="1">
      <alignment horizontal="center" vertical="center"/>
    </xf>
    <xf numFmtId="0" fontId="41" fillId="5" borderId="2" xfId="0" applyFont="1" applyFill="1" applyBorder="1" applyAlignment="1" applyProtection="1">
      <alignment horizontal="center" vertical="center" wrapText="1"/>
    </xf>
    <xf numFmtId="0" fontId="41" fillId="5" borderId="3" xfId="0" applyFont="1" applyFill="1" applyBorder="1" applyAlignment="1" applyProtection="1">
      <alignment horizontal="center" vertical="center" wrapText="1"/>
    </xf>
    <xf numFmtId="0" fontId="41" fillId="5" borderId="4" xfId="0" applyFont="1" applyFill="1" applyBorder="1" applyAlignment="1" applyProtection="1">
      <alignment horizontal="center" vertical="center" wrapText="1"/>
    </xf>
    <xf numFmtId="0" fontId="36" fillId="0" borderId="2" xfId="10" applyFont="1" applyBorder="1" applyAlignment="1" applyProtection="1">
      <alignment horizontal="center" vertical="center"/>
    </xf>
    <xf numFmtId="0" fontId="36" fillId="0" borderId="27" xfId="10" applyFont="1" applyBorder="1" applyAlignment="1" applyProtection="1">
      <alignment horizontal="center" vertical="center"/>
    </xf>
    <xf numFmtId="0" fontId="41" fillId="0" borderId="28" xfId="10" applyFont="1" applyBorder="1" applyAlignment="1" applyProtection="1">
      <alignment horizontal="left" vertical="center" shrinkToFit="1"/>
    </xf>
    <xf numFmtId="0" fontId="41" fillId="0" borderId="9" xfId="10" applyFont="1" applyBorder="1" applyAlignment="1" applyProtection="1">
      <alignment horizontal="left" vertical="center" shrinkToFit="1"/>
    </xf>
    <xf numFmtId="0" fontId="41" fillId="0" borderId="29" xfId="10" applyFont="1" applyBorder="1" applyAlignment="1" applyProtection="1">
      <alignment horizontal="left" vertical="center" shrinkToFit="1"/>
    </xf>
    <xf numFmtId="0" fontId="41" fillId="0" borderId="4" xfId="10" applyFont="1" applyBorder="1" applyAlignment="1" applyProtection="1">
      <alignment horizontal="left" vertical="center" shrinkToFit="1"/>
    </xf>
    <xf numFmtId="0" fontId="37" fillId="0" borderId="1" xfId="161" applyFont="1" applyBorder="1" applyAlignment="1">
      <alignment horizontal="left" vertical="top" wrapText="1"/>
    </xf>
    <xf numFmtId="0" fontId="39" fillId="38" borderId="7" xfId="0" applyFont="1" applyFill="1" applyBorder="1" applyAlignment="1" applyProtection="1">
      <alignment horizontal="center" vertical="center"/>
    </xf>
    <xf numFmtId="0" fontId="39" fillId="38" borderId="6" xfId="0" applyFont="1" applyFill="1" applyBorder="1" applyAlignment="1" applyProtection="1">
      <alignment horizontal="center" vertical="center"/>
    </xf>
    <xf numFmtId="0" fontId="39" fillId="39" borderId="7" xfId="0" applyFont="1" applyFill="1" applyBorder="1" applyAlignment="1" applyProtection="1">
      <alignment horizontal="center" vertical="center"/>
    </xf>
    <xf numFmtId="0" fontId="39" fillId="42" borderId="7" xfId="0" applyFont="1" applyFill="1" applyBorder="1" applyAlignment="1" applyProtection="1">
      <alignment horizontal="center" vertical="center" wrapText="1"/>
    </xf>
    <xf numFmtId="0" fontId="39" fillId="42" borderId="7" xfId="0" applyFont="1" applyFill="1" applyBorder="1" applyAlignment="1" applyProtection="1">
      <alignment horizontal="center" vertical="center"/>
    </xf>
    <xf numFmtId="0" fontId="39" fillId="39" borderId="5" xfId="0" applyFont="1" applyFill="1" applyBorder="1" applyAlignment="1" applyProtection="1">
      <alignment horizontal="center" vertical="center"/>
    </xf>
    <xf numFmtId="0" fontId="39" fillId="39" borderId="6" xfId="0" applyFont="1" applyFill="1" applyBorder="1" applyAlignment="1" applyProtection="1">
      <alignment horizontal="center" vertical="center"/>
    </xf>
    <xf numFmtId="0" fontId="39" fillId="42" borderId="35" xfId="0" applyFont="1" applyFill="1" applyBorder="1" applyAlignment="1" applyProtection="1">
      <alignment horizontal="center" vertical="center"/>
    </xf>
    <xf numFmtId="0" fontId="39" fillId="42" borderId="6" xfId="0" applyFont="1" applyFill="1" applyBorder="1" applyAlignment="1" applyProtection="1">
      <alignment horizontal="center" vertical="center"/>
    </xf>
    <xf numFmtId="0" fontId="35" fillId="37" borderId="2" xfId="74" applyFont="1" applyFill="1" applyBorder="1" applyAlignment="1" applyProtection="1">
      <alignment horizontal="center" vertical="center"/>
    </xf>
    <xf numFmtId="0" fontId="35" fillId="37" borderId="3" xfId="74" applyFont="1" applyFill="1" applyBorder="1" applyAlignment="1" applyProtection="1">
      <alignment horizontal="center" vertical="center"/>
    </xf>
    <xf numFmtId="0" fontId="35" fillId="37" borderId="4" xfId="74" applyFont="1" applyFill="1" applyBorder="1" applyAlignment="1" applyProtection="1">
      <alignment horizontal="center" vertical="center"/>
    </xf>
    <xf numFmtId="180" fontId="39" fillId="42" borderId="33" xfId="0" applyNumberFormat="1" applyFont="1" applyFill="1" applyBorder="1" applyAlignment="1" applyProtection="1">
      <alignment horizontal="center" vertical="center" wrapText="1"/>
    </xf>
    <xf numFmtId="180" fontId="39" fillId="42" borderId="34" xfId="0" applyNumberFormat="1" applyFont="1" applyFill="1" applyBorder="1" applyAlignment="1" applyProtection="1">
      <alignment horizontal="center" vertical="center"/>
    </xf>
    <xf numFmtId="0" fontId="39" fillId="42" borderId="33" xfId="0" applyFont="1" applyFill="1" applyBorder="1" applyAlignment="1" applyProtection="1">
      <alignment horizontal="center" vertical="center"/>
    </xf>
    <xf numFmtId="0" fontId="39" fillId="42" borderId="34" xfId="0" applyFont="1" applyFill="1" applyBorder="1" applyAlignment="1" applyProtection="1">
      <alignment horizontal="center" vertical="center"/>
    </xf>
    <xf numFmtId="0" fontId="39" fillId="42" borderId="39" xfId="0" applyFont="1" applyFill="1" applyBorder="1" applyAlignment="1" applyProtection="1">
      <alignment horizontal="center" vertical="center" wrapText="1"/>
    </xf>
    <xf numFmtId="0" fontId="39" fillId="42" borderId="37" xfId="0" applyFont="1" applyFill="1" applyBorder="1" applyAlignment="1" applyProtection="1">
      <alignment horizontal="center" vertical="center" wrapText="1"/>
    </xf>
    <xf numFmtId="0" fontId="39" fillId="42" borderId="40" xfId="0" applyFont="1" applyFill="1" applyBorder="1" applyAlignment="1">
      <alignment horizontal="center" vertical="center" wrapText="1"/>
    </xf>
    <xf numFmtId="0" fontId="39" fillId="42" borderId="23" xfId="0" applyFont="1" applyFill="1" applyBorder="1" applyAlignment="1">
      <alignment horizontal="center" vertical="center" wrapText="1"/>
    </xf>
    <xf numFmtId="0" fontId="35" fillId="46" borderId="8" xfId="0" applyFont="1" applyFill="1" applyBorder="1" applyAlignment="1" applyProtection="1">
      <alignment horizontal="center" vertical="center"/>
    </xf>
    <xf numFmtId="0" fontId="35" fillId="46" borderId="0" xfId="0" applyFont="1" applyFill="1" applyBorder="1" applyAlignment="1" applyProtection="1">
      <alignment horizontal="center" vertical="center"/>
    </xf>
    <xf numFmtId="0" fontId="40" fillId="0" borderId="2" xfId="10" applyFont="1" applyBorder="1" applyAlignment="1" applyProtection="1">
      <alignment horizontal="center" vertical="center" wrapText="1"/>
    </xf>
    <xf numFmtId="0" fontId="40" fillId="0" borderId="3" xfId="10" applyFont="1" applyBorder="1" applyAlignment="1" applyProtection="1">
      <alignment horizontal="center" vertical="center" wrapText="1"/>
    </xf>
    <xf numFmtId="0" fontId="40" fillId="0" borderId="43" xfId="10" applyFont="1" applyBorder="1" applyAlignment="1" applyProtection="1">
      <alignment horizontal="center" vertical="center" wrapText="1"/>
    </xf>
    <xf numFmtId="0" fontId="40" fillId="0" borderId="32" xfId="10" applyFont="1" applyBorder="1" applyAlignment="1" applyProtection="1">
      <alignment horizontal="center" vertical="center" wrapText="1"/>
    </xf>
    <xf numFmtId="0" fontId="40" fillId="0" borderId="44" xfId="10" applyFont="1" applyBorder="1" applyAlignment="1" applyProtection="1">
      <alignment horizontal="center" vertical="center" wrapText="1"/>
    </xf>
    <xf numFmtId="0" fontId="40" fillId="0" borderId="45" xfId="10" applyFont="1" applyBorder="1" applyAlignment="1" applyProtection="1">
      <alignment horizontal="center" vertical="center" wrapText="1"/>
    </xf>
    <xf numFmtId="0" fontId="39" fillId="42" borderId="41" xfId="0" applyFont="1" applyFill="1" applyBorder="1" applyAlignment="1" applyProtection="1">
      <alignment horizontal="center" vertical="center" wrapText="1"/>
    </xf>
    <xf numFmtId="0" fontId="39" fillId="42" borderId="22" xfId="0" applyFont="1" applyFill="1" applyBorder="1" applyAlignment="1" applyProtection="1">
      <alignment horizontal="center" vertical="center" wrapText="1"/>
    </xf>
    <xf numFmtId="0" fontId="41" fillId="0" borderId="28" xfId="10" applyFont="1" applyBorder="1" applyAlignment="1" applyProtection="1">
      <alignment horizontal="left" vertical="center" shrinkToFit="1"/>
      <protection locked="0"/>
    </xf>
    <xf numFmtId="0" fontId="41" fillId="0" borderId="9" xfId="10" applyFont="1" applyBorder="1" applyAlignment="1" applyProtection="1">
      <alignment horizontal="left" vertical="center" shrinkToFit="1"/>
      <protection locked="0"/>
    </xf>
    <xf numFmtId="0" fontId="41" fillId="0" borderId="29" xfId="10" applyFont="1" applyBorder="1" applyAlignment="1" applyProtection="1">
      <alignment horizontal="left" vertical="center" shrinkToFit="1"/>
      <protection locked="0"/>
    </xf>
    <xf numFmtId="0" fontId="41" fillId="0" borderId="4" xfId="10" applyFont="1" applyBorder="1" applyAlignment="1" applyProtection="1">
      <alignment horizontal="left" vertical="center" shrinkToFit="1"/>
      <protection locked="0"/>
    </xf>
    <xf numFmtId="0" fontId="7" fillId="0" borderId="5" xfId="158" applyFont="1" applyFill="1" applyBorder="1" applyAlignment="1">
      <alignment horizontal="left" vertical="top" wrapText="1"/>
    </xf>
    <xf numFmtId="0" fontId="7" fillId="0" borderId="7" xfId="158" applyFont="1" applyFill="1" applyBorder="1" applyAlignment="1">
      <alignment horizontal="left" vertical="top" wrapText="1"/>
    </xf>
    <xf numFmtId="0" fontId="7" fillId="0" borderId="6" xfId="158" applyFont="1" applyFill="1" applyBorder="1" applyAlignment="1">
      <alignment horizontal="left" vertical="top" wrapText="1"/>
    </xf>
    <xf numFmtId="0" fontId="49" fillId="0" borderId="5" xfId="158" applyFont="1" applyFill="1" applyBorder="1" applyAlignment="1">
      <alignment vertical="top" wrapText="1"/>
    </xf>
    <xf numFmtId="0" fontId="49" fillId="0" borderId="7" xfId="158" applyFont="1" applyFill="1" applyBorder="1" applyAlignment="1">
      <alignment vertical="top" wrapText="1"/>
    </xf>
    <xf numFmtId="0" fontId="49" fillId="0" borderId="6" xfId="158" applyFont="1" applyFill="1" applyBorder="1" applyAlignment="1">
      <alignment vertical="top" wrapText="1"/>
    </xf>
  </cellXfs>
  <cellStyles count="163">
    <cellStyle name="20% - アクセント 1 2" xfId="13" xr:uid="{00000000-0005-0000-0000-000000000000}"/>
    <cellStyle name="20% - アクセント 2 2" xfId="14" xr:uid="{00000000-0005-0000-0000-000001000000}"/>
    <cellStyle name="20% - アクセント 3 2" xfId="15" xr:uid="{00000000-0005-0000-0000-000002000000}"/>
    <cellStyle name="20% - アクセント 4 2" xfId="16" xr:uid="{00000000-0005-0000-0000-000003000000}"/>
    <cellStyle name="20% - アクセント 5 2" xfId="17" xr:uid="{00000000-0005-0000-0000-000004000000}"/>
    <cellStyle name="20% - アクセント 6 2" xfId="18" xr:uid="{00000000-0005-0000-0000-000005000000}"/>
    <cellStyle name="40% - アクセント 1 2" xfId="19" xr:uid="{00000000-0005-0000-0000-000006000000}"/>
    <cellStyle name="40% - アクセント 2 2" xfId="20" xr:uid="{00000000-0005-0000-0000-000007000000}"/>
    <cellStyle name="40% - アクセント 3 2" xfId="21" xr:uid="{00000000-0005-0000-0000-000008000000}"/>
    <cellStyle name="40% - アクセント 4 2" xfId="22" xr:uid="{00000000-0005-0000-0000-000009000000}"/>
    <cellStyle name="40% - アクセント 5 2" xfId="23" xr:uid="{00000000-0005-0000-0000-00000A000000}"/>
    <cellStyle name="40% - アクセント 6 2" xfId="24" xr:uid="{00000000-0005-0000-0000-00000B000000}"/>
    <cellStyle name="60% - アクセント 1 2" xfId="25" xr:uid="{00000000-0005-0000-0000-00000C000000}"/>
    <cellStyle name="60% - アクセント 2 2" xfId="26" xr:uid="{00000000-0005-0000-0000-00000D000000}"/>
    <cellStyle name="60% - アクセント 3 2" xfId="27" xr:uid="{00000000-0005-0000-0000-00000E000000}"/>
    <cellStyle name="60% - アクセント 4 2" xfId="28" xr:uid="{00000000-0005-0000-0000-00000F000000}"/>
    <cellStyle name="60% - アクセント 5 2" xfId="29" xr:uid="{00000000-0005-0000-0000-000010000000}"/>
    <cellStyle name="60% - アクセント 6 2" xfId="30" xr:uid="{00000000-0005-0000-0000-000011000000}"/>
    <cellStyle name="アクセント 1 2" xfId="31" xr:uid="{00000000-0005-0000-0000-000012000000}"/>
    <cellStyle name="アクセント 2 2" xfId="32" xr:uid="{00000000-0005-0000-0000-000013000000}"/>
    <cellStyle name="アクセント 3 2" xfId="33" xr:uid="{00000000-0005-0000-0000-000014000000}"/>
    <cellStyle name="アクセント 4 2" xfId="34" xr:uid="{00000000-0005-0000-0000-000015000000}"/>
    <cellStyle name="アクセント 5 2" xfId="35" xr:uid="{00000000-0005-0000-0000-000016000000}"/>
    <cellStyle name="アクセント 6 2" xfId="36" xr:uid="{00000000-0005-0000-0000-000017000000}"/>
    <cellStyle name="タイトル 2" xfId="37" xr:uid="{00000000-0005-0000-0000-000018000000}"/>
    <cellStyle name="チェック セル 2" xfId="38" xr:uid="{00000000-0005-0000-0000-000019000000}"/>
    <cellStyle name="どちらでもない 2" xfId="39" xr:uid="{00000000-0005-0000-0000-00001A000000}"/>
    <cellStyle name="パーセント" xfId="160" builtinId="5"/>
    <cellStyle name="パーセント 2" xfId="6" xr:uid="{00000000-0005-0000-0000-00001B000000}"/>
    <cellStyle name="パーセント 2 2" xfId="9" xr:uid="{00000000-0005-0000-0000-00001C000000}"/>
    <cellStyle name="パーセント 2 2 2" xfId="40" xr:uid="{00000000-0005-0000-0000-00001D000000}"/>
    <cellStyle name="パーセント 2 2 2 2" xfId="99" xr:uid="{00000000-0005-0000-0000-00001E000000}"/>
    <cellStyle name="パーセント 2 2 2 3" xfId="100" xr:uid="{00000000-0005-0000-0000-00001F000000}"/>
    <cellStyle name="パーセント 2 2 2 4" xfId="95" xr:uid="{00000000-0005-0000-0000-000020000000}"/>
    <cellStyle name="パーセント 2 2 3" xfId="89" xr:uid="{00000000-0005-0000-0000-000021000000}"/>
    <cellStyle name="パーセント 2 2 3 2" xfId="101" xr:uid="{00000000-0005-0000-0000-000022000000}"/>
    <cellStyle name="パーセント 2 2 3 3" xfId="102" xr:uid="{00000000-0005-0000-0000-000023000000}"/>
    <cellStyle name="パーセント 2 2 4" xfId="103" xr:uid="{00000000-0005-0000-0000-000024000000}"/>
    <cellStyle name="パーセント 2 2 4 2" xfId="104" xr:uid="{00000000-0005-0000-0000-000025000000}"/>
    <cellStyle name="パーセント 2 2 4 3" xfId="105" xr:uid="{00000000-0005-0000-0000-000026000000}"/>
    <cellStyle name="パーセント 2 2 5" xfId="106" xr:uid="{00000000-0005-0000-0000-000027000000}"/>
    <cellStyle name="パーセント 2 2 6" xfId="107" xr:uid="{00000000-0005-0000-0000-000028000000}"/>
    <cellStyle name="パーセント 2 2 7" xfId="83" xr:uid="{00000000-0005-0000-0000-000029000000}"/>
    <cellStyle name="パーセント 2 3" xfId="41" xr:uid="{00000000-0005-0000-0000-00002A000000}"/>
    <cellStyle name="パーセント 2 3 2" xfId="108" xr:uid="{00000000-0005-0000-0000-00002B000000}"/>
    <cellStyle name="パーセント 2 3 3" xfId="109" xr:uid="{00000000-0005-0000-0000-00002C000000}"/>
    <cellStyle name="パーセント 2 3 4" xfId="92" xr:uid="{00000000-0005-0000-0000-00002D000000}"/>
    <cellStyle name="パーセント 2 4" xfId="42" xr:uid="{00000000-0005-0000-0000-00002E000000}"/>
    <cellStyle name="パーセント 2 4 2" xfId="110" xr:uid="{00000000-0005-0000-0000-00002F000000}"/>
    <cellStyle name="パーセント 2 4 3" xfId="111" xr:uid="{00000000-0005-0000-0000-000030000000}"/>
    <cellStyle name="パーセント 2 4 4" xfId="86" xr:uid="{00000000-0005-0000-0000-000031000000}"/>
    <cellStyle name="パーセント 2 5" xfId="112" xr:uid="{00000000-0005-0000-0000-000032000000}"/>
    <cellStyle name="パーセント 2 5 2" xfId="113" xr:uid="{00000000-0005-0000-0000-000033000000}"/>
    <cellStyle name="パーセント 2 5 3" xfId="114" xr:uid="{00000000-0005-0000-0000-000034000000}"/>
    <cellStyle name="パーセント 2 6" xfId="115" xr:uid="{00000000-0005-0000-0000-000035000000}"/>
    <cellStyle name="パーセント 2 7" xfId="116" xr:uid="{00000000-0005-0000-0000-000036000000}"/>
    <cellStyle name="パーセント 2 8" xfId="80" xr:uid="{00000000-0005-0000-0000-000037000000}"/>
    <cellStyle name="ハイパーリンク" xfId="162" builtinId="8"/>
    <cellStyle name="ハイパーリンク 2" xfId="4" xr:uid="{00000000-0005-0000-0000-000038000000}"/>
    <cellStyle name="ハイパーリンク 3" xfId="159" xr:uid="{EFC23480-96B1-4560-AAE9-968B0C65F534}"/>
    <cellStyle name="メモ 2" xfId="43" xr:uid="{00000000-0005-0000-0000-000039000000}"/>
    <cellStyle name="リンク セル 2" xfId="44" xr:uid="{00000000-0005-0000-0000-00003A000000}"/>
    <cellStyle name="悪い 2" xfId="45" xr:uid="{00000000-0005-0000-0000-00003B000000}"/>
    <cellStyle name="計算 2" xfId="46" xr:uid="{00000000-0005-0000-0000-00003C000000}"/>
    <cellStyle name="警告文 2" xfId="47" xr:uid="{00000000-0005-0000-0000-00003D000000}"/>
    <cellStyle name="桁区切り" xfId="1" builtinId="6"/>
    <cellStyle name="桁区切り 2" xfId="48" xr:uid="{00000000-0005-0000-0000-00003F000000}"/>
    <cellStyle name="桁区切り 2 2" xfId="117" xr:uid="{00000000-0005-0000-0000-000040000000}"/>
    <cellStyle name="桁区切り 3" xfId="49" xr:uid="{00000000-0005-0000-0000-000041000000}"/>
    <cellStyle name="桁区切り 4" xfId="50" xr:uid="{00000000-0005-0000-0000-000042000000}"/>
    <cellStyle name="桁区切り 4 2" xfId="118" xr:uid="{00000000-0005-0000-0000-000043000000}"/>
    <cellStyle name="桁区切り 5" xfId="12" xr:uid="{00000000-0005-0000-0000-000044000000}"/>
    <cellStyle name="桁区切り 5 2" xfId="98" xr:uid="{00000000-0005-0000-0000-000045000000}"/>
    <cellStyle name="桁区切り 6" xfId="77" xr:uid="{00000000-0005-0000-0000-000046000000}"/>
    <cellStyle name="桁区切り 6 2" xfId="156" xr:uid="{00000000-0005-0000-0000-000047000000}"/>
    <cellStyle name="見出し 1 2" xfId="51" xr:uid="{00000000-0005-0000-0000-000048000000}"/>
    <cellStyle name="見出し 2 2" xfId="52" xr:uid="{00000000-0005-0000-0000-000049000000}"/>
    <cellStyle name="見出し 3 2" xfId="53" xr:uid="{00000000-0005-0000-0000-00004A000000}"/>
    <cellStyle name="見出し 4 2" xfId="54" xr:uid="{00000000-0005-0000-0000-00004B000000}"/>
    <cellStyle name="集計 2" xfId="55" xr:uid="{00000000-0005-0000-0000-00004C000000}"/>
    <cellStyle name="出力 2" xfId="56" xr:uid="{00000000-0005-0000-0000-00004D000000}"/>
    <cellStyle name="説明文 2" xfId="57" xr:uid="{00000000-0005-0000-0000-00004E000000}"/>
    <cellStyle name="通貨 2" xfId="58" xr:uid="{00000000-0005-0000-0000-00004F000000}"/>
    <cellStyle name="入力 2" xfId="59" xr:uid="{00000000-0005-0000-0000-000050000000}"/>
    <cellStyle name="標準" xfId="0" builtinId="0"/>
    <cellStyle name="標準 2" xfId="3" xr:uid="{00000000-0005-0000-0000-000052000000}"/>
    <cellStyle name="標準 2 2" xfId="5" xr:uid="{00000000-0005-0000-0000-000053000000}"/>
    <cellStyle name="標準 2 2 2" xfId="8" xr:uid="{00000000-0005-0000-0000-000054000000}"/>
    <cellStyle name="標準 2 2 2 2" xfId="60" xr:uid="{00000000-0005-0000-0000-000055000000}"/>
    <cellStyle name="標準 2 2 2 2 2" xfId="119" xr:uid="{00000000-0005-0000-0000-000056000000}"/>
    <cellStyle name="標準 2 2 2 2 3" xfId="120" xr:uid="{00000000-0005-0000-0000-000057000000}"/>
    <cellStyle name="標準 2 2 2 2 4" xfId="94" xr:uid="{00000000-0005-0000-0000-000058000000}"/>
    <cellStyle name="標準 2 2 2 3" xfId="88" xr:uid="{00000000-0005-0000-0000-000059000000}"/>
    <cellStyle name="標準 2 2 2 3 2" xfId="121" xr:uid="{00000000-0005-0000-0000-00005A000000}"/>
    <cellStyle name="標準 2 2 2 3 3" xfId="122" xr:uid="{00000000-0005-0000-0000-00005B000000}"/>
    <cellStyle name="標準 2 2 2 4" xfId="123" xr:uid="{00000000-0005-0000-0000-00005C000000}"/>
    <cellStyle name="標準 2 2 2 4 2" xfId="124" xr:uid="{00000000-0005-0000-0000-00005D000000}"/>
    <cellStyle name="標準 2 2 2 4 3" xfId="125" xr:uid="{00000000-0005-0000-0000-00005E000000}"/>
    <cellStyle name="標準 2 2 2 5" xfId="126" xr:uid="{00000000-0005-0000-0000-00005F000000}"/>
    <cellStyle name="標準 2 2 2 6" xfId="127" xr:uid="{00000000-0005-0000-0000-000060000000}"/>
    <cellStyle name="標準 2 2 2 7" xfId="82" xr:uid="{00000000-0005-0000-0000-000061000000}"/>
    <cellStyle name="標準 2 2 3" xfId="61" xr:uid="{00000000-0005-0000-0000-000062000000}"/>
    <cellStyle name="標準 2 2 3 2" xfId="128" xr:uid="{00000000-0005-0000-0000-000063000000}"/>
    <cellStyle name="標準 2 2 3 3" xfId="129" xr:uid="{00000000-0005-0000-0000-000064000000}"/>
    <cellStyle name="標準 2 2 3 4" xfId="91" xr:uid="{00000000-0005-0000-0000-000065000000}"/>
    <cellStyle name="標準 2 2 4" xfId="62" xr:uid="{00000000-0005-0000-0000-000066000000}"/>
    <cellStyle name="標準 2 2 4 2" xfId="130" xr:uid="{00000000-0005-0000-0000-000067000000}"/>
    <cellStyle name="標準 2 2 4 3" xfId="131" xr:uid="{00000000-0005-0000-0000-000068000000}"/>
    <cellStyle name="標準 2 2 4 4" xfId="85" xr:uid="{00000000-0005-0000-0000-000069000000}"/>
    <cellStyle name="標準 2 2 5" xfId="63" xr:uid="{00000000-0005-0000-0000-00006A000000}"/>
    <cellStyle name="標準 2 2 5 2" xfId="133" xr:uid="{00000000-0005-0000-0000-00006B000000}"/>
    <cellStyle name="標準 2 2 5 3" xfId="134" xr:uid="{00000000-0005-0000-0000-00006C000000}"/>
    <cellStyle name="標準 2 2 5 4" xfId="132" xr:uid="{00000000-0005-0000-0000-00006D000000}"/>
    <cellStyle name="標準 2 2 6" xfId="135" xr:uid="{00000000-0005-0000-0000-00006E000000}"/>
    <cellStyle name="標準 2 2 7" xfId="136" xr:uid="{00000000-0005-0000-0000-00006F000000}"/>
    <cellStyle name="標準 2 2 8" xfId="79" xr:uid="{00000000-0005-0000-0000-000070000000}"/>
    <cellStyle name="標準 2 3" xfId="64" xr:uid="{00000000-0005-0000-0000-000071000000}"/>
    <cellStyle name="標準 2 4" xfId="65" xr:uid="{00000000-0005-0000-0000-000072000000}"/>
    <cellStyle name="標準 3" xfId="2" xr:uid="{00000000-0005-0000-0000-000073000000}"/>
    <cellStyle name="標準 3 2" xfId="7" xr:uid="{00000000-0005-0000-0000-000074000000}"/>
    <cellStyle name="標準 3 2 2" xfId="66" xr:uid="{00000000-0005-0000-0000-000075000000}"/>
    <cellStyle name="標準 3 2 2 2" xfId="137" xr:uid="{00000000-0005-0000-0000-000076000000}"/>
    <cellStyle name="標準 3 2 2 3" xfId="138" xr:uid="{00000000-0005-0000-0000-000077000000}"/>
    <cellStyle name="標準 3 2 2 4" xfId="93" xr:uid="{00000000-0005-0000-0000-000078000000}"/>
    <cellStyle name="標準 3 2 3" xfId="67" xr:uid="{00000000-0005-0000-0000-000079000000}"/>
    <cellStyle name="標準 3 2 3 2" xfId="139" xr:uid="{00000000-0005-0000-0000-00007A000000}"/>
    <cellStyle name="標準 3 2 3 3" xfId="140" xr:uid="{00000000-0005-0000-0000-00007B000000}"/>
    <cellStyle name="標準 3 2 3 4" xfId="157" xr:uid="{00000000-0005-0000-0000-00007C000000}"/>
    <cellStyle name="標準 3 2 3 5" xfId="87" xr:uid="{00000000-0005-0000-0000-00007D000000}"/>
    <cellStyle name="標準 3 2 4" xfId="141" xr:uid="{00000000-0005-0000-0000-00007E000000}"/>
    <cellStyle name="標準 3 2 4 2" xfId="142" xr:uid="{00000000-0005-0000-0000-00007F000000}"/>
    <cellStyle name="標準 3 2 4 3" xfId="143" xr:uid="{00000000-0005-0000-0000-000080000000}"/>
    <cellStyle name="標準 3 2 5" xfId="144" xr:uid="{00000000-0005-0000-0000-000081000000}"/>
    <cellStyle name="標準 3 2 6" xfId="145" xr:uid="{00000000-0005-0000-0000-000082000000}"/>
    <cellStyle name="標準 3 2 7" xfId="81" xr:uid="{00000000-0005-0000-0000-000083000000}"/>
    <cellStyle name="標準 3 3" xfId="68" xr:uid="{00000000-0005-0000-0000-000084000000}"/>
    <cellStyle name="標準 3 3 2" xfId="69" xr:uid="{00000000-0005-0000-0000-000085000000}"/>
    <cellStyle name="標準 3 3 2 2" xfId="146" xr:uid="{00000000-0005-0000-0000-000086000000}"/>
    <cellStyle name="標準 3 3 3" xfId="147" xr:uid="{00000000-0005-0000-0000-000087000000}"/>
    <cellStyle name="標準 3 3 4" xfId="90" xr:uid="{00000000-0005-0000-0000-000088000000}"/>
    <cellStyle name="標準 3 4" xfId="70" xr:uid="{00000000-0005-0000-0000-000089000000}"/>
    <cellStyle name="標準 3 4 2" xfId="71" xr:uid="{00000000-0005-0000-0000-00008A000000}"/>
    <cellStyle name="標準 3 4 2 2" xfId="148" xr:uid="{00000000-0005-0000-0000-00008B000000}"/>
    <cellStyle name="標準 3 4 3" xfId="149" xr:uid="{00000000-0005-0000-0000-00008C000000}"/>
    <cellStyle name="標準 3 4 4" xfId="84" xr:uid="{00000000-0005-0000-0000-00008D000000}"/>
    <cellStyle name="標準 3 5" xfId="72" xr:uid="{00000000-0005-0000-0000-00008E000000}"/>
    <cellStyle name="標準 3 5 2" xfId="151" xr:uid="{00000000-0005-0000-0000-00008F000000}"/>
    <cellStyle name="標準 3 5 3" xfId="152" xr:uid="{00000000-0005-0000-0000-000090000000}"/>
    <cellStyle name="標準 3 5 4" xfId="150" xr:uid="{00000000-0005-0000-0000-000091000000}"/>
    <cellStyle name="標準 3 6" xfId="73" xr:uid="{00000000-0005-0000-0000-000092000000}"/>
    <cellStyle name="標準 3 6 2" xfId="153" xr:uid="{00000000-0005-0000-0000-000093000000}"/>
    <cellStyle name="標準 3 7" xfId="154" xr:uid="{00000000-0005-0000-0000-000094000000}"/>
    <cellStyle name="標準 3 8" xfId="78" xr:uid="{00000000-0005-0000-0000-000095000000}"/>
    <cellStyle name="標準 4" xfId="10" xr:uid="{00000000-0005-0000-0000-000096000000}"/>
    <cellStyle name="標準 4 2" xfId="161" xr:uid="{B9CD3BAC-3B40-4D63-93E2-40481B6F849A}"/>
    <cellStyle name="標準 5" xfId="74" xr:uid="{00000000-0005-0000-0000-000097000000}"/>
    <cellStyle name="標準 5 2" xfId="96" xr:uid="{00000000-0005-0000-0000-000098000000}"/>
    <cellStyle name="標準 6" xfId="11" xr:uid="{00000000-0005-0000-0000-000099000000}"/>
    <cellStyle name="標準 6 2" xfId="97" xr:uid="{00000000-0005-0000-0000-00009A000000}"/>
    <cellStyle name="標準 7" xfId="76" xr:uid="{00000000-0005-0000-0000-00009B000000}"/>
    <cellStyle name="標準 7 2" xfId="155" xr:uid="{00000000-0005-0000-0000-00009C000000}"/>
    <cellStyle name="標準 8" xfId="158" xr:uid="{6E53D9D3-8BDB-40A0-AD12-84CF87A21DB1}"/>
    <cellStyle name="良い 2" xfId="75" xr:uid="{00000000-0005-0000-0000-00009D000000}"/>
  </cellStyles>
  <dxfs count="40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2376797</xdr:colOff>
      <xdr:row>1</xdr:row>
      <xdr:rowOff>1319893</xdr:rowOff>
    </xdr:from>
    <xdr:to>
      <xdr:col>18</xdr:col>
      <xdr:colOff>2987634</xdr:colOff>
      <xdr:row>3</xdr:row>
      <xdr:rowOff>1205160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CCA53DB-8ED5-418E-A788-CD37C59A5575}"/>
            </a:ext>
          </a:extLst>
        </xdr:cNvPr>
        <xdr:cNvGrpSpPr/>
      </xdr:nvGrpSpPr>
      <xdr:grpSpPr>
        <a:xfrm>
          <a:off x="36386242" y="1822120"/>
          <a:ext cx="8701892" cy="2967904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FE203A4-7954-49B5-A0D2-58D96490CD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AD04F0F-8379-4F1A-BA16-596C1E45F2F5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87AD565-D01B-46AA-8881-C4BA1ECEBCE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EF72147-4B37-47E7-A857-7951C37C7D6C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D89F1172-0AAC-431B-BF9C-82E47134DB6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A617BF6-D432-45F5-8966-FF6DF389B158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2C61377-68B0-4E3E-85D7-00C7248C9A7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D99E3B0-1A84-42C8-A8E0-CD20B4673A82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71E3A45-0BFD-4274-9621-8EF387C32A3F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7C065CAF-8C60-4F65-89B3-797933D6D8A2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17FF0F24-B787-4512-ABD8-73919B90612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9196E37-0A6D-4A68-9D87-10C4D19F9EB6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49FD1B-5D19-4920-BC2A-9B0FF86984A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2474911</xdr:colOff>
      <xdr:row>0</xdr:row>
      <xdr:rowOff>171883</xdr:rowOff>
    </xdr:from>
    <xdr:to>
      <xdr:col>8</xdr:col>
      <xdr:colOff>115455</xdr:colOff>
      <xdr:row>3</xdr:row>
      <xdr:rowOff>1105188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70084AD7-78FE-4AB6-90BF-9758930FC600}"/>
            </a:ext>
          </a:extLst>
        </xdr:cNvPr>
        <xdr:cNvSpPr/>
      </xdr:nvSpPr>
      <xdr:spPr>
        <a:xfrm>
          <a:off x="15290366" y="171883"/>
          <a:ext cx="4821816" cy="451239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2022/4/28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1053523</xdr:colOff>
      <xdr:row>0</xdr:row>
      <xdr:rowOff>171450</xdr:rowOff>
    </xdr:from>
    <xdr:to>
      <xdr:col>14</xdr:col>
      <xdr:colOff>1000163</xdr:colOff>
      <xdr:row>2</xdr:row>
      <xdr:rowOff>209412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8277A597-2303-47D8-8454-B7B753C3C01E}"/>
            </a:ext>
          </a:extLst>
        </xdr:cNvPr>
        <xdr:cNvSpPr/>
      </xdr:nvSpPr>
      <xdr:spPr>
        <a:xfrm>
          <a:off x="30425159" y="171450"/>
          <a:ext cx="4634095" cy="2081507"/>
        </a:xfrm>
        <a:prstGeom prst="wedgeRoundRectCallout">
          <a:avLst>
            <a:gd name="adj1" fmla="val -58196"/>
            <a:gd name="adj2" fmla="val 65820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20310</xdr:colOff>
      <xdr:row>1</xdr:row>
      <xdr:rowOff>15813</xdr:rowOff>
    </xdr:from>
    <xdr:to>
      <xdr:col>12</xdr:col>
      <xdr:colOff>610426</xdr:colOff>
      <xdr:row>3</xdr:row>
      <xdr:rowOff>1359293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9CEA6AFD-37C4-436A-B54C-3D687BACCAD2}"/>
            </a:ext>
          </a:extLst>
        </xdr:cNvPr>
        <xdr:cNvSpPr/>
      </xdr:nvSpPr>
      <xdr:spPr>
        <a:xfrm>
          <a:off x="29588631" y="519277"/>
          <a:ext cx="590116" cy="411933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60654</xdr:colOff>
      <xdr:row>15</xdr:row>
      <xdr:rowOff>285752</xdr:rowOff>
    </xdr:from>
    <xdr:to>
      <xdr:col>6</xdr:col>
      <xdr:colOff>2609850</xdr:colOff>
      <xdr:row>18</xdr:row>
      <xdr:rowOff>19809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B0EDF7E-9E8D-4FE0-A2B9-866CC6E23125}"/>
            </a:ext>
          </a:extLst>
        </xdr:cNvPr>
        <xdr:cNvSpPr/>
      </xdr:nvSpPr>
      <xdr:spPr>
        <a:xfrm rot="5400000">
          <a:off x="11789859" y="7173592"/>
          <a:ext cx="669239" cy="5216196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1233304</xdr:colOff>
      <xdr:row>15</xdr:row>
      <xdr:rowOff>189567</xdr:rowOff>
    </xdr:from>
    <xdr:to>
      <xdr:col>3</xdr:col>
      <xdr:colOff>331894</xdr:colOff>
      <xdr:row>19</xdr:row>
      <xdr:rowOff>211231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FDB4875F-ACAA-455B-BD74-FFDD4573E74D}"/>
            </a:ext>
          </a:extLst>
        </xdr:cNvPr>
        <xdr:cNvSpPr/>
      </xdr:nvSpPr>
      <xdr:spPr>
        <a:xfrm>
          <a:off x="2133849" y="9350885"/>
          <a:ext cx="2995181" cy="126857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781050</xdr:colOff>
      <xdr:row>20</xdr:row>
      <xdr:rowOff>160991</xdr:rowOff>
    </xdr:from>
    <xdr:to>
      <xdr:col>4</xdr:col>
      <xdr:colOff>933450</xdr:colOff>
      <xdr:row>32</xdr:row>
      <xdr:rowOff>209550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256FB21-F438-4868-9480-72F6FDFF5270}"/>
            </a:ext>
          </a:extLst>
        </xdr:cNvPr>
        <xdr:cNvSpPr/>
      </xdr:nvSpPr>
      <xdr:spPr>
        <a:xfrm>
          <a:off x="1681595" y="11683355"/>
          <a:ext cx="7137400" cy="392783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・製品名、型番、標準・準標準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相数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周波数、容量（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kVA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中間容量の数値はカタログ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・基準値を満たす型番を登録すること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770082</xdr:colOff>
      <xdr:row>19</xdr:row>
      <xdr:rowOff>282771</xdr:rowOff>
    </xdr:from>
    <xdr:to>
      <xdr:col>9</xdr:col>
      <xdr:colOff>726539</xdr:colOff>
      <xdr:row>28</xdr:row>
      <xdr:rowOff>127000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5D4CDC44-CA47-407C-8DC0-6A19D7C8604A}"/>
            </a:ext>
          </a:extLst>
        </xdr:cNvPr>
        <xdr:cNvSpPr/>
      </xdr:nvSpPr>
      <xdr:spPr>
        <a:xfrm>
          <a:off x="16252537" y="11481862"/>
          <a:ext cx="6814457" cy="2753683"/>
        </a:xfrm>
        <a:prstGeom prst="wedgeRoundRectCallout">
          <a:avLst>
            <a:gd name="adj1" fmla="val 5420"/>
            <a:gd name="adj2" fmla="val -6493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標準・準標準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周波数をプルダウン選択してしてください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に記載の標準・準標準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周波数をプルダウン選択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容量（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kVA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中間容量をプルダウン選択してください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中間容量を選択した場合、項番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9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を整数で入力</a:t>
          </a:r>
        </a:p>
      </xdr:txBody>
    </xdr:sp>
    <xdr:clientData/>
  </xdr:twoCellAnchor>
  <xdr:twoCellAnchor>
    <xdr:from>
      <xdr:col>7</xdr:col>
      <xdr:colOff>47225</xdr:colOff>
      <xdr:row>15</xdr:row>
      <xdr:rowOff>275610</xdr:rowOff>
    </xdr:from>
    <xdr:to>
      <xdr:col>9</xdr:col>
      <xdr:colOff>2299607</xdr:colOff>
      <xdr:row>18</xdr:row>
      <xdr:rowOff>6188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C5C6EB33-CD80-48CE-B681-120C3C22A88E}"/>
            </a:ext>
          </a:extLst>
        </xdr:cNvPr>
        <xdr:cNvSpPr/>
      </xdr:nvSpPr>
      <xdr:spPr>
        <a:xfrm rot="5400000">
          <a:off x="19734673" y="5976617"/>
          <a:ext cx="700396" cy="9110382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722241</xdr:colOff>
      <xdr:row>19</xdr:row>
      <xdr:rowOff>174061</xdr:rowOff>
    </xdr:from>
    <xdr:to>
      <xdr:col>16</xdr:col>
      <xdr:colOff>353339</xdr:colOff>
      <xdr:row>27</xdr:row>
      <xdr:rowOff>172220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8CAE136-698A-42F0-8795-890E46058B99}"/>
            </a:ext>
          </a:extLst>
        </xdr:cNvPr>
        <xdr:cNvSpPr/>
      </xdr:nvSpPr>
      <xdr:spPr>
        <a:xfrm>
          <a:off x="34781332" y="11373152"/>
          <a:ext cx="3879825" cy="2584341"/>
        </a:xfrm>
        <a:prstGeom prst="wedgeRoundRectCallout">
          <a:avLst>
            <a:gd name="adj1" fmla="val 41506"/>
            <a:gd name="adj2" fmla="val -6290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⑦無負荷損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　無負荷損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⑧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負荷損（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17947</xdr:colOff>
      <xdr:row>16</xdr:row>
      <xdr:rowOff>1</xdr:rowOff>
    </xdr:from>
    <xdr:to>
      <xdr:col>17</xdr:col>
      <xdr:colOff>32636</xdr:colOff>
      <xdr:row>18</xdr:row>
      <xdr:rowOff>54431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826A1F2A-C35C-4743-8513-B2C0111888EA}"/>
            </a:ext>
          </a:extLst>
        </xdr:cNvPr>
        <xdr:cNvSpPr/>
      </xdr:nvSpPr>
      <xdr:spPr>
        <a:xfrm rot="5400000">
          <a:off x="38914504" y="7816765"/>
          <a:ext cx="680359" cy="469554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1357312</xdr:colOff>
      <xdr:row>19</xdr:row>
      <xdr:rowOff>142877</xdr:rowOff>
    </xdr:from>
    <xdr:to>
      <xdr:col>7</xdr:col>
      <xdr:colOff>261936</xdr:colOff>
      <xdr:row>28</xdr:row>
      <xdr:rowOff>166688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5364E485-E523-43EA-A279-6AB6AE93E3F7}"/>
            </a:ext>
          </a:extLst>
        </xdr:cNvPr>
        <xdr:cNvSpPr/>
      </xdr:nvSpPr>
      <xdr:spPr>
        <a:xfrm>
          <a:off x="9242857" y="11341968"/>
          <a:ext cx="6501534" cy="2933265"/>
        </a:xfrm>
        <a:prstGeom prst="wedgeRoundRectCallout">
          <a:avLst>
            <a:gd name="adj1" fmla="val 4176"/>
            <a:gd name="adj2" fmla="val -5528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1370919</xdr:colOff>
      <xdr:row>28</xdr:row>
      <xdr:rowOff>296583</xdr:rowOff>
    </xdr:from>
    <xdr:to>
      <xdr:col>7</xdr:col>
      <xdr:colOff>204107</xdr:colOff>
      <xdr:row>36</xdr:row>
      <xdr:rowOff>31244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8891F476-5545-4DE2-ADA5-AEC9E9A2CD88}"/>
            </a:ext>
          </a:extLst>
        </xdr:cNvPr>
        <xdr:cNvSpPr/>
      </xdr:nvSpPr>
      <xdr:spPr>
        <a:xfrm>
          <a:off x="9256464" y="14405128"/>
          <a:ext cx="6430098" cy="2320843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性能区分であることを確認のうえ、入力すること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1249383</xdr:colOff>
      <xdr:row>2</xdr:row>
      <xdr:rowOff>642010</xdr:rowOff>
    </xdr:from>
    <xdr:to>
      <xdr:col>14</xdr:col>
      <xdr:colOff>1136564</xdr:colOff>
      <xdr:row>4</xdr:row>
      <xdr:rowOff>13965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7A4DE4D-A545-49DF-BDDF-F4B310C67F8F}"/>
            </a:ext>
          </a:extLst>
        </xdr:cNvPr>
        <xdr:cNvSpPr/>
      </xdr:nvSpPr>
      <xdr:spPr>
        <a:xfrm>
          <a:off x="30621019" y="2685555"/>
          <a:ext cx="4574636" cy="2443046"/>
        </a:xfrm>
        <a:prstGeom prst="wedgeRoundRectCallout">
          <a:avLst>
            <a:gd name="adj1" fmla="val 83842"/>
            <a:gd name="adj2" fmla="val -2828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824776</xdr:colOff>
      <xdr:row>18</xdr:row>
      <xdr:rowOff>23095</xdr:rowOff>
    </xdr:from>
    <xdr:to>
      <xdr:col>18</xdr:col>
      <xdr:colOff>304800</xdr:colOff>
      <xdr:row>23</xdr:row>
      <xdr:rowOff>165968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F42AF80E-2AA3-4C40-B583-AE1A982B0384}"/>
            </a:ext>
          </a:extLst>
        </xdr:cNvPr>
        <xdr:cNvSpPr/>
      </xdr:nvSpPr>
      <xdr:spPr>
        <a:xfrm>
          <a:off x="39132594" y="10898913"/>
          <a:ext cx="3290024" cy="1759237"/>
        </a:xfrm>
        <a:prstGeom prst="wedgeRoundRectCallout">
          <a:avLst>
            <a:gd name="adj1" fmla="val 9177"/>
            <a:gd name="adj2" fmla="val -1280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endParaRPr kumimoji="1" lang="ja-JP" altLang="en-US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17</xdr:col>
      <xdr:colOff>676131</xdr:colOff>
      <xdr:row>24</xdr:row>
      <xdr:rowOff>285750</xdr:rowOff>
    </xdr:from>
    <xdr:to>
      <xdr:col>19</xdr:col>
      <xdr:colOff>1471094</xdr:colOff>
      <xdr:row>49</xdr:row>
      <xdr:rowOff>80098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8DA5159A-5942-4281-B14B-B3008C97095A}"/>
            </a:ext>
          </a:extLst>
        </xdr:cNvPr>
        <xdr:cNvSpPr/>
      </xdr:nvSpPr>
      <xdr:spPr>
        <a:xfrm>
          <a:off x="40888949" y="13101205"/>
          <a:ext cx="8080145" cy="7876166"/>
        </a:xfrm>
        <a:prstGeom prst="wedgeRoundRectCallout">
          <a:avLst>
            <a:gd name="adj1" fmla="val -1509"/>
            <a:gd name="adj2" fmla="val -908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ワイルドカードを用いた場合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770086</xdr:colOff>
      <xdr:row>29</xdr:row>
      <xdr:rowOff>131623</xdr:rowOff>
    </xdr:from>
    <xdr:to>
      <xdr:col>19</xdr:col>
      <xdr:colOff>1332549</xdr:colOff>
      <xdr:row>46</xdr:row>
      <xdr:rowOff>45462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2BD5B0DB-25B3-4C47-9AF9-EC8B7525E94A}"/>
            </a:ext>
          </a:extLst>
        </xdr:cNvPr>
        <xdr:cNvSpPr/>
      </xdr:nvSpPr>
      <xdr:spPr>
        <a:xfrm>
          <a:off x="40982904" y="14563441"/>
          <a:ext cx="7847645" cy="5409476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●●仕様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〇〇タイプ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●●仕様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),-GK(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〇〇タイプ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845541</xdr:colOff>
      <xdr:row>21</xdr:row>
      <xdr:rowOff>114948</xdr:rowOff>
    </xdr:from>
    <xdr:to>
      <xdr:col>12</xdr:col>
      <xdr:colOff>1713677</xdr:colOff>
      <xdr:row>35</xdr:row>
      <xdr:rowOff>64652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BB3189A-C01E-4747-96C0-A8DF09F698BC}"/>
            </a:ext>
          </a:extLst>
        </xdr:cNvPr>
        <xdr:cNvSpPr/>
      </xdr:nvSpPr>
      <xdr:spPr>
        <a:xfrm>
          <a:off x="25529723" y="11960584"/>
          <a:ext cx="5555590" cy="4475523"/>
        </a:xfrm>
        <a:prstGeom prst="wedgeRoundRectCallout">
          <a:avLst>
            <a:gd name="adj1" fmla="val -2397"/>
            <a:gd name="adj2" fmla="val -7140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⑤基準値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　基準値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に記載の基準エネルギー消費効率を整数で入力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性能区分で中間容量を選択していない場合は不要です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(W))】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　性能値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に記載のエネルギー消費効率を整数で入力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27214</xdr:colOff>
      <xdr:row>15</xdr:row>
      <xdr:rowOff>310245</xdr:rowOff>
    </xdr:from>
    <xdr:to>
      <xdr:col>11</xdr:col>
      <xdr:colOff>2707822</xdr:colOff>
      <xdr:row>18</xdr:row>
      <xdr:rowOff>27214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E663C618-435C-423B-8107-C797ED14AA28}"/>
            </a:ext>
          </a:extLst>
        </xdr:cNvPr>
        <xdr:cNvSpPr/>
      </xdr:nvSpPr>
      <xdr:spPr>
        <a:xfrm rot="5400000">
          <a:off x="27750408" y="8809265"/>
          <a:ext cx="655862" cy="268060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166107</xdr:colOff>
      <xdr:row>16</xdr:row>
      <xdr:rowOff>296572</xdr:rowOff>
    </xdr:from>
    <xdr:to>
      <xdr:col>20</xdr:col>
      <xdr:colOff>110402</xdr:colOff>
      <xdr:row>23</xdr:row>
      <xdr:rowOff>194830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A9001AC9-155F-46EC-B526-87221D475707}"/>
            </a:ext>
          </a:extLst>
        </xdr:cNvPr>
        <xdr:cNvSpPr/>
      </xdr:nvSpPr>
      <xdr:spPr>
        <a:xfrm>
          <a:off x="47664107" y="10525845"/>
          <a:ext cx="2657477" cy="2161167"/>
        </a:xfrm>
        <a:prstGeom prst="wedgeRoundRectCallout">
          <a:avLst>
            <a:gd name="adj1" fmla="val -2258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17319</xdr:colOff>
      <xdr:row>2</xdr:row>
      <xdr:rowOff>0</xdr:rowOff>
    </xdr:from>
    <xdr:to>
      <xdr:col>15</xdr:col>
      <xdr:colOff>1420091</xdr:colOff>
      <xdr:row>3</xdr:row>
      <xdr:rowOff>1273196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5FF077B6-EC79-49EF-AEFC-EEC71F88323E}"/>
            </a:ext>
          </a:extLst>
        </xdr:cNvPr>
        <xdr:cNvGrpSpPr/>
      </xdr:nvGrpSpPr>
      <xdr:grpSpPr>
        <a:xfrm>
          <a:off x="31726910" y="2043545"/>
          <a:ext cx="6078681" cy="2814515"/>
          <a:chOff x="24658307" y="547688"/>
          <a:chExt cx="6656676" cy="2663598"/>
        </a:xfrm>
      </xdr:grpSpPr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708423DF-7D43-4CB6-BA8B-2AC15731977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1122C9F0-B807-4CE1-A00F-5E50299C3D9F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06F6BF9C-F7A1-4FEA-8DB7-4DF61E5FC6BC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DD3C6A16-5D89-40EF-A795-BEA68DA91CFE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0AF45653-ACC1-4E82-9947-5546FFB0FCEC}"/>
                </a:ext>
              </a:extLst>
            </xdr:cNvPr>
            <xdr:cNvCxnSpPr>
              <a:stCxn id="41" idx="3"/>
              <a:endCxn id="42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69CDDE41-D9ED-4A94-BA20-A2CC7051F497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38" name="正方形/長方形 37">
              <a:extLst>
                <a:ext uri="{FF2B5EF4-FFF2-40B4-BE49-F238E27FC236}">
                  <a16:creationId xmlns:a16="http://schemas.microsoft.com/office/drawing/2014/main" id="{BDE40EC6-0BFE-495B-AD9C-875E3834D5B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96719AA0-9B8D-446B-B6A7-1B6C7C04682A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BDD061ED-BBCC-40E2-BACD-9026105683B6}"/>
                </a:ext>
              </a:extLst>
            </xdr:cNvPr>
            <xdr:cNvCxnSpPr>
              <a:stCxn id="38" idx="3"/>
              <a:endCxn id="3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D34DC0B1-CF3A-4D89-A40A-ACD1E1F0EB73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35" name="正方形/長方形 34">
              <a:extLst>
                <a:ext uri="{FF2B5EF4-FFF2-40B4-BE49-F238E27FC236}">
                  <a16:creationId xmlns:a16="http://schemas.microsoft.com/office/drawing/2014/main" id="{11389655-C81B-41C5-B7E1-EAA9A61A237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FC42287A-85D1-4C19-A302-09793D908A2C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839AE1DE-5ABB-43DA-B8F0-F14A5539268C}"/>
                </a:ext>
              </a:extLst>
            </xdr:cNvPr>
            <xdr:cNvCxnSpPr>
              <a:stCxn id="35" idx="3"/>
              <a:endCxn id="36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21</xdr:col>
      <xdr:colOff>250248</xdr:colOff>
      <xdr:row>2</xdr:row>
      <xdr:rowOff>1208376</xdr:rowOff>
    </xdr:from>
    <xdr:to>
      <xdr:col>33</xdr:col>
      <xdr:colOff>640772</xdr:colOff>
      <xdr:row>3</xdr:row>
      <xdr:rowOff>1368136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CC635F-AA74-4BF8-93C6-E1269328D504}"/>
            </a:ext>
          </a:extLst>
        </xdr:cNvPr>
        <xdr:cNvSpPr/>
      </xdr:nvSpPr>
      <xdr:spPr>
        <a:xfrm>
          <a:off x="51442793" y="3251921"/>
          <a:ext cx="17448934" cy="17010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1</xdr:col>
      <xdr:colOff>1472142</xdr:colOff>
      <xdr:row>2</xdr:row>
      <xdr:rowOff>118533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" y="11430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変圧器／基準値</a:t>
          </a:r>
        </a:p>
      </xdr:txBody>
    </xdr:sp>
    <xdr:clientData/>
  </xdr:twoCellAnchor>
  <xdr:twoCellAnchor editAs="oneCell">
    <xdr:from>
      <xdr:col>0</xdr:col>
      <xdr:colOff>224118</xdr:colOff>
      <xdr:row>3</xdr:row>
      <xdr:rowOff>0</xdr:rowOff>
    </xdr:from>
    <xdr:to>
      <xdr:col>5</xdr:col>
      <xdr:colOff>597563</xdr:colOff>
      <xdr:row>31</xdr:row>
      <xdr:rowOff>89647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C666095-07A7-4544-87E0-242973E93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638735"/>
          <a:ext cx="7545210" cy="60511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27</xdr:row>
      <xdr:rowOff>95250</xdr:rowOff>
    </xdr:from>
    <xdr:to>
      <xdr:col>2</xdr:col>
      <xdr:colOff>971550</xdr:colOff>
      <xdr:row>30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95450" y="5657850"/>
          <a:ext cx="20669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C8B7-FAC1-4E28-87E4-9B15356B6D29}">
  <sheetPr codeName="Sheet1">
    <pageSetUpPr fitToPage="1"/>
  </sheetPr>
  <dimension ref="A1:AH62"/>
  <sheetViews>
    <sheetView showZeros="0" tabSelected="1" view="pageBreakPreview" zoomScale="55" zoomScaleNormal="40" zoomScaleSheetLayoutView="55" workbookViewId="0">
      <selection sqref="A1:G1"/>
    </sheetView>
  </sheetViews>
  <sheetFormatPr defaultColWidth="9" defaultRowHeight="19.5" outlineLevelCol="1"/>
  <cols>
    <col min="1" max="1" width="11.75" style="21" customWidth="1"/>
    <col min="2" max="2" width="26.625" style="22" customWidth="1"/>
    <col min="3" max="3" width="29.625" style="22" customWidth="1"/>
    <col min="4" max="4" width="35.625" style="22" customWidth="1"/>
    <col min="5" max="5" width="29.75" style="22" customWidth="1"/>
    <col min="6" max="7" width="35" style="22" customWidth="1"/>
    <col min="8" max="8" width="59.25" style="22" customWidth="1"/>
    <col min="9" max="15" width="30.75" style="36" customWidth="1"/>
    <col min="16" max="18" width="25" style="36" customWidth="1"/>
    <col min="19" max="19" width="70.625" style="77" customWidth="1"/>
    <col min="20" max="20" width="35.625" style="3" customWidth="1"/>
    <col min="21" max="21" width="11.25" style="3" customWidth="1"/>
    <col min="22" max="22" width="30.625" style="3" hidden="1" customWidth="1" outlineLevel="1"/>
    <col min="23" max="23" width="35" style="22" hidden="1" customWidth="1" outlineLevel="1"/>
    <col min="24" max="25" width="22.5" style="37" hidden="1" customWidth="1" outlineLevel="1"/>
    <col min="26" max="26" width="4.75" style="22" hidden="1" customWidth="1" outlineLevel="1"/>
    <col min="27" max="28" width="10.125" style="22" hidden="1" customWidth="1" outlineLevel="1"/>
    <col min="29" max="33" width="9" style="22" hidden="1" customWidth="1" outlineLevel="1"/>
    <col min="34" max="34" width="9" style="22" collapsed="1"/>
    <col min="35" max="16384" width="9" style="22"/>
  </cols>
  <sheetData>
    <row r="1" spans="1:33" ht="40.15" customHeight="1">
      <c r="A1" s="189" t="s">
        <v>6</v>
      </c>
      <c r="B1" s="190"/>
      <c r="C1" s="190"/>
      <c r="D1" s="190"/>
      <c r="E1" s="190"/>
      <c r="F1" s="190"/>
      <c r="G1" s="191"/>
      <c r="H1" s="62"/>
      <c r="I1" s="177" t="s">
        <v>164</v>
      </c>
      <c r="J1" s="178"/>
      <c r="K1" s="178"/>
      <c r="L1" s="179"/>
      <c r="M1" s="63"/>
      <c r="N1" s="63"/>
      <c r="O1" s="63"/>
      <c r="P1" s="63"/>
      <c r="Q1" s="22"/>
      <c r="R1" s="92"/>
      <c r="S1" s="93"/>
      <c r="T1" s="92"/>
      <c r="U1" s="20"/>
      <c r="V1" s="20"/>
      <c r="W1" s="25"/>
      <c r="X1" s="25"/>
      <c r="Y1" s="22"/>
    </row>
    <row r="2" spans="1:33" ht="120.75" customHeight="1">
      <c r="A2" s="192" t="s">
        <v>161</v>
      </c>
      <c r="B2" s="193"/>
      <c r="C2" s="194" t="s">
        <v>226</v>
      </c>
      <c r="D2" s="195"/>
      <c r="E2" s="173" t="s">
        <v>255</v>
      </c>
      <c r="F2" s="196" t="s">
        <v>227</v>
      </c>
      <c r="G2" s="197"/>
      <c r="H2" s="62"/>
      <c r="I2" s="39" t="s">
        <v>165</v>
      </c>
      <c r="J2" s="180" t="s">
        <v>211</v>
      </c>
      <c r="K2" s="181"/>
      <c r="L2" s="182"/>
      <c r="M2" s="62"/>
      <c r="N2" s="62"/>
      <c r="O2" s="62"/>
      <c r="P2" s="62"/>
      <c r="Q2" s="22"/>
      <c r="R2" s="92"/>
      <c r="S2" s="93"/>
      <c r="T2" s="92"/>
      <c r="U2" s="20"/>
      <c r="V2" s="20"/>
      <c r="W2" s="25"/>
      <c r="X2" s="25"/>
      <c r="Y2" s="22"/>
    </row>
    <row r="3" spans="1:33" ht="120.75" customHeight="1">
      <c r="A3" s="198" t="s">
        <v>235</v>
      </c>
      <c r="B3" s="198"/>
      <c r="C3" s="198"/>
      <c r="D3" s="198"/>
      <c r="E3" s="198"/>
      <c r="F3" s="40" t="s">
        <v>162</v>
      </c>
      <c r="G3" s="134">
        <v>44679</v>
      </c>
      <c r="H3" s="62"/>
      <c r="I3" s="39" t="s">
        <v>166</v>
      </c>
      <c r="J3" s="180" t="s">
        <v>212</v>
      </c>
      <c r="K3" s="181"/>
      <c r="L3" s="182"/>
      <c r="M3" s="62"/>
      <c r="N3" s="62"/>
      <c r="O3" s="62"/>
      <c r="P3" s="62"/>
      <c r="Q3" s="22"/>
      <c r="R3" s="92"/>
      <c r="S3" s="93"/>
      <c r="T3" s="92"/>
      <c r="U3" s="20"/>
      <c r="V3" s="20"/>
      <c r="W3" s="25"/>
      <c r="X3" s="38"/>
      <c r="Y3" s="22"/>
    </row>
    <row r="4" spans="1:33" ht="120.75" customHeight="1" thickBot="1">
      <c r="A4" s="198"/>
      <c r="B4" s="198"/>
      <c r="C4" s="198"/>
      <c r="D4" s="198"/>
      <c r="E4" s="198"/>
      <c r="F4" s="41" t="s">
        <v>163</v>
      </c>
      <c r="G4" s="41">
        <f>IF(C12="","",COUNTIF($B$12:$B$61,"変圧器"))</f>
        <v>4</v>
      </c>
      <c r="H4" s="62"/>
      <c r="I4" s="42" t="s">
        <v>167</v>
      </c>
      <c r="J4" s="183" t="s">
        <v>168</v>
      </c>
      <c r="K4" s="184"/>
      <c r="L4" s="185"/>
      <c r="M4" s="62"/>
      <c r="N4" s="62"/>
      <c r="O4" s="62"/>
      <c r="P4" s="62"/>
      <c r="Q4" s="43"/>
      <c r="R4" s="92"/>
      <c r="S4" s="93"/>
      <c r="T4" s="92"/>
      <c r="U4" s="78" t="str">
        <f>IF(COUNTIF(U12:U61,"✓")=0,"",COUNTIF(U12:U61,"✓"))</f>
        <v/>
      </c>
      <c r="V4" s="78"/>
      <c r="W4" s="26"/>
      <c r="X4" s="26"/>
      <c r="Y4" s="22"/>
    </row>
    <row r="5" spans="1:33" ht="30" customHeight="1" thickBot="1">
      <c r="A5" s="27"/>
      <c r="B5" s="21"/>
      <c r="C5" s="28"/>
      <c r="D5" s="27"/>
      <c r="E5" s="44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94"/>
      <c r="S5" s="95"/>
      <c r="T5" s="94"/>
      <c r="U5" s="20"/>
      <c r="V5" s="20"/>
      <c r="W5" s="25"/>
      <c r="X5" s="38"/>
      <c r="Y5" s="29"/>
    </row>
    <row r="6" spans="1:33" ht="40.15" customHeight="1">
      <c r="A6" s="45" t="s">
        <v>2</v>
      </c>
      <c r="B6" s="46">
        <f t="shared" ref="B6:U6" si="0">COLUMN()-1</f>
        <v>1</v>
      </c>
      <c r="C6" s="46">
        <f t="shared" si="0"/>
        <v>2</v>
      </c>
      <c r="D6" s="46">
        <f t="shared" si="0"/>
        <v>3</v>
      </c>
      <c r="E6" s="47">
        <f t="shared" si="0"/>
        <v>4</v>
      </c>
      <c r="F6" s="46">
        <f t="shared" si="0"/>
        <v>5</v>
      </c>
      <c r="G6" s="46">
        <f t="shared" si="0"/>
        <v>6</v>
      </c>
      <c r="H6" s="47">
        <f t="shared" si="0"/>
        <v>7</v>
      </c>
      <c r="I6" s="46">
        <f t="shared" si="0"/>
        <v>8</v>
      </c>
      <c r="J6" s="46">
        <f t="shared" si="0"/>
        <v>9</v>
      </c>
      <c r="K6" s="47">
        <f t="shared" si="0"/>
        <v>10</v>
      </c>
      <c r="L6" s="47">
        <f t="shared" si="0"/>
        <v>11</v>
      </c>
      <c r="M6" s="47">
        <f t="shared" si="0"/>
        <v>12</v>
      </c>
      <c r="N6" s="47">
        <f t="shared" si="0"/>
        <v>13</v>
      </c>
      <c r="O6" s="47">
        <f t="shared" si="0"/>
        <v>14</v>
      </c>
      <c r="P6" s="47">
        <f t="shared" si="0"/>
        <v>15</v>
      </c>
      <c r="Q6" s="47">
        <f t="shared" si="0"/>
        <v>16</v>
      </c>
      <c r="R6" s="96">
        <f t="shared" si="0"/>
        <v>17</v>
      </c>
      <c r="S6" s="47">
        <f t="shared" si="0"/>
        <v>18</v>
      </c>
      <c r="T6" s="91">
        <f t="shared" si="0"/>
        <v>19</v>
      </c>
      <c r="U6" s="97">
        <f t="shared" si="0"/>
        <v>20</v>
      </c>
      <c r="V6" s="81"/>
      <c r="W6" s="21"/>
      <c r="X6" s="21"/>
      <c r="Y6" s="22"/>
    </row>
    <row r="7" spans="1:33" ht="40.15" customHeight="1">
      <c r="A7" s="48" t="s">
        <v>159</v>
      </c>
      <c r="B7" s="49" t="s">
        <v>156</v>
      </c>
      <c r="C7" s="49" t="s">
        <v>156</v>
      </c>
      <c r="D7" s="49" t="s">
        <v>156</v>
      </c>
      <c r="E7" s="50" t="s">
        <v>169</v>
      </c>
      <c r="F7" s="49" t="s">
        <v>156</v>
      </c>
      <c r="G7" s="49" t="s">
        <v>156</v>
      </c>
      <c r="H7" s="50" t="s">
        <v>172</v>
      </c>
      <c r="I7" s="49" t="s">
        <v>156</v>
      </c>
      <c r="J7" s="49" t="s">
        <v>156</v>
      </c>
      <c r="K7" s="50" t="s">
        <v>172</v>
      </c>
      <c r="L7" s="50" t="s">
        <v>172</v>
      </c>
      <c r="M7" s="50" t="s">
        <v>172</v>
      </c>
      <c r="N7" s="50" t="s">
        <v>172</v>
      </c>
      <c r="O7" s="50" t="s">
        <v>172</v>
      </c>
      <c r="P7" s="50" t="s">
        <v>172</v>
      </c>
      <c r="Q7" s="50" t="s">
        <v>172</v>
      </c>
      <c r="R7" s="98" t="s">
        <v>169</v>
      </c>
      <c r="S7" s="50" t="s">
        <v>203</v>
      </c>
      <c r="T7" s="99" t="s">
        <v>169</v>
      </c>
      <c r="U7" s="100" t="s">
        <v>169</v>
      </c>
      <c r="V7" s="82" t="s">
        <v>146</v>
      </c>
      <c r="W7" s="21"/>
      <c r="X7" s="21"/>
      <c r="Y7" s="22"/>
    </row>
    <row r="8" spans="1:33" s="24" customFormat="1" ht="40.15" customHeight="1" thickBot="1">
      <c r="A8" s="51" t="s">
        <v>160</v>
      </c>
      <c r="B8" s="52" t="s">
        <v>157</v>
      </c>
      <c r="C8" s="69" t="s">
        <v>171</v>
      </c>
      <c r="D8" s="52" t="s">
        <v>157</v>
      </c>
      <c r="E8" s="52" t="s">
        <v>157</v>
      </c>
      <c r="F8" s="69" t="s">
        <v>171</v>
      </c>
      <c r="G8" s="69" t="s">
        <v>171</v>
      </c>
      <c r="H8" s="69" t="s">
        <v>171</v>
      </c>
      <c r="I8" s="69" t="s">
        <v>171</v>
      </c>
      <c r="J8" s="69" t="s">
        <v>238</v>
      </c>
      <c r="K8" s="52" t="s">
        <v>157</v>
      </c>
      <c r="L8" s="69" t="s">
        <v>238</v>
      </c>
      <c r="M8" s="69" t="s">
        <v>171</v>
      </c>
      <c r="N8" s="52" t="s">
        <v>157</v>
      </c>
      <c r="O8" s="52" t="s">
        <v>157</v>
      </c>
      <c r="P8" s="69" t="s">
        <v>171</v>
      </c>
      <c r="Q8" s="69" t="s">
        <v>171</v>
      </c>
      <c r="R8" s="101" t="s">
        <v>170</v>
      </c>
      <c r="S8" s="69" t="s">
        <v>244</v>
      </c>
      <c r="T8" s="102" t="s">
        <v>170</v>
      </c>
      <c r="U8" s="103" t="s">
        <v>199</v>
      </c>
      <c r="V8" s="83" t="s">
        <v>157</v>
      </c>
      <c r="W8" s="23"/>
      <c r="X8" s="23"/>
    </row>
    <row r="9" spans="1:33">
      <c r="A9" s="199" t="s">
        <v>152</v>
      </c>
      <c r="B9" s="201" t="s">
        <v>158</v>
      </c>
      <c r="C9" s="201" t="s">
        <v>0</v>
      </c>
      <c r="D9" s="201" t="s">
        <v>173</v>
      </c>
      <c r="E9" s="202" t="s">
        <v>236</v>
      </c>
      <c r="F9" s="204" t="s">
        <v>4</v>
      </c>
      <c r="G9" s="204" t="s">
        <v>9</v>
      </c>
      <c r="H9" s="174" t="s">
        <v>5</v>
      </c>
      <c r="I9" s="175"/>
      <c r="J9" s="176"/>
      <c r="K9" s="186" t="s">
        <v>239</v>
      </c>
      <c r="L9" s="186" t="s">
        <v>250</v>
      </c>
      <c r="M9" s="186" t="s">
        <v>251</v>
      </c>
      <c r="N9" s="186" t="s">
        <v>240</v>
      </c>
      <c r="O9" s="186" t="s">
        <v>241</v>
      </c>
      <c r="P9" s="186" t="s">
        <v>242</v>
      </c>
      <c r="Q9" s="186" t="s">
        <v>243</v>
      </c>
      <c r="R9" s="211" t="s">
        <v>200</v>
      </c>
      <c r="S9" s="206" t="s">
        <v>202</v>
      </c>
      <c r="T9" s="213" t="s">
        <v>3</v>
      </c>
      <c r="U9" s="215" t="s">
        <v>201</v>
      </c>
      <c r="V9" s="217" t="s">
        <v>205</v>
      </c>
      <c r="W9" s="208" t="s">
        <v>153</v>
      </c>
      <c r="X9" s="209"/>
      <c r="Y9" s="210"/>
      <c r="AA9" s="188" t="s">
        <v>209</v>
      </c>
      <c r="AB9" s="188"/>
    </row>
    <row r="10" spans="1:33" ht="81" customHeight="1">
      <c r="A10" s="200"/>
      <c r="B10" s="201"/>
      <c r="C10" s="201"/>
      <c r="D10" s="201"/>
      <c r="E10" s="203"/>
      <c r="F10" s="205"/>
      <c r="G10" s="205"/>
      <c r="H10" s="68" t="s">
        <v>174</v>
      </c>
      <c r="I10" s="135" t="s">
        <v>237</v>
      </c>
      <c r="J10" s="136" t="s">
        <v>249</v>
      </c>
      <c r="K10" s="187"/>
      <c r="L10" s="187"/>
      <c r="M10" s="187"/>
      <c r="N10" s="187"/>
      <c r="O10" s="187"/>
      <c r="P10" s="187"/>
      <c r="Q10" s="187"/>
      <c r="R10" s="212"/>
      <c r="S10" s="207"/>
      <c r="T10" s="214"/>
      <c r="U10" s="216"/>
      <c r="V10" s="218"/>
      <c r="W10" s="30" t="s">
        <v>154</v>
      </c>
      <c r="X10" s="30" t="s">
        <v>151</v>
      </c>
      <c r="Y10" s="31" t="s">
        <v>3</v>
      </c>
      <c r="AA10" s="85" t="s">
        <v>12</v>
      </c>
      <c r="AB10" s="85" t="s">
        <v>210</v>
      </c>
    </row>
    <row r="11" spans="1:33" ht="25.15" customHeight="1">
      <c r="A11" s="53" t="s">
        <v>155</v>
      </c>
      <c r="B11" s="76" t="s">
        <v>216</v>
      </c>
      <c r="C11" s="54" t="s">
        <v>217</v>
      </c>
      <c r="D11" s="76" t="s">
        <v>228</v>
      </c>
      <c r="E11" s="76" t="s">
        <v>227</v>
      </c>
      <c r="F11" s="54" t="s">
        <v>219</v>
      </c>
      <c r="G11" s="54" t="s">
        <v>221</v>
      </c>
      <c r="H11" s="54" t="s">
        <v>175</v>
      </c>
      <c r="I11" s="54" t="s">
        <v>132</v>
      </c>
      <c r="J11" s="143"/>
      <c r="K11" s="76">
        <v>100</v>
      </c>
      <c r="L11" s="144"/>
      <c r="M11" s="145">
        <v>76</v>
      </c>
      <c r="N11" s="90">
        <v>1.25</v>
      </c>
      <c r="O11" s="64">
        <f>IF(I11="中間容量",IFERROR(ROUNDDOWN(L11/M11,2),""),IFERROR(ROUNDDOWN(K11/M11,2),""))</f>
        <v>1.31</v>
      </c>
      <c r="P11" s="145">
        <v>20</v>
      </c>
      <c r="Q11" s="145">
        <v>350</v>
      </c>
      <c r="R11" s="146">
        <v>200</v>
      </c>
      <c r="S11" s="137" t="s">
        <v>246</v>
      </c>
      <c r="T11" s="70"/>
      <c r="U11" s="71"/>
      <c r="V11" s="79"/>
      <c r="W11" s="34"/>
      <c r="X11" s="34"/>
      <c r="Y11" s="35"/>
      <c r="AA11" s="86"/>
      <c r="AB11" s="86"/>
      <c r="AC11" s="58" t="s">
        <v>196</v>
      </c>
      <c r="AD11" s="58" t="s">
        <v>204</v>
      </c>
      <c r="AE11" s="58"/>
      <c r="AF11" s="59" t="s">
        <v>197</v>
      </c>
      <c r="AG11" s="59" t="s">
        <v>198</v>
      </c>
    </row>
    <row r="12" spans="1:33" ht="25.15" customHeight="1">
      <c r="A12" s="55">
        <f t="shared" ref="A12:A43" si="1">ROW()-11</f>
        <v>1</v>
      </c>
      <c r="B12" s="56" t="str">
        <f>IF(C12="","",$A$1)</f>
        <v>変圧器</v>
      </c>
      <c r="C12" s="104" t="s">
        <v>7</v>
      </c>
      <c r="D12" s="57" t="str">
        <f>IF($C$2="","",IF($B12&lt;&gt;"",$C$2,""))</f>
        <v>〇〇〇株式会社</v>
      </c>
      <c r="E12" s="57" t="str">
        <f>IF($F$2="","",IF($B12&lt;&gt;"",$F$2,""))</f>
        <v>マルマルマル</v>
      </c>
      <c r="F12" s="105" t="s">
        <v>220</v>
      </c>
      <c r="G12" s="105" t="s">
        <v>207</v>
      </c>
      <c r="H12" s="125" t="s">
        <v>175</v>
      </c>
      <c r="I12" s="125" t="s">
        <v>133</v>
      </c>
      <c r="J12" s="57"/>
      <c r="K12" s="33">
        <f>IFERROR(VLOOKUP(Z12,※編集不可※選択項目!$U$4:$V$195,2,0),"")</f>
        <v>135</v>
      </c>
      <c r="L12" s="57"/>
      <c r="M12" s="105">
        <v>107</v>
      </c>
      <c r="N12" s="64">
        <f>IFERROR(VLOOKUP(C12,Sheet1!$A$2:$F$134,6,0),"")</f>
        <v>1.25</v>
      </c>
      <c r="O12" s="64">
        <f t="shared" ref="O12:O61" si="2">IF(I12="中間容量",IFERROR(ROUNDDOWN(L12/M12,2),""),IFERROR(ROUNDDOWN(K12/M12,2),""))</f>
        <v>1.26</v>
      </c>
      <c r="P12" s="105">
        <v>25</v>
      </c>
      <c r="Q12" s="105">
        <v>510</v>
      </c>
      <c r="R12" s="107">
        <v>400</v>
      </c>
      <c r="S12" s="138" t="s">
        <v>245</v>
      </c>
      <c r="T12" s="107"/>
      <c r="U12" s="71"/>
      <c r="V12" s="80" t="str">
        <f t="shared" ref="V12:V43" si="3">IF(G12="","",G12)</f>
        <v>AAA■</v>
      </c>
      <c r="W12" s="34"/>
      <c r="X12" s="34"/>
      <c r="Y12" s="35"/>
      <c r="Z12" s="66" t="str">
        <f t="shared" ref="Z12:Z43" si="4">C12&amp;H12&amp;" / "&amp;I12</f>
        <v>油入変圧器標準仕様 / 単相 / 50Hz / 30kVA</v>
      </c>
      <c r="AA12" s="87" t="str">
        <f t="shared" ref="AA12:AA43" si="5">RIGHT($H12,4)</f>
        <v>50Hz</v>
      </c>
      <c r="AB12" s="87" t="str">
        <f t="shared" ref="AB12:AB43" si="6">SUBSTITUTE($I12,"kVA","")</f>
        <v>30</v>
      </c>
      <c r="AC12" s="60">
        <f t="shared" ref="AC12:AC43" si="7">IF(AND(($C12&lt;&gt;""),(OR($C$2="",$F$2="",$G$3="",F12="",G12="",H12="",I12="",P12="",Q12=""))),1,0)</f>
        <v>0</v>
      </c>
      <c r="AD12" s="60">
        <f t="shared" ref="AD12:AD43" si="8">IF(AND($G12&lt;&gt;"",COUNTIF($G12,"*■*")&gt;0,$S12=""),1,0)</f>
        <v>0</v>
      </c>
      <c r="AE12" s="60" t="str">
        <f>TEXT(V12,"G/標準")</f>
        <v>AAA■</v>
      </c>
      <c r="AF12" s="61">
        <f t="shared" ref="AF12:AF43" si="9">IF(AE12="",0,COUNTIF($AE$12:$AE$1048576,AE12))</f>
        <v>3</v>
      </c>
      <c r="AG12" s="61">
        <f t="shared" ref="AG12:AG43" si="10">IF(AND(($C12&lt;&gt;""),IF($N12&gt;$O12,1,0)),1,0)</f>
        <v>0</v>
      </c>
    </row>
    <row r="13" spans="1:33" ht="25.15" customHeight="1">
      <c r="A13" s="55">
        <f t="shared" si="1"/>
        <v>2</v>
      </c>
      <c r="B13" s="56" t="str">
        <f t="shared" ref="B13:B61" si="11">IF(C13="","",$A$1)</f>
        <v>変圧器</v>
      </c>
      <c r="C13" s="104" t="s">
        <v>8</v>
      </c>
      <c r="D13" s="57" t="str">
        <f t="shared" ref="D13:D61" si="12">IF($C$2="","",IF($B13&lt;&gt;"",$C$2,""))</f>
        <v>〇〇〇株式会社</v>
      </c>
      <c r="E13" s="57" t="str">
        <f t="shared" ref="E13:E61" si="13">IF($F$2="","",IF($B13&lt;&gt;"",$F$2,""))</f>
        <v>マルマルマル</v>
      </c>
      <c r="F13" s="105" t="s">
        <v>218</v>
      </c>
      <c r="G13" s="105" t="s">
        <v>208</v>
      </c>
      <c r="H13" s="106" t="s">
        <v>175</v>
      </c>
      <c r="I13" s="106" t="s">
        <v>140</v>
      </c>
      <c r="J13" s="57"/>
      <c r="K13" s="33">
        <f>IFERROR(VLOOKUP(Z13,※編集不可※選択項目!$U$4:$V$195,2,0),"")</f>
        <v>1110</v>
      </c>
      <c r="L13" s="57"/>
      <c r="M13" s="105">
        <v>873</v>
      </c>
      <c r="N13" s="64">
        <f>IFERROR(VLOOKUP(C13,Sheet1!$A$2:$F$134,6,0),"")</f>
        <v>1.25</v>
      </c>
      <c r="O13" s="64">
        <f t="shared" si="2"/>
        <v>1.27</v>
      </c>
      <c r="P13" s="105">
        <v>135</v>
      </c>
      <c r="Q13" s="105">
        <v>4610</v>
      </c>
      <c r="R13" s="107"/>
      <c r="S13" s="139"/>
      <c r="T13" s="107"/>
      <c r="U13" s="71"/>
      <c r="V13" s="80" t="str">
        <f t="shared" si="3"/>
        <v>BBB</v>
      </c>
      <c r="W13" s="34"/>
      <c r="X13" s="34"/>
      <c r="Y13" s="35"/>
      <c r="Z13" s="66" t="str">
        <f t="shared" si="4"/>
        <v>モールド変圧器標準仕様 / 単相 / 50Hz / 500kVA</v>
      </c>
      <c r="AA13" s="87" t="str">
        <f t="shared" si="5"/>
        <v>50Hz</v>
      </c>
      <c r="AB13" s="87" t="str">
        <f t="shared" si="6"/>
        <v>500</v>
      </c>
      <c r="AC13" s="60">
        <f t="shared" si="7"/>
        <v>0</v>
      </c>
      <c r="AD13" s="60">
        <f t="shared" si="8"/>
        <v>0</v>
      </c>
      <c r="AE13" s="60" t="str">
        <f t="shared" ref="AE13:AE61" si="14">TEXT(V13,"G/標準")</f>
        <v>BBB</v>
      </c>
      <c r="AF13" s="61">
        <f t="shared" si="9"/>
        <v>2</v>
      </c>
      <c r="AG13" s="61">
        <f t="shared" si="10"/>
        <v>0</v>
      </c>
    </row>
    <row r="14" spans="1:33" ht="25.15" customHeight="1">
      <c r="A14" s="55">
        <f t="shared" si="1"/>
        <v>3</v>
      </c>
      <c r="B14" s="56" t="str">
        <f t="shared" si="11"/>
        <v>変圧器</v>
      </c>
      <c r="C14" s="104" t="s">
        <v>7</v>
      </c>
      <c r="D14" s="57" t="str">
        <f t="shared" si="12"/>
        <v>〇〇〇株式会社</v>
      </c>
      <c r="E14" s="57" t="str">
        <f t="shared" si="13"/>
        <v>マルマルマル</v>
      </c>
      <c r="F14" s="105" t="s">
        <v>220</v>
      </c>
      <c r="G14" s="105" t="s">
        <v>206</v>
      </c>
      <c r="H14" s="125" t="s">
        <v>175</v>
      </c>
      <c r="I14" s="125" t="s">
        <v>133</v>
      </c>
      <c r="J14" s="57"/>
      <c r="K14" s="33">
        <f>IFERROR(VLOOKUP(Z14,※編集不可※選択項目!$U$4:$V$195,2,0),"")</f>
        <v>135</v>
      </c>
      <c r="L14" s="57"/>
      <c r="M14" s="105">
        <v>107</v>
      </c>
      <c r="N14" s="64">
        <f>IFERROR(VLOOKUP(C14,Sheet1!$A$2:$F$134,6,0),"")</f>
        <v>1.25</v>
      </c>
      <c r="O14" s="64">
        <f t="shared" si="2"/>
        <v>1.26</v>
      </c>
      <c r="P14" s="105">
        <v>25</v>
      </c>
      <c r="Q14" s="105">
        <v>510</v>
      </c>
      <c r="R14" s="107">
        <v>400</v>
      </c>
      <c r="S14" s="138" t="s">
        <v>245</v>
      </c>
      <c r="T14" s="107"/>
      <c r="U14" s="71"/>
      <c r="V14" s="80" t="str">
        <f t="shared" si="3"/>
        <v>AAA■</v>
      </c>
      <c r="W14" s="34"/>
      <c r="X14" s="34"/>
      <c r="Y14" s="35"/>
      <c r="Z14" s="66" t="str">
        <f t="shared" si="4"/>
        <v>油入変圧器標準仕様 / 単相 / 50Hz / 30kVA</v>
      </c>
      <c r="AA14" s="87" t="str">
        <f t="shared" si="5"/>
        <v>50Hz</v>
      </c>
      <c r="AB14" s="87" t="str">
        <f t="shared" si="6"/>
        <v>30</v>
      </c>
      <c r="AC14" s="60">
        <f t="shared" si="7"/>
        <v>0</v>
      </c>
      <c r="AD14" s="60">
        <f t="shared" si="8"/>
        <v>0</v>
      </c>
      <c r="AE14" s="60" t="str">
        <f t="shared" si="14"/>
        <v>AAA■</v>
      </c>
      <c r="AF14" s="61">
        <f t="shared" si="9"/>
        <v>3</v>
      </c>
      <c r="AG14" s="61">
        <f t="shared" si="10"/>
        <v>0</v>
      </c>
    </row>
    <row r="15" spans="1:33" ht="25.15" customHeight="1">
      <c r="A15" s="55">
        <f t="shared" si="1"/>
        <v>4</v>
      </c>
      <c r="B15" s="56" t="str">
        <f t="shared" si="11"/>
        <v>変圧器</v>
      </c>
      <c r="C15" s="104" t="s">
        <v>7</v>
      </c>
      <c r="D15" s="57" t="str">
        <f t="shared" si="12"/>
        <v>〇〇〇株式会社</v>
      </c>
      <c r="E15" s="57" t="str">
        <f t="shared" si="13"/>
        <v>マルマルマル</v>
      </c>
      <c r="F15" s="105" t="s">
        <v>220</v>
      </c>
      <c r="G15" s="105" t="s">
        <v>206</v>
      </c>
      <c r="H15" s="106" t="s">
        <v>181</v>
      </c>
      <c r="I15" s="106" t="s">
        <v>129</v>
      </c>
      <c r="J15" s="57">
        <v>550</v>
      </c>
      <c r="K15" s="33" t="s">
        <v>214</v>
      </c>
      <c r="L15" s="105">
        <v>758</v>
      </c>
      <c r="M15" s="105">
        <v>966</v>
      </c>
      <c r="N15" s="64">
        <f>IFERROR(VLOOKUP(C15,Sheet1!$A$2:$F$134,6,0),"")</f>
        <v>1.25</v>
      </c>
      <c r="O15" s="142">
        <f t="shared" si="2"/>
        <v>0.78</v>
      </c>
      <c r="P15" s="105">
        <v>100</v>
      </c>
      <c r="Q15" s="105">
        <v>950</v>
      </c>
      <c r="R15" s="107"/>
      <c r="S15" s="138" t="s">
        <v>245</v>
      </c>
      <c r="T15" s="107"/>
      <c r="U15" s="71"/>
      <c r="V15" s="80" t="str">
        <f t="shared" si="3"/>
        <v>AAA■</v>
      </c>
      <c r="W15" s="34"/>
      <c r="X15" s="34"/>
      <c r="Y15" s="35"/>
      <c r="Z15" s="66" t="str">
        <f t="shared" si="4"/>
        <v>油入変圧器準標準仕様 / 三相 / 50Hz / 中間容量</v>
      </c>
      <c r="AA15" s="87" t="str">
        <f t="shared" si="5"/>
        <v>50Hz</v>
      </c>
      <c r="AB15" s="87" t="str">
        <f t="shared" si="6"/>
        <v>中間容量</v>
      </c>
      <c r="AC15" s="60">
        <f t="shared" si="7"/>
        <v>0</v>
      </c>
      <c r="AD15" s="60">
        <f t="shared" si="8"/>
        <v>0</v>
      </c>
      <c r="AE15" s="60" t="str">
        <f t="shared" si="14"/>
        <v>AAA■</v>
      </c>
      <c r="AF15" s="61">
        <f t="shared" si="9"/>
        <v>3</v>
      </c>
      <c r="AG15" s="61">
        <f t="shared" si="10"/>
        <v>1</v>
      </c>
    </row>
    <row r="16" spans="1:33" ht="25.15" customHeight="1">
      <c r="A16" s="55">
        <f t="shared" si="1"/>
        <v>5</v>
      </c>
      <c r="B16" s="56" t="str">
        <f t="shared" si="11"/>
        <v/>
      </c>
      <c r="C16" s="104"/>
      <c r="D16" s="57" t="str">
        <f t="shared" si="12"/>
        <v/>
      </c>
      <c r="E16" s="57" t="str">
        <f t="shared" si="13"/>
        <v/>
      </c>
      <c r="F16" s="105"/>
      <c r="G16" s="105" t="s">
        <v>208</v>
      </c>
      <c r="H16" s="106"/>
      <c r="I16" s="106"/>
      <c r="J16" s="57"/>
      <c r="K16" s="33" t="str">
        <f>IFERROR(VLOOKUP(Z16,※編集不可※選択項目!$U$4:$V$195,2,0),"")</f>
        <v/>
      </c>
      <c r="L16" s="57"/>
      <c r="M16" s="105" t="s">
        <v>231</v>
      </c>
      <c r="N16" s="64" t="str">
        <f>IFERROR(VLOOKUP(C16,Sheet1!$A$2:$F$134,6,0),"")</f>
        <v/>
      </c>
      <c r="O16" s="64" t="str">
        <f t="shared" si="2"/>
        <v/>
      </c>
      <c r="P16" s="105"/>
      <c r="Q16" s="105"/>
      <c r="R16" s="107"/>
      <c r="S16" s="105"/>
      <c r="T16" s="107"/>
      <c r="U16" s="71"/>
      <c r="V16" s="80" t="str">
        <f t="shared" si="3"/>
        <v>BBB</v>
      </c>
      <c r="W16" s="34"/>
      <c r="X16" s="34"/>
      <c r="Y16" s="35"/>
      <c r="Z16" s="66" t="str">
        <f t="shared" si="4"/>
        <v xml:space="preserve"> / </v>
      </c>
      <c r="AA16" s="87" t="str">
        <f t="shared" si="5"/>
        <v/>
      </c>
      <c r="AB16" s="87" t="str">
        <f t="shared" si="6"/>
        <v/>
      </c>
      <c r="AC16" s="60">
        <f t="shared" si="7"/>
        <v>0</v>
      </c>
      <c r="AD16" s="60">
        <f t="shared" si="8"/>
        <v>0</v>
      </c>
      <c r="AE16" s="60" t="str">
        <f t="shared" si="14"/>
        <v>BBB</v>
      </c>
      <c r="AF16" s="61">
        <f t="shared" si="9"/>
        <v>2</v>
      </c>
      <c r="AG16" s="61">
        <f t="shared" si="10"/>
        <v>0</v>
      </c>
    </row>
    <row r="17" spans="1:33" ht="25.15" customHeight="1">
      <c r="A17" s="55">
        <f t="shared" si="1"/>
        <v>6</v>
      </c>
      <c r="B17" s="56" t="str">
        <f t="shared" si="11"/>
        <v/>
      </c>
      <c r="C17" s="104"/>
      <c r="D17" s="57" t="str">
        <f t="shared" si="12"/>
        <v/>
      </c>
      <c r="E17" s="57" t="str">
        <f t="shared" si="13"/>
        <v/>
      </c>
      <c r="F17" s="105"/>
      <c r="G17" s="105"/>
      <c r="H17" s="106"/>
      <c r="I17" s="106"/>
      <c r="J17" s="57"/>
      <c r="K17" s="33" t="str">
        <f>IFERROR(VLOOKUP(Z17,※編集不可※選択項目!$U$4:$V$195,2,0),"")</f>
        <v/>
      </c>
      <c r="L17" s="57"/>
      <c r="M17" s="105" t="s">
        <v>231</v>
      </c>
      <c r="N17" s="64" t="str">
        <f>IFERROR(VLOOKUP(C17,Sheet1!$A$2:$F$134,6,0),"")</f>
        <v/>
      </c>
      <c r="O17" s="64" t="str">
        <f t="shared" si="2"/>
        <v/>
      </c>
      <c r="P17" s="105"/>
      <c r="Q17" s="105"/>
      <c r="R17" s="107"/>
      <c r="S17" s="105"/>
      <c r="T17" s="107"/>
      <c r="U17" s="71"/>
      <c r="V17" s="80" t="str">
        <f t="shared" si="3"/>
        <v/>
      </c>
      <c r="W17" s="34"/>
      <c r="X17" s="34"/>
      <c r="Y17" s="35"/>
      <c r="Z17" s="66" t="str">
        <f t="shared" si="4"/>
        <v xml:space="preserve"> / </v>
      </c>
      <c r="AA17" s="87" t="str">
        <f t="shared" si="5"/>
        <v/>
      </c>
      <c r="AB17" s="87" t="str">
        <f t="shared" si="6"/>
        <v/>
      </c>
      <c r="AC17" s="60">
        <f t="shared" si="7"/>
        <v>0</v>
      </c>
      <c r="AD17" s="60">
        <f t="shared" si="8"/>
        <v>0</v>
      </c>
      <c r="AE17" s="60" t="str">
        <f t="shared" si="14"/>
        <v/>
      </c>
      <c r="AF17" s="61">
        <f t="shared" si="9"/>
        <v>0</v>
      </c>
      <c r="AG17" s="61">
        <f t="shared" si="10"/>
        <v>0</v>
      </c>
    </row>
    <row r="18" spans="1:33" ht="25.15" customHeight="1">
      <c r="A18" s="55">
        <f t="shared" si="1"/>
        <v>7</v>
      </c>
      <c r="B18" s="56" t="str">
        <f t="shared" si="11"/>
        <v/>
      </c>
      <c r="C18" s="104"/>
      <c r="D18" s="57" t="str">
        <f t="shared" si="12"/>
        <v/>
      </c>
      <c r="E18" s="57" t="str">
        <f t="shared" si="13"/>
        <v/>
      </c>
      <c r="F18" s="105"/>
      <c r="G18" s="105"/>
      <c r="H18" s="106"/>
      <c r="I18" s="106"/>
      <c r="J18" s="57"/>
      <c r="K18" s="33" t="str">
        <f>IFERROR(VLOOKUP(Z18,※編集不可※選択項目!$U$4:$V$195,2,0),"")</f>
        <v/>
      </c>
      <c r="L18" s="57"/>
      <c r="M18" s="105" t="s">
        <v>231</v>
      </c>
      <c r="N18" s="64" t="str">
        <f>IFERROR(VLOOKUP(C18,Sheet1!$A$2:$F$134,6,0),"")</f>
        <v/>
      </c>
      <c r="O18" s="64" t="str">
        <f t="shared" si="2"/>
        <v/>
      </c>
      <c r="P18" s="105"/>
      <c r="Q18" s="105"/>
      <c r="R18" s="107"/>
      <c r="S18" s="105"/>
      <c r="T18" s="107"/>
      <c r="U18" s="71"/>
      <c r="V18" s="80" t="str">
        <f t="shared" si="3"/>
        <v/>
      </c>
      <c r="W18" s="34"/>
      <c r="X18" s="34"/>
      <c r="Y18" s="35"/>
      <c r="Z18" s="66" t="str">
        <f t="shared" si="4"/>
        <v xml:space="preserve"> / </v>
      </c>
      <c r="AA18" s="87" t="str">
        <f t="shared" si="5"/>
        <v/>
      </c>
      <c r="AB18" s="87" t="str">
        <f t="shared" si="6"/>
        <v/>
      </c>
      <c r="AC18" s="60">
        <f t="shared" si="7"/>
        <v>0</v>
      </c>
      <c r="AD18" s="60">
        <f t="shared" si="8"/>
        <v>0</v>
      </c>
      <c r="AE18" s="60" t="str">
        <f t="shared" si="14"/>
        <v/>
      </c>
      <c r="AF18" s="61">
        <f t="shared" si="9"/>
        <v>0</v>
      </c>
      <c r="AG18" s="61">
        <f t="shared" si="10"/>
        <v>0</v>
      </c>
    </row>
    <row r="19" spans="1:33" ht="25.15" customHeight="1">
      <c r="A19" s="55">
        <f t="shared" si="1"/>
        <v>8</v>
      </c>
      <c r="B19" s="56" t="str">
        <f t="shared" si="11"/>
        <v/>
      </c>
      <c r="C19" s="104"/>
      <c r="D19" s="57" t="str">
        <f t="shared" si="12"/>
        <v/>
      </c>
      <c r="E19" s="57" t="str">
        <f t="shared" si="13"/>
        <v/>
      </c>
      <c r="F19" s="105"/>
      <c r="G19" s="105"/>
      <c r="H19" s="106"/>
      <c r="I19" s="106"/>
      <c r="J19" s="57"/>
      <c r="K19" s="33" t="str">
        <f>IFERROR(VLOOKUP(Z19,※編集不可※選択項目!$U$4:$V$195,2,0),"")</f>
        <v/>
      </c>
      <c r="L19" s="57"/>
      <c r="M19" s="105" t="s">
        <v>231</v>
      </c>
      <c r="N19" s="64" t="str">
        <f>IFERROR(VLOOKUP(C19,Sheet1!$A$2:$F$134,6,0),"")</f>
        <v/>
      </c>
      <c r="O19" s="64" t="str">
        <f t="shared" si="2"/>
        <v/>
      </c>
      <c r="P19" s="105"/>
      <c r="Q19" s="105"/>
      <c r="R19" s="107"/>
      <c r="S19" s="105"/>
      <c r="T19" s="107"/>
      <c r="U19" s="71"/>
      <c r="V19" s="80" t="str">
        <f t="shared" si="3"/>
        <v/>
      </c>
      <c r="W19" s="34"/>
      <c r="X19" s="34"/>
      <c r="Y19" s="35"/>
      <c r="Z19" s="66" t="str">
        <f t="shared" si="4"/>
        <v xml:space="preserve"> / </v>
      </c>
      <c r="AA19" s="87" t="str">
        <f t="shared" si="5"/>
        <v/>
      </c>
      <c r="AB19" s="87" t="str">
        <f t="shared" si="6"/>
        <v/>
      </c>
      <c r="AC19" s="60">
        <f t="shared" si="7"/>
        <v>0</v>
      </c>
      <c r="AD19" s="60">
        <f t="shared" si="8"/>
        <v>0</v>
      </c>
      <c r="AE19" s="60" t="str">
        <f t="shared" si="14"/>
        <v/>
      </c>
      <c r="AF19" s="61">
        <f t="shared" si="9"/>
        <v>0</v>
      </c>
      <c r="AG19" s="61">
        <f t="shared" si="10"/>
        <v>0</v>
      </c>
    </row>
    <row r="20" spans="1:33" ht="25.15" customHeight="1">
      <c r="A20" s="55">
        <f t="shared" si="1"/>
        <v>9</v>
      </c>
      <c r="B20" s="56" t="str">
        <f t="shared" si="11"/>
        <v/>
      </c>
      <c r="C20" s="104"/>
      <c r="D20" s="57" t="str">
        <f t="shared" si="12"/>
        <v/>
      </c>
      <c r="E20" s="57" t="str">
        <f t="shared" si="13"/>
        <v/>
      </c>
      <c r="F20" s="105"/>
      <c r="G20" s="105"/>
      <c r="H20" s="106"/>
      <c r="I20" s="106"/>
      <c r="J20" s="57"/>
      <c r="K20" s="33" t="str">
        <f>IFERROR(VLOOKUP(Z20,※編集不可※選択項目!$U$4:$V$195,2,0),"")</f>
        <v/>
      </c>
      <c r="L20" s="57"/>
      <c r="M20" s="105" t="s">
        <v>231</v>
      </c>
      <c r="N20" s="64" t="str">
        <f>IFERROR(VLOOKUP(C20,Sheet1!$A$2:$F$134,6,0),"")</f>
        <v/>
      </c>
      <c r="O20" s="64" t="str">
        <f t="shared" si="2"/>
        <v/>
      </c>
      <c r="P20" s="105"/>
      <c r="Q20" s="105"/>
      <c r="R20" s="107"/>
      <c r="S20" s="105"/>
      <c r="T20" s="107"/>
      <c r="U20" s="71"/>
      <c r="V20" s="80" t="str">
        <f t="shared" si="3"/>
        <v/>
      </c>
      <c r="W20" s="34"/>
      <c r="X20" s="34"/>
      <c r="Y20" s="35"/>
      <c r="Z20" s="66" t="str">
        <f t="shared" si="4"/>
        <v xml:space="preserve"> / </v>
      </c>
      <c r="AA20" s="87" t="str">
        <f t="shared" si="5"/>
        <v/>
      </c>
      <c r="AB20" s="87" t="str">
        <f t="shared" si="6"/>
        <v/>
      </c>
      <c r="AC20" s="60">
        <f t="shared" si="7"/>
        <v>0</v>
      </c>
      <c r="AD20" s="60">
        <f t="shared" si="8"/>
        <v>0</v>
      </c>
      <c r="AE20" s="60" t="str">
        <f t="shared" si="14"/>
        <v/>
      </c>
      <c r="AF20" s="61">
        <f t="shared" si="9"/>
        <v>0</v>
      </c>
      <c r="AG20" s="61">
        <f t="shared" si="10"/>
        <v>0</v>
      </c>
    </row>
    <row r="21" spans="1:33" ht="25.15" customHeight="1">
      <c r="A21" s="55">
        <f t="shared" si="1"/>
        <v>10</v>
      </c>
      <c r="B21" s="56" t="str">
        <f t="shared" si="11"/>
        <v/>
      </c>
      <c r="C21" s="104"/>
      <c r="D21" s="57" t="str">
        <f t="shared" si="12"/>
        <v/>
      </c>
      <c r="E21" s="57" t="str">
        <f t="shared" si="13"/>
        <v/>
      </c>
      <c r="F21" s="105"/>
      <c r="G21" s="105"/>
      <c r="H21" s="106"/>
      <c r="I21" s="106"/>
      <c r="J21" s="57"/>
      <c r="K21" s="33" t="str">
        <f>IFERROR(VLOOKUP(Z21,※編集不可※選択項目!$U$4:$V$195,2,0),"")</f>
        <v/>
      </c>
      <c r="L21" s="57"/>
      <c r="M21" s="105" t="s">
        <v>231</v>
      </c>
      <c r="N21" s="64" t="str">
        <f>IFERROR(VLOOKUP(C21,Sheet1!$A$2:$F$134,6,0),"")</f>
        <v/>
      </c>
      <c r="O21" s="64" t="str">
        <f t="shared" si="2"/>
        <v/>
      </c>
      <c r="P21" s="105"/>
      <c r="Q21" s="105"/>
      <c r="R21" s="107"/>
      <c r="S21" s="105"/>
      <c r="T21" s="107"/>
      <c r="U21" s="71"/>
      <c r="V21" s="80" t="str">
        <f t="shared" si="3"/>
        <v/>
      </c>
      <c r="W21" s="34"/>
      <c r="X21" s="34"/>
      <c r="Y21" s="35"/>
      <c r="Z21" s="66" t="str">
        <f t="shared" si="4"/>
        <v xml:space="preserve"> / </v>
      </c>
      <c r="AA21" s="87" t="str">
        <f t="shared" si="5"/>
        <v/>
      </c>
      <c r="AB21" s="87" t="str">
        <f t="shared" si="6"/>
        <v/>
      </c>
      <c r="AC21" s="60">
        <f t="shared" si="7"/>
        <v>0</v>
      </c>
      <c r="AD21" s="60">
        <f t="shared" si="8"/>
        <v>0</v>
      </c>
      <c r="AE21" s="60" t="str">
        <f t="shared" si="14"/>
        <v/>
      </c>
      <c r="AF21" s="61">
        <f t="shared" si="9"/>
        <v>0</v>
      </c>
      <c r="AG21" s="61">
        <f t="shared" si="10"/>
        <v>0</v>
      </c>
    </row>
    <row r="22" spans="1:33" ht="25.15" customHeight="1">
      <c r="A22" s="55">
        <f t="shared" si="1"/>
        <v>11</v>
      </c>
      <c r="B22" s="56" t="str">
        <f t="shared" si="11"/>
        <v/>
      </c>
      <c r="C22" s="104"/>
      <c r="D22" s="57" t="str">
        <f t="shared" si="12"/>
        <v/>
      </c>
      <c r="E22" s="57" t="str">
        <f t="shared" si="13"/>
        <v/>
      </c>
      <c r="F22" s="105"/>
      <c r="G22" s="105"/>
      <c r="H22" s="106"/>
      <c r="I22" s="106"/>
      <c r="J22" s="57"/>
      <c r="K22" s="33" t="str">
        <f>IFERROR(VLOOKUP(Z22,※編集不可※選択項目!$U$4:$V$195,2,0),"")</f>
        <v/>
      </c>
      <c r="L22" s="57"/>
      <c r="M22" s="105" t="s">
        <v>231</v>
      </c>
      <c r="N22" s="64" t="str">
        <f>IFERROR(VLOOKUP(C22,Sheet1!$A$2:$F$134,6,0),"")</f>
        <v/>
      </c>
      <c r="O22" s="64" t="str">
        <f t="shared" si="2"/>
        <v/>
      </c>
      <c r="P22" s="105"/>
      <c r="Q22" s="105"/>
      <c r="R22" s="107"/>
      <c r="S22" s="105"/>
      <c r="T22" s="107"/>
      <c r="U22" s="71"/>
      <c r="V22" s="80" t="str">
        <f t="shared" si="3"/>
        <v/>
      </c>
      <c r="W22" s="34"/>
      <c r="X22" s="34"/>
      <c r="Y22" s="35"/>
      <c r="Z22" s="66" t="str">
        <f t="shared" si="4"/>
        <v xml:space="preserve"> / </v>
      </c>
      <c r="AA22" s="87" t="str">
        <f t="shared" si="5"/>
        <v/>
      </c>
      <c r="AB22" s="87" t="str">
        <f t="shared" si="6"/>
        <v/>
      </c>
      <c r="AC22" s="60">
        <f t="shared" si="7"/>
        <v>0</v>
      </c>
      <c r="AD22" s="60">
        <f t="shared" si="8"/>
        <v>0</v>
      </c>
      <c r="AE22" s="60" t="str">
        <f t="shared" si="14"/>
        <v/>
      </c>
      <c r="AF22" s="61">
        <f t="shared" si="9"/>
        <v>0</v>
      </c>
      <c r="AG22" s="61">
        <f t="shared" si="10"/>
        <v>0</v>
      </c>
    </row>
    <row r="23" spans="1:33" ht="25.15" customHeight="1">
      <c r="A23" s="55">
        <f t="shared" si="1"/>
        <v>12</v>
      </c>
      <c r="B23" s="56" t="str">
        <f t="shared" si="11"/>
        <v/>
      </c>
      <c r="C23" s="104"/>
      <c r="D23" s="57" t="str">
        <f t="shared" si="12"/>
        <v/>
      </c>
      <c r="E23" s="57" t="str">
        <f t="shared" si="13"/>
        <v/>
      </c>
      <c r="F23" s="105"/>
      <c r="G23" s="105"/>
      <c r="H23" s="106"/>
      <c r="I23" s="106"/>
      <c r="J23" s="57"/>
      <c r="K23" s="33" t="str">
        <f>IFERROR(VLOOKUP(Z23,※編集不可※選択項目!$U$4:$V$195,2,0),"")</f>
        <v/>
      </c>
      <c r="L23" s="57"/>
      <c r="M23" s="105" t="s">
        <v>231</v>
      </c>
      <c r="N23" s="64" t="str">
        <f>IFERROR(VLOOKUP(C23,Sheet1!$A$2:$F$134,6,0),"")</f>
        <v/>
      </c>
      <c r="O23" s="64" t="str">
        <f t="shared" si="2"/>
        <v/>
      </c>
      <c r="P23" s="105"/>
      <c r="Q23" s="105"/>
      <c r="R23" s="107"/>
      <c r="S23" s="105"/>
      <c r="T23" s="107"/>
      <c r="U23" s="71"/>
      <c r="V23" s="80" t="str">
        <f t="shared" si="3"/>
        <v/>
      </c>
      <c r="W23" s="34"/>
      <c r="X23" s="34"/>
      <c r="Y23" s="35"/>
      <c r="Z23" s="66" t="str">
        <f t="shared" si="4"/>
        <v xml:space="preserve"> / </v>
      </c>
      <c r="AA23" s="87" t="str">
        <f t="shared" si="5"/>
        <v/>
      </c>
      <c r="AB23" s="87" t="str">
        <f t="shared" si="6"/>
        <v/>
      </c>
      <c r="AC23" s="60">
        <f t="shared" si="7"/>
        <v>0</v>
      </c>
      <c r="AD23" s="60">
        <f t="shared" si="8"/>
        <v>0</v>
      </c>
      <c r="AE23" s="60" t="str">
        <f t="shared" si="14"/>
        <v/>
      </c>
      <c r="AF23" s="61">
        <f t="shared" si="9"/>
        <v>0</v>
      </c>
      <c r="AG23" s="61">
        <f t="shared" si="10"/>
        <v>0</v>
      </c>
    </row>
    <row r="24" spans="1:33" ht="25.15" customHeight="1">
      <c r="A24" s="55">
        <f t="shared" si="1"/>
        <v>13</v>
      </c>
      <c r="B24" s="56" t="str">
        <f t="shared" si="11"/>
        <v/>
      </c>
      <c r="C24" s="104"/>
      <c r="D24" s="57" t="str">
        <f t="shared" si="12"/>
        <v/>
      </c>
      <c r="E24" s="57" t="str">
        <f t="shared" si="13"/>
        <v/>
      </c>
      <c r="F24" s="105"/>
      <c r="G24" s="105"/>
      <c r="H24" s="106"/>
      <c r="I24" s="106"/>
      <c r="J24" s="105"/>
      <c r="K24" s="33" t="str">
        <f>IFERROR(VLOOKUP(Z24,※編集不可※選択項目!$U$4:$V$195,2,0),"")</f>
        <v/>
      </c>
      <c r="L24" s="57"/>
      <c r="M24" s="105" t="s">
        <v>231</v>
      </c>
      <c r="N24" s="64" t="str">
        <f>IFERROR(VLOOKUP(C24,Sheet1!$A$2:$F$134,6,0),"")</f>
        <v/>
      </c>
      <c r="O24" s="64" t="str">
        <f t="shared" si="2"/>
        <v/>
      </c>
      <c r="P24" s="105"/>
      <c r="Q24" s="105"/>
      <c r="R24" s="107"/>
      <c r="S24" s="105"/>
      <c r="T24" s="107"/>
      <c r="U24" s="71"/>
      <c r="V24" s="80" t="str">
        <f t="shared" si="3"/>
        <v/>
      </c>
      <c r="W24" s="34"/>
      <c r="X24" s="34"/>
      <c r="Y24" s="35"/>
      <c r="Z24" s="66" t="str">
        <f t="shared" si="4"/>
        <v xml:space="preserve"> / </v>
      </c>
      <c r="AA24" s="87" t="str">
        <f t="shared" si="5"/>
        <v/>
      </c>
      <c r="AB24" s="87" t="str">
        <f t="shared" si="6"/>
        <v/>
      </c>
      <c r="AC24" s="60">
        <f t="shared" si="7"/>
        <v>0</v>
      </c>
      <c r="AD24" s="60">
        <f t="shared" si="8"/>
        <v>0</v>
      </c>
      <c r="AE24" s="60" t="str">
        <f t="shared" si="14"/>
        <v/>
      </c>
      <c r="AF24" s="61">
        <f t="shared" si="9"/>
        <v>0</v>
      </c>
      <c r="AG24" s="61">
        <f t="shared" si="10"/>
        <v>0</v>
      </c>
    </row>
    <row r="25" spans="1:33" ht="25.15" customHeight="1">
      <c r="A25" s="55">
        <f t="shared" si="1"/>
        <v>14</v>
      </c>
      <c r="B25" s="56" t="str">
        <f t="shared" si="11"/>
        <v/>
      </c>
      <c r="C25" s="104"/>
      <c r="D25" s="57" t="str">
        <f t="shared" si="12"/>
        <v/>
      </c>
      <c r="E25" s="57" t="str">
        <f t="shared" si="13"/>
        <v/>
      </c>
      <c r="F25" s="105"/>
      <c r="G25" s="105"/>
      <c r="H25" s="106"/>
      <c r="I25" s="106"/>
      <c r="J25" s="105"/>
      <c r="K25" s="33" t="str">
        <f>IFERROR(VLOOKUP(Z25,※編集不可※選択項目!$U$4:$V$195,2,0),"")</f>
        <v/>
      </c>
      <c r="L25" s="57"/>
      <c r="M25" s="105" t="s">
        <v>231</v>
      </c>
      <c r="N25" s="64" t="str">
        <f>IFERROR(VLOOKUP(C25,Sheet1!$A$2:$F$134,6,0),"")</f>
        <v/>
      </c>
      <c r="O25" s="64" t="str">
        <f t="shared" si="2"/>
        <v/>
      </c>
      <c r="P25" s="105"/>
      <c r="Q25" s="105"/>
      <c r="R25" s="107"/>
      <c r="S25" s="105"/>
      <c r="T25" s="107"/>
      <c r="U25" s="71"/>
      <c r="V25" s="80" t="str">
        <f t="shared" si="3"/>
        <v/>
      </c>
      <c r="W25" s="34"/>
      <c r="X25" s="34"/>
      <c r="Y25" s="35"/>
      <c r="Z25" s="66" t="str">
        <f t="shared" si="4"/>
        <v xml:space="preserve"> / </v>
      </c>
      <c r="AA25" s="87" t="str">
        <f t="shared" si="5"/>
        <v/>
      </c>
      <c r="AB25" s="87" t="str">
        <f t="shared" si="6"/>
        <v/>
      </c>
      <c r="AC25" s="60">
        <f t="shared" si="7"/>
        <v>0</v>
      </c>
      <c r="AD25" s="60">
        <f t="shared" si="8"/>
        <v>0</v>
      </c>
      <c r="AE25" s="60" t="str">
        <f t="shared" si="14"/>
        <v/>
      </c>
      <c r="AF25" s="61">
        <f t="shared" si="9"/>
        <v>0</v>
      </c>
      <c r="AG25" s="61">
        <f t="shared" si="10"/>
        <v>0</v>
      </c>
    </row>
    <row r="26" spans="1:33" ht="25.15" customHeight="1">
      <c r="A26" s="55">
        <f t="shared" si="1"/>
        <v>15</v>
      </c>
      <c r="B26" s="56" t="str">
        <f t="shared" si="11"/>
        <v/>
      </c>
      <c r="C26" s="104"/>
      <c r="D26" s="57" t="str">
        <f t="shared" si="12"/>
        <v/>
      </c>
      <c r="E26" s="57" t="str">
        <f t="shared" si="13"/>
        <v/>
      </c>
      <c r="F26" s="105"/>
      <c r="G26" s="105"/>
      <c r="H26" s="106"/>
      <c r="I26" s="106"/>
      <c r="J26" s="105"/>
      <c r="K26" s="33" t="str">
        <f>IFERROR(VLOOKUP(Z26,※編集不可※選択項目!$U$4:$V$195,2,0),"")</f>
        <v/>
      </c>
      <c r="L26" s="57"/>
      <c r="M26" s="105" t="s">
        <v>231</v>
      </c>
      <c r="N26" s="64" t="str">
        <f>IFERROR(VLOOKUP(C26,Sheet1!$A$2:$F$134,6,0),"")</f>
        <v/>
      </c>
      <c r="O26" s="64" t="str">
        <f t="shared" si="2"/>
        <v/>
      </c>
      <c r="P26" s="105"/>
      <c r="Q26" s="105"/>
      <c r="R26" s="107"/>
      <c r="S26" s="105"/>
      <c r="T26" s="107"/>
      <c r="U26" s="71"/>
      <c r="V26" s="80" t="str">
        <f t="shared" si="3"/>
        <v/>
      </c>
      <c r="W26" s="34"/>
      <c r="X26" s="34"/>
      <c r="Y26" s="35"/>
      <c r="Z26" s="66" t="str">
        <f t="shared" si="4"/>
        <v xml:space="preserve"> / </v>
      </c>
      <c r="AA26" s="87" t="str">
        <f t="shared" si="5"/>
        <v/>
      </c>
      <c r="AB26" s="87" t="str">
        <f t="shared" si="6"/>
        <v/>
      </c>
      <c r="AC26" s="60">
        <f t="shared" si="7"/>
        <v>0</v>
      </c>
      <c r="AD26" s="60">
        <f t="shared" si="8"/>
        <v>0</v>
      </c>
      <c r="AE26" s="60" t="str">
        <f t="shared" si="14"/>
        <v/>
      </c>
      <c r="AF26" s="61">
        <f t="shared" si="9"/>
        <v>0</v>
      </c>
      <c r="AG26" s="61">
        <f t="shared" si="10"/>
        <v>0</v>
      </c>
    </row>
    <row r="27" spans="1:33" ht="25.15" customHeight="1">
      <c r="A27" s="55">
        <f t="shared" si="1"/>
        <v>16</v>
      </c>
      <c r="B27" s="56" t="str">
        <f t="shared" si="11"/>
        <v/>
      </c>
      <c r="C27" s="104"/>
      <c r="D27" s="57" t="str">
        <f t="shared" si="12"/>
        <v/>
      </c>
      <c r="E27" s="57" t="str">
        <f t="shared" si="13"/>
        <v/>
      </c>
      <c r="F27" s="105"/>
      <c r="G27" s="105"/>
      <c r="H27" s="106"/>
      <c r="I27" s="106"/>
      <c r="J27" s="105"/>
      <c r="K27" s="33" t="str">
        <f>IFERROR(VLOOKUP(Z27,※編集不可※選択項目!$U$4:$V$195,2,0),"")</f>
        <v/>
      </c>
      <c r="L27" s="57"/>
      <c r="M27" s="105" t="s">
        <v>231</v>
      </c>
      <c r="N27" s="64" t="str">
        <f>IFERROR(VLOOKUP(C27,Sheet1!$A$2:$F$134,6,0),"")</f>
        <v/>
      </c>
      <c r="O27" s="64" t="str">
        <f t="shared" si="2"/>
        <v/>
      </c>
      <c r="P27" s="105"/>
      <c r="Q27" s="105"/>
      <c r="R27" s="107"/>
      <c r="S27" s="105"/>
      <c r="T27" s="107"/>
      <c r="U27" s="71"/>
      <c r="V27" s="80" t="str">
        <f t="shared" si="3"/>
        <v/>
      </c>
      <c r="W27" s="34"/>
      <c r="X27" s="34"/>
      <c r="Y27" s="35"/>
      <c r="Z27" s="66" t="str">
        <f t="shared" si="4"/>
        <v xml:space="preserve"> / </v>
      </c>
      <c r="AA27" s="87" t="str">
        <f t="shared" si="5"/>
        <v/>
      </c>
      <c r="AB27" s="87" t="str">
        <f t="shared" si="6"/>
        <v/>
      </c>
      <c r="AC27" s="60">
        <f t="shared" si="7"/>
        <v>0</v>
      </c>
      <c r="AD27" s="60">
        <f t="shared" si="8"/>
        <v>0</v>
      </c>
      <c r="AE27" s="60" t="str">
        <f t="shared" si="14"/>
        <v/>
      </c>
      <c r="AF27" s="61">
        <f t="shared" si="9"/>
        <v>0</v>
      </c>
      <c r="AG27" s="61">
        <f t="shared" si="10"/>
        <v>0</v>
      </c>
    </row>
    <row r="28" spans="1:33" ht="25.15" customHeight="1">
      <c r="A28" s="55">
        <f t="shared" si="1"/>
        <v>17</v>
      </c>
      <c r="B28" s="56" t="str">
        <f t="shared" si="11"/>
        <v/>
      </c>
      <c r="C28" s="104"/>
      <c r="D28" s="57" t="str">
        <f t="shared" si="12"/>
        <v/>
      </c>
      <c r="E28" s="57" t="str">
        <f t="shared" si="13"/>
        <v/>
      </c>
      <c r="F28" s="105"/>
      <c r="G28" s="105"/>
      <c r="H28" s="106"/>
      <c r="I28" s="106"/>
      <c r="J28" s="105"/>
      <c r="K28" s="33" t="str">
        <f>IFERROR(VLOOKUP(Z28,※編集不可※選択項目!$U$4:$V$195,2,0),"")</f>
        <v/>
      </c>
      <c r="L28" s="57"/>
      <c r="M28" s="105" t="s">
        <v>231</v>
      </c>
      <c r="N28" s="64" t="str">
        <f>IFERROR(VLOOKUP(C28,Sheet1!$A$2:$F$134,6,0),"")</f>
        <v/>
      </c>
      <c r="O28" s="64" t="str">
        <f t="shared" si="2"/>
        <v/>
      </c>
      <c r="P28" s="105"/>
      <c r="Q28" s="105"/>
      <c r="R28" s="107"/>
      <c r="S28" s="105"/>
      <c r="T28" s="107"/>
      <c r="U28" s="71"/>
      <c r="V28" s="80" t="str">
        <f t="shared" si="3"/>
        <v/>
      </c>
      <c r="W28" s="34"/>
      <c r="X28" s="34"/>
      <c r="Y28" s="35"/>
      <c r="Z28" s="66" t="str">
        <f t="shared" si="4"/>
        <v xml:space="preserve"> / </v>
      </c>
      <c r="AA28" s="87" t="str">
        <f t="shared" si="5"/>
        <v/>
      </c>
      <c r="AB28" s="87" t="str">
        <f t="shared" si="6"/>
        <v/>
      </c>
      <c r="AC28" s="60">
        <f t="shared" si="7"/>
        <v>0</v>
      </c>
      <c r="AD28" s="60">
        <f t="shared" si="8"/>
        <v>0</v>
      </c>
      <c r="AE28" s="60" t="str">
        <f t="shared" si="14"/>
        <v/>
      </c>
      <c r="AF28" s="61">
        <f t="shared" si="9"/>
        <v>0</v>
      </c>
      <c r="AG28" s="61">
        <f t="shared" si="10"/>
        <v>0</v>
      </c>
    </row>
    <row r="29" spans="1:33" ht="25.15" customHeight="1">
      <c r="A29" s="55">
        <f t="shared" si="1"/>
        <v>18</v>
      </c>
      <c r="B29" s="56" t="str">
        <f t="shared" si="11"/>
        <v/>
      </c>
      <c r="C29" s="104"/>
      <c r="D29" s="57" t="str">
        <f t="shared" si="12"/>
        <v/>
      </c>
      <c r="E29" s="57" t="str">
        <f t="shared" si="13"/>
        <v/>
      </c>
      <c r="F29" s="105"/>
      <c r="G29" s="105"/>
      <c r="H29" s="106"/>
      <c r="I29" s="106"/>
      <c r="J29" s="105"/>
      <c r="K29" s="33" t="str">
        <f>IFERROR(VLOOKUP(Z29,※編集不可※選択項目!$U$4:$V$195,2,0),"")</f>
        <v/>
      </c>
      <c r="L29" s="57"/>
      <c r="M29" s="105" t="s">
        <v>231</v>
      </c>
      <c r="N29" s="64" t="str">
        <f>IFERROR(VLOOKUP(C29,Sheet1!$A$2:$F$134,6,0),"")</f>
        <v/>
      </c>
      <c r="O29" s="64" t="str">
        <f t="shared" si="2"/>
        <v/>
      </c>
      <c r="P29" s="105"/>
      <c r="Q29" s="105"/>
      <c r="R29" s="107"/>
      <c r="S29" s="105"/>
      <c r="T29" s="107"/>
      <c r="U29" s="71"/>
      <c r="V29" s="80" t="str">
        <f t="shared" si="3"/>
        <v/>
      </c>
      <c r="W29" s="34"/>
      <c r="X29" s="34"/>
      <c r="Y29" s="35"/>
      <c r="Z29" s="66" t="str">
        <f t="shared" si="4"/>
        <v xml:space="preserve"> / </v>
      </c>
      <c r="AA29" s="87" t="str">
        <f t="shared" si="5"/>
        <v/>
      </c>
      <c r="AB29" s="87" t="str">
        <f t="shared" si="6"/>
        <v/>
      </c>
      <c r="AC29" s="60">
        <f t="shared" si="7"/>
        <v>0</v>
      </c>
      <c r="AD29" s="60">
        <f t="shared" si="8"/>
        <v>0</v>
      </c>
      <c r="AE29" s="60" t="str">
        <f t="shared" si="14"/>
        <v/>
      </c>
      <c r="AF29" s="61">
        <f t="shared" si="9"/>
        <v>0</v>
      </c>
      <c r="AG29" s="61">
        <f t="shared" si="10"/>
        <v>0</v>
      </c>
    </row>
    <row r="30" spans="1:33" ht="25.15" customHeight="1">
      <c r="A30" s="55">
        <f t="shared" si="1"/>
        <v>19</v>
      </c>
      <c r="B30" s="56" t="str">
        <f t="shared" si="11"/>
        <v/>
      </c>
      <c r="C30" s="104"/>
      <c r="D30" s="57" t="str">
        <f t="shared" si="12"/>
        <v/>
      </c>
      <c r="E30" s="57" t="str">
        <f t="shared" si="13"/>
        <v/>
      </c>
      <c r="F30" s="105"/>
      <c r="G30" s="105"/>
      <c r="H30" s="106"/>
      <c r="I30" s="106"/>
      <c r="J30" s="105"/>
      <c r="K30" s="33" t="str">
        <f>IFERROR(VLOOKUP(Z30,※編集不可※選択項目!$U$4:$V$195,2,0),"")</f>
        <v/>
      </c>
      <c r="L30" s="57"/>
      <c r="M30" s="105" t="s">
        <v>231</v>
      </c>
      <c r="N30" s="64" t="str">
        <f>IFERROR(VLOOKUP(C30,Sheet1!$A$2:$F$134,6,0),"")</f>
        <v/>
      </c>
      <c r="O30" s="64" t="str">
        <f t="shared" si="2"/>
        <v/>
      </c>
      <c r="P30" s="105"/>
      <c r="Q30" s="105"/>
      <c r="R30" s="107"/>
      <c r="S30" s="105"/>
      <c r="T30" s="107"/>
      <c r="U30" s="71"/>
      <c r="V30" s="80" t="str">
        <f t="shared" si="3"/>
        <v/>
      </c>
      <c r="W30" s="34"/>
      <c r="X30" s="34"/>
      <c r="Y30" s="35"/>
      <c r="Z30" s="66" t="str">
        <f t="shared" si="4"/>
        <v xml:space="preserve"> / </v>
      </c>
      <c r="AA30" s="87" t="str">
        <f t="shared" si="5"/>
        <v/>
      </c>
      <c r="AB30" s="87" t="str">
        <f t="shared" si="6"/>
        <v/>
      </c>
      <c r="AC30" s="60">
        <f t="shared" si="7"/>
        <v>0</v>
      </c>
      <c r="AD30" s="60">
        <f t="shared" si="8"/>
        <v>0</v>
      </c>
      <c r="AE30" s="60" t="str">
        <f t="shared" si="14"/>
        <v/>
      </c>
      <c r="AF30" s="61">
        <f t="shared" si="9"/>
        <v>0</v>
      </c>
      <c r="AG30" s="61">
        <f t="shared" si="10"/>
        <v>0</v>
      </c>
    </row>
    <row r="31" spans="1:33" ht="25.15" customHeight="1">
      <c r="A31" s="55">
        <f t="shared" si="1"/>
        <v>20</v>
      </c>
      <c r="B31" s="56" t="str">
        <f t="shared" si="11"/>
        <v/>
      </c>
      <c r="C31" s="104"/>
      <c r="D31" s="57" t="str">
        <f t="shared" si="12"/>
        <v/>
      </c>
      <c r="E31" s="57" t="str">
        <f t="shared" si="13"/>
        <v/>
      </c>
      <c r="F31" s="105"/>
      <c r="G31" s="105"/>
      <c r="H31" s="106"/>
      <c r="I31" s="106"/>
      <c r="J31" s="105"/>
      <c r="K31" s="33"/>
      <c r="L31" s="57"/>
      <c r="M31" s="105" t="s">
        <v>231</v>
      </c>
      <c r="N31" s="64" t="str">
        <f>IFERROR(VLOOKUP(C31,Sheet1!$A$2:$F$134,6,0),"")</f>
        <v/>
      </c>
      <c r="O31" s="64" t="str">
        <f t="shared" si="2"/>
        <v/>
      </c>
      <c r="P31" s="105"/>
      <c r="Q31" s="105"/>
      <c r="R31" s="107"/>
      <c r="S31" s="105"/>
      <c r="T31" s="107"/>
      <c r="U31" s="71"/>
      <c r="V31" s="80" t="str">
        <f t="shared" si="3"/>
        <v/>
      </c>
      <c r="W31" s="34"/>
      <c r="X31" s="34"/>
      <c r="Y31" s="35"/>
      <c r="Z31" s="66" t="str">
        <f t="shared" si="4"/>
        <v xml:space="preserve"> / </v>
      </c>
      <c r="AA31" s="87" t="str">
        <f t="shared" si="5"/>
        <v/>
      </c>
      <c r="AB31" s="87" t="str">
        <f t="shared" si="6"/>
        <v/>
      </c>
      <c r="AC31" s="60">
        <f t="shared" si="7"/>
        <v>0</v>
      </c>
      <c r="AD31" s="60">
        <f t="shared" si="8"/>
        <v>0</v>
      </c>
      <c r="AE31" s="60" t="str">
        <f t="shared" si="14"/>
        <v/>
      </c>
      <c r="AF31" s="61">
        <f t="shared" si="9"/>
        <v>0</v>
      </c>
      <c r="AG31" s="61">
        <f t="shared" si="10"/>
        <v>0</v>
      </c>
    </row>
    <row r="32" spans="1:33" ht="25.15" customHeight="1">
      <c r="A32" s="55">
        <f t="shared" si="1"/>
        <v>21</v>
      </c>
      <c r="B32" s="56" t="str">
        <f t="shared" si="11"/>
        <v/>
      </c>
      <c r="C32" s="104"/>
      <c r="D32" s="57" t="str">
        <f t="shared" si="12"/>
        <v/>
      </c>
      <c r="E32" s="57" t="str">
        <f t="shared" si="13"/>
        <v/>
      </c>
      <c r="F32" s="105"/>
      <c r="G32" s="105"/>
      <c r="H32" s="106"/>
      <c r="I32" s="106"/>
      <c r="J32" s="105"/>
      <c r="K32" s="33" t="str">
        <f>IFERROR(VLOOKUP(Z32,※編集不可※選択項目!$U$4:$V$195,2,0)," ")</f>
        <v xml:space="preserve"> </v>
      </c>
      <c r="L32" s="57"/>
      <c r="M32" s="105" t="s">
        <v>231</v>
      </c>
      <c r="N32" s="64" t="str">
        <f>IFERROR(VLOOKUP(C32,Sheet1!$A$2:$F$134,6,0),"")</f>
        <v/>
      </c>
      <c r="O32" s="64" t="str">
        <f t="shared" si="2"/>
        <v/>
      </c>
      <c r="P32" s="105"/>
      <c r="Q32" s="105"/>
      <c r="R32" s="107"/>
      <c r="S32" s="105"/>
      <c r="T32" s="107"/>
      <c r="U32" s="71"/>
      <c r="V32" s="80" t="str">
        <f t="shared" si="3"/>
        <v/>
      </c>
      <c r="W32" s="34"/>
      <c r="X32" s="34"/>
      <c r="Y32" s="35"/>
      <c r="Z32" s="66" t="str">
        <f t="shared" si="4"/>
        <v xml:space="preserve"> / </v>
      </c>
      <c r="AA32" s="87" t="str">
        <f t="shared" si="5"/>
        <v/>
      </c>
      <c r="AB32" s="87" t="str">
        <f t="shared" si="6"/>
        <v/>
      </c>
      <c r="AC32" s="60">
        <f t="shared" si="7"/>
        <v>0</v>
      </c>
      <c r="AD32" s="60">
        <f t="shared" si="8"/>
        <v>0</v>
      </c>
      <c r="AE32" s="60" t="str">
        <f t="shared" si="14"/>
        <v/>
      </c>
      <c r="AF32" s="61">
        <f t="shared" si="9"/>
        <v>0</v>
      </c>
      <c r="AG32" s="61">
        <f t="shared" si="10"/>
        <v>0</v>
      </c>
    </row>
    <row r="33" spans="1:33" ht="25.15" customHeight="1">
      <c r="A33" s="55">
        <f t="shared" si="1"/>
        <v>22</v>
      </c>
      <c r="B33" s="56" t="str">
        <f t="shared" si="11"/>
        <v/>
      </c>
      <c r="C33" s="104"/>
      <c r="D33" s="57" t="str">
        <f t="shared" si="12"/>
        <v/>
      </c>
      <c r="E33" s="57" t="str">
        <f t="shared" si="13"/>
        <v/>
      </c>
      <c r="F33" s="105"/>
      <c r="G33" s="105"/>
      <c r="H33" s="106"/>
      <c r="I33" s="106"/>
      <c r="J33" s="105"/>
      <c r="K33" s="33" t="str">
        <f>IFERROR(VLOOKUP(Z33,※編集不可※選択項目!$U$4:$V$195,2,0)," ")</f>
        <v xml:space="preserve"> </v>
      </c>
      <c r="L33" s="57"/>
      <c r="M33" s="105" t="s">
        <v>231</v>
      </c>
      <c r="N33" s="64" t="str">
        <f>IFERROR(VLOOKUP(C33,Sheet1!$A$2:$F$134,6,0),"")</f>
        <v/>
      </c>
      <c r="O33" s="64" t="str">
        <f t="shared" si="2"/>
        <v/>
      </c>
      <c r="P33" s="105"/>
      <c r="Q33" s="105"/>
      <c r="R33" s="107"/>
      <c r="S33" s="105"/>
      <c r="T33" s="107"/>
      <c r="U33" s="71"/>
      <c r="V33" s="80" t="str">
        <f t="shared" si="3"/>
        <v/>
      </c>
      <c r="W33" s="34"/>
      <c r="X33" s="34"/>
      <c r="Y33" s="35"/>
      <c r="Z33" s="66" t="str">
        <f t="shared" si="4"/>
        <v xml:space="preserve"> / </v>
      </c>
      <c r="AA33" s="87" t="str">
        <f t="shared" si="5"/>
        <v/>
      </c>
      <c r="AB33" s="87" t="str">
        <f t="shared" si="6"/>
        <v/>
      </c>
      <c r="AC33" s="60">
        <f t="shared" si="7"/>
        <v>0</v>
      </c>
      <c r="AD33" s="60">
        <f t="shared" si="8"/>
        <v>0</v>
      </c>
      <c r="AE33" s="60" t="str">
        <f t="shared" si="14"/>
        <v/>
      </c>
      <c r="AF33" s="61">
        <f t="shared" si="9"/>
        <v>0</v>
      </c>
      <c r="AG33" s="61">
        <f t="shared" si="10"/>
        <v>0</v>
      </c>
    </row>
    <row r="34" spans="1:33" ht="25.15" customHeight="1">
      <c r="A34" s="55">
        <f t="shared" si="1"/>
        <v>23</v>
      </c>
      <c r="B34" s="56" t="str">
        <f t="shared" si="11"/>
        <v/>
      </c>
      <c r="C34" s="104"/>
      <c r="D34" s="57" t="str">
        <f t="shared" si="12"/>
        <v/>
      </c>
      <c r="E34" s="57" t="str">
        <f t="shared" si="13"/>
        <v/>
      </c>
      <c r="F34" s="105"/>
      <c r="G34" s="105"/>
      <c r="H34" s="106"/>
      <c r="I34" s="106"/>
      <c r="J34" s="105"/>
      <c r="K34" s="33" t="str">
        <f>IFERROR(VLOOKUP(Z34,※編集不可※選択項目!$U$4:$V$195,2,0)," ")</f>
        <v xml:space="preserve"> </v>
      </c>
      <c r="L34" s="57"/>
      <c r="M34" s="105" t="s">
        <v>231</v>
      </c>
      <c r="N34" s="64" t="str">
        <f>IFERROR(VLOOKUP(C34,Sheet1!$A$2:$F$134,6,0),"")</f>
        <v/>
      </c>
      <c r="O34" s="64" t="str">
        <f t="shared" si="2"/>
        <v/>
      </c>
      <c r="P34" s="105"/>
      <c r="Q34" s="105"/>
      <c r="R34" s="107"/>
      <c r="S34" s="105"/>
      <c r="T34" s="107"/>
      <c r="U34" s="71"/>
      <c r="V34" s="80" t="str">
        <f t="shared" si="3"/>
        <v/>
      </c>
      <c r="W34" s="34"/>
      <c r="X34" s="34"/>
      <c r="Y34" s="35"/>
      <c r="Z34" s="66" t="str">
        <f t="shared" si="4"/>
        <v xml:space="preserve"> / </v>
      </c>
      <c r="AA34" s="87" t="str">
        <f t="shared" si="5"/>
        <v/>
      </c>
      <c r="AB34" s="87" t="str">
        <f t="shared" si="6"/>
        <v/>
      </c>
      <c r="AC34" s="60">
        <f t="shared" si="7"/>
        <v>0</v>
      </c>
      <c r="AD34" s="60">
        <f t="shared" si="8"/>
        <v>0</v>
      </c>
      <c r="AE34" s="60" t="str">
        <f t="shared" si="14"/>
        <v/>
      </c>
      <c r="AF34" s="61">
        <f t="shared" si="9"/>
        <v>0</v>
      </c>
      <c r="AG34" s="61">
        <f t="shared" si="10"/>
        <v>0</v>
      </c>
    </row>
    <row r="35" spans="1:33" ht="25.15" customHeight="1">
      <c r="A35" s="55">
        <f t="shared" si="1"/>
        <v>24</v>
      </c>
      <c r="B35" s="56" t="str">
        <f t="shared" si="11"/>
        <v/>
      </c>
      <c r="C35" s="104"/>
      <c r="D35" s="57" t="str">
        <f t="shared" si="12"/>
        <v/>
      </c>
      <c r="E35" s="57" t="str">
        <f t="shared" si="13"/>
        <v/>
      </c>
      <c r="F35" s="105"/>
      <c r="G35" s="105"/>
      <c r="H35" s="106"/>
      <c r="I35" s="106"/>
      <c r="J35" s="105"/>
      <c r="K35" s="33" t="str">
        <f>IFERROR(VLOOKUP(Z35,※編集不可※選択項目!$U$4:$V$195,2,0)," ")</f>
        <v xml:space="preserve"> </v>
      </c>
      <c r="L35" s="57"/>
      <c r="M35" s="105" t="s">
        <v>231</v>
      </c>
      <c r="N35" s="64" t="str">
        <f>IFERROR(VLOOKUP(C35,Sheet1!$A$2:$F$134,6,0),"")</f>
        <v/>
      </c>
      <c r="O35" s="64" t="str">
        <f t="shared" si="2"/>
        <v/>
      </c>
      <c r="P35" s="105"/>
      <c r="Q35" s="105"/>
      <c r="R35" s="107"/>
      <c r="S35" s="105"/>
      <c r="T35" s="107"/>
      <c r="U35" s="71"/>
      <c r="V35" s="80" t="str">
        <f t="shared" si="3"/>
        <v/>
      </c>
      <c r="W35" s="34"/>
      <c r="X35" s="34"/>
      <c r="Y35" s="35"/>
      <c r="Z35" s="66" t="str">
        <f t="shared" si="4"/>
        <v xml:space="preserve"> / </v>
      </c>
      <c r="AA35" s="87" t="str">
        <f t="shared" si="5"/>
        <v/>
      </c>
      <c r="AB35" s="87" t="str">
        <f t="shared" si="6"/>
        <v/>
      </c>
      <c r="AC35" s="60">
        <f t="shared" si="7"/>
        <v>0</v>
      </c>
      <c r="AD35" s="60">
        <f t="shared" si="8"/>
        <v>0</v>
      </c>
      <c r="AE35" s="60" t="str">
        <f t="shared" si="14"/>
        <v/>
      </c>
      <c r="AF35" s="61">
        <f t="shared" si="9"/>
        <v>0</v>
      </c>
      <c r="AG35" s="61">
        <f t="shared" si="10"/>
        <v>0</v>
      </c>
    </row>
    <row r="36" spans="1:33" ht="25.15" customHeight="1">
      <c r="A36" s="55">
        <f t="shared" si="1"/>
        <v>25</v>
      </c>
      <c r="B36" s="56" t="str">
        <f t="shared" si="11"/>
        <v/>
      </c>
      <c r="C36" s="104"/>
      <c r="D36" s="57" t="str">
        <f t="shared" si="12"/>
        <v/>
      </c>
      <c r="E36" s="57" t="str">
        <f t="shared" si="13"/>
        <v/>
      </c>
      <c r="F36" s="105"/>
      <c r="G36" s="105"/>
      <c r="H36" s="106"/>
      <c r="I36" s="106"/>
      <c r="J36" s="105"/>
      <c r="K36" s="33" t="str">
        <f>IFERROR(VLOOKUP(Z36,※編集不可※選択項目!$U$4:$V$195,2,0)," ")</f>
        <v xml:space="preserve"> </v>
      </c>
      <c r="L36" s="57"/>
      <c r="M36" s="105" t="s">
        <v>231</v>
      </c>
      <c r="N36" s="64" t="str">
        <f>IFERROR(VLOOKUP(C36,Sheet1!$A$2:$F$134,6,0),"")</f>
        <v/>
      </c>
      <c r="O36" s="64" t="str">
        <f t="shared" si="2"/>
        <v/>
      </c>
      <c r="P36" s="105"/>
      <c r="Q36" s="105"/>
      <c r="R36" s="107"/>
      <c r="S36" s="105"/>
      <c r="T36" s="107"/>
      <c r="U36" s="71"/>
      <c r="V36" s="80" t="str">
        <f t="shared" si="3"/>
        <v/>
      </c>
      <c r="W36" s="34"/>
      <c r="X36" s="34"/>
      <c r="Y36" s="35"/>
      <c r="Z36" s="66" t="str">
        <f t="shared" si="4"/>
        <v xml:space="preserve"> / </v>
      </c>
      <c r="AA36" s="87" t="str">
        <f t="shared" si="5"/>
        <v/>
      </c>
      <c r="AB36" s="87" t="str">
        <f t="shared" si="6"/>
        <v/>
      </c>
      <c r="AC36" s="60">
        <f t="shared" si="7"/>
        <v>0</v>
      </c>
      <c r="AD36" s="60">
        <f t="shared" si="8"/>
        <v>0</v>
      </c>
      <c r="AE36" s="60" t="str">
        <f t="shared" si="14"/>
        <v/>
      </c>
      <c r="AF36" s="61">
        <f t="shared" si="9"/>
        <v>0</v>
      </c>
      <c r="AG36" s="61">
        <f t="shared" si="10"/>
        <v>0</v>
      </c>
    </row>
    <row r="37" spans="1:33" ht="25.15" customHeight="1">
      <c r="A37" s="55">
        <f t="shared" si="1"/>
        <v>26</v>
      </c>
      <c r="B37" s="56" t="str">
        <f t="shared" si="11"/>
        <v/>
      </c>
      <c r="C37" s="104"/>
      <c r="D37" s="57" t="str">
        <f t="shared" si="12"/>
        <v/>
      </c>
      <c r="E37" s="57" t="str">
        <f t="shared" si="13"/>
        <v/>
      </c>
      <c r="F37" s="105"/>
      <c r="G37" s="105"/>
      <c r="H37" s="106"/>
      <c r="I37" s="106"/>
      <c r="J37" s="105"/>
      <c r="K37" s="33" t="str">
        <f>IFERROR(VLOOKUP(Z37,※編集不可※選択項目!$U$4:$V$195,2,0)," ")</f>
        <v xml:space="preserve"> </v>
      </c>
      <c r="L37" s="57"/>
      <c r="M37" s="105" t="s">
        <v>231</v>
      </c>
      <c r="N37" s="64" t="str">
        <f>IFERROR(VLOOKUP(C37,Sheet1!$A$2:$F$134,6,0),"")</f>
        <v/>
      </c>
      <c r="O37" s="64" t="str">
        <f t="shared" si="2"/>
        <v/>
      </c>
      <c r="P37" s="105"/>
      <c r="Q37" s="105"/>
      <c r="R37" s="107"/>
      <c r="S37" s="105"/>
      <c r="T37" s="107"/>
      <c r="U37" s="71"/>
      <c r="V37" s="80" t="str">
        <f t="shared" si="3"/>
        <v/>
      </c>
      <c r="W37" s="34"/>
      <c r="X37" s="34"/>
      <c r="Y37" s="35"/>
      <c r="Z37" s="66" t="str">
        <f t="shared" si="4"/>
        <v xml:space="preserve"> / </v>
      </c>
      <c r="AA37" s="87" t="str">
        <f t="shared" si="5"/>
        <v/>
      </c>
      <c r="AB37" s="87" t="str">
        <f t="shared" si="6"/>
        <v/>
      </c>
      <c r="AC37" s="60">
        <f t="shared" si="7"/>
        <v>0</v>
      </c>
      <c r="AD37" s="60">
        <f t="shared" si="8"/>
        <v>0</v>
      </c>
      <c r="AE37" s="60" t="str">
        <f t="shared" si="14"/>
        <v/>
      </c>
      <c r="AF37" s="61">
        <f t="shared" si="9"/>
        <v>0</v>
      </c>
      <c r="AG37" s="61">
        <f t="shared" si="10"/>
        <v>0</v>
      </c>
    </row>
    <row r="38" spans="1:33" ht="25.15" customHeight="1">
      <c r="A38" s="55">
        <f t="shared" si="1"/>
        <v>27</v>
      </c>
      <c r="B38" s="56" t="str">
        <f t="shared" si="11"/>
        <v/>
      </c>
      <c r="C38" s="104"/>
      <c r="D38" s="57" t="str">
        <f t="shared" si="12"/>
        <v/>
      </c>
      <c r="E38" s="57" t="str">
        <f t="shared" si="13"/>
        <v/>
      </c>
      <c r="F38" s="105"/>
      <c r="G38" s="105"/>
      <c r="H38" s="106"/>
      <c r="I38" s="106"/>
      <c r="J38" s="105"/>
      <c r="K38" s="33" t="str">
        <f>IFERROR(VLOOKUP(Z38,※編集不可※選択項目!$U$4:$V$195,2,0)," ")</f>
        <v xml:space="preserve"> </v>
      </c>
      <c r="L38" s="57"/>
      <c r="M38" s="105" t="s">
        <v>231</v>
      </c>
      <c r="N38" s="64" t="str">
        <f>IFERROR(VLOOKUP(C38,Sheet1!$A$2:$F$134,6,0),"")</f>
        <v/>
      </c>
      <c r="O38" s="64" t="str">
        <f t="shared" si="2"/>
        <v/>
      </c>
      <c r="P38" s="105"/>
      <c r="Q38" s="105"/>
      <c r="R38" s="107"/>
      <c r="S38" s="105"/>
      <c r="T38" s="107"/>
      <c r="U38" s="71"/>
      <c r="V38" s="80" t="str">
        <f t="shared" si="3"/>
        <v/>
      </c>
      <c r="W38" s="34"/>
      <c r="X38" s="34"/>
      <c r="Y38" s="35"/>
      <c r="Z38" s="66" t="str">
        <f t="shared" si="4"/>
        <v xml:space="preserve"> / </v>
      </c>
      <c r="AA38" s="87" t="str">
        <f t="shared" si="5"/>
        <v/>
      </c>
      <c r="AB38" s="87" t="str">
        <f t="shared" si="6"/>
        <v/>
      </c>
      <c r="AC38" s="60">
        <f t="shared" si="7"/>
        <v>0</v>
      </c>
      <c r="AD38" s="60">
        <f t="shared" si="8"/>
        <v>0</v>
      </c>
      <c r="AE38" s="60" t="str">
        <f t="shared" si="14"/>
        <v/>
      </c>
      <c r="AF38" s="61">
        <f t="shared" si="9"/>
        <v>0</v>
      </c>
      <c r="AG38" s="61">
        <f t="shared" si="10"/>
        <v>0</v>
      </c>
    </row>
    <row r="39" spans="1:33" ht="25.15" customHeight="1">
      <c r="A39" s="55">
        <f t="shared" si="1"/>
        <v>28</v>
      </c>
      <c r="B39" s="56" t="str">
        <f t="shared" si="11"/>
        <v/>
      </c>
      <c r="C39" s="104"/>
      <c r="D39" s="57" t="str">
        <f t="shared" si="12"/>
        <v/>
      </c>
      <c r="E39" s="57" t="str">
        <f t="shared" si="13"/>
        <v/>
      </c>
      <c r="F39" s="105"/>
      <c r="G39" s="105"/>
      <c r="H39" s="106"/>
      <c r="I39" s="106"/>
      <c r="J39" s="105"/>
      <c r="K39" s="33" t="str">
        <f>IFERROR(VLOOKUP(Z39,※編集不可※選択項目!$U$4:$V$195,2,0)," ")</f>
        <v xml:space="preserve"> </v>
      </c>
      <c r="L39" s="57"/>
      <c r="M39" s="105" t="s">
        <v>231</v>
      </c>
      <c r="N39" s="64" t="str">
        <f>IFERROR(VLOOKUP(C39,Sheet1!$A$2:$F$134,6,0),"")</f>
        <v/>
      </c>
      <c r="O39" s="64" t="str">
        <f t="shared" si="2"/>
        <v/>
      </c>
      <c r="P39" s="105"/>
      <c r="Q39" s="105"/>
      <c r="R39" s="107"/>
      <c r="S39" s="105"/>
      <c r="T39" s="107"/>
      <c r="U39" s="71"/>
      <c r="V39" s="80" t="str">
        <f t="shared" si="3"/>
        <v/>
      </c>
      <c r="W39" s="34"/>
      <c r="X39" s="34"/>
      <c r="Y39" s="35"/>
      <c r="Z39" s="66" t="str">
        <f t="shared" si="4"/>
        <v xml:space="preserve"> / </v>
      </c>
      <c r="AA39" s="87" t="str">
        <f t="shared" si="5"/>
        <v/>
      </c>
      <c r="AB39" s="87" t="str">
        <f t="shared" si="6"/>
        <v/>
      </c>
      <c r="AC39" s="60">
        <f t="shared" si="7"/>
        <v>0</v>
      </c>
      <c r="AD39" s="60">
        <f t="shared" si="8"/>
        <v>0</v>
      </c>
      <c r="AE39" s="60" t="str">
        <f t="shared" si="14"/>
        <v/>
      </c>
      <c r="AF39" s="61">
        <f t="shared" si="9"/>
        <v>0</v>
      </c>
      <c r="AG39" s="61">
        <f t="shared" si="10"/>
        <v>0</v>
      </c>
    </row>
    <row r="40" spans="1:33" ht="25.15" customHeight="1">
      <c r="A40" s="55">
        <f t="shared" si="1"/>
        <v>29</v>
      </c>
      <c r="B40" s="56" t="str">
        <f t="shared" si="11"/>
        <v/>
      </c>
      <c r="C40" s="104"/>
      <c r="D40" s="57" t="str">
        <f t="shared" si="12"/>
        <v/>
      </c>
      <c r="E40" s="57" t="str">
        <f t="shared" si="13"/>
        <v/>
      </c>
      <c r="F40" s="105"/>
      <c r="G40" s="105"/>
      <c r="H40" s="106"/>
      <c r="I40" s="106"/>
      <c r="J40" s="105"/>
      <c r="K40" s="33" t="str">
        <f>IFERROR(VLOOKUP(Z40,※編集不可※選択項目!$U$4:$V$195,2,0)," ")</f>
        <v xml:space="preserve"> </v>
      </c>
      <c r="L40" s="57"/>
      <c r="M40" s="105" t="s">
        <v>231</v>
      </c>
      <c r="N40" s="64" t="str">
        <f>IFERROR(VLOOKUP(C40,Sheet1!$A$2:$F$134,6,0),"")</f>
        <v/>
      </c>
      <c r="O40" s="64" t="str">
        <f t="shared" si="2"/>
        <v/>
      </c>
      <c r="P40" s="105"/>
      <c r="Q40" s="105"/>
      <c r="R40" s="107"/>
      <c r="S40" s="105"/>
      <c r="T40" s="107"/>
      <c r="U40" s="71"/>
      <c r="V40" s="80" t="str">
        <f t="shared" si="3"/>
        <v/>
      </c>
      <c r="W40" s="34"/>
      <c r="X40" s="34"/>
      <c r="Y40" s="35"/>
      <c r="Z40" s="66" t="str">
        <f t="shared" si="4"/>
        <v xml:space="preserve"> / </v>
      </c>
      <c r="AA40" s="87" t="str">
        <f t="shared" si="5"/>
        <v/>
      </c>
      <c r="AB40" s="87" t="str">
        <f t="shared" si="6"/>
        <v/>
      </c>
      <c r="AC40" s="60">
        <f t="shared" si="7"/>
        <v>0</v>
      </c>
      <c r="AD40" s="60">
        <f t="shared" si="8"/>
        <v>0</v>
      </c>
      <c r="AE40" s="60" t="str">
        <f t="shared" si="14"/>
        <v/>
      </c>
      <c r="AF40" s="61">
        <f t="shared" si="9"/>
        <v>0</v>
      </c>
      <c r="AG40" s="61">
        <f t="shared" si="10"/>
        <v>0</v>
      </c>
    </row>
    <row r="41" spans="1:33" ht="25.15" customHeight="1">
      <c r="A41" s="55">
        <f t="shared" si="1"/>
        <v>30</v>
      </c>
      <c r="B41" s="56" t="str">
        <f t="shared" si="11"/>
        <v/>
      </c>
      <c r="C41" s="104"/>
      <c r="D41" s="57" t="str">
        <f t="shared" si="12"/>
        <v/>
      </c>
      <c r="E41" s="57" t="str">
        <f t="shared" si="13"/>
        <v/>
      </c>
      <c r="F41" s="105"/>
      <c r="G41" s="105"/>
      <c r="H41" s="106"/>
      <c r="I41" s="106"/>
      <c r="J41" s="105"/>
      <c r="K41" s="33" t="str">
        <f>IFERROR(VLOOKUP(Z41,※編集不可※選択項目!$U$4:$V$195,2,0)," ")</f>
        <v xml:space="preserve"> </v>
      </c>
      <c r="L41" s="57"/>
      <c r="M41" s="105" t="s">
        <v>231</v>
      </c>
      <c r="N41" s="64" t="str">
        <f>IFERROR(VLOOKUP(C41,Sheet1!$A$2:$F$134,6,0),"")</f>
        <v/>
      </c>
      <c r="O41" s="64" t="str">
        <f t="shared" si="2"/>
        <v/>
      </c>
      <c r="P41" s="105"/>
      <c r="Q41" s="105"/>
      <c r="R41" s="107"/>
      <c r="S41" s="105"/>
      <c r="T41" s="107"/>
      <c r="U41" s="71"/>
      <c r="V41" s="80" t="str">
        <f t="shared" si="3"/>
        <v/>
      </c>
      <c r="W41" s="34"/>
      <c r="X41" s="34"/>
      <c r="Y41" s="35"/>
      <c r="Z41" s="66" t="str">
        <f t="shared" si="4"/>
        <v xml:space="preserve"> / </v>
      </c>
      <c r="AA41" s="87" t="str">
        <f t="shared" si="5"/>
        <v/>
      </c>
      <c r="AB41" s="87" t="str">
        <f t="shared" si="6"/>
        <v/>
      </c>
      <c r="AC41" s="60">
        <f t="shared" si="7"/>
        <v>0</v>
      </c>
      <c r="AD41" s="60">
        <f t="shared" si="8"/>
        <v>0</v>
      </c>
      <c r="AE41" s="60" t="str">
        <f t="shared" si="14"/>
        <v/>
      </c>
      <c r="AF41" s="61">
        <f t="shared" si="9"/>
        <v>0</v>
      </c>
      <c r="AG41" s="61">
        <f t="shared" si="10"/>
        <v>0</v>
      </c>
    </row>
    <row r="42" spans="1:33" ht="25.15" customHeight="1">
      <c r="A42" s="55">
        <f t="shared" si="1"/>
        <v>31</v>
      </c>
      <c r="B42" s="56" t="str">
        <f t="shared" si="11"/>
        <v/>
      </c>
      <c r="C42" s="104"/>
      <c r="D42" s="57" t="str">
        <f t="shared" si="12"/>
        <v/>
      </c>
      <c r="E42" s="57" t="str">
        <f t="shared" si="13"/>
        <v/>
      </c>
      <c r="F42" s="105"/>
      <c r="G42" s="105"/>
      <c r="H42" s="106"/>
      <c r="I42" s="106"/>
      <c r="J42" s="105"/>
      <c r="K42" s="33" t="str">
        <f>IFERROR(VLOOKUP(Z42,※編集不可※選択項目!$U$4:$V$195,2,0)," ")</f>
        <v xml:space="preserve"> </v>
      </c>
      <c r="L42" s="57"/>
      <c r="M42" s="105" t="s">
        <v>231</v>
      </c>
      <c r="N42" s="64" t="str">
        <f>IFERROR(VLOOKUP(C42,Sheet1!$A$2:$F$134,6,0),"")</f>
        <v/>
      </c>
      <c r="O42" s="64" t="str">
        <f t="shared" si="2"/>
        <v/>
      </c>
      <c r="P42" s="105"/>
      <c r="Q42" s="105"/>
      <c r="R42" s="107"/>
      <c r="S42" s="105"/>
      <c r="T42" s="107"/>
      <c r="U42" s="71"/>
      <c r="V42" s="80" t="str">
        <f t="shared" si="3"/>
        <v/>
      </c>
      <c r="W42" s="34"/>
      <c r="X42" s="34"/>
      <c r="Y42" s="35"/>
      <c r="Z42" s="66" t="str">
        <f t="shared" si="4"/>
        <v xml:space="preserve"> / </v>
      </c>
      <c r="AA42" s="87" t="str">
        <f t="shared" si="5"/>
        <v/>
      </c>
      <c r="AB42" s="87" t="str">
        <f t="shared" si="6"/>
        <v/>
      </c>
      <c r="AC42" s="60">
        <f t="shared" si="7"/>
        <v>0</v>
      </c>
      <c r="AD42" s="60">
        <f t="shared" si="8"/>
        <v>0</v>
      </c>
      <c r="AE42" s="60" t="str">
        <f t="shared" si="14"/>
        <v/>
      </c>
      <c r="AF42" s="61">
        <f t="shared" si="9"/>
        <v>0</v>
      </c>
      <c r="AG42" s="61">
        <f t="shared" si="10"/>
        <v>0</v>
      </c>
    </row>
    <row r="43" spans="1:33" ht="25.15" customHeight="1">
      <c r="A43" s="55">
        <f t="shared" si="1"/>
        <v>32</v>
      </c>
      <c r="B43" s="56" t="str">
        <f t="shared" si="11"/>
        <v/>
      </c>
      <c r="C43" s="104"/>
      <c r="D43" s="57" t="str">
        <f t="shared" si="12"/>
        <v/>
      </c>
      <c r="E43" s="57" t="str">
        <f t="shared" si="13"/>
        <v/>
      </c>
      <c r="F43" s="105"/>
      <c r="G43" s="105"/>
      <c r="H43" s="106"/>
      <c r="I43" s="106"/>
      <c r="J43" s="105"/>
      <c r="K43" s="33" t="str">
        <f>IFERROR(VLOOKUP(Z43,※編集不可※選択項目!$U$4:$V$195,2,0)," ")</f>
        <v xml:space="preserve"> </v>
      </c>
      <c r="L43" s="57"/>
      <c r="M43" s="105" t="s">
        <v>231</v>
      </c>
      <c r="N43" s="64" t="str">
        <f>IFERROR(VLOOKUP(C43,Sheet1!$A$2:$F$134,6,0),"")</f>
        <v/>
      </c>
      <c r="O43" s="64" t="str">
        <f t="shared" si="2"/>
        <v/>
      </c>
      <c r="P43" s="105"/>
      <c r="Q43" s="105"/>
      <c r="R43" s="107"/>
      <c r="S43" s="105"/>
      <c r="T43" s="107"/>
      <c r="U43" s="71"/>
      <c r="V43" s="80" t="str">
        <f t="shared" si="3"/>
        <v/>
      </c>
      <c r="W43" s="34"/>
      <c r="X43" s="34"/>
      <c r="Y43" s="35"/>
      <c r="Z43" s="66" t="str">
        <f t="shared" si="4"/>
        <v xml:space="preserve"> / </v>
      </c>
      <c r="AA43" s="87" t="str">
        <f t="shared" si="5"/>
        <v/>
      </c>
      <c r="AB43" s="87" t="str">
        <f t="shared" si="6"/>
        <v/>
      </c>
      <c r="AC43" s="60">
        <f t="shared" si="7"/>
        <v>0</v>
      </c>
      <c r="AD43" s="60">
        <f t="shared" si="8"/>
        <v>0</v>
      </c>
      <c r="AE43" s="60" t="str">
        <f t="shared" si="14"/>
        <v/>
      </c>
      <c r="AF43" s="61">
        <f t="shared" si="9"/>
        <v>0</v>
      </c>
      <c r="AG43" s="61">
        <f t="shared" si="10"/>
        <v>0</v>
      </c>
    </row>
    <row r="44" spans="1:33" ht="25.15" customHeight="1">
      <c r="A44" s="55">
        <f t="shared" ref="A44:A61" si="15">ROW()-11</f>
        <v>33</v>
      </c>
      <c r="B44" s="56" t="str">
        <f t="shared" si="11"/>
        <v/>
      </c>
      <c r="C44" s="104"/>
      <c r="D44" s="57" t="str">
        <f t="shared" si="12"/>
        <v/>
      </c>
      <c r="E44" s="57" t="str">
        <f t="shared" si="13"/>
        <v/>
      </c>
      <c r="F44" s="105"/>
      <c r="G44" s="105"/>
      <c r="H44" s="106"/>
      <c r="I44" s="106"/>
      <c r="J44" s="105"/>
      <c r="K44" s="33" t="str">
        <f>IFERROR(VLOOKUP(Z44,※編集不可※選択項目!$U$4:$V$195,2,0)," ")</f>
        <v xml:space="preserve"> </v>
      </c>
      <c r="L44" s="57"/>
      <c r="M44" s="105" t="s">
        <v>231</v>
      </c>
      <c r="N44" s="64" t="str">
        <f>IFERROR(VLOOKUP(C44,Sheet1!$A$2:$F$134,6,0),"")</f>
        <v/>
      </c>
      <c r="O44" s="64" t="str">
        <f t="shared" si="2"/>
        <v/>
      </c>
      <c r="P44" s="105"/>
      <c r="Q44" s="105"/>
      <c r="R44" s="107"/>
      <c r="S44" s="105"/>
      <c r="T44" s="107"/>
      <c r="U44" s="71"/>
      <c r="V44" s="80" t="str">
        <f t="shared" ref="V44:V61" si="16">IF(G44="","",G44)</f>
        <v/>
      </c>
      <c r="W44" s="34"/>
      <c r="X44" s="34"/>
      <c r="Y44" s="35"/>
      <c r="Z44" s="66" t="str">
        <f t="shared" ref="Z44:Z61" si="17">C44&amp;H44&amp;" / "&amp;I44</f>
        <v xml:space="preserve"> / </v>
      </c>
      <c r="AA44" s="87" t="str">
        <f t="shared" ref="AA44:AA61" si="18">RIGHT($H44,4)</f>
        <v/>
      </c>
      <c r="AB44" s="87" t="str">
        <f t="shared" ref="AB44:AB61" si="19">SUBSTITUTE($I44,"kVA","")</f>
        <v/>
      </c>
      <c r="AC44" s="60">
        <f t="shared" ref="AC44:AC61" si="20">IF(AND(($C44&lt;&gt;""),(OR($C$2="",$F$2="",$G$3="",F44="",G44="",H44="",I44="",P44="",Q44=""))),1,0)</f>
        <v>0</v>
      </c>
      <c r="AD44" s="60">
        <f t="shared" ref="AD44:AD61" si="21">IF(AND($G44&lt;&gt;"",COUNTIF($G44,"*■*")&gt;0,$S44=""),1,0)</f>
        <v>0</v>
      </c>
      <c r="AE44" s="60" t="str">
        <f t="shared" si="14"/>
        <v/>
      </c>
      <c r="AF44" s="61">
        <f t="shared" ref="AF44:AF61" si="22">IF(AE44="",0,COUNTIF($AE$12:$AE$1048576,AE44))</f>
        <v>0</v>
      </c>
      <c r="AG44" s="61">
        <f t="shared" ref="AG44:AG61" si="23">IF(AND(($C44&lt;&gt;""),IF($N44&gt;$O44,1,0)),1,0)</f>
        <v>0</v>
      </c>
    </row>
    <row r="45" spans="1:33" ht="25.15" customHeight="1">
      <c r="A45" s="55">
        <f t="shared" si="15"/>
        <v>34</v>
      </c>
      <c r="B45" s="56" t="str">
        <f t="shared" si="11"/>
        <v/>
      </c>
      <c r="C45" s="104"/>
      <c r="D45" s="57" t="str">
        <f t="shared" si="12"/>
        <v/>
      </c>
      <c r="E45" s="57" t="str">
        <f t="shared" si="13"/>
        <v/>
      </c>
      <c r="F45" s="105"/>
      <c r="G45" s="105"/>
      <c r="H45" s="106"/>
      <c r="I45" s="106"/>
      <c r="J45" s="105"/>
      <c r="K45" s="33" t="str">
        <f>IFERROR(VLOOKUP(Z45,※編集不可※選択項目!$U$4:$V$195,2,0)," ")</f>
        <v xml:space="preserve"> </v>
      </c>
      <c r="L45" s="57"/>
      <c r="M45" s="105" t="s">
        <v>231</v>
      </c>
      <c r="N45" s="64" t="str">
        <f>IFERROR(VLOOKUP(C45,Sheet1!$A$2:$F$134,6,0),"")</f>
        <v/>
      </c>
      <c r="O45" s="64" t="str">
        <f t="shared" si="2"/>
        <v/>
      </c>
      <c r="P45" s="105"/>
      <c r="Q45" s="105"/>
      <c r="R45" s="107"/>
      <c r="S45" s="105"/>
      <c r="T45" s="107"/>
      <c r="U45" s="71"/>
      <c r="V45" s="80" t="str">
        <f t="shared" si="16"/>
        <v/>
      </c>
      <c r="W45" s="34"/>
      <c r="X45" s="34"/>
      <c r="Y45" s="35"/>
      <c r="Z45" s="66" t="str">
        <f t="shared" si="17"/>
        <v xml:space="preserve"> / </v>
      </c>
      <c r="AA45" s="87" t="str">
        <f t="shared" si="18"/>
        <v/>
      </c>
      <c r="AB45" s="87" t="str">
        <f t="shared" si="19"/>
        <v/>
      </c>
      <c r="AC45" s="60">
        <f t="shared" si="20"/>
        <v>0</v>
      </c>
      <c r="AD45" s="60">
        <f t="shared" si="21"/>
        <v>0</v>
      </c>
      <c r="AE45" s="60" t="str">
        <f t="shared" si="14"/>
        <v/>
      </c>
      <c r="AF45" s="61">
        <f t="shared" si="22"/>
        <v>0</v>
      </c>
      <c r="AG45" s="61">
        <f t="shared" si="23"/>
        <v>0</v>
      </c>
    </row>
    <row r="46" spans="1:33" ht="25.15" customHeight="1">
      <c r="A46" s="55">
        <f t="shared" si="15"/>
        <v>35</v>
      </c>
      <c r="B46" s="56" t="str">
        <f t="shared" si="11"/>
        <v/>
      </c>
      <c r="C46" s="104"/>
      <c r="D46" s="57" t="str">
        <f t="shared" si="12"/>
        <v/>
      </c>
      <c r="E46" s="57" t="str">
        <f t="shared" si="13"/>
        <v/>
      </c>
      <c r="F46" s="105"/>
      <c r="G46" s="105"/>
      <c r="H46" s="106"/>
      <c r="I46" s="106"/>
      <c r="J46" s="105"/>
      <c r="K46" s="33" t="str">
        <f>IFERROR(VLOOKUP(Z46,※編集不可※選択項目!$U$4:$V$195,2,0)," ")</f>
        <v xml:space="preserve"> </v>
      </c>
      <c r="L46" s="57"/>
      <c r="M46" s="105" t="s">
        <v>231</v>
      </c>
      <c r="N46" s="64" t="str">
        <f>IFERROR(VLOOKUP(C46,Sheet1!$A$2:$F$134,6,0),"")</f>
        <v/>
      </c>
      <c r="O46" s="64" t="str">
        <f t="shared" si="2"/>
        <v/>
      </c>
      <c r="P46" s="105"/>
      <c r="Q46" s="105"/>
      <c r="R46" s="107"/>
      <c r="S46" s="105"/>
      <c r="T46" s="107"/>
      <c r="U46" s="71"/>
      <c r="V46" s="80" t="str">
        <f t="shared" si="16"/>
        <v/>
      </c>
      <c r="W46" s="34"/>
      <c r="X46" s="34"/>
      <c r="Y46" s="35"/>
      <c r="Z46" s="66" t="str">
        <f t="shared" si="17"/>
        <v xml:space="preserve"> / </v>
      </c>
      <c r="AA46" s="87" t="str">
        <f t="shared" si="18"/>
        <v/>
      </c>
      <c r="AB46" s="87" t="str">
        <f t="shared" si="19"/>
        <v/>
      </c>
      <c r="AC46" s="60">
        <f t="shared" si="20"/>
        <v>0</v>
      </c>
      <c r="AD46" s="60">
        <f t="shared" si="21"/>
        <v>0</v>
      </c>
      <c r="AE46" s="60" t="str">
        <f t="shared" si="14"/>
        <v/>
      </c>
      <c r="AF46" s="61">
        <f t="shared" si="22"/>
        <v>0</v>
      </c>
      <c r="AG46" s="61">
        <f t="shared" si="23"/>
        <v>0</v>
      </c>
    </row>
    <row r="47" spans="1:33" ht="25.15" customHeight="1">
      <c r="A47" s="55">
        <f t="shared" si="15"/>
        <v>36</v>
      </c>
      <c r="B47" s="56" t="str">
        <f t="shared" si="11"/>
        <v/>
      </c>
      <c r="C47" s="104"/>
      <c r="D47" s="57" t="str">
        <f t="shared" si="12"/>
        <v/>
      </c>
      <c r="E47" s="57" t="str">
        <f t="shared" si="13"/>
        <v/>
      </c>
      <c r="F47" s="105"/>
      <c r="G47" s="105"/>
      <c r="H47" s="106"/>
      <c r="I47" s="106"/>
      <c r="J47" s="105"/>
      <c r="K47" s="33" t="str">
        <f>IFERROR(VLOOKUP(Z47,※編集不可※選択項目!$U$4:$V$195,2,0)," ")</f>
        <v xml:space="preserve"> </v>
      </c>
      <c r="L47" s="57"/>
      <c r="M47" s="105" t="s">
        <v>231</v>
      </c>
      <c r="N47" s="64" t="str">
        <f>IFERROR(VLOOKUP(C47,Sheet1!$A$2:$F$134,6,0),"")</f>
        <v/>
      </c>
      <c r="O47" s="64" t="str">
        <f t="shared" si="2"/>
        <v/>
      </c>
      <c r="P47" s="105"/>
      <c r="Q47" s="105"/>
      <c r="R47" s="107"/>
      <c r="S47" s="105"/>
      <c r="T47" s="107"/>
      <c r="U47" s="71"/>
      <c r="V47" s="80" t="str">
        <f t="shared" si="16"/>
        <v/>
      </c>
      <c r="W47" s="34"/>
      <c r="X47" s="34"/>
      <c r="Y47" s="35"/>
      <c r="Z47" s="66" t="str">
        <f t="shared" si="17"/>
        <v xml:space="preserve"> / </v>
      </c>
      <c r="AA47" s="87" t="str">
        <f t="shared" si="18"/>
        <v/>
      </c>
      <c r="AB47" s="87" t="str">
        <f t="shared" si="19"/>
        <v/>
      </c>
      <c r="AC47" s="60">
        <f t="shared" si="20"/>
        <v>0</v>
      </c>
      <c r="AD47" s="60">
        <f t="shared" si="21"/>
        <v>0</v>
      </c>
      <c r="AE47" s="60" t="str">
        <f t="shared" si="14"/>
        <v/>
      </c>
      <c r="AF47" s="61">
        <f t="shared" si="22"/>
        <v>0</v>
      </c>
      <c r="AG47" s="61">
        <f t="shared" si="23"/>
        <v>0</v>
      </c>
    </row>
    <row r="48" spans="1:33" ht="25.15" customHeight="1">
      <c r="A48" s="55">
        <f t="shared" si="15"/>
        <v>37</v>
      </c>
      <c r="B48" s="56" t="str">
        <f t="shared" si="11"/>
        <v/>
      </c>
      <c r="C48" s="104"/>
      <c r="D48" s="57" t="str">
        <f t="shared" si="12"/>
        <v/>
      </c>
      <c r="E48" s="57" t="str">
        <f t="shared" si="13"/>
        <v/>
      </c>
      <c r="F48" s="105"/>
      <c r="G48" s="105"/>
      <c r="H48" s="106"/>
      <c r="I48" s="106"/>
      <c r="J48" s="105"/>
      <c r="K48" s="33" t="str">
        <f>IFERROR(VLOOKUP(Z48,※編集不可※選択項目!$U$4:$V$195,2,0)," ")</f>
        <v xml:space="preserve"> </v>
      </c>
      <c r="L48" s="57"/>
      <c r="M48" s="105" t="s">
        <v>231</v>
      </c>
      <c r="N48" s="64" t="str">
        <f>IFERROR(VLOOKUP(C48,Sheet1!$A$2:$F$134,6,0),"")</f>
        <v/>
      </c>
      <c r="O48" s="64" t="str">
        <f t="shared" si="2"/>
        <v/>
      </c>
      <c r="P48" s="105"/>
      <c r="Q48" s="105"/>
      <c r="R48" s="107"/>
      <c r="S48" s="105"/>
      <c r="T48" s="107"/>
      <c r="U48" s="71"/>
      <c r="V48" s="80" t="str">
        <f t="shared" si="16"/>
        <v/>
      </c>
      <c r="W48" s="34"/>
      <c r="X48" s="34"/>
      <c r="Y48" s="35"/>
      <c r="Z48" s="66" t="str">
        <f t="shared" si="17"/>
        <v xml:space="preserve"> / </v>
      </c>
      <c r="AA48" s="87" t="str">
        <f t="shared" si="18"/>
        <v/>
      </c>
      <c r="AB48" s="87" t="str">
        <f t="shared" si="19"/>
        <v/>
      </c>
      <c r="AC48" s="60">
        <f t="shared" si="20"/>
        <v>0</v>
      </c>
      <c r="AD48" s="60">
        <f t="shared" si="21"/>
        <v>0</v>
      </c>
      <c r="AE48" s="60" t="str">
        <f t="shared" si="14"/>
        <v/>
      </c>
      <c r="AF48" s="61">
        <f t="shared" si="22"/>
        <v>0</v>
      </c>
      <c r="AG48" s="61">
        <f t="shared" si="23"/>
        <v>0</v>
      </c>
    </row>
    <row r="49" spans="1:33" ht="25.15" customHeight="1">
      <c r="A49" s="55">
        <f t="shared" si="15"/>
        <v>38</v>
      </c>
      <c r="B49" s="56" t="str">
        <f t="shared" si="11"/>
        <v/>
      </c>
      <c r="C49" s="104"/>
      <c r="D49" s="57" t="str">
        <f t="shared" si="12"/>
        <v/>
      </c>
      <c r="E49" s="57" t="str">
        <f t="shared" si="13"/>
        <v/>
      </c>
      <c r="F49" s="105"/>
      <c r="G49" s="105"/>
      <c r="H49" s="106"/>
      <c r="I49" s="106"/>
      <c r="J49" s="105"/>
      <c r="K49" s="33" t="str">
        <f>IFERROR(VLOOKUP(Z49,※編集不可※選択項目!$U$4:$V$195,2,0)," ")</f>
        <v xml:space="preserve"> </v>
      </c>
      <c r="L49" s="57"/>
      <c r="M49" s="105" t="s">
        <v>231</v>
      </c>
      <c r="N49" s="64" t="str">
        <f>IFERROR(VLOOKUP(C49,Sheet1!$A$2:$F$134,6,0),"")</f>
        <v/>
      </c>
      <c r="O49" s="64" t="str">
        <f t="shared" si="2"/>
        <v/>
      </c>
      <c r="P49" s="105"/>
      <c r="Q49" s="105"/>
      <c r="R49" s="107"/>
      <c r="S49" s="105"/>
      <c r="T49" s="107"/>
      <c r="U49" s="71"/>
      <c r="V49" s="80" t="str">
        <f t="shared" si="16"/>
        <v/>
      </c>
      <c r="W49" s="34"/>
      <c r="X49" s="34"/>
      <c r="Y49" s="35"/>
      <c r="Z49" s="66" t="str">
        <f t="shared" si="17"/>
        <v xml:space="preserve"> / </v>
      </c>
      <c r="AA49" s="87" t="str">
        <f t="shared" si="18"/>
        <v/>
      </c>
      <c r="AB49" s="87" t="str">
        <f t="shared" si="19"/>
        <v/>
      </c>
      <c r="AC49" s="60">
        <f t="shared" si="20"/>
        <v>0</v>
      </c>
      <c r="AD49" s="60">
        <f t="shared" si="21"/>
        <v>0</v>
      </c>
      <c r="AE49" s="60" t="str">
        <f t="shared" si="14"/>
        <v/>
      </c>
      <c r="AF49" s="61">
        <f t="shared" si="22"/>
        <v>0</v>
      </c>
      <c r="AG49" s="61">
        <f t="shared" si="23"/>
        <v>0</v>
      </c>
    </row>
    <row r="50" spans="1:33" ht="25.15" customHeight="1">
      <c r="A50" s="55">
        <f t="shared" si="15"/>
        <v>39</v>
      </c>
      <c r="B50" s="56" t="str">
        <f t="shared" si="11"/>
        <v/>
      </c>
      <c r="C50" s="104"/>
      <c r="D50" s="57" t="str">
        <f t="shared" si="12"/>
        <v/>
      </c>
      <c r="E50" s="57" t="str">
        <f t="shared" si="13"/>
        <v/>
      </c>
      <c r="F50" s="105"/>
      <c r="G50" s="105"/>
      <c r="H50" s="106"/>
      <c r="I50" s="106"/>
      <c r="J50" s="105"/>
      <c r="K50" s="33" t="str">
        <f>IFERROR(VLOOKUP(Z50,※編集不可※選択項目!$U$4:$V$195,2,0)," ")</f>
        <v xml:space="preserve"> </v>
      </c>
      <c r="L50" s="57"/>
      <c r="M50" s="105" t="s">
        <v>231</v>
      </c>
      <c r="N50" s="64" t="str">
        <f>IFERROR(VLOOKUP(C50,Sheet1!$A$2:$F$134,6,0),"")</f>
        <v/>
      </c>
      <c r="O50" s="64" t="str">
        <f t="shared" si="2"/>
        <v/>
      </c>
      <c r="P50" s="105"/>
      <c r="Q50" s="105"/>
      <c r="R50" s="107"/>
      <c r="S50" s="105"/>
      <c r="T50" s="107"/>
      <c r="U50" s="71"/>
      <c r="V50" s="80" t="str">
        <f t="shared" si="16"/>
        <v/>
      </c>
      <c r="W50" s="34"/>
      <c r="X50" s="34"/>
      <c r="Y50" s="35"/>
      <c r="Z50" s="66" t="str">
        <f t="shared" si="17"/>
        <v xml:space="preserve"> / </v>
      </c>
      <c r="AA50" s="87" t="str">
        <f t="shared" si="18"/>
        <v/>
      </c>
      <c r="AB50" s="87" t="str">
        <f t="shared" si="19"/>
        <v/>
      </c>
      <c r="AC50" s="60">
        <f t="shared" si="20"/>
        <v>0</v>
      </c>
      <c r="AD50" s="60">
        <f t="shared" si="21"/>
        <v>0</v>
      </c>
      <c r="AE50" s="60" t="str">
        <f t="shared" si="14"/>
        <v/>
      </c>
      <c r="AF50" s="61">
        <f t="shared" si="22"/>
        <v>0</v>
      </c>
      <c r="AG50" s="61">
        <f t="shared" si="23"/>
        <v>0</v>
      </c>
    </row>
    <row r="51" spans="1:33" ht="25.15" customHeight="1">
      <c r="A51" s="55">
        <f t="shared" si="15"/>
        <v>40</v>
      </c>
      <c r="B51" s="56" t="str">
        <f t="shared" si="11"/>
        <v/>
      </c>
      <c r="C51" s="104"/>
      <c r="D51" s="57" t="str">
        <f t="shared" si="12"/>
        <v/>
      </c>
      <c r="E51" s="57" t="str">
        <f t="shared" si="13"/>
        <v/>
      </c>
      <c r="F51" s="105"/>
      <c r="G51" s="105"/>
      <c r="H51" s="106"/>
      <c r="I51" s="106"/>
      <c r="J51" s="105"/>
      <c r="K51" s="33" t="str">
        <f>IFERROR(VLOOKUP(Z51,※編集不可※選択項目!$U$4:$V$195,2,0)," ")</f>
        <v xml:space="preserve"> </v>
      </c>
      <c r="L51" s="57"/>
      <c r="M51" s="105" t="s">
        <v>231</v>
      </c>
      <c r="N51" s="64" t="str">
        <f>IFERROR(VLOOKUP(C51,Sheet1!$A$2:$F$134,6,0),"")</f>
        <v/>
      </c>
      <c r="O51" s="64" t="str">
        <f t="shared" si="2"/>
        <v/>
      </c>
      <c r="P51" s="105"/>
      <c r="Q51" s="105"/>
      <c r="R51" s="107"/>
      <c r="S51" s="105"/>
      <c r="T51" s="107"/>
      <c r="U51" s="71"/>
      <c r="V51" s="80" t="str">
        <f t="shared" si="16"/>
        <v/>
      </c>
      <c r="W51" s="34"/>
      <c r="X51" s="34"/>
      <c r="Y51" s="35"/>
      <c r="Z51" s="66" t="str">
        <f t="shared" si="17"/>
        <v xml:space="preserve"> / </v>
      </c>
      <c r="AA51" s="87" t="str">
        <f t="shared" si="18"/>
        <v/>
      </c>
      <c r="AB51" s="87" t="str">
        <f t="shared" si="19"/>
        <v/>
      </c>
      <c r="AC51" s="60">
        <f t="shared" si="20"/>
        <v>0</v>
      </c>
      <c r="AD51" s="60">
        <f t="shared" si="21"/>
        <v>0</v>
      </c>
      <c r="AE51" s="60" t="str">
        <f t="shared" si="14"/>
        <v/>
      </c>
      <c r="AF51" s="61">
        <f t="shared" si="22"/>
        <v>0</v>
      </c>
      <c r="AG51" s="61">
        <f t="shared" si="23"/>
        <v>0</v>
      </c>
    </row>
    <row r="52" spans="1:33" ht="25.15" customHeight="1">
      <c r="A52" s="55">
        <f t="shared" si="15"/>
        <v>41</v>
      </c>
      <c r="B52" s="56" t="str">
        <f t="shared" si="11"/>
        <v/>
      </c>
      <c r="C52" s="104"/>
      <c r="D52" s="57" t="str">
        <f t="shared" si="12"/>
        <v/>
      </c>
      <c r="E52" s="57" t="str">
        <f t="shared" si="13"/>
        <v/>
      </c>
      <c r="F52" s="105"/>
      <c r="G52" s="105"/>
      <c r="H52" s="106"/>
      <c r="I52" s="106"/>
      <c r="J52" s="105"/>
      <c r="K52" s="33" t="str">
        <f>IFERROR(VLOOKUP(Z52,※編集不可※選択項目!$U$4:$V$195,2,0)," ")</f>
        <v xml:space="preserve"> </v>
      </c>
      <c r="L52" s="57"/>
      <c r="M52" s="105" t="s">
        <v>231</v>
      </c>
      <c r="N52" s="64" t="str">
        <f>IFERROR(VLOOKUP(C52,Sheet1!$A$2:$F$134,6,0),"")</f>
        <v/>
      </c>
      <c r="O52" s="64" t="str">
        <f t="shared" si="2"/>
        <v/>
      </c>
      <c r="P52" s="105"/>
      <c r="Q52" s="105"/>
      <c r="R52" s="107"/>
      <c r="S52" s="105"/>
      <c r="T52" s="107"/>
      <c r="U52" s="71"/>
      <c r="V52" s="80" t="str">
        <f t="shared" si="16"/>
        <v/>
      </c>
      <c r="W52" s="34"/>
      <c r="X52" s="34"/>
      <c r="Y52" s="35"/>
      <c r="Z52" s="66" t="str">
        <f t="shared" si="17"/>
        <v xml:space="preserve"> / </v>
      </c>
      <c r="AA52" s="87" t="str">
        <f t="shared" si="18"/>
        <v/>
      </c>
      <c r="AB52" s="87" t="str">
        <f t="shared" si="19"/>
        <v/>
      </c>
      <c r="AC52" s="60">
        <f t="shared" si="20"/>
        <v>0</v>
      </c>
      <c r="AD52" s="60">
        <f t="shared" si="21"/>
        <v>0</v>
      </c>
      <c r="AE52" s="60" t="str">
        <f t="shared" si="14"/>
        <v/>
      </c>
      <c r="AF52" s="61">
        <f t="shared" si="22"/>
        <v>0</v>
      </c>
      <c r="AG52" s="61">
        <f t="shared" si="23"/>
        <v>0</v>
      </c>
    </row>
    <row r="53" spans="1:33" ht="25.15" customHeight="1">
      <c r="A53" s="55">
        <f t="shared" si="15"/>
        <v>42</v>
      </c>
      <c r="B53" s="56" t="str">
        <f t="shared" si="11"/>
        <v/>
      </c>
      <c r="C53" s="104"/>
      <c r="D53" s="57" t="str">
        <f t="shared" si="12"/>
        <v/>
      </c>
      <c r="E53" s="57" t="str">
        <f t="shared" si="13"/>
        <v/>
      </c>
      <c r="F53" s="105"/>
      <c r="G53" s="105"/>
      <c r="H53" s="106"/>
      <c r="I53" s="106"/>
      <c r="J53" s="105"/>
      <c r="K53" s="33" t="str">
        <f>IFERROR(VLOOKUP(Z53,※編集不可※選択項目!$U$4:$V$195,2,0)," ")</f>
        <v xml:space="preserve"> </v>
      </c>
      <c r="L53" s="57"/>
      <c r="M53" s="105" t="s">
        <v>231</v>
      </c>
      <c r="N53" s="64" t="str">
        <f>IFERROR(VLOOKUP(C53,Sheet1!$A$2:$F$134,6,0),"")</f>
        <v/>
      </c>
      <c r="O53" s="64" t="str">
        <f t="shared" si="2"/>
        <v/>
      </c>
      <c r="P53" s="105"/>
      <c r="Q53" s="105"/>
      <c r="R53" s="107"/>
      <c r="S53" s="105"/>
      <c r="T53" s="107"/>
      <c r="U53" s="71"/>
      <c r="V53" s="80" t="str">
        <f t="shared" si="16"/>
        <v/>
      </c>
      <c r="W53" s="34"/>
      <c r="X53" s="34"/>
      <c r="Y53" s="35"/>
      <c r="Z53" s="66" t="str">
        <f t="shared" si="17"/>
        <v xml:space="preserve"> / </v>
      </c>
      <c r="AA53" s="87" t="str">
        <f t="shared" si="18"/>
        <v/>
      </c>
      <c r="AB53" s="87" t="str">
        <f t="shared" si="19"/>
        <v/>
      </c>
      <c r="AC53" s="60">
        <f t="shared" si="20"/>
        <v>0</v>
      </c>
      <c r="AD53" s="60">
        <f t="shared" si="21"/>
        <v>0</v>
      </c>
      <c r="AE53" s="60" t="str">
        <f t="shared" si="14"/>
        <v/>
      </c>
      <c r="AF53" s="61">
        <f t="shared" si="22"/>
        <v>0</v>
      </c>
      <c r="AG53" s="61">
        <f t="shared" si="23"/>
        <v>0</v>
      </c>
    </row>
    <row r="54" spans="1:33" ht="25.15" customHeight="1">
      <c r="A54" s="55">
        <f t="shared" si="15"/>
        <v>43</v>
      </c>
      <c r="B54" s="56" t="str">
        <f t="shared" si="11"/>
        <v/>
      </c>
      <c r="C54" s="104"/>
      <c r="D54" s="57" t="str">
        <f t="shared" si="12"/>
        <v/>
      </c>
      <c r="E54" s="57" t="str">
        <f t="shared" si="13"/>
        <v/>
      </c>
      <c r="F54" s="105"/>
      <c r="G54" s="105"/>
      <c r="H54" s="106"/>
      <c r="I54" s="106"/>
      <c r="J54" s="105"/>
      <c r="K54" s="33" t="str">
        <f>IFERROR(VLOOKUP(Z54,※編集不可※選択項目!$U$4:$V$195,2,0)," ")</f>
        <v xml:space="preserve"> </v>
      </c>
      <c r="L54" s="57"/>
      <c r="M54" s="105" t="s">
        <v>231</v>
      </c>
      <c r="N54" s="64" t="str">
        <f>IFERROR(VLOOKUP(C54,Sheet1!$A$2:$F$134,6,0),"")</f>
        <v/>
      </c>
      <c r="O54" s="64" t="str">
        <f t="shared" si="2"/>
        <v/>
      </c>
      <c r="P54" s="105"/>
      <c r="Q54" s="105"/>
      <c r="R54" s="107"/>
      <c r="S54" s="105"/>
      <c r="T54" s="107"/>
      <c r="U54" s="71"/>
      <c r="V54" s="80" t="str">
        <f t="shared" si="16"/>
        <v/>
      </c>
      <c r="W54" s="34"/>
      <c r="X54" s="34"/>
      <c r="Y54" s="35"/>
      <c r="Z54" s="66" t="str">
        <f t="shared" si="17"/>
        <v xml:space="preserve"> / </v>
      </c>
      <c r="AA54" s="87" t="str">
        <f t="shared" si="18"/>
        <v/>
      </c>
      <c r="AB54" s="87" t="str">
        <f t="shared" si="19"/>
        <v/>
      </c>
      <c r="AC54" s="60">
        <f t="shared" si="20"/>
        <v>0</v>
      </c>
      <c r="AD54" s="60">
        <f t="shared" si="21"/>
        <v>0</v>
      </c>
      <c r="AE54" s="60" t="str">
        <f t="shared" si="14"/>
        <v/>
      </c>
      <c r="AF54" s="61">
        <f t="shared" si="22"/>
        <v>0</v>
      </c>
      <c r="AG54" s="61">
        <f t="shared" si="23"/>
        <v>0</v>
      </c>
    </row>
    <row r="55" spans="1:33" ht="25.15" customHeight="1">
      <c r="A55" s="55">
        <f t="shared" si="15"/>
        <v>44</v>
      </c>
      <c r="B55" s="56" t="str">
        <f t="shared" si="11"/>
        <v/>
      </c>
      <c r="C55" s="104"/>
      <c r="D55" s="57" t="str">
        <f t="shared" si="12"/>
        <v/>
      </c>
      <c r="E55" s="57" t="str">
        <f t="shared" si="13"/>
        <v/>
      </c>
      <c r="F55" s="105"/>
      <c r="G55" s="105"/>
      <c r="H55" s="106"/>
      <c r="I55" s="106"/>
      <c r="J55" s="105"/>
      <c r="K55" s="33" t="str">
        <f>IFERROR(VLOOKUP(Z55,※編集不可※選択項目!$U$4:$V$195,2,0)," ")</f>
        <v xml:space="preserve"> </v>
      </c>
      <c r="L55" s="57"/>
      <c r="M55" s="105" t="s">
        <v>231</v>
      </c>
      <c r="N55" s="64" t="str">
        <f>IFERROR(VLOOKUP(C55,Sheet1!$A$2:$F$134,6,0),"")</f>
        <v/>
      </c>
      <c r="O55" s="64" t="str">
        <f t="shared" si="2"/>
        <v/>
      </c>
      <c r="P55" s="105"/>
      <c r="Q55" s="105"/>
      <c r="R55" s="107"/>
      <c r="S55" s="105"/>
      <c r="T55" s="107"/>
      <c r="U55" s="71"/>
      <c r="V55" s="80" t="str">
        <f t="shared" si="16"/>
        <v/>
      </c>
      <c r="W55" s="34"/>
      <c r="X55" s="34"/>
      <c r="Y55" s="35"/>
      <c r="Z55" s="66" t="str">
        <f t="shared" si="17"/>
        <v xml:space="preserve"> / </v>
      </c>
      <c r="AA55" s="87" t="str">
        <f t="shared" si="18"/>
        <v/>
      </c>
      <c r="AB55" s="87" t="str">
        <f t="shared" si="19"/>
        <v/>
      </c>
      <c r="AC55" s="60">
        <f t="shared" si="20"/>
        <v>0</v>
      </c>
      <c r="AD55" s="60">
        <f t="shared" si="21"/>
        <v>0</v>
      </c>
      <c r="AE55" s="60" t="str">
        <f t="shared" si="14"/>
        <v/>
      </c>
      <c r="AF55" s="61">
        <f t="shared" si="22"/>
        <v>0</v>
      </c>
      <c r="AG55" s="61">
        <f t="shared" si="23"/>
        <v>0</v>
      </c>
    </row>
    <row r="56" spans="1:33" ht="25.15" customHeight="1">
      <c r="A56" s="55">
        <f t="shared" si="15"/>
        <v>45</v>
      </c>
      <c r="B56" s="56" t="str">
        <f t="shared" si="11"/>
        <v/>
      </c>
      <c r="C56" s="104"/>
      <c r="D56" s="57" t="str">
        <f t="shared" si="12"/>
        <v/>
      </c>
      <c r="E56" s="57" t="str">
        <f t="shared" si="13"/>
        <v/>
      </c>
      <c r="F56" s="105"/>
      <c r="G56" s="105"/>
      <c r="H56" s="106"/>
      <c r="I56" s="106"/>
      <c r="J56" s="105"/>
      <c r="K56" s="33" t="str">
        <f>IFERROR(VLOOKUP(Z56,※編集不可※選択項目!$U$4:$V$195,2,0)," ")</f>
        <v xml:space="preserve"> </v>
      </c>
      <c r="L56" s="57"/>
      <c r="M56" s="105" t="s">
        <v>231</v>
      </c>
      <c r="N56" s="64" t="str">
        <f>IFERROR(VLOOKUP(C56,Sheet1!$A$2:$F$134,6,0),"")</f>
        <v/>
      </c>
      <c r="O56" s="64" t="str">
        <f t="shared" si="2"/>
        <v/>
      </c>
      <c r="P56" s="105"/>
      <c r="Q56" s="105"/>
      <c r="R56" s="107"/>
      <c r="S56" s="105"/>
      <c r="T56" s="107"/>
      <c r="U56" s="71"/>
      <c r="V56" s="80" t="str">
        <f t="shared" si="16"/>
        <v/>
      </c>
      <c r="W56" s="34"/>
      <c r="X56" s="34"/>
      <c r="Y56" s="35"/>
      <c r="Z56" s="66" t="str">
        <f t="shared" si="17"/>
        <v xml:space="preserve"> / </v>
      </c>
      <c r="AA56" s="87" t="str">
        <f t="shared" si="18"/>
        <v/>
      </c>
      <c r="AB56" s="87" t="str">
        <f t="shared" si="19"/>
        <v/>
      </c>
      <c r="AC56" s="60">
        <f t="shared" si="20"/>
        <v>0</v>
      </c>
      <c r="AD56" s="60">
        <f t="shared" si="21"/>
        <v>0</v>
      </c>
      <c r="AE56" s="60" t="str">
        <f t="shared" si="14"/>
        <v/>
      </c>
      <c r="AF56" s="61">
        <f t="shared" si="22"/>
        <v>0</v>
      </c>
      <c r="AG56" s="61">
        <f t="shared" si="23"/>
        <v>0</v>
      </c>
    </row>
    <row r="57" spans="1:33" ht="25.15" customHeight="1">
      <c r="A57" s="55">
        <f t="shared" si="15"/>
        <v>46</v>
      </c>
      <c r="B57" s="56" t="str">
        <f t="shared" si="11"/>
        <v/>
      </c>
      <c r="C57" s="104"/>
      <c r="D57" s="57" t="str">
        <f t="shared" si="12"/>
        <v/>
      </c>
      <c r="E57" s="57" t="str">
        <f t="shared" si="13"/>
        <v/>
      </c>
      <c r="F57" s="105"/>
      <c r="G57" s="105"/>
      <c r="H57" s="106"/>
      <c r="I57" s="106"/>
      <c r="J57" s="105"/>
      <c r="K57" s="33" t="str">
        <f>IFERROR(VLOOKUP(Z57,※編集不可※選択項目!$U$4:$V$195,2,0)," ")</f>
        <v xml:space="preserve"> </v>
      </c>
      <c r="L57" s="57"/>
      <c r="M57" s="105" t="s">
        <v>231</v>
      </c>
      <c r="N57" s="64" t="str">
        <f>IFERROR(VLOOKUP(C57,Sheet1!$A$2:$F$134,6,0),"")</f>
        <v/>
      </c>
      <c r="O57" s="64" t="str">
        <f t="shared" si="2"/>
        <v/>
      </c>
      <c r="P57" s="105"/>
      <c r="Q57" s="105"/>
      <c r="R57" s="107"/>
      <c r="S57" s="105"/>
      <c r="T57" s="107"/>
      <c r="U57" s="71"/>
      <c r="V57" s="80" t="str">
        <f t="shared" si="16"/>
        <v/>
      </c>
      <c r="W57" s="34"/>
      <c r="X57" s="34"/>
      <c r="Y57" s="35"/>
      <c r="Z57" s="66" t="str">
        <f t="shared" si="17"/>
        <v xml:space="preserve"> / </v>
      </c>
      <c r="AA57" s="87" t="str">
        <f t="shared" si="18"/>
        <v/>
      </c>
      <c r="AB57" s="87" t="str">
        <f t="shared" si="19"/>
        <v/>
      </c>
      <c r="AC57" s="60">
        <f t="shared" si="20"/>
        <v>0</v>
      </c>
      <c r="AD57" s="60">
        <f t="shared" si="21"/>
        <v>0</v>
      </c>
      <c r="AE57" s="60" t="str">
        <f t="shared" si="14"/>
        <v/>
      </c>
      <c r="AF57" s="61">
        <f t="shared" si="22"/>
        <v>0</v>
      </c>
      <c r="AG57" s="61">
        <f t="shared" si="23"/>
        <v>0</v>
      </c>
    </row>
    <row r="58" spans="1:33" ht="25.15" customHeight="1">
      <c r="A58" s="55">
        <f t="shared" si="15"/>
        <v>47</v>
      </c>
      <c r="B58" s="56" t="str">
        <f t="shared" si="11"/>
        <v/>
      </c>
      <c r="C58" s="104"/>
      <c r="D58" s="57" t="str">
        <f t="shared" si="12"/>
        <v/>
      </c>
      <c r="E58" s="57" t="str">
        <f t="shared" si="13"/>
        <v/>
      </c>
      <c r="F58" s="105"/>
      <c r="G58" s="105"/>
      <c r="H58" s="106"/>
      <c r="I58" s="106"/>
      <c r="J58" s="105"/>
      <c r="K58" s="33" t="str">
        <f>IFERROR(VLOOKUP(Z58,※編集不可※選択項目!$U$4:$V$195,2,0)," ")</f>
        <v xml:space="preserve"> </v>
      </c>
      <c r="L58" s="57"/>
      <c r="M58" s="105" t="s">
        <v>231</v>
      </c>
      <c r="N58" s="64" t="str">
        <f>IFERROR(VLOOKUP(C58,Sheet1!$A$2:$F$134,6,0),"")</f>
        <v/>
      </c>
      <c r="O58" s="64" t="str">
        <f t="shared" si="2"/>
        <v/>
      </c>
      <c r="P58" s="105"/>
      <c r="Q58" s="105"/>
      <c r="R58" s="107"/>
      <c r="S58" s="105"/>
      <c r="T58" s="107"/>
      <c r="U58" s="71"/>
      <c r="V58" s="80" t="str">
        <f t="shared" si="16"/>
        <v/>
      </c>
      <c r="W58" s="34"/>
      <c r="X58" s="34"/>
      <c r="Y58" s="35"/>
      <c r="Z58" s="66" t="str">
        <f t="shared" si="17"/>
        <v xml:space="preserve"> / </v>
      </c>
      <c r="AA58" s="87" t="str">
        <f t="shared" si="18"/>
        <v/>
      </c>
      <c r="AB58" s="87" t="str">
        <f t="shared" si="19"/>
        <v/>
      </c>
      <c r="AC58" s="60">
        <f t="shared" si="20"/>
        <v>0</v>
      </c>
      <c r="AD58" s="60">
        <f t="shared" si="21"/>
        <v>0</v>
      </c>
      <c r="AE58" s="60" t="str">
        <f t="shared" si="14"/>
        <v/>
      </c>
      <c r="AF58" s="61">
        <f t="shared" si="22"/>
        <v>0</v>
      </c>
      <c r="AG58" s="61">
        <f t="shared" si="23"/>
        <v>0</v>
      </c>
    </row>
    <row r="59" spans="1:33" ht="25.15" customHeight="1">
      <c r="A59" s="55">
        <f t="shared" si="15"/>
        <v>48</v>
      </c>
      <c r="B59" s="56" t="str">
        <f t="shared" si="11"/>
        <v/>
      </c>
      <c r="C59" s="104"/>
      <c r="D59" s="57" t="str">
        <f t="shared" si="12"/>
        <v/>
      </c>
      <c r="E59" s="57" t="str">
        <f t="shared" si="13"/>
        <v/>
      </c>
      <c r="F59" s="105"/>
      <c r="G59" s="105"/>
      <c r="H59" s="106"/>
      <c r="I59" s="106"/>
      <c r="J59" s="105"/>
      <c r="K59" s="33" t="str">
        <f>IFERROR(VLOOKUP(Z59,※編集不可※選択項目!$U$4:$V$195,2,0)," ")</f>
        <v xml:space="preserve"> </v>
      </c>
      <c r="L59" s="57"/>
      <c r="M59" s="105" t="s">
        <v>231</v>
      </c>
      <c r="N59" s="64" t="str">
        <f>IFERROR(VLOOKUP(C59,Sheet1!$A$2:$F$134,6,0),"")</f>
        <v/>
      </c>
      <c r="O59" s="64" t="str">
        <f t="shared" si="2"/>
        <v/>
      </c>
      <c r="P59" s="105"/>
      <c r="Q59" s="105"/>
      <c r="R59" s="107"/>
      <c r="S59" s="105"/>
      <c r="T59" s="107"/>
      <c r="U59" s="71"/>
      <c r="V59" s="80" t="str">
        <f t="shared" si="16"/>
        <v/>
      </c>
      <c r="W59" s="34"/>
      <c r="X59" s="34"/>
      <c r="Y59" s="35"/>
      <c r="Z59" s="66" t="str">
        <f t="shared" si="17"/>
        <v xml:space="preserve"> / </v>
      </c>
      <c r="AA59" s="87" t="str">
        <f t="shared" si="18"/>
        <v/>
      </c>
      <c r="AB59" s="87" t="str">
        <f t="shared" si="19"/>
        <v/>
      </c>
      <c r="AC59" s="60">
        <f t="shared" si="20"/>
        <v>0</v>
      </c>
      <c r="AD59" s="60">
        <f t="shared" si="21"/>
        <v>0</v>
      </c>
      <c r="AE59" s="60" t="str">
        <f t="shared" si="14"/>
        <v/>
      </c>
      <c r="AF59" s="61">
        <f t="shared" si="22"/>
        <v>0</v>
      </c>
      <c r="AG59" s="61">
        <f t="shared" si="23"/>
        <v>0</v>
      </c>
    </row>
    <row r="60" spans="1:33" ht="25.15" customHeight="1">
      <c r="A60" s="55">
        <f t="shared" si="15"/>
        <v>49</v>
      </c>
      <c r="B60" s="56" t="str">
        <f t="shared" si="11"/>
        <v/>
      </c>
      <c r="C60" s="104"/>
      <c r="D60" s="57" t="str">
        <f t="shared" si="12"/>
        <v/>
      </c>
      <c r="E60" s="57" t="str">
        <f t="shared" si="13"/>
        <v/>
      </c>
      <c r="F60" s="105"/>
      <c r="G60" s="105"/>
      <c r="H60" s="106"/>
      <c r="I60" s="106"/>
      <c r="J60" s="105"/>
      <c r="K60" s="33" t="str">
        <f>IFERROR(VLOOKUP(Z60,※編集不可※選択項目!$U$4:$V$195,2,0)," ")</f>
        <v xml:space="preserve"> </v>
      </c>
      <c r="L60" s="57"/>
      <c r="M60" s="105" t="s">
        <v>231</v>
      </c>
      <c r="N60" s="64" t="str">
        <f>IFERROR(VLOOKUP(C60,Sheet1!$A$2:$F$134,6,0),"")</f>
        <v/>
      </c>
      <c r="O60" s="64" t="str">
        <f t="shared" si="2"/>
        <v/>
      </c>
      <c r="P60" s="105"/>
      <c r="Q60" s="105"/>
      <c r="R60" s="107"/>
      <c r="S60" s="105"/>
      <c r="T60" s="107"/>
      <c r="U60" s="71"/>
      <c r="V60" s="80" t="str">
        <f t="shared" si="16"/>
        <v/>
      </c>
      <c r="W60" s="34"/>
      <c r="X60" s="34"/>
      <c r="Y60" s="35"/>
      <c r="Z60" s="66" t="str">
        <f t="shared" si="17"/>
        <v xml:space="preserve"> / </v>
      </c>
      <c r="AA60" s="87" t="str">
        <f t="shared" si="18"/>
        <v/>
      </c>
      <c r="AB60" s="87" t="str">
        <f t="shared" si="19"/>
        <v/>
      </c>
      <c r="AC60" s="60">
        <f t="shared" si="20"/>
        <v>0</v>
      </c>
      <c r="AD60" s="60">
        <f t="shared" si="21"/>
        <v>0</v>
      </c>
      <c r="AE60" s="60" t="str">
        <f t="shared" si="14"/>
        <v/>
      </c>
      <c r="AF60" s="61">
        <f t="shared" si="22"/>
        <v>0</v>
      </c>
      <c r="AG60" s="61">
        <f t="shared" si="23"/>
        <v>0</v>
      </c>
    </row>
    <row r="61" spans="1:33" ht="25.15" customHeight="1">
      <c r="A61" s="55">
        <f t="shared" si="15"/>
        <v>50</v>
      </c>
      <c r="B61" s="56" t="str">
        <f t="shared" si="11"/>
        <v/>
      </c>
      <c r="C61" s="104"/>
      <c r="D61" s="57" t="str">
        <f t="shared" si="12"/>
        <v/>
      </c>
      <c r="E61" s="57" t="str">
        <f t="shared" si="13"/>
        <v/>
      </c>
      <c r="F61" s="105"/>
      <c r="G61" s="105"/>
      <c r="H61" s="106"/>
      <c r="I61" s="106"/>
      <c r="J61" s="105"/>
      <c r="K61" s="33" t="str">
        <f>IFERROR(VLOOKUP(Z61,※編集不可※選択項目!$U$4:$V$195,2,0)," ")</f>
        <v xml:space="preserve"> </v>
      </c>
      <c r="L61" s="57"/>
      <c r="M61" s="105" t="s">
        <v>231</v>
      </c>
      <c r="N61" s="64" t="str">
        <f>IFERROR(VLOOKUP(C61,Sheet1!$A$2:$F$134,6,0),"")</f>
        <v/>
      </c>
      <c r="O61" s="64" t="str">
        <f t="shared" si="2"/>
        <v/>
      </c>
      <c r="P61" s="105"/>
      <c r="Q61" s="105"/>
      <c r="R61" s="107"/>
      <c r="S61" s="105"/>
      <c r="T61" s="107"/>
      <c r="U61" s="71"/>
      <c r="V61" s="80" t="str">
        <f t="shared" si="16"/>
        <v/>
      </c>
      <c r="W61" s="34"/>
      <c r="X61" s="34"/>
      <c r="Y61" s="35"/>
      <c r="Z61" s="66" t="str">
        <f t="shared" si="17"/>
        <v xml:space="preserve"> / </v>
      </c>
      <c r="AA61" s="87" t="str">
        <f t="shared" si="18"/>
        <v/>
      </c>
      <c r="AB61" s="87" t="str">
        <f t="shared" si="19"/>
        <v/>
      </c>
      <c r="AC61" s="60">
        <f t="shared" si="20"/>
        <v>0</v>
      </c>
      <c r="AD61" s="60">
        <f t="shared" si="21"/>
        <v>0</v>
      </c>
      <c r="AE61" s="60" t="str">
        <f t="shared" si="14"/>
        <v/>
      </c>
      <c r="AF61" s="61">
        <f t="shared" si="22"/>
        <v>0</v>
      </c>
      <c r="AG61" s="61">
        <f t="shared" si="23"/>
        <v>0</v>
      </c>
    </row>
    <row r="62" spans="1:33">
      <c r="AC62" s="22">
        <f>SUM(AC12:AC61)</f>
        <v>0</v>
      </c>
      <c r="AD62" s="22">
        <f>SUM(AD12:AD61)</f>
        <v>0</v>
      </c>
      <c r="AF62" s="22">
        <f>IF(COUNTIF(AF12:AF61,"&gt;1"),2,1)</f>
        <v>2</v>
      </c>
      <c r="AG62" s="22">
        <f>SUM(AG12:AG61)</f>
        <v>1</v>
      </c>
    </row>
  </sheetData>
  <sheetProtection algorithmName="SHA-512" hashValue="zYJyLUD6EIwX/OJJy1vsbqQuIJQWJ98OTAOLfxj1PnGbFeIrkQ7PSnX0ZqAk9XpvhO6ZxbeOhStTwKCZzmiwrw==" saltValue="Xpsw28PfheG4KickgdUG5g==" spinCount="100000" sheet="1" objects="1" scenarios="1" selectLockedCells="1" selectUnlockedCells="1"/>
  <dataConsolidate/>
  <mergeCells count="31">
    <mergeCell ref="M9:M10"/>
    <mergeCell ref="N9:N10"/>
    <mergeCell ref="W9:Y9"/>
    <mergeCell ref="P9:P10"/>
    <mergeCell ref="Q9:Q10"/>
    <mergeCell ref="R9:R10"/>
    <mergeCell ref="T9:T10"/>
    <mergeCell ref="U9:U10"/>
    <mergeCell ref="V9:V10"/>
    <mergeCell ref="AA9:AB9"/>
    <mergeCell ref="A1:G1"/>
    <mergeCell ref="A2:B2"/>
    <mergeCell ref="C2:D2"/>
    <mergeCell ref="F2:G2"/>
    <mergeCell ref="O9:O10"/>
    <mergeCell ref="A3:E4"/>
    <mergeCell ref="A9:A10"/>
    <mergeCell ref="B9:B10"/>
    <mergeCell ref="C9:C10"/>
    <mergeCell ref="D9:D10"/>
    <mergeCell ref="E9:E10"/>
    <mergeCell ref="F9:F10"/>
    <mergeCell ref="G9:G10"/>
    <mergeCell ref="S9:S10"/>
    <mergeCell ref="K9:K10"/>
    <mergeCell ref="H9:J9"/>
    <mergeCell ref="I1:L1"/>
    <mergeCell ref="J2:L2"/>
    <mergeCell ref="J3:L3"/>
    <mergeCell ref="J4:L4"/>
    <mergeCell ref="L9:L10"/>
  </mergeCells>
  <phoneticPr fontId="8"/>
  <conditionalFormatting sqref="C2:D2">
    <cfRule type="expression" dxfId="39" priority="13">
      <formula>$C$12=""</formula>
    </cfRule>
    <cfRule type="expression" dxfId="38" priority="14">
      <formula>$C$2=""</formula>
    </cfRule>
  </conditionalFormatting>
  <conditionalFormatting sqref="F2:G2">
    <cfRule type="expression" dxfId="37" priority="15">
      <formula>$C$12=""</formula>
    </cfRule>
    <cfRule type="expression" dxfId="36" priority="16">
      <formula>$F$2=""</formula>
    </cfRule>
  </conditionalFormatting>
  <conditionalFormatting sqref="G3">
    <cfRule type="expression" dxfId="35" priority="17">
      <formula>$C$12=""</formula>
    </cfRule>
    <cfRule type="expression" dxfId="34" priority="18">
      <formula>$G$3=""</formula>
    </cfRule>
  </conditionalFormatting>
  <conditionalFormatting sqref="F13 F17:I23 F14:G14 F12:G12 H13:I13 F15:F16 H15:I16 F24:J61 P12:Q61">
    <cfRule type="expression" dxfId="33" priority="20">
      <formula>$C12&lt;&gt;""</formula>
    </cfRule>
  </conditionalFormatting>
  <conditionalFormatting sqref="P12:Q61 F24:J61 S12:S61 F13 F17:I23 F14:G14 F12:G12 H13:I13 F15:F16 H15:I16">
    <cfRule type="notContainsBlanks" dxfId="32" priority="12">
      <formula>LEN(TRIM(F12))&gt;0</formula>
    </cfRule>
  </conditionalFormatting>
  <conditionalFormatting sqref="G12 G14 G17:G61">
    <cfRule type="expression" dxfId="31" priority="11">
      <formula>$AF12&gt;1</formula>
    </cfRule>
  </conditionalFormatting>
  <conditionalFormatting sqref="A11">
    <cfRule type="expression" dxfId="30" priority="21">
      <formula>AND(#REF!&lt;&gt;"",#REF!&gt;#REF!)</formula>
    </cfRule>
  </conditionalFormatting>
  <conditionalFormatting sqref="S11:S61">
    <cfRule type="expression" dxfId="29" priority="9">
      <formula>COUNTIF(G11,"*■*")=0</formula>
    </cfRule>
  </conditionalFormatting>
  <conditionalFormatting sqref="S12:S61">
    <cfRule type="expression" dxfId="28" priority="7">
      <formula>AND(COUNTIF(G12,"*■*")&gt;=1,S12="")</formula>
    </cfRule>
  </conditionalFormatting>
  <conditionalFormatting sqref="J12:J23">
    <cfRule type="notContainsBlanks" dxfId="27" priority="6">
      <formula>LEN(TRIM(J12))&gt;0</formula>
    </cfRule>
  </conditionalFormatting>
  <conditionalFormatting sqref="J12:J23">
    <cfRule type="expression" dxfId="26" priority="4">
      <formula>AND($I12="中間容量",$J12="")</formula>
    </cfRule>
    <cfRule type="expression" dxfId="25" priority="5">
      <formula>$I12="中間容量"</formula>
    </cfRule>
  </conditionalFormatting>
  <conditionalFormatting sqref="J2">
    <cfRule type="expression" dxfId="24" priority="1">
      <formula>OR($AD$484&gt;=1,$AE$484&gt;=1)</formula>
    </cfRule>
  </conditionalFormatting>
  <conditionalFormatting sqref="J3">
    <cfRule type="expression" dxfId="23" priority="2">
      <formula>$AG$484&gt;=2</formula>
    </cfRule>
  </conditionalFormatting>
  <conditionalFormatting sqref="J4">
    <cfRule type="expression" dxfId="22" priority="3">
      <formula>$AH$484&gt;=1</formula>
    </cfRule>
  </conditionalFormatting>
  <dataValidations count="20">
    <dataValidation type="whole" imeMode="disabled" allowBlank="1" showErrorMessage="1" error="整数で数値を入力してください。" sqref="P11:Q61" xr:uid="{0C6D2901-874E-424C-AFB3-EC3CC534FE0A}">
      <formula1>1</formula1>
      <formula2>1000000</formula2>
    </dataValidation>
    <dataValidation type="custom" allowBlank="1" showErrorMessage="1" errorTitle="入力エラー" error="小数第一位までの数値を入力してください。" sqref="M11:M61" xr:uid="{E21D479A-1BCB-46E6-85D1-FC009C5E593A}">
      <formula1>M11*10=INT(M11*10)</formula1>
    </dataValidation>
    <dataValidation allowBlank="1" showInputMessage="1" showErrorMessage="1" prompt="「種別」をプルダウンにて選択してください。" sqref="B62:B1048576" xr:uid="{A8769247-EDF4-4B03-BFAD-3229EB225896}"/>
    <dataValidation allowBlank="1" showInputMessage="1" sqref="T9:T11 U9:V9" xr:uid="{81B6294D-E67B-4303-925E-8E77EABA67B3}"/>
    <dataValidation type="textLength" operator="lessThanOrEqual" allowBlank="1" showInputMessage="1" showErrorMessage="1" errorTitle="無効な入力" error="40文字以下で入力してください。" sqref="T12:T61" xr:uid="{5BED51D3-181D-4AE4-A887-DAA01B606410}">
      <formula1>40</formula1>
    </dataValidation>
    <dataValidation type="list" allowBlank="1" showInputMessage="1" showErrorMessage="1" sqref="U11:U61" xr:uid="{1C6BF7E9-0CD0-4323-B90F-04A394918F7A}">
      <formula1>"✓"</formula1>
    </dataValidation>
    <dataValidation type="textLength" operator="lessThanOrEqual" allowBlank="1" showErrorMessage="1" error="40字以内で入力してください。" sqref="F12:G61" xr:uid="{A5182896-0FE2-4BB7-AEEA-BD02F7C98A35}">
      <formula1>40</formula1>
    </dataValidation>
    <dataValidation allowBlank="1" showErrorMessage="1" sqref="B12:B61 D12:E61" xr:uid="{94C18637-BB88-45E3-9FE5-624749A6E740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D73B3986-972D-451F-97F8-FCF46C88B093}">
      <formula1>44256</formula1>
    </dataValidation>
    <dataValidation imeMode="fullKatakana" operator="lessThanOrEqual" allowBlank="1" showInputMessage="1" showErrorMessage="1" sqref="E2" xr:uid="{8642E8F7-36BB-45B6-A50F-CF5DFA957EE7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085F9FC9-6560-4D3D-A9F9-84C9129CC472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DD3CC7A8-C1D9-412E-AB40-D4B5C50CB148}">
      <formula1>40</formula1>
    </dataValidation>
    <dataValidation imeMode="disabled" allowBlank="1" showErrorMessage="1" prompt="中間容量の場合、_x000a_「基準エネルギー消費効率」は備考欄に記載してください。" sqref="O11:O61 K12:L61 N12:N61" xr:uid="{14C75B0D-6CAC-42B6-B9D3-B530F8812CF1}"/>
    <dataValidation type="list" allowBlank="1" showInputMessage="1" showErrorMessage="1" sqref="X11:X61" xr:uid="{3691ABAB-E360-4490-96A7-8E3969D42512}">
      <formula1>$X$6:$X$8</formula1>
    </dataValidation>
    <dataValidation type="list" allowBlank="1" showInputMessage="1" showErrorMessage="1" sqref="W11:W61" xr:uid="{0ECDB0BB-ABE5-49FA-BC07-287E8F3D532E}">
      <formula1>$W$8</formula1>
    </dataValidation>
    <dataValidation type="textLength" operator="lessThanOrEqual" allowBlank="1" showErrorMessage="1" error="200字以内で入力してください。" sqref="S12:S61" xr:uid="{C65C38BF-E68F-422D-8C61-0586FB296F5D}">
      <formula1>200</formula1>
    </dataValidation>
    <dataValidation type="whole" allowBlank="1" showInputMessage="1" showErrorMessage="1" sqref="S1:S5 S62:S1048576 R6:R61" xr:uid="{4CD102EA-394A-46DF-BED1-1D94A3B483E4}">
      <formula1>1</formula1>
      <formula2>100000</formula2>
    </dataValidation>
    <dataValidation type="whole" allowBlank="1" showInputMessage="1" showErrorMessage="1" error="整数で数値を入力してください。" sqref="J11:J23" xr:uid="{35D33D9D-AE9B-484A-9591-9BB815EB1446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1EED654-966E-4A2A-8650-218228DD50C5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1E957DB7-A99B-456B-A132-4F478BBB8BFF}">
      <formula1>44621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55001100-E3CD-44ED-8B22-9CCA0A4054EA}">
          <x14:formula1>
            <xm:f>※編集不可※選択項目!$C$6:$C$20</xm:f>
          </x14:formula1>
          <xm:sqref>I12:I61 J24:J61</xm:sqref>
        </x14:dataValidation>
        <x14:dataValidation type="list" allowBlank="1" showErrorMessage="1" xr:uid="{4AA31934-CB11-44E9-B81E-78737EFA2489}">
          <x14:formula1>
            <xm:f>※編集不可※選択項目!$B$6:$B$13</xm:f>
          </x14:formula1>
          <xm:sqref>H12:H61</xm:sqref>
        </x14:dataValidation>
        <x14:dataValidation type="list" allowBlank="1" showErrorMessage="1" xr:uid="{CE5A381E-1DFC-4DC6-BE3C-BE075F532D31}">
          <x14:formula1>
            <xm:f>※編集不可※選択項目!$A$2:$A$3</xm:f>
          </x14:formula1>
          <xm:sqref>C12:C61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I513"/>
  <sheetViews>
    <sheetView view="pageBreakPreview" zoomScale="55" zoomScaleNormal="25" zoomScaleSheetLayoutView="55" workbookViewId="0">
      <selection sqref="A1:G1"/>
    </sheetView>
  </sheetViews>
  <sheetFormatPr defaultColWidth="9" defaultRowHeight="19.5" outlineLevelCol="1"/>
  <cols>
    <col min="1" max="1" width="11.75" style="21" customWidth="1"/>
    <col min="2" max="2" width="26.625" style="22" customWidth="1"/>
    <col min="3" max="3" width="29.625" style="22" customWidth="1"/>
    <col min="4" max="4" width="35.625" style="22" customWidth="1"/>
    <col min="5" max="5" width="29.75" style="22" customWidth="1"/>
    <col min="6" max="7" width="35" style="22" customWidth="1"/>
    <col min="8" max="8" width="59.25" style="151" customWidth="1"/>
    <col min="9" max="9" width="30.75" style="152" customWidth="1"/>
    <col min="10" max="15" width="30.75" style="36" customWidth="1"/>
    <col min="16" max="18" width="25" style="36" customWidth="1"/>
    <col min="19" max="19" width="70.625" style="93" customWidth="1"/>
    <col min="20" max="20" width="35.625" style="92" customWidth="1"/>
    <col min="21" max="21" width="11.25" style="92" customWidth="1"/>
    <col min="22" max="22" width="47.25" style="92" hidden="1" customWidth="1" outlineLevel="1"/>
    <col min="23" max="23" width="13.25" style="22" hidden="1" customWidth="1" outlineLevel="1"/>
    <col min="24" max="24" width="13.25" style="37" hidden="1" customWidth="1" outlineLevel="1"/>
    <col min="25" max="25" width="28" style="37" hidden="1" customWidth="1" outlineLevel="1"/>
    <col min="26" max="26" width="4.75" style="22" hidden="1" customWidth="1" outlineLevel="1"/>
    <col min="27" max="29" width="10.25" style="22" hidden="1" customWidth="1" outlineLevel="1"/>
    <col min="30" max="30" width="9" style="22" hidden="1" customWidth="1" outlineLevel="1"/>
    <col min="31" max="31" width="20.5" style="22" hidden="1" customWidth="1" outlineLevel="1"/>
    <col min="32" max="32" width="22.25" style="22" hidden="1" customWidth="1" outlineLevel="1"/>
    <col min="33" max="33" width="9.25" style="22" hidden="1" customWidth="1" outlineLevel="1"/>
    <col min="34" max="34" width="10.125" style="22" hidden="1" customWidth="1" outlineLevel="1"/>
    <col min="35" max="35" width="9" style="22" collapsed="1"/>
    <col min="36" max="16384" width="9" style="22"/>
  </cols>
  <sheetData>
    <row r="1" spans="1:34" ht="40.15" customHeight="1">
      <c r="A1" s="189" t="s">
        <v>6</v>
      </c>
      <c r="B1" s="190"/>
      <c r="C1" s="190"/>
      <c r="D1" s="190"/>
      <c r="E1" s="190"/>
      <c r="F1" s="190"/>
      <c r="G1" s="191"/>
      <c r="H1" s="62"/>
      <c r="I1" s="177" t="s">
        <v>164</v>
      </c>
      <c r="J1" s="178"/>
      <c r="K1" s="178"/>
      <c r="L1" s="179"/>
      <c r="M1" s="63"/>
      <c r="N1" s="63"/>
      <c r="O1" s="63"/>
      <c r="P1" s="22"/>
      <c r="Q1" s="92"/>
      <c r="R1" s="93"/>
      <c r="S1" s="92"/>
      <c r="T1" s="20"/>
      <c r="U1" s="20"/>
      <c r="V1" s="25"/>
      <c r="W1" s="25"/>
      <c r="X1" s="22"/>
      <c r="Y1" s="22"/>
      <c r="AE1" s="126" t="s">
        <v>232</v>
      </c>
      <c r="AF1" s="127">
        <v>44665</v>
      </c>
      <c r="AG1" s="128" t="s">
        <v>233</v>
      </c>
      <c r="AH1" s="129" t="s">
        <v>254</v>
      </c>
    </row>
    <row r="2" spans="1:34" ht="120.75" customHeight="1">
      <c r="A2" s="192" t="s">
        <v>161</v>
      </c>
      <c r="B2" s="193"/>
      <c r="C2" s="229"/>
      <c r="D2" s="230"/>
      <c r="E2" s="173" t="s">
        <v>255</v>
      </c>
      <c r="F2" s="231"/>
      <c r="G2" s="232"/>
      <c r="H2" s="62"/>
      <c r="I2" s="39" t="s">
        <v>165</v>
      </c>
      <c r="J2" s="221" t="s">
        <v>211</v>
      </c>
      <c r="K2" s="222"/>
      <c r="L2" s="223"/>
      <c r="M2" s="62"/>
      <c r="N2" s="62"/>
      <c r="O2" s="62"/>
      <c r="P2" s="22"/>
      <c r="Q2" s="92"/>
      <c r="R2" s="93"/>
      <c r="S2" s="92"/>
      <c r="T2" s="20"/>
      <c r="U2" s="20"/>
      <c r="V2" s="25"/>
      <c r="W2" s="25"/>
      <c r="X2" s="22"/>
      <c r="Y2" s="22"/>
    </row>
    <row r="3" spans="1:34" ht="120.75" customHeight="1">
      <c r="A3" s="198" t="s">
        <v>235</v>
      </c>
      <c r="B3" s="198"/>
      <c r="C3" s="198"/>
      <c r="D3" s="198"/>
      <c r="E3" s="198"/>
      <c r="F3" s="40" t="s">
        <v>162</v>
      </c>
      <c r="G3" s="112"/>
      <c r="H3" s="62"/>
      <c r="I3" s="39" t="s">
        <v>166</v>
      </c>
      <c r="J3" s="221" t="s">
        <v>212</v>
      </c>
      <c r="K3" s="222"/>
      <c r="L3" s="223"/>
      <c r="M3" s="62"/>
      <c r="N3" s="62"/>
      <c r="O3" s="62"/>
      <c r="P3" s="22"/>
      <c r="Q3" s="92"/>
      <c r="R3" s="93"/>
      <c r="S3" s="92"/>
      <c r="T3" s="20"/>
      <c r="U3" s="20"/>
      <c r="V3" s="25"/>
      <c r="W3" s="38"/>
      <c r="X3" s="22"/>
      <c r="Y3" s="22"/>
    </row>
    <row r="4" spans="1:34" ht="120.75" customHeight="1" thickBot="1">
      <c r="A4" s="198"/>
      <c r="B4" s="198"/>
      <c r="C4" s="198"/>
      <c r="D4" s="198"/>
      <c r="E4" s="198"/>
      <c r="F4" s="41" t="s">
        <v>163</v>
      </c>
      <c r="G4" s="41">
        <f>COUNTIF($B$12:$B$511,"変圧器")</f>
        <v>0</v>
      </c>
      <c r="H4" s="62"/>
      <c r="I4" s="42" t="s">
        <v>167</v>
      </c>
      <c r="J4" s="224" t="s">
        <v>168</v>
      </c>
      <c r="K4" s="225"/>
      <c r="L4" s="226"/>
      <c r="M4" s="62"/>
      <c r="N4" s="62"/>
      <c r="O4" s="62"/>
      <c r="P4" s="43"/>
      <c r="Q4" s="92"/>
      <c r="R4" s="93"/>
      <c r="S4" s="92"/>
      <c r="T4" s="78" t="str">
        <f>IF(COUNTIF(U12:U511,"✓")=0,"",COUNTIF(U12:U511,"✓"))</f>
        <v/>
      </c>
      <c r="U4" s="78"/>
      <c r="V4" s="26"/>
      <c r="W4" s="26"/>
      <c r="X4" s="22"/>
      <c r="Y4" s="22"/>
    </row>
    <row r="5" spans="1:34" ht="30" customHeight="1" thickBot="1">
      <c r="A5" s="27"/>
      <c r="B5" s="21"/>
      <c r="C5" s="28"/>
      <c r="D5" s="27"/>
      <c r="E5" s="44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94"/>
      <c r="R5" s="95"/>
      <c r="S5" s="94"/>
      <c r="T5" s="20"/>
      <c r="U5" s="20"/>
      <c r="V5" s="25"/>
      <c r="W5" s="38"/>
      <c r="X5" s="29"/>
      <c r="Y5" s="22"/>
    </row>
    <row r="6" spans="1:34" ht="40.15" customHeight="1">
      <c r="A6" s="45" t="s">
        <v>2</v>
      </c>
      <c r="B6" s="46">
        <v>1</v>
      </c>
      <c r="C6" s="46">
        <v>2</v>
      </c>
      <c r="D6" s="46">
        <v>3</v>
      </c>
      <c r="E6" s="47">
        <v>4</v>
      </c>
      <c r="F6" s="46">
        <v>5</v>
      </c>
      <c r="G6" s="46">
        <v>6</v>
      </c>
      <c r="H6" s="47">
        <v>7</v>
      </c>
      <c r="I6" s="46">
        <v>8</v>
      </c>
      <c r="J6" s="46">
        <v>9</v>
      </c>
      <c r="K6" s="47">
        <v>10</v>
      </c>
      <c r="L6" s="47">
        <v>11</v>
      </c>
      <c r="M6" s="47">
        <v>12</v>
      </c>
      <c r="N6" s="47">
        <v>13</v>
      </c>
      <c r="O6" s="47">
        <v>14</v>
      </c>
      <c r="P6" s="47">
        <v>15</v>
      </c>
      <c r="Q6" s="47">
        <v>16</v>
      </c>
      <c r="R6" s="96">
        <v>17</v>
      </c>
      <c r="S6" s="47">
        <v>18</v>
      </c>
      <c r="T6" s="110">
        <v>19</v>
      </c>
      <c r="U6" s="97">
        <v>20</v>
      </c>
      <c r="V6" s="113"/>
      <c r="W6" s="21"/>
      <c r="X6" s="21"/>
      <c r="Y6" s="22"/>
    </row>
    <row r="7" spans="1:34" ht="40.15" customHeight="1">
      <c r="A7" s="48" t="s">
        <v>159</v>
      </c>
      <c r="B7" s="49" t="s">
        <v>156</v>
      </c>
      <c r="C7" s="49" t="s">
        <v>156</v>
      </c>
      <c r="D7" s="49" t="s">
        <v>156</v>
      </c>
      <c r="E7" s="50" t="s">
        <v>169</v>
      </c>
      <c r="F7" s="49" t="s">
        <v>156</v>
      </c>
      <c r="G7" s="49" t="s">
        <v>156</v>
      </c>
      <c r="H7" s="50" t="s">
        <v>172</v>
      </c>
      <c r="I7" s="49" t="s">
        <v>156</v>
      </c>
      <c r="J7" s="49" t="s">
        <v>156</v>
      </c>
      <c r="K7" s="50" t="s">
        <v>172</v>
      </c>
      <c r="L7" s="50" t="s">
        <v>172</v>
      </c>
      <c r="M7" s="50" t="s">
        <v>172</v>
      </c>
      <c r="N7" s="50" t="s">
        <v>172</v>
      </c>
      <c r="O7" s="50" t="s">
        <v>172</v>
      </c>
      <c r="P7" s="50" t="s">
        <v>172</v>
      </c>
      <c r="Q7" s="50" t="s">
        <v>172</v>
      </c>
      <c r="R7" s="98" t="s">
        <v>169</v>
      </c>
      <c r="S7" s="50" t="s">
        <v>203</v>
      </c>
      <c r="T7" s="99" t="s">
        <v>169</v>
      </c>
      <c r="U7" s="100" t="s">
        <v>169</v>
      </c>
      <c r="V7" s="114" t="s">
        <v>146</v>
      </c>
      <c r="W7" s="21"/>
      <c r="X7" s="21"/>
      <c r="Y7" s="22"/>
    </row>
    <row r="8" spans="1:34" s="24" customFormat="1" ht="40.15" customHeight="1" thickBot="1">
      <c r="A8" s="51" t="s">
        <v>160</v>
      </c>
      <c r="B8" s="52" t="s">
        <v>157</v>
      </c>
      <c r="C8" s="69" t="s">
        <v>171</v>
      </c>
      <c r="D8" s="52" t="s">
        <v>157</v>
      </c>
      <c r="E8" s="52" t="s">
        <v>157</v>
      </c>
      <c r="F8" s="69" t="s">
        <v>171</v>
      </c>
      <c r="G8" s="69" t="s">
        <v>171</v>
      </c>
      <c r="H8" s="69" t="s">
        <v>171</v>
      </c>
      <c r="I8" s="69" t="s">
        <v>171</v>
      </c>
      <c r="J8" s="69" t="s">
        <v>238</v>
      </c>
      <c r="K8" s="52" t="s">
        <v>157</v>
      </c>
      <c r="L8" s="69" t="s">
        <v>238</v>
      </c>
      <c r="M8" s="69" t="s">
        <v>171</v>
      </c>
      <c r="N8" s="52" t="s">
        <v>157</v>
      </c>
      <c r="O8" s="52" t="s">
        <v>157</v>
      </c>
      <c r="P8" s="69" t="s">
        <v>171</v>
      </c>
      <c r="Q8" s="69" t="s">
        <v>171</v>
      </c>
      <c r="R8" s="101" t="s">
        <v>170</v>
      </c>
      <c r="S8" s="69" t="s">
        <v>244</v>
      </c>
      <c r="T8" s="102" t="s">
        <v>170</v>
      </c>
      <c r="U8" s="103" t="s">
        <v>199</v>
      </c>
      <c r="V8" s="115" t="s">
        <v>157</v>
      </c>
      <c r="W8" s="23"/>
      <c r="X8" s="23"/>
    </row>
    <row r="9" spans="1:34" ht="19.5" customHeight="1">
      <c r="A9" s="199" t="s">
        <v>152</v>
      </c>
      <c r="B9" s="201" t="s">
        <v>158</v>
      </c>
      <c r="C9" s="201" t="s">
        <v>0</v>
      </c>
      <c r="D9" s="201" t="s">
        <v>173</v>
      </c>
      <c r="E9" s="202" t="s">
        <v>236</v>
      </c>
      <c r="F9" s="204" t="s">
        <v>4</v>
      </c>
      <c r="G9" s="204" t="s">
        <v>9</v>
      </c>
      <c r="H9" s="174" t="s">
        <v>5</v>
      </c>
      <c r="I9" s="175"/>
      <c r="J9" s="176"/>
      <c r="K9" s="186" t="s">
        <v>239</v>
      </c>
      <c r="L9" s="186" t="s">
        <v>250</v>
      </c>
      <c r="M9" s="186" t="s">
        <v>251</v>
      </c>
      <c r="N9" s="186" t="s">
        <v>240</v>
      </c>
      <c r="O9" s="186" t="s">
        <v>241</v>
      </c>
      <c r="P9" s="186" t="s">
        <v>242</v>
      </c>
      <c r="Q9" s="186" t="s">
        <v>243</v>
      </c>
      <c r="R9" s="211" t="s">
        <v>200</v>
      </c>
      <c r="S9" s="206" t="s">
        <v>202</v>
      </c>
      <c r="T9" s="213" t="s">
        <v>3</v>
      </c>
      <c r="U9" s="215" t="s">
        <v>201</v>
      </c>
      <c r="V9" s="227" t="s">
        <v>205</v>
      </c>
      <c r="W9" s="209" t="s">
        <v>153</v>
      </c>
      <c r="X9" s="209"/>
      <c r="Y9" s="210"/>
      <c r="AA9" s="219" t="s">
        <v>209</v>
      </c>
      <c r="AB9" s="220"/>
      <c r="AC9" s="220"/>
    </row>
    <row r="10" spans="1:34" ht="81" customHeight="1">
      <c r="A10" s="200"/>
      <c r="B10" s="201"/>
      <c r="C10" s="201"/>
      <c r="D10" s="201"/>
      <c r="E10" s="203"/>
      <c r="F10" s="205"/>
      <c r="G10" s="205"/>
      <c r="H10" s="68" t="s">
        <v>174</v>
      </c>
      <c r="I10" s="135" t="s">
        <v>237</v>
      </c>
      <c r="J10" s="136" t="s">
        <v>252</v>
      </c>
      <c r="K10" s="187"/>
      <c r="L10" s="187"/>
      <c r="M10" s="187"/>
      <c r="N10" s="187"/>
      <c r="O10" s="187"/>
      <c r="P10" s="187"/>
      <c r="Q10" s="187"/>
      <c r="R10" s="212"/>
      <c r="S10" s="207"/>
      <c r="T10" s="214"/>
      <c r="U10" s="216"/>
      <c r="V10" s="228"/>
      <c r="W10" s="109" t="s">
        <v>154</v>
      </c>
      <c r="X10" s="30" t="s">
        <v>151</v>
      </c>
      <c r="Y10" s="31" t="s">
        <v>3</v>
      </c>
      <c r="AA10" s="116" t="s">
        <v>12</v>
      </c>
      <c r="AB10" s="116" t="s">
        <v>210</v>
      </c>
      <c r="AC10" s="117" t="s">
        <v>213</v>
      </c>
    </row>
    <row r="11" spans="1:34" ht="25.15" customHeight="1">
      <c r="A11" s="53" t="s">
        <v>155</v>
      </c>
      <c r="B11" s="76" t="s">
        <v>215</v>
      </c>
      <c r="C11" s="54" t="s">
        <v>217</v>
      </c>
      <c r="D11" s="76" t="s">
        <v>229</v>
      </c>
      <c r="E11" s="76" t="s">
        <v>230</v>
      </c>
      <c r="F11" s="54" t="s">
        <v>219</v>
      </c>
      <c r="G11" s="54" t="s">
        <v>221</v>
      </c>
      <c r="H11" s="54" t="s">
        <v>175</v>
      </c>
      <c r="I11" s="54" t="s">
        <v>234</v>
      </c>
      <c r="J11" s="143"/>
      <c r="K11" s="76">
        <v>100</v>
      </c>
      <c r="L11" s="144"/>
      <c r="M11" s="145">
        <v>76</v>
      </c>
      <c r="N11" s="111">
        <v>1.25</v>
      </c>
      <c r="O11" s="111">
        <v>1.31</v>
      </c>
      <c r="P11" s="145">
        <v>20</v>
      </c>
      <c r="Q11" s="145">
        <v>350</v>
      </c>
      <c r="R11" s="146">
        <v>200</v>
      </c>
      <c r="S11" s="139" t="s">
        <v>247</v>
      </c>
      <c r="T11" s="70"/>
      <c r="U11" s="71"/>
      <c r="V11" s="84"/>
      <c r="W11" s="118"/>
      <c r="X11" s="119"/>
      <c r="Y11" s="120"/>
      <c r="AA11" s="86"/>
      <c r="AB11" s="86"/>
      <c r="AC11" s="88"/>
      <c r="AD11" s="121" t="s">
        <v>196</v>
      </c>
      <c r="AE11" s="121" t="s">
        <v>204</v>
      </c>
      <c r="AF11" s="121"/>
      <c r="AG11" s="122" t="s">
        <v>197</v>
      </c>
      <c r="AH11" s="122" t="s">
        <v>198</v>
      </c>
    </row>
    <row r="12" spans="1:34" ht="25.15" customHeight="1">
      <c r="A12" s="55">
        <f t="shared" ref="A12:A75" si="0">ROW()-11</f>
        <v>1</v>
      </c>
      <c r="B12" s="56" t="str">
        <f>IF(C12="","",$A$1)</f>
        <v/>
      </c>
      <c r="C12" s="131"/>
      <c r="D12" s="57" t="str">
        <f>IF($C$2="","",IF($B12&lt;&gt;"",$C$2,""))</f>
        <v/>
      </c>
      <c r="E12" s="57" t="str">
        <f>IF($F$2="","",IF($B12&lt;&gt;"",$F$2,""))</f>
        <v/>
      </c>
      <c r="F12" s="32"/>
      <c r="G12" s="133"/>
      <c r="H12" s="133"/>
      <c r="I12" s="133"/>
      <c r="J12" s="147"/>
      <c r="K12" s="33" t="str">
        <f>IF(I12="中間容量","項番11に入力してください",IFERROR(VLOOKUP(Z12,※編集不可※選択項目!$U$4:$V$195,2,0),""))</f>
        <v/>
      </c>
      <c r="L12" s="147"/>
      <c r="M12" s="149"/>
      <c r="N12" s="64" t="str">
        <f>IFERROR(VLOOKUP(C12,Sheet1!$A$2:$F$134,6,0),"")</f>
        <v/>
      </c>
      <c r="O12" s="64" t="str">
        <f>IF(I12="中間容量",IFERROR(ROUNDDOWN(L12/M12,2),""),IFERROR(ROUNDDOWN(K12/M12,2),""))</f>
        <v/>
      </c>
      <c r="P12" s="32"/>
      <c r="Q12" s="32"/>
      <c r="R12" s="67"/>
      <c r="S12" s="140"/>
      <c r="T12" s="67"/>
      <c r="U12" s="71"/>
      <c r="V12" s="84" t="str">
        <f>IF(G12="","",G12&amp;H12&amp;I12&amp;J12)</f>
        <v/>
      </c>
      <c r="W12" s="118"/>
      <c r="X12" s="119"/>
      <c r="Y12" s="120"/>
      <c r="Z12" s="66" t="str">
        <f>C12&amp;H12&amp;" / "&amp;I12</f>
        <v xml:space="preserve"> / </v>
      </c>
      <c r="AA12" s="87" t="str">
        <f t="shared" ref="AA12:AA75" si="1">RIGHT($H12,4)</f>
        <v/>
      </c>
      <c r="AB12" s="87" t="str">
        <f>IF(I12="","",IF(I12="中間容量",J12,INDEX(※編集不可※選択項目!$E$2:$E$15,MATCH(新規登録用!I12,※編集不可※選択項目!$F$2:$F$15,0))))</f>
        <v/>
      </c>
      <c r="AC12" s="89" t="str">
        <f>IF(I12="中間容量",L12,K12)</f>
        <v/>
      </c>
      <c r="AD12" s="123">
        <f>IF(AND(($C12&lt;&gt;""),(OR($C$2="",$F$2="",$G$3="",F12="",G12="",H12="",I12="",AND(I12="中間容量",J12=""),M12="",P12="",Q12=""))),1,0)</f>
        <v>0</v>
      </c>
      <c r="AE12" s="123">
        <f t="shared" ref="AE12:AE75" si="2">IF(AND($G12&lt;&gt;"",COUNTIF($G12,"*■*")&gt;0,$S12=""),1,0)</f>
        <v>0</v>
      </c>
      <c r="AF12" s="123" t="str">
        <f>TEXT(V12,"G/標準")</f>
        <v/>
      </c>
      <c r="AG12" s="124">
        <f t="shared" ref="AG12:AG75" si="3">IF(AF12="",0,COUNTIF($AF$12:$AF$1048576,AF12))</f>
        <v>0</v>
      </c>
      <c r="AH12" s="124">
        <f t="shared" ref="AH12:AH75" si="4">IF(AND(($C12&lt;&gt;""),IF($N12&gt;$O12,1,0)),1,0)</f>
        <v>0</v>
      </c>
    </row>
    <row r="13" spans="1:34" ht="25.15" customHeight="1">
      <c r="A13" s="55">
        <f t="shared" si="0"/>
        <v>2</v>
      </c>
      <c r="B13" s="56" t="str">
        <f t="shared" ref="B13:B76" si="5">IF(C13="","",$A$1)</f>
        <v/>
      </c>
      <c r="C13" s="131"/>
      <c r="D13" s="57" t="str">
        <f t="shared" ref="D13:D76" si="6">IF($C$2="","",IF($B13&lt;&gt;"",$C$2,""))</f>
        <v/>
      </c>
      <c r="E13" s="57" t="str">
        <f t="shared" ref="E13:E76" si="7">IF($F$2="","",IF($B13&lt;&gt;"",$F$2,""))</f>
        <v/>
      </c>
      <c r="F13" s="32"/>
      <c r="G13" s="133"/>
      <c r="H13" s="133"/>
      <c r="I13" s="133"/>
      <c r="J13" s="147"/>
      <c r="K13" s="33" t="str">
        <f>IF(I13="中間容量","項番11に入力してください",IFERROR(VLOOKUP(Z13,※編集不可※選択項目!$U$4:$V$195,2,0),""))</f>
        <v/>
      </c>
      <c r="L13" s="147"/>
      <c r="M13" s="149"/>
      <c r="N13" s="64" t="str">
        <f>IFERROR(VLOOKUP(C13,Sheet1!$A$2:$F$134,6,0),"")</f>
        <v/>
      </c>
      <c r="O13" s="64" t="str">
        <f t="shared" ref="O13:O76" si="8">IF(I13="中間容量",IFERROR(ROUNDDOWN(L13/M13,2),""),IFERROR(ROUNDDOWN(K13/M13,2),""))</f>
        <v/>
      </c>
      <c r="P13" s="32"/>
      <c r="Q13" s="32"/>
      <c r="R13" s="67"/>
      <c r="S13" s="140"/>
      <c r="T13" s="67"/>
      <c r="U13" s="71"/>
      <c r="V13" s="84" t="str">
        <f t="shared" ref="V13:V76" si="9">IF(G13="","",G13&amp;H13&amp;I13&amp;J13)</f>
        <v/>
      </c>
      <c r="W13" s="118"/>
      <c r="X13" s="119"/>
      <c r="Y13" s="120"/>
      <c r="Z13" s="66" t="str">
        <f t="shared" ref="Z13:Z75" si="10">C13&amp;H13&amp;" / "&amp;I13</f>
        <v xml:space="preserve"> / </v>
      </c>
      <c r="AA13" s="87" t="str">
        <f t="shared" si="1"/>
        <v/>
      </c>
      <c r="AB13" s="87" t="str">
        <f>IF(I13="","",IF(I13="中間容量",J13,INDEX(※編集不可※選択項目!$E$2:$E$15,MATCH(新規登録用!I13,※編集不可※選択項目!$F$2:$F$15,0))))</f>
        <v/>
      </c>
      <c r="AC13" s="89" t="str">
        <f t="shared" ref="AC13:AC76" si="11">IF(I13="中間容量",L13,K13)</f>
        <v/>
      </c>
      <c r="AD13" s="123">
        <f t="shared" ref="AD13:AD76" si="12">IF(AND(($C13&lt;&gt;""),(OR($C$2="",$F$2="",$G$3="",F13="",G13="",H13="",I13="",AND(I13="中間容量",J13=""),M13="",P13="",Q13=""))),1,0)</f>
        <v>0</v>
      </c>
      <c r="AE13" s="123">
        <f t="shared" si="2"/>
        <v>0</v>
      </c>
      <c r="AF13" s="123" t="str">
        <f t="shared" ref="AF13:AF76" si="13">TEXT(V13,"G/標準")</f>
        <v/>
      </c>
      <c r="AG13" s="124">
        <f t="shared" si="3"/>
        <v>0</v>
      </c>
      <c r="AH13" s="124">
        <f t="shared" si="4"/>
        <v>0</v>
      </c>
    </row>
    <row r="14" spans="1:34" ht="25.15" customHeight="1">
      <c r="A14" s="55">
        <f t="shared" si="0"/>
        <v>3</v>
      </c>
      <c r="B14" s="56" t="str">
        <f t="shared" si="5"/>
        <v/>
      </c>
      <c r="C14" s="131"/>
      <c r="D14" s="57" t="str">
        <f t="shared" si="6"/>
        <v/>
      </c>
      <c r="E14" s="57" t="str">
        <f t="shared" si="7"/>
        <v/>
      </c>
      <c r="F14" s="32"/>
      <c r="G14" s="133"/>
      <c r="H14" s="133"/>
      <c r="I14" s="133"/>
      <c r="J14" s="147"/>
      <c r="K14" s="33" t="str">
        <f>IF(I14="中間容量","項番11に入力してください",IFERROR(VLOOKUP(Z14,※編集不可※選択項目!$U$4:$V$195,2,0),""))</f>
        <v/>
      </c>
      <c r="L14" s="147"/>
      <c r="M14" s="149"/>
      <c r="N14" s="64" t="str">
        <f>IFERROR(VLOOKUP(C14,Sheet1!$A$2:$F$134,6,0),"")</f>
        <v/>
      </c>
      <c r="O14" s="64" t="str">
        <f t="shared" si="8"/>
        <v/>
      </c>
      <c r="P14" s="32"/>
      <c r="Q14" s="32"/>
      <c r="R14" s="67"/>
      <c r="S14" s="140"/>
      <c r="T14" s="67"/>
      <c r="U14" s="71"/>
      <c r="V14" s="84" t="str">
        <f t="shared" si="9"/>
        <v/>
      </c>
      <c r="W14" s="118"/>
      <c r="X14" s="119"/>
      <c r="Y14" s="120"/>
      <c r="Z14" s="66" t="str">
        <f t="shared" si="10"/>
        <v xml:space="preserve"> / </v>
      </c>
      <c r="AA14" s="87" t="str">
        <f t="shared" si="1"/>
        <v/>
      </c>
      <c r="AB14" s="87" t="str">
        <f>IF(I14="","",IF(I14="中間容量",J14,INDEX(※編集不可※選択項目!$E$2:$E$15,MATCH(新規登録用!I14,※編集不可※選択項目!$F$2:$F$15,0))))</f>
        <v/>
      </c>
      <c r="AC14" s="89" t="str">
        <f t="shared" si="11"/>
        <v/>
      </c>
      <c r="AD14" s="123">
        <f t="shared" si="12"/>
        <v>0</v>
      </c>
      <c r="AE14" s="123">
        <f t="shared" si="2"/>
        <v>0</v>
      </c>
      <c r="AF14" s="123" t="str">
        <f t="shared" si="13"/>
        <v/>
      </c>
      <c r="AG14" s="124">
        <f t="shared" si="3"/>
        <v>0</v>
      </c>
      <c r="AH14" s="124">
        <f t="shared" si="4"/>
        <v>0</v>
      </c>
    </row>
    <row r="15" spans="1:34" ht="25.15" customHeight="1">
      <c r="A15" s="55">
        <f t="shared" si="0"/>
        <v>4</v>
      </c>
      <c r="B15" s="56" t="str">
        <f t="shared" si="5"/>
        <v/>
      </c>
      <c r="C15" s="131"/>
      <c r="D15" s="57" t="str">
        <f t="shared" si="6"/>
        <v/>
      </c>
      <c r="E15" s="57" t="str">
        <f t="shared" si="7"/>
        <v/>
      </c>
      <c r="F15" s="32"/>
      <c r="G15" s="133"/>
      <c r="H15" s="133"/>
      <c r="I15" s="133"/>
      <c r="J15" s="147"/>
      <c r="K15" s="33" t="str">
        <f>IF(I15="中間容量","項番11に入力してください",IFERROR(VLOOKUP(Z15,※編集不可※選択項目!$U$4:$V$195,2,0),""))</f>
        <v/>
      </c>
      <c r="L15" s="147"/>
      <c r="M15" s="149"/>
      <c r="N15" s="64" t="str">
        <f>IFERROR(VLOOKUP(C15,Sheet1!$A$2:$F$134,6,0),"")</f>
        <v/>
      </c>
      <c r="O15" s="64" t="str">
        <f t="shared" si="8"/>
        <v/>
      </c>
      <c r="P15" s="32"/>
      <c r="Q15" s="32"/>
      <c r="R15" s="67"/>
      <c r="S15" s="140"/>
      <c r="T15" s="67"/>
      <c r="U15" s="71"/>
      <c r="V15" s="84" t="str">
        <f t="shared" si="9"/>
        <v/>
      </c>
      <c r="W15" s="118"/>
      <c r="X15" s="119"/>
      <c r="Y15" s="120"/>
      <c r="Z15" s="66" t="str">
        <f t="shared" si="10"/>
        <v xml:space="preserve"> / </v>
      </c>
      <c r="AA15" s="87" t="str">
        <f t="shared" si="1"/>
        <v/>
      </c>
      <c r="AB15" s="87" t="str">
        <f>IF(I15="","",IF(I15="中間容量",J15,INDEX(※編集不可※選択項目!$E$2:$E$15,MATCH(新規登録用!I15,※編集不可※選択項目!$F$2:$F$15,0))))</f>
        <v/>
      </c>
      <c r="AC15" s="89" t="str">
        <f t="shared" si="11"/>
        <v/>
      </c>
      <c r="AD15" s="123">
        <f t="shared" si="12"/>
        <v>0</v>
      </c>
      <c r="AE15" s="123">
        <f t="shared" si="2"/>
        <v>0</v>
      </c>
      <c r="AF15" s="123" t="str">
        <f t="shared" si="13"/>
        <v/>
      </c>
      <c r="AG15" s="124">
        <f t="shared" si="3"/>
        <v>0</v>
      </c>
      <c r="AH15" s="124">
        <f t="shared" si="4"/>
        <v>0</v>
      </c>
    </row>
    <row r="16" spans="1:34" ht="25.15" customHeight="1">
      <c r="A16" s="55">
        <f t="shared" si="0"/>
        <v>5</v>
      </c>
      <c r="B16" s="56" t="str">
        <f t="shared" si="5"/>
        <v/>
      </c>
      <c r="C16" s="131"/>
      <c r="D16" s="57" t="str">
        <f t="shared" si="6"/>
        <v/>
      </c>
      <c r="E16" s="57" t="str">
        <f t="shared" si="7"/>
        <v/>
      </c>
      <c r="F16" s="32"/>
      <c r="G16" s="133"/>
      <c r="H16" s="133"/>
      <c r="I16" s="133"/>
      <c r="J16" s="147"/>
      <c r="K16" s="33" t="str">
        <f>IF(I16="中間容量","項番11に入力してください",IFERROR(VLOOKUP(Z16,※編集不可※選択項目!$U$4:$V$195,2,0),""))</f>
        <v/>
      </c>
      <c r="L16" s="147"/>
      <c r="M16" s="149"/>
      <c r="N16" s="64" t="str">
        <f>IFERROR(VLOOKUP(C16,Sheet1!$A$2:$F$134,6,0),"")</f>
        <v/>
      </c>
      <c r="O16" s="64" t="str">
        <f t="shared" si="8"/>
        <v/>
      </c>
      <c r="P16" s="32"/>
      <c r="Q16" s="32"/>
      <c r="R16" s="67"/>
      <c r="S16" s="140"/>
      <c r="T16" s="67"/>
      <c r="U16" s="71"/>
      <c r="V16" s="84" t="str">
        <f t="shared" si="9"/>
        <v/>
      </c>
      <c r="W16" s="118"/>
      <c r="X16" s="119"/>
      <c r="Y16" s="120"/>
      <c r="Z16" s="66" t="str">
        <f t="shared" si="10"/>
        <v xml:space="preserve"> / </v>
      </c>
      <c r="AA16" s="87" t="str">
        <f t="shared" si="1"/>
        <v/>
      </c>
      <c r="AB16" s="87" t="str">
        <f>IF(I16="","",IF(I16="中間容量",J16,INDEX(※編集不可※選択項目!$E$2:$E$15,MATCH(新規登録用!I16,※編集不可※選択項目!$F$2:$F$15,0))))</f>
        <v/>
      </c>
      <c r="AC16" s="89" t="str">
        <f>IF(I16="中間容量",L16,K16)</f>
        <v/>
      </c>
      <c r="AD16" s="123">
        <f t="shared" si="12"/>
        <v>0</v>
      </c>
      <c r="AE16" s="123">
        <f t="shared" si="2"/>
        <v>0</v>
      </c>
      <c r="AF16" s="123" t="str">
        <f t="shared" si="13"/>
        <v/>
      </c>
      <c r="AG16" s="124">
        <f t="shared" si="3"/>
        <v>0</v>
      </c>
      <c r="AH16" s="124">
        <f t="shared" si="4"/>
        <v>0</v>
      </c>
    </row>
    <row r="17" spans="1:34" ht="25.15" customHeight="1">
      <c r="A17" s="55">
        <f t="shared" si="0"/>
        <v>6</v>
      </c>
      <c r="B17" s="56" t="str">
        <f t="shared" si="5"/>
        <v/>
      </c>
      <c r="C17" s="131"/>
      <c r="D17" s="57" t="str">
        <f t="shared" si="6"/>
        <v/>
      </c>
      <c r="E17" s="57" t="str">
        <f t="shared" si="7"/>
        <v/>
      </c>
      <c r="F17" s="32"/>
      <c r="G17" s="133"/>
      <c r="H17" s="133"/>
      <c r="I17" s="133"/>
      <c r="J17" s="147"/>
      <c r="K17" s="33" t="str">
        <f>IF(I17="中間容量","項番11に入力してください",IFERROR(VLOOKUP(Z17,※編集不可※選択項目!$U$4:$V$195,2,0),""))</f>
        <v/>
      </c>
      <c r="L17" s="147"/>
      <c r="M17" s="149"/>
      <c r="N17" s="64" t="str">
        <f>IFERROR(VLOOKUP(C17,Sheet1!$A$2:$F$134,6,0),"")</f>
        <v/>
      </c>
      <c r="O17" s="64" t="str">
        <f t="shared" si="8"/>
        <v/>
      </c>
      <c r="P17" s="32"/>
      <c r="Q17" s="32"/>
      <c r="R17" s="67"/>
      <c r="S17" s="140"/>
      <c r="T17" s="67"/>
      <c r="U17" s="71"/>
      <c r="V17" s="84" t="str">
        <f t="shared" si="9"/>
        <v/>
      </c>
      <c r="W17" s="118"/>
      <c r="X17" s="119"/>
      <c r="Y17" s="120"/>
      <c r="Z17" s="66" t="str">
        <f t="shared" si="10"/>
        <v xml:space="preserve"> / </v>
      </c>
      <c r="AA17" s="87" t="str">
        <f t="shared" si="1"/>
        <v/>
      </c>
      <c r="AB17" s="87" t="str">
        <f>IF(I17="","",IF(I17="中間容量",J17,INDEX(※編集不可※選択項目!$E$2:$E$15,MATCH(新規登録用!I17,※編集不可※選択項目!$F$2:$F$15,0))))</f>
        <v/>
      </c>
      <c r="AC17" s="89" t="str">
        <f>IF(I17="中間容量",L17,K17)</f>
        <v/>
      </c>
      <c r="AD17" s="123">
        <f t="shared" si="12"/>
        <v>0</v>
      </c>
      <c r="AE17" s="123">
        <f t="shared" si="2"/>
        <v>0</v>
      </c>
      <c r="AF17" s="123" t="str">
        <f t="shared" si="13"/>
        <v/>
      </c>
      <c r="AG17" s="124">
        <f t="shared" si="3"/>
        <v>0</v>
      </c>
      <c r="AH17" s="124">
        <f t="shared" si="4"/>
        <v>0</v>
      </c>
    </row>
    <row r="18" spans="1:34" ht="25.15" customHeight="1">
      <c r="A18" s="55">
        <f t="shared" si="0"/>
        <v>7</v>
      </c>
      <c r="B18" s="56" t="str">
        <f t="shared" si="5"/>
        <v/>
      </c>
      <c r="C18" s="131"/>
      <c r="D18" s="57" t="str">
        <f t="shared" si="6"/>
        <v/>
      </c>
      <c r="E18" s="57" t="str">
        <f t="shared" si="7"/>
        <v/>
      </c>
      <c r="F18" s="32"/>
      <c r="G18" s="133"/>
      <c r="H18" s="133"/>
      <c r="I18" s="133"/>
      <c r="J18" s="147"/>
      <c r="K18" s="33" t="str">
        <f>IF(I18="中間容量","項番11に入力してください",IFERROR(VLOOKUP(Z18,※編集不可※選択項目!$U$4:$V$195,2,0),""))</f>
        <v/>
      </c>
      <c r="L18" s="147"/>
      <c r="M18" s="149"/>
      <c r="N18" s="64" t="str">
        <f>IFERROR(VLOOKUP(C18,Sheet1!$A$2:$F$134,6,0),"")</f>
        <v/>
      </c>
      <c r="O18" s="64" t="str">
        <f t="shared" si="8"/>
        <v/>
      </c>
      <c r="P18" s="32"/>
      <c r="Q18" s="32"/>
      <c r="R18" s="67"/>
      <c r="S18" s="140"/>
      <c r="T18" s="67"/>
      <c r="U18" s="71"/>
      <c r="V18" s="84" t="str">
        <f t="shared" si="9"/>
        <v/>
      </c>
      <c r="W18" s="118"/>
      <c r="X18" s="119"/>
      <c r="Y18" s="120"/>
      <c r="Z18" s="66" t="str">
        <f t="shared" si="10"/>
        <v xml:space="preserve"> / </v>
      </c>
      <c r="AA18" s="87" t="str">
        <f t="shared" si="1"/>
        <v/>
      </c>
      <c r="AB18" s="87" t="str">
        <f>IF(I18="","",IF(I18="中間容量",J18,INDEX(※編集不可※選択項目!$E$2:$E$15,MATCH(新規登録用!I18,※編集不可※選択項目!$F$2:$F$15,0))))</f>
        <v/>
      </c>
      <c r="AC18" s="89" t="str">
        <f t="shared" si="11"/>
        <v/>
      </c>
      <c r="AD18" s="123">
        <f t="shared" si="12"/>
        <v>0</v>
      </c>
      <c r="AE18" s="123">
        <f t="shared" si="2"/>
        <v>0</v>
      </c>
      <c r="AF18" s="123" t="str">
        <f t="shared" si="13"/>
        <v/>
      </c>
      <c r="AG18" s="124">
        <f t="shared" si="3"/>
        <v>0</v>
      </c>
      <c r="AH18" s="124">
        <f t="shared" si="4"/>
        <v>0</v>
      </c>
    </row>
    <row r="19" spans="1:34" ht="25.15" customHeight="1">
      <c r="A19" s="55">
        <f t="shared" si="0"/>
        <v>8</v>
      </c>
      <c r="B19" s="56" t="str">
        <f t="shared" si="5"/>
        <v/>
      </c>
      <c r="C19" s="131"/>
      <c r="D19" s="57" t="str">
        <f t="shared" si="6"/>
        <v/>
      </c>
      <c r="E19" s="57" t="str">
        <f t="shared" si="7"/>
        <v/>
      </c>
      <c r="F19" s="32"/>
      <c r="G19" s="133"/>
      <c r="H19" s="133"/>
      <c r="I19" s="133"/>
      <c r="J19" s="147"/>
      <c r="K19" s="33" t="str">
        <f>IF(I19="中間容量","項番11に入力してください",IFERROR(VLOOKUP(Z19,※編集不可※選択項目!$U$4:$V$195,2,0),""))</f>
        <v/>
      </c>
      <c r="L19" s="147"/>
      <c r="M19" s="149"/>
      <c r="N19" s="64" t="str">
        <f>IFERROR(VLOOKUP(C19,Sheet1!$A$2:$F$134,6,0),"")</f>
        <v/>
      </c>
      <c r="O19" s="64" t="str">
        <f t="shared" si="8"/>
        <v/>
      </c>
      <c r="P19" s="32"/>
      <c r="Q19" s="32"/>
      <c r="R19" s="67"/>
      <c r="S19" s="140"/>
      <c r="T19" s="67"/>
      <c r="U19" s="71"/>
      <c r="V19" s="84" t="str">
        <f t="shared" si="9"/>
        <v/>
      </c>
      <c r="W19" s="118"/>
      <c r="X19" s="119"/>
      <c r="Y19" s="120"/>
      <c r="Z19" s="66" t="str">
        <f t="shared" si="10"/>
        <v xml:space="preserve"> / </v>
      </c>
      <c r="AA19" s="87" t="str">
        <f t="shared" si="1"/>
        <v/>
      </c>
      <c r="AB19" s="87" t="str">
        <f>IF(I19="","",IF(I19="中間容量",J19,INDEX(※編集不可※選択項目!$E$2:$E$15,MATCH(新規登録用!I19,※編集不可※選択項目!$F$2:$F$15,0))))</f>
        <v/>
      </c>
      <c r="AC19" s="89" t="str">
        <f t="shared" si="11"/>
        <v/>
      </c>
      <c r="AD19" s="123">
        <f t="shared" si="12"/>
        <v>0</v>
      </c>
      <c r="AE19" s="123">
        <f t="shared" si="2"/>
        <v>0</v>
      </c>
      <c r="AF19" s="123" t="str">
        <f t="shared" si="13"/>
        <v/>
      </c>
      <c r="AG19" s="124">
        <f t="shared" si="3"/>
        <v>0</v>
      </c>
      <c r="AH19" s="124">
        <f t="shared" si="4"/>
        <v>0</v>
      </c>
    </row>
    <row r="20" spans="1:34" ht="25.15" customHeight="1">
      <c r="A20" s="55">
        <f t="shared" si="0"/>
        <v>9</v>
      </c>
      <c r="B20" s="56" t="str">
        <f t="shared" si="5"/>
        <v/>
      </c>
      <c r="C20" s="131"/>
      <c r="D20" s="57" t="str">
        <f t="shared" si="6"/>
        <v/>
      </c>
      <c r="E20" s="57" t="str">
        <f t="shared" si="7"/>
        <v/>
      </c>
      <c r="F20" s="32"/>
      <c r="G20" s="133"/>
      <c r="H20" s="133"/>
      <c r="I20" s="133"/>
      <c r="J20" s="147"/>
      <c r="K20" s="33" t="str">
        <f>IF(I20="中間容量","項番11に入力してください",IFERROR(VLOOKUP(Z20,※編集不可※選択項目!$U$4:$V$195,2,0),""))</f>
        <v/>
      </c>
      <c r="L20" s="147"/>
      <c r="M20" s="149"/>
      <c r="N20" s="64" t="str">
        <f>IFERROR(VLOOKUP(C20,Sheet1!$A$2:$F$134,6,0),"")</f>
        <v/>
      </c>
      <c r="O20" s="64" t="str">
        <f t="shared" si="8"/>
        <v/>
      </c>
      <c r="P20" s="32"/>
      <c r="Q20" s="32"/>
      <c r="R20" s="67"/>
      <c r="S20" s="140"/>
      <c r="T20" s="67"/>
      <c r="U20" s="71"/>
      <c r="V20" s="84" t="str">
        <f t="shared" si="9"/>
        <v/>
      </c>
      <c r="W20" s="118"/>
      <c r="X20" s="119"/>
      <c r="Y20" s="120"/>
      <c r="Z20" s="66" t="str">
        <f t="shared" si="10"/>
        <v xml:space="preserve"> / </v>
      </c>
      <c r="AA20" s="87" t="str">
        <f t="shared" si="1"/>
        <v/>
      </c>
      <c r="AB20" s="87" t="str">
        <f>IF(I20="","",IF(I20="中間容量",J20,INDEX(※編集不可※選択項目!$E$2:$E$15,MATCH(新規登録用!I20,※編集不可※選択項目!$F$2:$F$15,0))))</f>
        <v/>
      </c>
      <c r="AC20" s="89" t="str">
        <f t="shared" si="11"/>
        <v/>
      </c>
      <c r="AD20" s="123">
        <f t="shared" si="12"/>
        <v>0</v>
      </c>
      <c r="AE20" s="123">
        <f t="shared" si="2"/>
        <v>0</v>
      </c>
      <c r="AF20" s="123" t="str">
        <f t="shared" si="13"/>
        <v/>
      </c>
      <c r="AG20" s="124">
        <f t="shared" si="3"/>
        <v>0</v>
      </c>
      <c r="AH20" s="124">
        <f t="shared" si="4"/>
        <v>0</v>
      </c>
    </row>
    <row r="21" spans="1:34" ht="25.15" customHeight="1">
      <c r="A21" s="55">
        <f t="shared" si="0"/>
        <v>10</v>
      </c>
      <c r="B21" s="56" t="str">
        <f t="shared" si="5"/>
        <v/>
      </c>
      <c r="C21" s="131"/>
      <c r="D21" s="57" t="str">
        <f t="shared" si="6"/>
        <v/>
      </c>
      <c r="E21" s="57" t="str">
        <f t="shared" si="7"/>
        <v/>
      </c>
      <c r="F21" s="32"/>
      <c r="G21" s="133"/>
      <c r="H21" s="133"/>
      <c r="I21" s="133"/>
      <c r="J21" s="147"/>
      <c r="K21" s="33" t="str">
        <f>IF(I21="中間容量","項番11に入力してください",IFERROR(VLOOKUP(Z21,※編集不可※選択項目!$U$4:$V$195,2,0),""))</f>
        <v/>
      </c>
      <c r="L21" s="147"/>
      <c r="M21" s="149"/>
      <c r="N21" s="64" t="str">
        <f>IFERROR(VLOOKUP(C21,Sheet1!$A$2:$F$134,6,0),"")</f>
        <v/>
      </c>
      <c r="O21" s="64" t="str">
        <f t="shared" si="8"/>
        <v/>
      </c>
      <c r="P21" s="32"/>
      <c r="Q21" s="32"/>
      <c r="R21" s="67"/>
      <c r="S21" s="140"/>
      <c r="T21" s="67"/>
      <c r="U21" s="71"/>
      <c r="V21" s="84" t="str">
        <f t="shared" si="9"/>
        <v/>
      </c>
      <c r="W21" s="118"/>
      <c r="X21" s="119"/>
      <c r="Y21" s="120"/>
      <c r="Z21" s="66" t="str">
        <f t="shared" si="10"/>
        <v xml:space="preserve"> / </v>
      </c>
      <c r="AA21" s="87" t="str">
        <f t="shared" si="1"/>
        <v/>
      </c>
      <c r="AB21" s="87" t="str">
        <f>IF(I21="","",IF(I21="中間容量",J21,INDEX(※編集不可※選択項目!$E$2:$E$15,MATCH(新規登録用!I21,※編集不可※選択項目!$F$2:$F$15,0))))</f>
        <v/>
      </c>
      <c r="AC21" s="89" t="str">
        <f t="shared" si="11"/>
        <v/>
      </c>
      <c r="AD21" s="123">
        <f t="shared" si="12"/>
        <v>0</v>
      </c>
      <c r="AE21" s="123">
        <f t="shared" si="2"/>
        <v>0</v>
      </c>
      <c r="AF21" s="123" t="str">
        <f t="shared" si="13"/>
        <v/>
      </c>
      <c r="AG21" s="124">
        <f t="shared" si="3"/>
        <v>0</v>
      </c>
      <c r="AH21" s="124">
        <f t="shared" si="4"/>
        <v>0</v>
      </c>
    </row>
    <row r="22" spans="1:34" ht="25.15" customHeight="1">
      <c r="A22" s="55">
        <f t="shared" si="0"/>
        <v>11</v>
      </c>
      <c r="B22" s="56" t="str">
        <f t="shared" si="5"/>
        <v/>
      </c>
      <c r="C22" s="131"/>
      <c r="D22" s="57" t="str">
        <f t="shared" si="6"/>
        <v/>
      </c>
      <c r="E22" s="57" t="str">
        <f t="shared" si="7"/>
        <v/>
      </c>
      <c r="F22" s="32"/>
      <c r="G22" s="133"/>
      <c r="H22" s="133"/>
      <c r="I22" s="133"/>
      <c r="J22" s="147"/>
      <c r="K22" s="33" t="str">
        <f>IF(I22="中間容量","項番11に入力してください",IFERROR(VLOOKUP(Z22,※編集不可※選択項目!$U$4:$V$195,2,0),""))</f>
        <v/>
      </c>
      <c r="L22" s="147"/>
      <c r="M22" s="149"/>
      <c r="N22" s="64" t="str">
        <f>IFERROR(VLOOKUP(C22,Sheet1!$A$2:$F$134,6,0),"")</f>
        <v/>
      </c>
      <c r="O22" s="64" t="str">
        <f t="shared" si="8"/>
        <v/>
      </c>
      <c r="P22" s="32"/>
      <c r="Q22" s="32"/>
      <c r="R22" s="67"/>
      <c r="S22" s="140"/>
      <c r="T22" s="67"/>
      <c r="U22" s="71"/>
      <c r="V22" s="84" t="str">
        <f t="shared" si="9"/>
        <v/>
      </c>
      <c r="W22" s="118"/>
      <c r="X22" s="119"/>
      <c r="Y22" s="120"/>
      <c r="Z22" s="66" t="str">
        <f t="shared" si="10"/>
        <v xml:space="preserve"> / </v>
      </c>
      <c r="AA22" s="87" t="str">
        <f t="shared" si="1"/>
        <v/>
      </c>
      <c r="AB22" s="87" t="str">
        <f>IF(I22="","",IF(I22="中間容量",J22,INDEX(※編集不可※選択項目!$E$2:$E$15,MATCH(新規登録用!I22,※編集不可※選択項目!$F$2:$F$15,0))))</f>
        <v/>
      </c>
      <c r="AC22" s="89" t="str">
        <f t="shared" si="11"/>
        <v/>
      </c>
      <c r="AD22" s="123">
        <f t="shared" si="12"/>
        <v>0</v>
      </c>
      <c r="AE22" s="123">
        <f t="shared" si="2"/>
        <v>0</v>
      </c>
      <c r="AF22" s="123" t="str">
        <f t="shared" si="13"/>
        <v/>
      </c>
      <c r="AG22" s="124">
        <f t="shared" si="3"/>
        <v>0</v>
      </c>
      <c r="AH22" s="124">
        <f t="shared" si="4"/>
        <v>0</v>
      </c>
    </row>
    <row r="23" spans="1:34" ht="25.15" customHeight="1">
      <c r="A23" s="55">
        <f t="shared" si="0"/>
        <v>12</v>
      </c>
      <c r="B23" s="56" t="str">
        <f t="shared" si="5"/>
        <v/>
      </c>
      <c r="C23" s="131"/>
      <c r="D23" s="57" t="str">
        <f t="shared" si="6"/>
        <v/>
      </c>
      <c r="E23" s="57" t="str">
        <f t="shared" si="7"/>
        <v/>
      </c>
      <c r="F23" s="32"/>
      <c r="G23" s="133"/>
      <c r="H23" s="133"/>
      <c r="I23" s="133"/>
      <c r="J23" s="147"/>
      <c r="K23" s="33" t="str">
        <f>IF(I23="中間容量","項番11に入力してください",IFERROR(VLOOKUP(Z23,※編集不可※選択項目!$U$4:$V$195,2,0),""))</f>
        <v/>
      </c>
      <c r="L23" s="147"/>
      <c r="M23" s="149"/>
      <c r="N23" s="64" t="str">
        <f>IFERROR(VLOOKUP(C23,Sheet1!$A$2:$F$134,6,0),"")</f>
        <v/>
      </c>
      <c r="O23" s="64" t="str">
        <f t="shared" si="8"/>
        <v/>
      </c>
      <c r="P23" s="32"/>
      <c r="Q23" s="32"/>
      <c r="R23" s="67"/>
      <c r="S23" s="140"/>
      <c r="T23" s="67"/>
      <c r="U23" s="71"/>
      <c r="V23" s="84" t="str">
        <f t="shared" si="9"/>
        <v/>
      </c>
      <c r="W23" s="118"/>
      <c r="X23" s="119"/>
      <c r="Y23" s="120"/>
      <c r="Z23" s="66" t="str">
        <f t="shared" si="10"/>
        <v xml:space="preserve"> / </v>
      </c>
      <c r="AA23" s="87" t="str">
        <f t="shared" si="1"/>
        <v/>
      </c>
      <c r="AB23" s="87" t="str">
        <f>IF(I23="","",IF(I23="中間容量",J23,INDEX(※編集不可※選択項目!$E$2:$E$15,MATCH(新規登録用!I23,※編集不可※選択項目!$F$2:$F$15,0))))</f>
        <v/>
      </c>
      <c r="AC23" s="89" t="str">
        <f t="shared" si="11"/>
        <v/>
      </c>
      <c r="AD23" s="123">
        <f t="shared" si="12"/>
        <v>0</v>
      </c>
      <c r="AE23" s="123">
        <f t="shared" si="2"/>
        <v>0</v>
      </c>
      <c r="AF23" s="123" t="str">
        <f t="shared" si="13"/>
        <v/>
      </c>
      <c r="AG23" s="124">
        <f t="shared" si="3"/>
        <v>0</v>
      </c>
      <c r="AH23" s="124">
        <f t="shared" si="4"/>
        <v>0</v>
      </c>
    </row>
    <row r="24" spans="1:34" ht="25.15" customHeight="1">
      <c r="A24" s="55">
        <f t="shared" si="0"/>
        <v>13</v>
      </c>
      <c r="B24" s="56" t="str">
        <f t="shared" si="5"/>
        <v/>
      </c>
      <c r="C24" s="131"/>
      <c r="D24" s="57" t="str">
        <f t="shared" si="6"/>
        <v/>
      </c>
      <c r="E24" s="57" t="str">
        <f t="shared" si="7"/>
        <v/>
      </c>
      <c r="F24" s="32"/>
      <c r="G24" s="133"/>
      <c r="H24" s="133"/>
      <c r="I24" s="133"/>
      <c r="J24" s="147"/>
      <c r="K24" s="33" t="str">
        <f>IF(I24="中間容量","項番11に入力してください",IFERROR(VLOOKUP(Z24,※編集不可※選択項目!$U$4:$V$195,2,0),""))</f>
        <v/>
      </c>
      <c r="L24" s="147"/>
      <c r="M24" s="149"/>
      <c r="N24" s="64" t="str">
        <f>IFERROR(VLOOKUP(C24,Sheet1!$A$2:$F$134,6,0),"")</f>
        <v/>
      </c>
      <c r="O24" s="64" t="str">
        <f t="shared" si="8"/>
        <v/>
      </c>
      <c r="P24" s="32"/>
      <c r="Q24" s="32"/>
      <c r="R24" s="67"/>
      <c r="S24" s="140"/>
      <c r="T24" s="67"/>
      <c r="U24" s="71"/>
      <c r="V24" s="84" t="str">
        <f t="shared" si="9"/>
        <v/>
      </c>
      <c r="W24" s="118"/>
      <c r="X24" s="119"/>
      <c r="Y24" s="120"/>
      <c r="Z24" s="66" t="str">
        <f t="shared" si="10"/>
        <v xml:space="preserve"> / </v>
      </c>
      <c r="AA24" s="87" t="str">
        <f t="shared" si="1"/>
        <v/>
      </c>
      <c r="AB24" s="87" t="str">
        <f>IF(I24="","",IF(I24="中間容量",J24,INDEX(※編集不可※選択項目!$E$2:$E$15,MATCH(新規登録用!I24,※編集不可※選択項目!$F$2:$F$15,0))))</f>
        <v/>
      </c>
      <c r="AC24" s="89" t="str">
        <f t="shared" si="11"/>
        <v/>
      </c>
      <c r="AD24" s="123">
        <f t="shared" si="12"/>
        <v>0</v>
      </c>
      <c r="AE24" s="123">
        <f t="shared" si="2"/>
        <v>0</v>
      </c>
      <c r="AF24" s="123" t="str">
        <f t="shared" si="13"/>
        <v/>
      </c>
      <c r="AG24" s="124">
        <f t="shared" si="3"/>
        <v>0</v>
      </c>
      <c r="AH24" s="124">
        <f t="shared" si="4"/>
        <v>0</v>
      </c>
    </row>
    <row r="25" spans="1:34" ht="25.15" customHeight="1">
      <c r="A25" s="55">
        <f t="shared" si="0"/>
        <v>14</v>
      </c>
      <c r="B25" s="56" t="str">
        <f t="shared" si="5"/>
        <v/>
      </c>
      <c r="C25" s="131"/>
      <c r="D25" s="57" t="str">
        <f t="shared" si="6"/>
        <v/>
      </c>
      <c r="E25" s="57" t="str">
        <f t="shared" si="7"/>
        <v/>
      </c>
      <c r="F25" s="32"/>
      <c r="G25" s="133"/>
      <c r="H25" s="133"/>
      <c r="I25" s="133"/>
      <c r="J25" s="147"/>
      <c r="K25" s="33" t="str">
        <f>IF(I25="中間容量","項番11に入力してください",IFERROR(VLOOKUP(Z25,※編集不可※選択項目!$U$4:$V$195,2,0),""))</f>
        <v/>
      </c>
      <c r="L25" s="147"/>
      <c r="M25" s="149"/>
      <c r="N25" s="64" t="str">
        <f>IFERROR(VLOOKUP(C25,Sheet1!$A$2:$F$134,6,0),"")</f>
        <v/>
      </c>
      <c r="O25" s="64" t="str">
        <f t="shared" si="8"/>
        <v/>
      </c>
      <c r="P25" s="32"/>
      <c r="Q25" s="32"/>
      <c r="R25" s="67"/>
      <c r="S25" s="140"/>
      <c r="T25" s="67"/>
      <c r="U25" s="71"/>
      <c r="V25" s="84" t="str">
        <f t="shared" si="9"/>
        <v/>
      </c>
      <c r="W25" s="118"/>
      <c r="X25" s="119"/>
      <c r="Y25" s="120"/>
      <c r="Z25" s="66" t="str">
        <f t="shared" si="10"/>
        <v xml:space="preserve"> / </v>
      </c>
      <c r="AA25" s="87" t="str">
        <f t="shared" si="1"/>
        <v/>
      </c>
      <c r="AB25" s="87" t="str">
        <f>IF(I25="","",IF(I25="中間容量",J25,INDEX(※編集不可※選択項目!$E$2:$E$15,MATCH(新規登録用!I25,※編集不可※選択項目!$F$2:$F$15,0))))</f>
        <v/>
      </c>
      <c r="AC25" s="89" t="str">
        <f t="shared" si="11"/>
        <v/>
      </c>
      <c r="AD25" s="123">
        <f t="shared" si="12"/>
        <v>0</v>
      </c>
      <c r="AE25" s="123">
        <f t="shared" si="2"/>
        <v>0</v>
      </c>
      <c r="AF25" s="123" t="str">
        <f t="shared" si="13"/>
        <v/>
      </c>
      <c r="AG25" s="124">
        <f t="shared" si="3"/>
        <v>0</v>
      </c>
      <c r="AH25" s="124">
        <f t="shared" si="4"/>
        <v>0</v>
      </c>
    </row>
    <row r="26" spans="1:34" ht="25.15" customHeight="1">
      <c r="A26" s="55">
        <f t="shared" si="0"/>
        <v>15</v>
      </c>
      <c r="B26" s="56" t="str">
        <f t="shared" si="5"/>
        <v/>
      </c>
      <c r="C26" s="131"/>
      <c r="D26" s="57" t="str">
        <f t="shared" si="6"/>
        <v/>
      </c>
      <c r="E26" s="57" t="str">
        <f t="shared" si="7"/>
        <v/>
      </c>
      <c r="F26" s="32"/>
      <c r="G26" s="32"/>
      <c r="H26" s="32"/>
      <c r="I26" s="32"/>
      <c r="J26" s="147"/>
      <c r="K26" s="33" t="str">
        <f>IF(I26="中間容量","項番11に入力してください",IFERROR(VLOOKUP(Z26,※編集不可※選択項目!$U$4:$V$195,2,0),""))</f>
        <v/>
      </c>
      <c r="L26" s="147"/>
      <c r="M26" s="149"/>
      <c r="N26" s="64" t="str">
        <f>IFERROR(VLOOKUP(C26,Sheet1!$A$2:$F$134,6,0),"")</f>
        <v/>
      </c>
      <c r="O26" s="64" t="str">
        <f t="shared" si="8"/>
        <v/>
      </c>
      <c r="P26" s="32"/>
      <c r="Q26" s="32"/>
      <c r="R26" s="67"/>
      <c r="S26" s="140"/>
      <c r="T26" s="67"/>
      <c r="U26" s="71"/>
      <c r="V26" s="84" t="str">
        <f t="shared" si="9"/>
        <v/>
      </c>
      <c r="W26" s="118"/>
      <c r="X26" s="119"/>
      <c r="Y26" s="120"/>
      <c r="Z26" s="66" t="str">
        <f t="shared" si="10"/>
        <v xml:space="preserve"> / </v>
      </c>
      <c r="AA26" s="87" t="str">
        <f t="shared" si="1"/>
        <v/>
      </c>
      <c r="AB26" s="87" t="str">
        <f>IF(I26="","",IF(I26="中間容量",J26,INDEX(※編集不可※選択項目!$E$2:$E$15,MATCH(新規登録用!I26,※編集不可※選択項目!$F$2:$F$15,0))))</f>
        <v/>
      </c>
      <c r="AC26" s="89" t="str">
        <f t="shared" si="11"/>
        <v/>
      </c>
      <c r="AD26" s="123">
        <f t="shared" si="12"/>
        <v>0</v>
      </c>
      <c r="AE26" s="123">
        <f t="shared" si="2"/>
        <v>0</v>
      </c>
      <c r="AF26" s="123" t="str">
        <f t="shared" si="13"/>
        <v/>
      </c>
      <c r="AG26" s="124">
        <f t="shared" si="3"/>
        <v>0</v>
      </c>
      <c r="AH26" s="124">
        <f t="shared" si="4"/>
        <v>0</v>
      </c>
    </row>
    <row r="27" spans="1:34" ht="25.15" customHeight="1">
      <c r="A27" s="55">
        <f t="shared" si="0"/>
        <v>16</v>
      </c>
      <c r="B27" s="56" t="str">
        <f t="shared" si="5"/>
        <v/>
      </c>
      <c r="C27" s="131"/>
      <c r="D27" s="57" t="str">
        <f t="shared" si="6"/>
        <v/>
      </c>
      <c r="E27" s="57" t="str">
        <f t="shared" si="7"/>
        <v/>
      </c>
      <c r="F27" s="32"/>
      <c r="G27" s="32"/>
      <c r="H27" s="32"/>
      <c r="I27" s="32"/>
      <c r="J27" s="147"/>
      <c r="K27" s="33" t="str">
        <f>IF(I27="中間容量","項番11に入力してください",IFERROR(VLOOKUP(Z27,※編集不可※選択項目!$U$4:$V$195,2,0),""))</f>
        <v/>
      </c>
      <c r="L27" s="147"/>
      <c r="M27" s="149"/>
      <c r="N27" s="64" t="str">
        <f>IFERROR(VLOOKUP(C27,Sheet1!$A$2:$F$134,6,0),"")</f>
        <v/>
      </c>
      <c r="O27" s="64" t="str">
        <f t="shared" si="8"/>
        <v/>
      </c>
      <c r="P27" s="32"/>
      <c r="Q27" s="32"/>
      <c r="R27" s="67"/>
      <c r="S27" s="140"/>
      <c r="T27" s="67"/>
      <c r="U27" s="71"/>
      <c r="V27" s="84" t="str">
        <f t="shared" si="9"/>
        <v/>
      </c>
      <c r="W27" s="118"/>
      <c r="X27" s="119"/>
      <c r="Y27" s="120"/>
      <c r="Z27" s="66" t="str">
        <f t="shared" si="10"/>
        <v xml:space="preserve"> / </v>
      </c>
      <c r="AA27" s="87" t="str">
        <f t="shared" si="1"/>
        <v/>
      </c>
      <c r="AB27" s="87" t="str">
        <f>IF(I27="","",IF(I27="中間容量",J27,INDEX(※編集不可※選択項目!$E$2:$E$15,MATCH(新規登録用!I27,※編集不可※選択項目!$F$2:$F$15,0))))</f>
        <v/>
      </c>
      <c r="AC27" s="89" t="str">
        <f t="shared" si="11"/>
        <v/>
      </c>
      <c r="AD27" s="123">
        <f t="shared" si="12"/>
        <v>0</v>
      </c>
      <c r="AE27" s="123">
        <f t="shared" si="2"/>
        <v>0</v>
      </c>
      <c r="AF27" s="123" t="str">
        <f t="shared" si="13"/>
        <v/>
      </c>
      <c r="AG27" s="124">
        <f t="shared" si="3"/>
        <v>0</v>
      </c>
      <c r="AH27" s="124">
        <f t="shared" si="4"/>
        <v>0</v>
      </c>
    </row>
    <row r="28" spans="1:34" ht="25.15" customHeight="1">
      <c r="A28" s="55">
        <f t="shared" si="0"/>
        <v>17</v>
      </c>
      <c r="B28" s="56" t="str">
        <f t="shared" si="5"/>
        <v/>
      </c>
      <c r="C28" s="131"/>
      <c r="D28" s="57" t="str">
        <f t="shared" si="6"/>
        <v/>
      </c>
      <c r="E28" s="57" t="str">
        <f t="shared" si="7"/>
        <v/>
      </c>
      <c r="F28" s="32"/>
      <c r="G28" s="32"/>
      <c r="H28" s="32"/>
      <c r="I28" s="32"/>
      <c r="J28" s="147"/>
      <c r="K28" s="33" t="str">
        <f>IF(I28="中間容量","項番11に入力してください",IFERROR(VLOOKUP(Z28,※編集不可※選択項目!$U$4:$V$195,2,0),""))</f>
        <v/>
      </c>
      <c r="L28" s="147"/>
      <c r="M28" s="149"/>
      <c r="N28" s="64" t="str">
        <f>IFERROR(VLOOKUP(C28,Sheet1!$A$2:$F$134,6,0),"")</f>
        <v/>
      </c>
      <c r="O28" s="64" t="str">
        <f t="shared" si="8"/>
        <v/>
      </c>
      <c r="P28" s="32"/>
      <c r="Q28" s="32"/>
      <c r="R28" s="67"/>
      <c r="S28" s="140"/>
      <c r="T28" s="67"/>
      <c r="U28" s="71"/>
      <c r="V28" s="84" t="str">
        <f t="shared" si="9"/>
        <v/>
      </c>
      <c r="W28" s="118"/>
      <c r="X28" s="119"/>
      <c r="Y28" s="120"/>
      <c r="Z28" s="66" t="str">
        <f t="shared" si="10"/>
        <v xml:space="preserve"> / </v>
      </c>
      <c r="AA28" s="87" t="str">
        <f t="shared" si="1"/>
        <v/>
      </c>
      <c r="AB28" s="87" t="str">
        <f>IF(I28="","",IF(I28="中間容量",J28,INDEX(※編集不可※選択項目!$E$2:$E$15,MATCH(新規登録用!I28,※編集不可※選択項目!$F$2:$F$15,0))))</f>
        <v/>
      </c>
      <c r="AC28" s="89" t="str">
        <f t="shared" si="11"/>
        <v/>
      </c>
      <c r="AD28" s="123">
        <f t="shared" si="12"/>
        <v>0</v>
      </c>
      <c r="AE28" s="123">
        <f t="shared" si="2"/>
        <v>0</v>
      </c>
      <c r="AF28" s="123" t="str">
        <f t="shared" si="13"/>
        <v/>
      </c>
      <c r="AG28" s="124">
        <f t="shared" si="3"/>
        <v>0</v>
      </c>
      <c r="AH28" s="124">
        <f t="shared" si="4"/>
        <v>0</v>
      </c>
    </row>
    <row r="29" spans="1:34" ht="25.15" customHeight="1">
      <c r="A29" s="55">
        <f t="shared" si="0"/>
        <v>18</v>
      </c>
      <c r="B29" s="56" t="str">
        <f t="shared" si="5"/>
        <v/>
      </c>
      <c r="C29" s="131"/>
      <c r="D29" s="57" t="str">
        <f t="shared" si="6"/>
        <v/>
      </c>
      <c r="E29" s="57" t="str">
        <f t="shared" si="7"/>
        <v/>
      </c>
      <c r="F29" s="32"/>
      <c r="G29" s="32"/>
      <c r="H29" s="32"/>
      <c r="I29" s="32"/>
      <c r="J29" s="147"/>
      <c r="K29" s="33" t="str">
        <f>IF(I29="中間容量","項番11に入力してください",IFERROR(VLOOKUP(Z29,※編集不可※選択項目!$U$4:$V$195,2,0),""))</f>
        <v/>
      </c>
      <c r="L29" s="147"/>
      <c r="M29" s="149"/>
      <c r="N29" s="64" t="str">
        <f>IFERROR(VLOOKUP(C29,Sheet1!$A$2:$F$134,6,0),"")</f>
        <v/>
      </c>
      <c r="O29" s="64" t="str">
        <f t="shared" si="8"/>
        <v/>
      </c>
      <c r="P29" s="32"/>
      <c r="Q29" s="32"/>
      <c r="R29" s="67"/>
      <c r="S29" s="140"/>
      <c r="T29" s="67"/>
      <c r="U29" s="71"/>
      <c r="V29" s="84" t="str">
        <f t="shared" si="9"/>
        <v/>
      </c>
      <c r="W29" s="118"/>
      <c r="X29" s="119"/>
      <c r="Y29" s="120"/>
      <c r="Z29" s="66" t="str">
        <f t="shared" si="10"/>
        <v xml:space="preserve"> / </v>
      </c>
      <c r="AA29" s="87" t="str">
        <f t="shared" si="1"/>
        <v/>
      </c>
      <c r="AB29" s="87" t="str">
        <f>IF(I29="","",IF(I29="中間容量",J29,INDEX(※編集不可※選択項目!$E$2:$E$15,MATCH(新規登録用!I29,※編集不可※選択項目!$F$2:$F$15,0))))</f>
        <v/>
      </c>
      <c r="AC29" s="89" t="str">
        <f t="shared" si="11"/>
        <v/>
      </c>
      <c r="AD29" s="123">
        <f t="shared" si="12"/>
        <v>0</v>
      </c>
      <c r="AE29" s="123">
        <f t="shared" si="2"/>
        <v>0</v>
      </c>
      <c r="AF29" s="123" t="str">
        <f t="shared" si="13"/>
        <v/>
      </c>
      <c r="AG29" s="124">
        <f t="shared" si="3"/>
        <v>0</v>
      </c>
      <c r="AH29" s="124">
        <f t="shared" si="4"/>
        <v>0</v>
      </c>
    </row>
    <row r="30" spans="1:34" ht="25.15" customHeight="1">
      <c r="A30" s="55">
        <f t="shared" si="0"/>
        <v>19</v>
      </c>
      <c r="B30" s="56" t="str">
        <f t="shared" si="5"/>
        <v/>
      </c>
      <c r="C30" s="131"/>
      <c r="D30" s="57" t="str">
        <f t="shared" si="6"/>
        <v/>
      </c>
      <c r="E30" s="57" t="str">
        <f t="shared" si="7"/>
        <v/>
      </c>
      <c r="F30" s="32"/>
      <c r="G30" s="32"/>
      <c r="H30" s="32"/>
      <c r="I30" s="32"/>
      <c r="J30" s="147"/>
      <c r="K30" s="33" t="str">
        <f>IF(I30="中間容量","項番11に入力してください",IFERROR(VLOOKUP(Z30,※編集不可※選択項目!$U$4:$V$195,2,0),""))</f>
        <v/>
      </c>
      <c r="L30" s="147"/>
      <c r="M30" s="149"/>
      <c r="N30" s="64" t="str">
        <f>IFERROR(VLOOKUP(C30,Sheet1!$A$2:$F$134,6,0),"")</f>
        <v/>
      </c>
      <c r="O30" s="64" t="str">
        <f t="shared" si="8"/>
        <v/>
      </c>
      <c r="P30" s="32"/>
      <c r="Q30" s="32"/>
      <c r="R30" s="67"/>
      <c r="S30" s="140"/>
      <c r="T30" s="67"/>
      <c r="U30" s="71"/>
      <c r="V30" s="84" t="str">
        <f t="shared" si="9"/>
        <v/>
      </c>
      <c r="W30" s="118"/>
      <c r="X30" s="119"/>
      <c r="Y30" s="120"/>
      <c r="Z30" s="66" t="str">
        <f t="shared" si="10"/>
        <v xml:space="preserve"> / </v>
      </c>
      <c r="AA30" s="87" t="str">
        <f t="shared" si="1"/>
        <v/>
      </c>
      <c r="AB30" s="87" t="str">
        <f>IF(I30="","",IF(I30="中間容量",J30,INDEX(※編集不可※選択項目!$E$2:$E$15,MATCH(新規登録用!I30,※編集不可※選択項目!$F$2:$F$15,0))))</f>
        <v/>
      </c>
      <c r="AC30" s="89" t="str">
        <f t="shared" si="11"/>
        <v/>
      </c>
      <c r="AD30" s="123">
        <f t="shared" si="12"/>
        <v>0</v>
      </c>
      <c r="AE30" s="123">
        <f t="shared" si="2"/>
        <v>0</v>
      </c>
      <c r="AF30" s="123" t="str">
        <f t="shared" si="13"/>
        <v/>
      </c>
      <c r="AG30" s="124">
        <f t="shared" si="3"/>
        <v>0</v>
      </c>
      <c r="AH30" s="124">
        <f t="shared" si="4"/>
        <v>0</v>
      </c>
    </row>
    <row r="31" spans="1:34" ht="25.15" customHeight="1">
      <c r="A31" s="55">
        <f t="shared" si="0"/>
        <v>20</v>
      </c>
      <c r="B31" s="56" t="str">
        <f t="shared" si="5"/>
        <v/>
      </c>
      <c r="C31" s="131"/>
      <c r="D31" s="57" t="str">
        <f t="shared" si="6"/>
        <v/>
      </c>
      <c r="E31" s="57" t="str">
        <f t="shared" si="7"/>
        <v/>
      </c>
      <c r="F31" s="32"/>
      <c r="G31" s="32"/>
      <c r="H31" s="32"/>
      <c r="I31" s="32"/>
      <c r="J31" s="147"/>
      <c r="K31" s="33" t="str">
        <f>IF(I31="中間容量","項番11に入力してください",IFERROR(VLOOKUP(Z31,※編集不可※選択項目!$U$4:$V$195,2,0),""))</f>
        <v/>
      </c>
      <c r="L31" s="147"/>
      <c r="M31" s="149"/>
      <c r="N31" s="64" t="str">
        <f>IFERROR(VLOOKUP(C31,Sheet1!$A$2:$F$134,6,0),"")</f>
        <v/>
      </c>
      <c r="O31" s="64" t="str">
        <f t="shared" si="8"/>
        <v/>
      </c>
      <c r="P31" s="32"/>
      <c r="Q31" s="32"/>
      <c r="R31" s="67"/>
      <c r="S31" s="140"/>
      <c r="T31" s="67"/>
      <c r="U31" s="71"/>
      <c r="V31" s="84" t="str">
        <f t="shared" si="9"/>
        <v/>
      </c>
      <c r="W31" s="118"/>
      <c r="X31" s="119"/>
      <c r="Y31" s="120"/>
      <c r="Z31" s="66" t="str">
        <f t="shared" si="10"/>
        <v xml:space="preserve"> / </v>
      </c>
      <c r="AA31" s="87" t="str">
        <f t="shared" si="1"/>
        <v/>
      </c>
      <c r="AB31" s="87" t="str">
        <f>IF(I31="","",IF(I31="中間容量",J31,INDEX(※編集不可※選択項目!$E$2:$E$15,MATCH(新規登録用!I31,※編集不可※選択項目!$F$2:$F$15,0))))</f>
        <v/>
      </c>
      <c r="AC31" s="89" t="str">
        <f t="shared" si="11"/>
        <v/>
      </c>
      <c r="AD31" s="123">
        <f t="shared" si="12"/>
        <v>0</v>
      </c>
      <c r="AE31" s="123">
        <f t="shared" si="2"/>
        <v>0</v>
      </c>
      <c r="AF31" s="123" t="str">
        <f t="shared" si="13"/>
        <v/>
      </c>
      <c r="AG31" s="124">
        <f t="shared" si="3"/>
        <v>0</v>
      </c>
      <c r="AH31" s="124">
        <f t="shared" si="4"/>
        <v>0</v>
      </c>
    </row>
    <row r="32" spans="1:34" ht="25.15" customHeight="1">
      <c r="A32" s="55">
        <f t="shared" si="0"/>
        <v>21</v>
      </c>
      <c r="B32" s="56" t="str">
        <f t="shared" si="5"/>
        <v/>
      </c>
      <c r="C32" s="131"/>
      <c r="D32" s="57" t="str">
        <f t="shared" si="6"/>
        <v/>
      </c>
      <c r="E32" s="57" t="str">
        <f t="shared" si="7"/>
        <v/>
      </c>
      <c r="F32" s="32"/>
      <c r="G32" s="32"/>
      <c r="H32" s="32"/>
      <c r="I32" s="32"/>
      <c r="J32" s="147"/>
      <c r="K32" s="33" t="str">
        <f>IF(I32="中間容量","項番11に入力してください",IFERROR(VLOOKUP(Z32,※編集不可※選択項目!$U$4:$V$195,2,0),""))</f>
        <v/>
      </c>
      <c r="L32" s="147"/>
      <c r="M32" s="149"/>
      <c r="N32" s="64" t="str">
        <f>IFERROR(VLOOKUP(C32,Sheet1!$A$2:$F$134,6,0),"")</f>
        <v/>
      </c>
      <c r="O32" s="64" t="str">
        <f t="shared" si="8"/>
        <v/>
      </c>
      <c r="P32" s="32"/>
      <c r="Q32" s="32"/>
      <c r="R32" s="67"/>
      <c r="S32" s="140"/>
      <c r="T32" s="67"/>
      <c r="U32" s="71"/>
      <c r="V32" s="84" t="str">
        <f t="shared" si="9"/>
        <v/>
      </c>
      <c r="W32" s="118"/>
      <c r="X32" s="119"/>
      <c r="Y32" s="120"/>
      <c r="Z32" s="66" t="str">
        <f t="shared" si="10"/>
        <v xml:space="preserve"> / </v>
      </c>
      <c r="AA32" s="87" t="str">
        <f t="shared" si="1"/>
        <v/>
      </c>
      <c r="AB32" s="87" t="str">
        <f>IF(I32="","",IF(I32="中間容量",J32,INDEX(※編集不可※選択項目!$E$2:$E$15,MATCH(新規登録用!I32,※編集不可※選択項目!$F$2:$F$15,0))))</f>
        <v/>
      </c>
      <c r="AC32" s="89" t="str">
        <f t="shared" si="11"/>
        <v/>
      </c>
      <c r="AD32" s="123">
        <f t="shared" si="12"/>
        <v>0</v>
      </c>
      <c r="AE32" s="123">
        <f t="shared" si="2"/>
        <v>0</v>
      </c>
      <c r="AF32" s="123" t="str">
        <f t="shared" si="13"/>
        <v/>
      </c>
      <c r="AG32" s="124">
        <f t="shared" si="3"/>
        <v>0</v>
      </c>
      <c r="AH32" s="124">
        <f t="shared" si="4"/>
        <v>0</v>
      </c>
    </row>
    <row r="33" spans="1:34" ht="25.15" customHeight="1">
      <c r="A33" s="55">
        <f t="shared" si="0"/>
        <v>22</v>
      </c>
      <c r="B33" s="56" t="str">
        <f t="shared" si="5"/>
        <v/>
      </c>
      <c r="C33" s="131"/>
      <c r="D33" s="57" t="str">
        <f t="shared" si="6"/>
        <v/>
      </c>
      <c r="E33" s="57" t="str">
        <f t="shared" si="7"/>
        <v/>
      </c>
      <c r="F33" s="32"/>
      <c r="G33" s="32"/>
      <c r="H33" s="32"/>
      <c r="I33" s="32"/>
      <c r="J33" s="147"/>
      <c r="K33" s="33" t="str">
        <f>IF(I33="中間容量","項番11に入力してください",IFERROR(VLOOKUP(Z33,※編集不可※選択項目!$U$4:$V$195,2,0),""))</f>
        <v/>
      </c>
      <c r="L33" s="147"/>
      <c r="M33" s="149"/>
      <c r="N33" s="64" t="str">
        <f>IFERROR(VLOOKUP(C33,Sheet1!$A$2:$F$134,6,0),"")</f>
        <v/>
      </c>
      <c r="O33" s="64" t="str">
        <f t="shared" si="8"/>
        <v/>
      </c>
      <c r="P33" s="32"/>
      <c r="Q33" s="32"/>
      <c r="R33" s="67"/>
      <c r="S33" s="140"/>
      <c r="T33" s="67"/>
      <c r="U33" s="71"/>
      <c r="V33" s="84" t="str">
        <f t="shared" si="9"/>
        <v/>
      </c>
      <c r="W33" s="118"/>
      <c r="X33" s="119"/>
      <c r="Y33" s="120"/>
      <c r="Z33" s="66" t="str">
        <f t="shared" si="10"/>
        <v xml:space="preserve"> / </v>
      </c>
      <c r="AA33" s="87" t="str">
        <f t="shared" si="1"/>
        <v/>
      </c>
      <c r="AB33" s="87" t="str">
        <f>IF(I33="","",IF(I33="中間容量",J33,INDEX(※編集不可※選択項目!$E$2:$E$15,MATCH(新規登録用!I33,※編集不可※選択項目!$F$2:$F$15,0))))</f>
        <v/>
      </c>
      <c r="AC33" s="89" t="str">
        <f t="shared" si="11"/>
        <v/>
      </c>
      <c r="AD33" s="123">
        <f t="shared" si="12"/>
        <v>0</v>
      </c>
      <c r="AE33" s="123">
        <f t="shared" si="2"/>
        <v>0</v>
      </c>
      <c r="AF33" s="123" t="str">
        <f t="shared" si="13"/>
        <v/>
      </c>
      <c r="AG33" s="124">
        <f t="shared" si="3"/>
        <v>0</v>
      </c>
      <c r="AH33" s="124">
        <f t="shared" si="4"/>
        <v>0</v>
      </c>
    </row>
    <row r="34" spans="1:34" ht="25.15" customHeight="1">
      <c r="A34" s="55">
        <f t="shared" si="0"/>
        <v>23</v>
      </c>
      <c r="B34" s="56" t="str">
        <f t="shared" si="5"/>
        <v/>
      </c>
      <c r="C34" s="131"/>
      <c r="D34" s="57" t="str">
        <f t="shared" si="6"/>
        <v/>
      </c>
      <c r="E34" s="57" t="str">
        <f t="shared" si="7"/>
        <v/>
      </c>
      <c r="F34" s="32"/>
      <c r="G34" s="32"/>
      <c r="H34" s="32"/>
      <c r="I34" s="32"/>
      <c r="J34" s="147"/>
      <c r="K34" s="33" t="str">
        <f>IF(I34="中間容量","項番11に入力してください",IFERROR(VLOOKUP(Z34,※編集不可※選択項目!$U$4:$V$195,2,0),""))</f>
        <v/>
      </c>
      <c r="L34" s="147"/>
      <c r="M34" s="149"/>
      <c r="N34" s="64" t="str">
        <f>IFERROR(VLOOKUP(C34,Sheet1!$A$2:$F$134,6,0),"")</f>
        <v/>
      </c>
      <c r="O34" s="64" t="str">
        <f t="shared" si="8"/>
        <v/>
      </c>
      <c r="P34" s="32"/>
      <c r="Q34" s="32"/>
      <c r="R34" s="67"/>
      <c r="S34" s="140"/>
      <c r="T34" s="67"/>
      <c r="U34" s="71"/>
      <c r="V34" s="84" t="str">
        <f t="shared" si="9"/>
        <v/>
      </c>
      <c r="W34" s="118"/>
      <c r="X34" s="119"/>
      <c r="Y34" s="120"/>
      <c r="Z34" s="66" t="str">
        <f t="shared" si="10"/>
        <v xml:space="preserve"> / </v>
      </c>
      <c r="AA34" s="87" t="str">
        <f t="shared" si="1"/>
        <v/>
      </c>
      <c r="AB34" s="87" t="str">
        <f>IF(I34="","",IF(I34="中間容量",J34,INDEX(※編集不可※選択項目!$E$2:$E$15,MATCH(新規登録用!I34,※編集不可※選択項目!$F$2:$F$15,0))))</f>
        <v/>
      </c>
      <c r="AC34" s="89" t="str">
        <f t="shared" si="11"/>
        <v/>
      </c>
      <c r="AD34" s="123">
        <f t="shared" si="12"/>
        <v>0</v>
      </c>
      <c r="AE34" s="123">
        <f t="shared" si="2"/>
        <v>0</v>
      </c>
      <c r="AF34" s="123" t="str">
        <f t="shared" si="13"/>
        <v/>
      </c>
      <c r="AG34" s="124">
        <f t="shared" si="3"/>
        <v>0</v>
      </c>
      <c r="AH34" s="124">
        <f t="shared" si="4"/>
        <v>0</v>
      </c>
    </row>
    <row r="35" spans="1:34" ht="25.15" customHeight="1">
      <c r="A35" s="55">
        <f t="shared" si="0"/>
        <v>24</v>
      </c>
      <c r="B35" s="56" t="str">
        <f t="shared" si="5"/>
        <v/>
      </c>
      <c r="C35" s="131"/>
      <c r="D35" s="57" t="str">
        <f t="shared" si="6"/>
        <v/>
      </c>
      <c r="E35" s="57" t="str">
        <f t="shared" si="7"/>
        <v/>
      </c>
      <c r="F35" s="32"/>
      <c r="G35" s="32"/>
      <c r="H35" s="32"/>
      <c r="I35" s="32"/>
      <c r="J35" s="147"/>
      <c r="K35" s="33" t="str">
        <f>IF(I35="中間容量","項番11に入力してください",IFERROR(VLOOKUP(Z35,※編集不可※選択項目!$U$4:$V$195,2,0),""))</f>
        <v/>
      </c>
      <c r="L35" s="147"/>
      <c r="M35" s="149"/>
      <c r="N35" s="64" t="str">
        <f>IFERROR(VLOOKUP(C35,Sheet1!$A$2:$F$134,6,0),"")</f>
        <v/>
      </c>
      <c r="O35" s="64" t="str">
        <f t="shared" si="8"/>
        <v/>
      </c>
      <c r="P35" s="32"/>
      <c r="Q35" s="32"/>
      <c r="R35" s="67"/>
      <c r="S35" s="140"/>
      <c r="T35" s="67"/>
      <c r="U35" s="71"/>
      <c r="V35" s="84" t="str">
        <f t="shared" si="9"/>
        <v/>
      </c>
      <c r="W35" s="118"/>
      <c r="X35" s="119"/>
      <c r="Y35" s="120"/>
      <c r="Z35" s="66" t="str">
        <f t="shared" si="10"/>
        <v xml:space="preserve"> / </v>
      </c>
      <c r="AA35" s="87" t="str">
        <f t="shared" si="1"/>
        <v/>
      </c>
      <c r="AB35" s="87" t="str">
        <f>IF(I35="","",IF(I35="中間容量",J35,INDEX(※編集不可※選択項目!$E$2:$E$15,MATCH(新規登録用!I35,※編集不可※選択項目!$F$2:$F$15,0))))</f>
        <v/>
      </c>
      <c r="AC35" s="89" t="str">
        <f t="shared" si="11"/>
        <v/>
      </c>
      <c r="AD35" s="123">
        <f t="shared" si="12"/>
        <v>0</v>
      </c>
      <c r="AE35" s="123">
        <f t="shared" si="2"/>
        <v>0</v>
      </c>
      <c r="AF35" s="123" t="str">
        <f t="shared" si="13"/>
        <v/>
      </c>
      <c r="AG35" s="124">
        <f t="shared" si="3"/>
        <v>0</v>
      </c>
      <c r="AH35" s="124">
        <f t="shared" si="4"/>
        <v>0</v>
      </c>
    </row>
    <row r="36" spans="1:34" ht="25.15" customHeight="1">
      <c r="A36" s="55">
        <f t="shared" si="0"/>
        <v>25</v>
      </c>
      <c r="B36" s="56" t="str">
        <f t="shared" si="5"/>
        <v/>
      </c>
      <c r="C36" s="131"/>
      <c r="D36" s="57" t="str">
        <f t="shared" si="6"/>
        <v/>
      </c>
      <c r="E36" s="57" t="str">
        <f t="shared" si="7"/>
        <v/>
      </c>
      <c r="F36" s="32"/>
      <c r="G36" s="32"/>
      <c r="H36" s="32"/>
      <c r="I36" s="32"/>
      <c r="J36" s="147"/>
      <c r="K36" s="33" t="str">
        <f>IF(I36="中間容量","項番11に入力してください",IFERROR(VLOOKUP(Z36,※編集不可※選択項目!$U$4:$V$195,2,0),""))</f>
        <v/>
      </c>
      <c r="L36" s="147"/>
      <c r="M36" s="149"/>
      <c r="N36" s="64" t="str">
        <f>IFERROR(VLOOKUP(C36,Sheet1!$A$2:$F$134,6,0),"")</f>
        <v/>
      </c>
      <c r="O36" s="64" t="str">
        <f t="shared" si="8"/>
        <v/>
      </c>
      <c r="P36" s="32"/>
      <c r="Q36" s="32"/>
      <c r="R36" s="67"/>
      <c r="S36" s="140"/>
      <c r="T36" s="67"/>
      <c r="U36" s="71"/>
      <c r="V36" s="84" t="str">
        <f t="shared" si="9"/>
        <v/>
      </c>
      <c r="W36" s="118"/>
      <c r="X36" s="119"/>
      <c r="Y36" s="120"/>
      <c r="Z36" s="66" t="str">
        <f t="shared" si="10"/>
        <v xml:space="preserve"> / </v>
      </c>
      <c r="AA36" s="87" t="str">
        <f t="shared" si="1"/>
        <v/>
      </c>
      <c r="AB36" s="87" t="str">
        <f>IF(I36="","",IF(I36="中間容量",J36,INDEX(※編集不可※選択項目!$E$2:$E$15,MATCH(新規登録用!I36,※編集不可※選択項目!$F$2:$F$15,0))))</f>
        <v/>
      </c>
      <c r="AC36" s="89" t="str">
        <f t="shared" si="11"/>
        <v/>
      </c>
      <c r="AD36" s="123">
        <f t="shared" si="12"/>
        <v>0</v>
      </c>
      <c r="AE36" s="123">
        <f t="shared" si="2"/>
        <v>0</v>
      </c>
      <c r="AF36" s="123" t="str">
        <f t="shared" si="13"/>
        <v/>
      </c>
      <c r="AG36" s="124">
        <f t="shared" si="3"/>
        <v>0</v>
      </c>
      <c r="AH36" s="124">
        <f t="shared" si="4"/>
        <v>0</v>
      </c>
    </row>
    <row r="37" spans="1:34" ht="25.15" customHeight="1">
      <c r="A37" s="55">
        <f t="shared" si="0"/>
        <v>26</v>
      </c>
      <c r="B37" s="56" t="str">
        <f t="shared" si="5"/>
        <v/>
      </c>
      <c r="C37" s="131"/>
      <c r="D37" s="57" t="str">
        <f t="shared" si="6"/>
        <v/>
      </c>
      <c r="E37" s="57" t="str">
        <f t="shared" si="7"/>
        <v/>
      </c>
      <c r="F37" s="32"/>
      <c r="G37" s="32"/>
      <c r="H37" s="32"/>
      <c r="I37" s="32"/>
      <c r="J37" s="147"/>
      <c r="K37" s="33" t="str">
        <f>IF(I37="中間容量","項番11に入力してください",IFERROR(VLOOKUP(Z37,※編集不可※選択項目!$U$4:$V$195,2,0),""))</f>
        <v/>
      </c>
      <c r="L37" s="147"/>
      <c r="M37" s="149"/>
      <c r="N37" s="64" t="str">
        <f>IFERROR(VLOOKUP(C37,Sheet1!$A$2:$F$134,6,0),"")</f>
        <v/>
      </c>
      <c r="O37" s="64" t="str">
        <f t="shared" si="8"/>
        <v/>
      </c>
      <c r="P37" s="32"/>
      <c r="Q37" s="32"/>
      <c r="R37" s="67"/>
      <c r="S37" s="140"/>
      <c r="T37" s="67"/>
      <c r="U37" s="71"/>
      <c r="V37" s="84" t="str">
        <f t="shared" si="9"/>
        <v/>
      </c>
      <c r="W37" s="118"/>
      <c r="X37" s="119"/>
      <c r="Y37" s="120"/>
      <c r="Z37" s="66" t="str">
        <f t="shared" si="10"/>
        <v xml:space="preserve"> / </v>
      </c>
      <c r="AA37" s="87" t="str">
        <f t="shared" si="1"/>
        <v/>
      </c>
      <c r="AB37" s="87" t="str">
        <f>IF(I37="","",IF(I37="中間容量",J37,INDEX(※編集不可※選択項目!$E$2:$E$15,MATCH(新規登録用!I37,※編集不可※選択項目!$F$2:$F$15,0))))</f>
        <v/>
      </c>
      <c r="AC37" s="89" t="str">
        <f t="shared" si="11"/>
        <v/>
      </c>
      <c r="AD37" s="123">
        <f t="shared" si="12"/>
        <v>0</v>
      </c>
      <c r="AE37" s="123">
        <f t="shared" si="2"/>
        <v>0</v>
      </c>
      <c r="AF37" s="123" t="str">
        <f t="shared" si="13"/>
        <v/>
      </c>
      <c r="AG37" s="124">
        <f t="shared" si="3"/>
        <v>0</v>
      </c>
      <c r="AH37" s="124">
        <f t="shared" si="4"/>
        <v>0</v>
      </c>
    </row>
    <row r="38" spans="1:34" ht="25.15" customHeight="1">
      <c r="A38" s="55">
        <f t="shared" si="0"/>
        <v>27</v>
      </c>
      <c r="B38" s="56" t="str">
        <f t="shared" si="5"/>
        <v/>
      </c>
      <c r="C38" s="131"/>
      <c r="D38" s="57" t="str">
        <f t="shared" si="6"/>
        <v/>
      </c>
      <c r="E38" s="57" t="str">
        <f t="shared" si="7"/>
        <v/>
      </c>
      <c r="F38" s="32"/>
      <c r="G38" s="32"/>
      <c r="H38" s="32"/>
      <c r="I38" s="32"/>
      <c r="J38" s="147"/>
      <c r="K38" s="33" t="str">
        <f>IF(I38="中間容量","項番11に入力してください",IFERROR(VLOOKUP(Z38,※編集不可※選択項目!$U$4:$V$195,2,0),""))</f>
        <v/>
      </c>
      <c r="L38" s="147"/>
      <c r="M38" s="149"/>
      <c r="N38" s="64" t="str">
        <f>IFERROR(VLOOKUP(C38,Sheet1!$A$2:$F$134,6,0),"")</f>
        <v/>
      </c>
      <c r="O38" s="64" t="str">
        <f t="shared" si="8"/>
        <v/>
      </c>
      <c r="P38" s="32"/>
      <c r="Q38" s="32"/>
      <c r="R38" s="67"/>
      <c r="S38" s="140"/>
      <c r="T38" s="67"/>
      <c r="U38" s="71"/>
      <c r="V38" s="84" t="str">
        <f t="shared" si="9"/>
        <v/>
      </c>
      <c r="W38" s="118"/>
      <c r="X38" s="119"/>
      <c r="Y38" s="120"/>
      <c r="Z38" s="66" t="str">
        <f t="shared" si="10"/>
        <v xml:space="preserve"> / </v>
      </c>
      <c r="AA38" s="87" t="str">
        <f t="shared" si="1"/>
        <v/>
      </c>
      <c r="AB38" s="87" t="str">
        <f>IF(I38="","",IF(I38="中間容量",J38,INDEX(※編集不可※選択項目!$E$2:$E$15,MATCH(新規登録用!I38,※編集不可※選択項目!$F$2:$F$15,0))))</f>
        <v/>
      </c>
      <c r="AC38" s="89" t="str">
        <f t="shared" si="11"/>
        <v/>
      </c>
      <c r="AD38" s="123">
        <f t="shared" si="12"/>
        <v>0</v>
      </c>
      <c r="AE38" s="123">
        <f t="shared" si="2"/>
        <v>0</v>
      </c>
      <c r="AF38" s="123" t="str">
        <f t="shared" si="13"/>
        <v/>
      </c>
      <c r="AG38" s="124">
        <f t="shared" si="3"/>
        <v>0</v>
      </c>
      <c r="AH38" s="124">
        <f t="shared" si="4"/>
        <v>0</v>
      </c>
    </row>
    <row r="39" spans="1:34" ht="25.15" customHeight="1">
      <c r="A39" s="55">
        <f t="shared" si="0"/>
        <v>28</v>
      </c>
      <c r="B39" s="56" t="str">
        <f t="shared" si="5"/>
        <v/>
      </c>
      <c r="C39" s="131"/>
      <c r="D39" s="57" t="str">
        <f t="shared" si="6"/>
        <v/>
      </c>
      <c r="E39" s="57" t="str">
        <f t="shared" si="7"/>
        <v/>
      </c>
      <c r="F39" s="32"/>
      <c r="G39" s="32"/>
      <c r="H39" s="32"/>
      <c r="I39" s="32"/>
      <c r="J39" s="147"/>
      <c r="K39" s="33" t="str">
        <f>IF(I39="中間容量","項番11に入力してください",IFERROR(VLOOKUP(Z39,※編集不可※選択項目!$U$4:$V$195,2,0),""))</f>
        <v/>
      </c>
      <c r="L39" s="147"/>
      <c r="M39" s="149"/>
      <c r="N39" s="64" t="str">
        <f>IFERROR(VLOOKUP(C39,Sheet1!$A$2:$F$134,6,0),"")</f>
        <v/>
      </c>
      <c r="O39" s="64" t="str">
        <f t="shared" si="8"/>
        <v/>
      </c>
      <c r="P39" s="32"/>
      <c r="Q39" s="32"/>
      <c r="R39" s="67"/>
      <c r="S39" s="140"/>
      <c r="T39" s="67"/>
      <c r="U39" s="71"/>
      <c r="V39" s="84" t="str">
        <f t="shared" si="9"/>
        <v/>
      </c>
      <c r="W39" s="118"/>
      <c r="X39" s="119"/>
      <c r="Y39" s="120"/>
      <c r="Z39" s="66" t="str">
        <f t="shared" si="10"/>
        <v xml:space="preserve"> / </v>
      </c>
      <c r="AA39" s="87" t="str">
        <f t="shared" si="1"/>
        <v/>
      </c>
      <c r="AB39" s="87" t="str">
        <f>IF(I39="","",IF(I39="中間容量",J39,INDEX(※編集不可※選択項目!$E$2:$E$15,MATCH(新規登録用!I39,※編集不可※選択項目!$F$2:$F$15,0))))</f>
        <v/>
      </c>
      <c r="AC39" s="89" t="str">
        <f t="shared" si="11"/>
        <v/>
      </c>
      <c r="AD39" s="123">
        <f t="shared" si="12"/>
        <v>0</v>
      </c>
      <c r="AE39" s="123">
        <f t="shared" si="2"/>
        <v>0</v>
      </c>
      <c r="AF39" s="123" t="str">
        <f t="shared" si="13"/>
        <v/>
      </c>
      <c r="AG39" s="124">
        <f t="shared" si="3"/>
        <v>0</v>
      </c>
      <c r="AH39" s="124">
        <f t="shared" si="4"/>
        <v>0</v>
      </c>
    </row>
    <row r="40" spans="1:34" ht="25.15" customHeight="1">
      <c r="A40" s="55">
        <f t="shared" si="0"/>
        <v>29</v>
      </c>
      <c r="B40" s="56" t="str">
        <f t="shared" si="5"/>
        <v/>
      </c>
      <c r="C40" s="131"/>
      <c r="D40" s="57" t="str">
        <f t="shared" si="6"/>
        <v/>
      </c>
      <c r="E40" s="57" t="str">
        <f t="shared" si="7"/>
        <v/>
      </c>
      <c r="F40" s="32"/>
      <c r="G40" s="32"/>
      <c r="H40" s="32"/>
      <c r="I40" s="32"/>
      <c r="J40" s="147"/>
      <c r="K40" s="33" t="str">
        <f>IF(I40="中間容量","項番11に入力してください",IFERROR(VLOOKUP(Z40,※編集不可※選択項目!$U$4:$V$195,2,0),""))</f>
        <v/>
      </c>
      <c r="L40" s="147"/>
      <c r="M40" s="149"/>
      <c r="N40" s="64" t="str">
        <f>IFERROR(VLOOKUP(C40,Sheet1!$A$2:$F$134,6,0),"")</f>
        <v/>
      </c>
      <c r="O40" s="64" t="str">
        <f t="shared" si="8"/>
        <v/>
      </c>
      <c r="P40" s="32"/>
      <c r="Q40" s="32"/>
      <c r="R40" s="67"/>
      <c r="S40" s="140"/>
      <c r="T40" s="67"/>
      <c r="U40" s="71"/>
      <c r="V40" s="84" t="str">
        <f t="shared" si="9"/>
        <v/>
      </c>
      <c r="W40" s="118"/>
      <c r="X40" s="119"/>
      <c r="Y40" s="120"/>
      <c r="Z40" s="66" t="str">
        <f t="shared" si="10"/>
        <v xml:space="preserve"> / </v>
      </c>
      <c r="AA40" s="87" t="str">
        <f t="shared" si="1"/>
        <v/>
      </c>
      <c r="AB40" s="87" t="str">
        <f>IF(I40="","",IF(I40="中間容量",J40,INDEX(※編集不可※選択項目!$E$2:$E$15,MATCH(新規登録用!I40,※編集不可※選択項目!$F$2:$F$15,0))))</f>
        <v/>
      </c>
      <c r="AC40" s="89" t="str">
        <f t="shared" si="11"/>
        <v/>
      </c>
      <c r="AD40" s="123">
        <f t="shared" si="12"/>
        <v>0</v>
      </c>
      <c r="AE40" s="123">
        <f t="shared" si="2"/>
        <v>0</v>
      </c>
      <c r="AF40" s="123" t="str">
        <f t="shared" si="13"/>
        <v/>
      </c>
      <c r="AG40" s="124">
        <f t="shared" si="3"/>
        <v>0</v>
      </c>
      <c r="AH40" s="124">
        <f t="shared" si="4"/>
        <v>0</v>
      </c>
    </row>
    <row r="41" spans="1:34" ht="25.15" customHeight="1">
      <c r="A41" s="55">
        <f t="shared" si="0"/>
        <v>30</v>
      </c>
      <c r="B41" s="56" t="str">
        <f t="shared" si="5"/>
        <v/>
      </c>
      <c r="C41" s="131"/>
      <c r="D41" s="57" t="str">
        <f t="shared" si="6"/>
        <v/>
      </c>
      <c r="E41" s="57" t="str">
        <f t="shared" si="7"/>
        <v/>
      </c>
      <c r="F41" s="32"/>
      <c r="G41" s="32"/>
      <c r="H41" s="32"/>
      <c r="I41" s="32"/>
      <c r="J41" s="147"/>
      <c r="K41" s="33" t="str">
        <f>IF(I41="中間容量","項番11に入力してください",IFERROR(VLOOKUP(Z41,※編集不可※選択項目!$U$4:$V$195,2,0),""))</f>
        <v/>
      </c>
      <c r="L41" s="147"/>
      <c r="M41" s="149"/>
      <c r="N41" s="64" t="str">
        <f>IFERROR(VLOOKUP(C41,Sheet1!$A$2:$F$134,6,0),"")</f>
        <v/>
      </c>
      <c r="O41" s="64" t="str">
        <f t="shared" si="8"/>
        <v/>
      </c>
      <c r="P41" s="32"/>
      <c r="Q41" s="32"/>
      <c r="R41" s="67"/>
      <c r="S41" s="140"/>
      <c r="T41" s="67"/>
      <c r="U41" s="71"/>
      <c r="V41" s="84" t="str">
        <f t="shared" si="9"/>
        <v/>
      </c>
      <c r="W41" s="118"/>
      <c r="X41" s="119"/>
      <c r="Y41" s="120"/>
      <c r="Z41" s="66" t="str">
        <f t="shared" si="10"/>
        <v xml:space="preserve"> / </v>
      </c>
      <c r="AA41" s="87" t="str">
        <f t="shared" si="1"/>
        <v/>
      </c>
      <c r="AB41" s="87" t="str">
        <f>IF(I41="","",IF(I41="中間容量",J41,INDEX(※編集不可※選択項目!$E$2:$E$15,MATCH(新規登録用!I41,※編集不可※選択項目!$F$2:$F$15,0))))</f>
        <v/>
      </c>
      <c r="AC41" s="89" t="str">
        <f t="shared" si="11"/>
        <v/>
      </c>
      <c r="AD41" s="123">
        <f t="shared" si="12"/>
        <v>0</v>
      </c>
      <c r="AE41" s="123">
        <f t="shared" si="2"/>
        <v>0</v>
      </c>
      <c r="AF41" s="123" t="str">
        <f t="shared" si="13"/>
        <v/>
      </c>
      <c r="AG41" s="124">
        <f t="shared" si="3"/>
        <v>0</v>
      </c>
      <c r="AH41" s="124">
        <f t="shared" si="4"/>
        <v>0</v>
      </c>
    </row>
    <row r="42" spans="1:34" ht="25.15" customHeight="1">
      <c r="A42" s="55">
        <f t="shared" si="0"/>
        <v>31</v>
      </c>
      <c r="B42" s="56" t="str">
        <f t="shared" si="5"/>
        <v/>
      </c>
      <c r="C42" s="131"/>
      <c r="D42" s="57" t="str">
        <f t="shared" si="6"/>
        <v/>
      </c>
      <c r="E42" s="57" t="str">
        <f t="shared" si="7"/>
        <v/>
      </c>
      <c r="F42" s="32"/>
      <c r="G42" s="32"/>
      <c r="H42" s="32"/>
      <c r="I42" s="32"/>
      <c r="J42" s="147"/>
      <c r="K42" s="33" t="str">
        <f>IF(I42="中間容量","項番11に入力してください",IFERROR(VLOOKUP(Z42,※編集不可※選択項目!$U$4:$V$195,2,0),""))</f>
        <v/>
      </c>
      <c r="L42" s="147"/>
      <c r="M42" s="149"/>
      <c r="N42" s="64" t="str">
        <f>IFERROR(VLOOKUP(C42,Sheet1!$A$2:$F$134,6,0),"")</f>
        <v/>
      </c>
      <c r="O42" s="64" t="str">
        <f t="shared" si="8"/>
        <v/>
      </c>
      <c r="P42" s="32"/>
      <c r="Q42" s="32"/>
      <c r="R42" s="67"/>
      <c r="S42" s="140"/>
      <c r="T42" s="67"/>
      <c r="U42" s="71"/>
      <c r="V42" s="84" t="str">
        <f t="shared" si="9"/>
        <v/>
      </c>
      <c r="W42" s="118"/>
      <c r="X42" s="119"/>
      <c r="Y42" s="120"/>
      <c r="Z42" s="66" t="str">
        <f t="shared" si="10"/>
        <v xml:space="preserve"> / </v>
      </c>
      <c r="AA42" s="87" t="str">
        <f t="shared" si="1"/>
        <v/>
      </c>
      <c r="AB42" s="87" t="str">
        <f>IF(I42="","",IF(I42="中間容量",J42,INDEX(※編集不可※選択項目!$E$2:$E$15,MATCH(新規登録用!I42,※編集不可※選択項目!$F$2:$F$15,0))))</f>
        <v/>
      </c>
      <c r="AC42" s="89" t="str">
        <f t="shared" si="11"/>
        <v/>
      </c>
      <c r="AD42" s="123">
        <f t="shared" si="12"/>
        <v>0</v>
      </c>
      <c r="AE42" s="123">
        <f t="shared" si="2"/>
        <v>0</v>
      </c>
      <c r="AF42" s="123" t="str">
        <f t="shared" si="13"/>
        <v/>
      </c>
      <c r="AG42" s="124">
        <f t="shared" si="3"/>
        <v>0</v>
      </c>
      <c r="AH42" s="124">
        <f t="shared" si="4"/>
        <v>0</v>
      </c>
    </row>
    <row r="43" spans="1:34" ht="25.15" customHeight="1">
      <c r="A43" s="55">
        <f t="shared" si="0"/>
        <v>32</v>
      </c>
      <c r="B43" s="56" t="str">
        <f t="shared" si="5"/>
        <v/>
      </c>
      <c r="C43" s="131"/>
      <c r="D43" s="57" t="str">
        <f t="shared" si="6"/>
        <v/>
      </c>
      <c r="E43" s="57" t="str">
        <f t="shared" si="7"/>
        <v/>
      </c>
      <c r="F43" s="32"/>
      <c r="G43" s="32"/>
      <c r="H43" s="32"/>
      <c r="I43" s="32"/>
      <c r="J43" s="147"/>
      <c r="K43" s="33" t="str">
        <f>IF(I43="中間容量","項番11に入力してください",IFERROR(VLOOKUP(Z43,※編集不可※選択項目!$U$4:$V$195,2,0),""))</f>
        <v/>
      </c>
      <c r="L43" s="147"/>
      <c r="M43" s="149"/>
      <c r="N43" s="64" t="str">
        <f>IFERROR(VLOOKUP(C43,Sheet1!$A$2:$F$134,6,0),"")</f>
        <v/>
      </c>
      <c r="O43" s="64" t="str">
        <f t="shared" si="8"/>
        <v/>
      </c>
      <c r="P43" s="32"/>
      <c r="Q43" s="32"/>
      <c r="R43" s="67"/>
      <c r="S43" s="140"/>
      <c r="T43" s="67"/>
      <c r="U43" s="71"/>
      <c r="V43" s="84" t="str">
        <f t="shared" si="9"/>
        <v/>
      </c>
      <c r="W43" s="118"/>
      <c r="X43" s="119"/>
      <c r="Y43" s="120"/>
      <c r="Z43" s="66" t="str">
        <f t="shared" si="10"/>
        <v xml:space="preserve"> / </v>
      </c>
      <c r="AA43" s="87" t="str">
        <f t="shared" si="1"/>
        <v/>
      </c>
      <c r="AB43" s="87" t="str">
        <f>IF(I43="","",IF(I43="中間容量",J43,INDEX(※編集不可※選択項目!$E$2:$E$15,MATCH(新規登録用!I43,※編集不可※選択項目!$F$2:$F$15,0))))</f>
        <v/>
      </c>
      <c r="AC43" s="89" t="str">
        <f t="shared" si="11"/>
        <v/>
      </c>
      <c r="AD43" s="123">
        <f t="shared" si="12"/>
        <v>0</v>
      </c>
      <c r="AE43" s="123">
        <f t="shared" si="2"/>
        <v>0</v>
      </c>
      <c r="AF43" s="123" t="str">
        <f t="shared" si="13"/>
        <v/>
      </c>
      <c r="AG43" s="124">
        <f t="shared" si="3"/>
        <v>0</v>
      </c>
      <c r="AH43" s="124">
        <f t="shared" si="4"/>
        <v>0</v>
      </c>
    </row>
    <row r="44" spans="1:34" ht="25.15" customHeight="1">
      <c r="A44" s="55">
        <f t="shared" si="0"/>
        <v>33</v>
      </c>
      <c r="B44" s="56" t="str">
        <f t="shared" si="5"/>
        <v/>
      </c>
      <c r="C44" s="131"/>
      <c r="D44" s="57" t="str">
        <f t="shared" si="6"/>
        <v/>
      </c>
      <c r="E44" s="57" t="str">
        <f t="shared" si="7"/>
        <v/>
      </c>
      <c r="F44" s="32"/>
      <c r="G44" s="32"/>
      <c r="H44" s="32"/>
      <c r="I44" s="32"/>
      <c r="J44" s="147"/>
      <c r="K44" s="33" t="str">
        <f>IF(I44="中間容量","項番11に入力してください",IFERROR(VLOOKUP(Z44,※編集不可※選択項目!$U$4:$V$195,2,0),""))</f>
        <v/>
      </c>
      <c r="L44" s="147"/>
      <c r="M44" s="149"/>
      <c r="N44" s="64" t="str">
        <f>IFERROR(VLOOKUP(C44,Sheet1!$A$2:$F$134,6,0),"")</f>
        <v/>
      </c>
      <c r="O44" s="64" t="str">
        <f t="shared" si="8"/>
        <v/>
      </c>
      <c r="P44" s="32"/>
      <c r="Q44" s="32"/>
      <c r="R44" s="67"/>
      <c r="S44" s="140"/>
      <c r="T44" s="67"/>
      <c r="U44" s="71"/>
      <c r="V44" s="84" t="str">
        <f t="shared" si="9"/>
        <v/>
      </c>
      <c r="W44" s="118"/>
      <c r="X44" s="119"/>
      <c r="Y44" s="120"/>
      <c r="Z44" s="66" t="str">
        <f t="shared" si="10"/>
        <v xml:space="preserve"> / </v>
      </c>
      <c r="AA44" s="87" t="str">
        <f t="shared" si="1"/>
        <v/>
      </c>
      <c r="AB44" s="87" t="str">
        <f>IF(I44="","",IF(I44="中間容量",J44,INDEX(※編集不可※選択項目!$E$2:$E$15,MATCH(新規登録用!I44,※編集不可※選択項目!$F$2:$F$15,0))))</f>
        <v/>
      </c>
      <c r="AC44" s="89" t="str">
        <f t="shared" si="11"/>
        <v/>
      </c>
      <c r="AD44" s="123">
        <f t="shared" si="12"/>
        <v>0</v>
      </c>
      <c r="AE44" s="123">
        <f t="shared" si="2"/>
        <v>0</v>
      </c>
      <c r="AF44" s="123" t="str">
        <f t="shared" si="13"/>
        <v/>
      </c>
      <c r="AG44" s="124">
        <f t="shared" si="3"/>
        <v>0</v>
      </c>
      <c r="AH44" s="124">
        <f t="shared" si="4"/>
        <v>0</v>
      </c>
    </row>
    <row r="45" spans="1:34" ht="25.15" customHeight="1">
      <c r="A45" s="55">
        <f t="shared" si="0"/>
        <v>34</v>
      </c>
      <c r="B45" s="56" t="str">
        <f t="shared" si="5"/>
        <v/>
      </c>
      <c r="C45" s="131"/>
      <c r="D45" s="57" t="str">
        <f t="shared" si="6"/>
        <v/>
      </c>
      <c r="E45" s="57" t="str">
        <f t="shared" si="7"/>
        <v/>
      </c>
      <c r="F45" s="32"/>
      <c r="G45" s="32"/>
      <c r="H45" s="32"/>
      <c r="I45" s="32"/>
      <c r="J45" s="147"/>
      <c r="K45" s="33" t="str">
        <f>IF(I45="中間容量","項番11に入力してください",IFERROR(VLOOKUP(Z45,※編集不可※選択項目!$U$4:$V$195,2,0),""))</f>
        <v/>
      </c>
      <c r="L45" s="147"/>
      <c r="M45" s="149"/>
      <c r="N45" s="64" t="str">
        <f>IFERROR(VLOOKUP(C45,Sheet1!$A$2:$F$134,6,0),"")</f>
        <v/>
      </c>
      <c r="O45" s="64" t="str">
        <f t="shared" si="8"/>
        <v/>
      </c>
      <c r="P45" s="32"/>
      <c r="Q45" s="32"/>
      <c r="R45" s="67"/>
      <c r="S45" s="140"/>
      <c r="T45" s="67"/>
      <c r="U45" s="71"/>
      <c r="V45" s="84" t="str">
        <f t="shared" si="9"/>
        <v/>
      </c>
      <c r="W45" s="118"/>
      <c r="X45" s="119"/>
      <c r="Y45" s="120"/>
      <c r="Z45" s="66" t="str">
        <f t="shared" si="10"/>
        <v xml:space="preserve"> / </v>
      </c>
      <c r="AA45" s="87" t="str">
        <f t="shared" si="1"/>
        <v/>
      </c>
      <c r="AB45" s="87" t="str">
        <f>IF(I45="","",IF(I45="中間容量",J45,INDEX(※編集不可※選択項目!$E$2:$E$15,MATCH(新規登録用!I45,※編集不可※選択項目!$F$2:$F$15,0))))</f>
        <v/>
      </c>
      <c r="AC45" s="89" t="str">
        <f t="shared" si="11"/>
        <v/>
      </c>
      <c r="AD45" s="123">
        <f t="shared" si="12"/>
        <v>0</v>
      </c>
      <c r="AE45" s="123">
        <f t="shared" si="2"/>
        <v>0</v>
      </c>
      <c r="AF45" s="123" t="str">
        <f t="shared" si="13"/>
        <v/>
      </c>
      <c r="AG45" s="124">
        <f t="shared" si="3"/>
        <v>0</v>
      </c>
      <c r="AH45" s="124">
        <f t="shared" si="4"/>
        <v>0</v>
      </c>
    </row>
    <row r="46" spans="1:34" ht="25.15" customHeight="1">
      <c r="A46" s="55">
        <f t="shared" si="0"/>
        <v>35</v>
      </c>
      <c r="B46" s="56" t="str">
        <f t="shared" si="5"/>
        <v/>
      </c>
      <c r="C46" s="131"/>
      <c r="D46" s="57" t="str">
        <f t="shared" si="6"/>
        <v/>
      </c>
      <c r="E46" s="57" t="str">
        <f t="shared" si="7"/>
        <v/>
      </c>
      <c r="F46" s="32"/>
      <c r="G46" s="32"/>
      <c r="H46" s="32"/>
      <c r="I46" s="32"/>
      <c r="J46" s="147"/>
      <c r="K46" s="33" t="str">
        <f>IF(I46="中間容量","項番11に入力してください",IFERROR(VLOOKUP(Z46,※編集不可※選択項目!$U$4:$V$195,2,0),""))</f>
        <v/>
      </c>
      <c r="L46" s="147"/>
      <c r="M46" s="149"/>
      <c r="N46" s="64" t="str">
        <f>IFERROR(VLOOKUP(C46,Sheet1!$A$2:$F$134,6,0),"")</f>
        <v/>
      </c>
      <c r="O46" s="64" t="str">
        <f t="shared" si="8"/>
        <v/>
      </c>
      <c r="P46" s="32"/>
      <c r="Q46" s="32"/>
      <c r="R46" s="67"/>
      <c r="S46" s="140"/>
      <c r="T46" s="67"/>
      <c r="U46" s="71"/>
      <c r="V46" s="84" t="str">
        <f t="shared" si="9"/>
        <v/>
      </c>
      <c r="W46" s="118"/>
      <c r="X46" s="119"/>
      <c r="Y46" s="120"/>
      <c r="Z46" s="66" t="str">
        <f t="shared" si="10"/>
        <v xml:space="preserve"> / </v>
      </c>
      <c r="AA46" s="87" t="str">
        <f t="shared" si="1"/>
        <v/>
      </c>
      <c r="AB46" s="87" t="str">
        <f>IF(I46="","",IF(I46="中間容量",J46,INDEX(※編集不可※選択項目!$E$2:$E$15,MATCH(新規登録用!I46,※編集不可※選択項目!$F$2:$F$15,0))))</f>
        <v/>
      </c>
      <c r="AC46" s="89" t="str">
        <f t="shared" si="11"/>
        <v/>
      </c>
      <c r="AD46" s="123">
        <f t="shared" si="12"/>
        <v>0</v>
      </c>
      <c r="AE46" s="123">
        <f t="shared" si="2"/>
        <v>0</v>
      </c>
      <c r="AF46" s="123" t="str">
        <f t="shared" si="13"/>
        <v/>
      </c>
      <c r="AG46" s="124">
        <f t="shared" si="3"/>
        <v>0</v>
      </c>
      <c r="AH46" s="124">
        <f t="shared" si="4"/>
        <v>0</v>
      </c>
    </row>
    <row r="47" spans="1:34" ht="25.15" customHeight="1">
      <c r="A47" s="55">
        <f t="shared" si="0"/>
        <v>36</v>
      </c>
      <c r="B47" s="56" t="str">
        <f t="shared" si="5"/>
        <v/>
      </c>
      <c r="C47" s="131"/>
      <c r="D47" s="57" t="str">
        <f t="shared" si="6"/>
        <v/>
      </c>
      <c r="E47" s="57" t="str">
        <f t="shared" si="7"/>
        <v/>
      </c>
      <c r="F47" s="32"/>
      <c r="G47" s="32"/>
      <c r="H47" s="32"/>
      <c r="I47" s="32"/>
      <c r="J47" s="147"/>
      <c r="K47" s="33" t="str">
        <f>IF(I47="中間容量","項番11に入力してください",IFERROR(VLOOKUP(Z47,※編集不可※選択項目!$U$4:$V$195,2,0),""))</f>
        <v/>
      </c>
      <c r="L47" s="147"/>
      <c r="M47" s="149"/>
      <c r="N47" s="64" t="str">
        <f>IFERROR(VLOOKUP(C47,Sheet1!$A$2:$F$134,6,0),"")</f>
        <v/>
      </c>
      <c r="O47" s="64" t="str">
        <f t="shared" si="8"/>
        <v/>
      </c>
      <c r="P47" s="32"/>
      <c r="Q47" s="32"/>
      <c r="R47" s="67"/>
      <c r="S47" s="140"/>
      <c r="T47" s="67"/>
      <c r="U47" s="71"/>
      <c r="V47" s="84" t="str">
        <f t="shared" si="9"/>
        <v/>
      </c>
      <c r="W47" s="118"/>
      <c r="X47" s="119"/>
      <c r="Y47" s="120"/>
      <c r="Z47" s="66" t="str">
        <f t="shared" si="10"/>
        <v xml:space="preserve"> / </v>
      </c>
      <c r="AA47" s="87" t="str">
        <f t="shared" si="1"/>
        <v/>
      </c>
      <c r="AB47" s="87" t="str">
        <f>IF(I47="","",IF(I47="中間容量",J47,INDEX(※編集不可※選択項目!$E$2:$E$15,MATCH(新規登録用!I47,※編集不可※選択項目!$F$2:$F$15,0))))</f>
        <v/>
      </c>
      <c r="AC47" s="89" t="str">
        <f t="shared" si="11"/>
        <v/>
      </c>
      <c r="AD47" s="123">
        <f t="shared" si="12"/>
        <v>0</v>
      </c>
      <c r="AE47" s="123">
        <f t="shared" si="2"/>
        <v>0</v>
      </c>
      <c r="AF47" s="123" t="str">
        <f t="shared" si="13"/>
        <v/>
      </c>
      <c r="AG47" s="124">
        <f t="shared" si="3"/>
        <v>0</v>
      </c>
      <c r="AH47" s="124">
        <f t="shared" si="4"/>
        <v>0</v>
      </c>
    </row>
    <row r="48" spans="1:34" ht="25.15" customHeight="1">
      <c r="A48" s="55">
        <f t="shared" si="0"/>
        <v>37</v>
      </c>
      <c r="B48" s="56" t="str">
        <f t="shared" si="5"/>
        <v/>
      </c>
      <c r="C48" s="131"/>
      <c r="D48" s="57" t="str">
        <f t="shared" si="6"/>
        <v/>
      </c>
      <c r="E48" s="57" t="str">
        <f t="shared" si="7"/>
        <v/>
      </c>
      <c r="F48" s="32"/>
      <c r="G48" s="32"/>
      <c r="H48" s="32"/>
      <c r="I48" s="32"/>
      <c r="J48" s="147"/>
      <c r="K48" s="33" t="str">
        <f>IF(I48="中間容量","項番11に入力してください",IFERROR(VLOOKUP(Z48,※編集不可※選択項目!$U$4:$V$195,2,0),""))</f>
        <v/>
      </c>
      <c r="L48" s="147"/>
      <c r="M48" s="149"/>
      <c r="N48" s="64" t="str">
        <f>IFERROR(VLOOKUP(C48,Sheet1!$A$2:$F$134,6,0),"")</f>
        <v/>
      </c>
      <c r="O48" s="64" t="str">
        <f t="shared" si="8"/>
        <v/>
      </c>
      <c r="P48" s="32"/>
      <c r="Q48" s="32"/>
      <c r="R48" s="67"/>
      <c r="S48" s="140"/>
      <c r="T48" s="67"/>
      <c r="U48" s="71"/>
      <c r="V48" s="84" t="str">
        <f t="shared" si="9"/>
        <v/>
      </c>
      <c r="W48" s="118"/>
      <c r="X48" s="119"/>
      <c r="Y48" s="120"/>
      <c r="Z48" s="66" t="str">
        <f t="shared" si="10"/>
        <v xml:space="preserve"> / </v>
      </c>
      <c r="AA48" s="87" t="str">
        <f t="shared" si="1"/>
        <v/>
      </c>
      <c r="AB48" s="87" t="str">
        <f>IF(I48="","",IF(I48="中間容量",J48,INDEX(※編集不可※選択項目!$E$2:$E$15,MATCH(新規登録用!I48,※編集不可※選択項目!$F$2:$F$15,0))))</f>
        <v/>
      </c>
      <c r="AC48" s="89" t="str">
        <f t="shared" si="11"/>
        <v/>
      </c>
      <c r="AD48" s="123">
        <f t="shared" si="12"/>
        <v>0</v>
      </c>
      <c r="AE48" s="123">
        <f t="shared" si="2"/>
        <v>0</v>
      </c>
      <c r="AF48" s="123" t="str">
        <f t="shared" si="13"/>
        <v/>
      </c>
      <c r="AG48" s="124">
        <f t="shared" si="3"/>
        <v>0</v>
      </c>
      <c r="AH48" s="124">
        <f t="shared" si="4"/>
        <v>0</v>
      </c>
    </row>
    <row r="49" spans="1:34" ht="25.15" customHeight="1">
      <c r="A49" s="55">
        <f t="shared" si="0"/>
        <v>38</v>
      </c>
      <c r="B49" s="56" t="str">
        <f t="shared" si="5"/>
        <v/>
      </c>
      <c r="C49" s="131"/>
      <c r="D49" s="57" t="str">
        <f t="shared" si="6"/>
        <v/>
      </c>
      <c r="E49" s="57" t="str">
        <f t="shared" si="7"/>
        <v/>
      </c>
      <c r="F49" s="32"/>
      <c r="G49" s="32"/>
      <c r="H49" s="32"/>
      <c r="I49" s="32"/>
      <c r="J49" s="147"/>
      <c r="K49" s="33" t="str">
        <f>IF(I49="中間容量","項番11に入力してください",IFERROR(VLOOKUP(Z49,※編集不可※選択項目!$U$4:$V$195,2,0),""))</f>
        <v/>
      </c>
      <c r="L49" s="147"/>
      <c r="M49" s="149"/>
      <c r="N49" s="64" t="str">
        <f>IFERROR(VLOOKUP(C49,Sheet1!$A$2:$F$134,6,0),"")</f>
        <v/>
      </c>
      <c r="O49" s="64" t="str">
        <f t="shared" si="8"/>
        <v/>
      </c>
      <c r="P49" s="32"/>
      <c r="Q49" s="32"/>
      <c r="R49" s="67"/>
      <c r="S49" s="140"/>
      <c r="T49" s="67"/>
      <c r="U49" s="71"/>
      <c r="V49" s="84" t="str">
        <f t="shared" si="9"/>
        <v/>
      </c>
      <c r="W49" s="118"/>
      <c r="X49" s="119"/>
      <c r="Y49" s="120"/>
      <c r="Z49" s="66" t="str">
        <f t="shared" si="10"/>
        <v xml:space="preserve"> / </v>
      </c>
      <c r="AA49" s="87" t="str">
        <f t="shared" si="1"/>
        <v/>
      </c>
      <c r="AB49" s="87" t="str">
        <f>IF(I49="","",IF(I49="中間容量",J49,INDEX(※編集不可※選択項目!$E$2:$E$15,MATCH(新規登録用!I49,※編集不可※選択項目!$F$2:$F$15,0))))</f>
        <v/>
      </c>
      <c r="AC49" s="89" t="str">
        <f t="shared" si="11"/>
        <v/>
      </c>
      <c r="AD49" s="123">
        <f t="shared" si="12"/>
        <v>0</v>
      </c>
      <c r="AE49" s="123">
        <f t="shared" si="2"/>
        <v>0</v>
      </c>
      <c r="AF49" s="123" t="str">
        <f t="shared" si="13"/>
        <v/>
      </c>
      <c r="AG49" s="124">
        <f t="shared" si="3"/>
        <v>0</v>
      </c>
      <c r="AH49" s="124">
        <f t="shared" si="4"/>
        <v>0</v>
      </c>
    </row>
    <row r="50" spans="1:34" ht="25.15" customHeight="1">
      <c r="A50" s="55">
        <f t="shared" si="0"/>
        <v>39</v>
      </c>
      <c r="B50" s="56" t="str">
        <f t="shared" si="5"/>
        <v/>
      </c>
      <c r="C50" s="131"/>
      <c r="D50" s="57" t="str">
        <f t="shared" si="6"/>
        <v/>
      </c>
      <c r="E50" s="57" t="str">
        <f t="shared" si="7"/>
        <v/>
      </c>
      <c r="F50" s="32"/>
      <c r="G50" s="32"/>
      <c r="H50" s="32"/>
      <c r="I50" s="32"/>
      <c r="J50" s="147"/>
      <c r="K50" s="33" t="str">
        <f>IF(I50="中間容量","項番11に入力してください",IFERROR(VLOOKUP(Z50,※編集不可※選択項目!$U$4:$V$195,2,0),""))</f>
        <v/>
      </c>
      <c r="L50" s="147"/>
      <c r="M50" s="149"/>
      <c r="N50" s="64" t="str">
        <f>IFERROR(VLOOKUP(C50,Sheet1!$A$2:$F$134,6,0),"")</f>
        <v/>
      </c>
      <c r="O50" s="64" t="str">
        <f t="shared" si="8"/>
        <v/>
      </c>
      <c r="P50" s="32"/>
      <c r="Q50" s="32"/>
      <c r="R50" s="67"/>
      <c r="S50" s="140"/>
      <c r="T50" s="67"/>
      <c r="U50" s="71"/>
      <c r="V50" s="84" t="str">
        <f t="shared" si="9"/>
        <v/>
      </c>
      <c r="W50" s="118"/>
      <c r="X50" s="119"/>
      <c r="Y50" s="120"/>
      <c r="Z50" s="66" t="str">
        <f t="shared" si="10"/>
        <v xml:space="preserve"> / </v>
      </c>
      <c r="AA50" s="87" t="str">
        <f t="shared" si="1"/>
        <v/>
      </c>
      <c r="AB50" s="87" t="str">
        <f>IF(I50="","",IF(I50="中間容量",J50,INDEX(※編集不可※選択項目!$E$2:$E$15,MATCH(新規登録用!I50,※編集不可※選択項目!$F$2:$F$15,0))))</f>
        <v/>
      </c>
      <c r="AC50" s="89" t="str">
        <f t="shared" si="11"/>
        <v/>
      </c>
      <c r="AD50" s="123">
        <f t="shared" si="12"/>
        <v>0</v>
      </c>
      <c r="AE50" s="123">
        <f t="shared" si="2"/>
        <v>0</v>
      </c>
      <c r="AF50" s="123" t="str">
        <f t="shared" si="13"/>
        <v/>
      </c>
      <c r="AG50" s="124">
        <f t="shared" si="3"/>
        <v>0</v>
      </c>
      <c r="AH50" s="124">
        <f t="shared" si="4"/>
        <v>0</v>
      </c>
    </row>
    <row r="51" spans="1:34" ht="25.15" customHeight="1">
      <c r="A51" s="55">
        <f t="shared" si="0"/>
        <v>40</v>
      </c>
      <c r="B51" s="56" t="str">
        <f t="shared" si="5"/>
        <v/>
      </c>
      <c r="C51" s="131"/>
      <c r="D51" s="57" t="str">
        <f t="shared" si="6"/>
        <v/>
      </c>
      <c r="E51" s="57" t="str">
        <f t="shared" si="7"/>
        <v/>
      </c>
      <c r="F51" s="32"/>
      <c r="G51" s="32"/>
      <c r="H51" s="32"/>
      <c r="I51" s="32"/>
      <c r="J51" s="147"/>
      <c r="K51" s="33" t="str">
        <f>IF(I51="中間容量","項番11に入力してください",IFERROR(VLOOKUP(Z51,※編集不可※選択項目!$U$4:$V$195,2,0),""))</f>
        <v/>
      </c>
      <c r="L51" s="147"/>
      <c r="M51" s="149"/>
      <c r="N51" s="64" t="str">
        <f>IFERROR(VLOOKUP(C51,Sheet1!$A$2:$F$134,6,0),"")</f>
        <v/>
      </c>
      <c r="O51" s="64" t="str">
        <f t="shared" si="8"/>
        <v/>
      </c>
      <c r="P51" s="32"/>
      <c r="Q51" s="32"/>
      <c r="R51" s="67"/>
      <c r="S51" s="140"/>
      <c r="T51" s="67"/>
      <c r="U51" s="71"/>
      <c r="V51" s="84" t="str">
        <f t="shared" si="9"/>
        <v/>
      </c>
      <c r="W51" s="118"/>
      <c r="X51" s="119"/>
      <c r="Y51" s="120"/>
      <c r="Z51" s="66" t="str">
        <f t="shared" si="10"/>
        <v xml:space="preserve"> / </v>
      </c>
      <c r="AA51" s="87" t="str">
        <f t="shared" si="1"/>
        <v/>
      </c>
      <c r="AB51" s="87" t="str">
        <f>IF(I51="","",IF(I51="中間容量",J51,INDEX(※編集不可※選択項目!$E$2:$E$15,MATCH(新規登録用!I51,※編集不可※選択項目!$F$2:$F$15,0))))</f>
        <v/>
      </c>
      <c r="AC51" s="89" t="str">
        <f t="shared" si="11"/>
        <v/>
      </c>
      <c r="AD51" s="123">
        <f t="shared" si="12"/>
        <v>0</v>
      </c>
      <c r="AE51" s="123">
        <f t="shared" si="2"/>
        <v>0</v>
      </c>
      <c r="AF51" s="123" t="str">
        <f t="shared" si="13"/>
        <v/>
      </c>
      <c r="AG51" s="124">
        <f t="shared" si="3"/>
        <v>0</v>
      </c>
      <c r="AH51" s="124">
        <f t="shared" si="4"/>
        <v>0</v>
      </c>
    </row>
    <row r="52" spans="1:34" ht="25.15" customHeight="1">
      <c r="A52" s="55">
        <f t="shared" si="0"/>
        <v>41</v>
      </c>
      <c r="B52" s="56" t="str">
        <f t="shared" si="5"/>
        <v/>
      </c>
      <c r="C52" s="131"/>
      <c r="D52" s="57" t="str">
        <f t="shared" si="6"/>
        <v/>
      </c>
      <c r="E52" s="57" t="str">
        <f t="shared" si="7"/>
        <v/>
      </c>
      <c r="F52" s="32"/>
      <c r="G52" s="32"/>
      <c r="H52" s="32"/>
      <c r="I52" s="32"/>
      <c r="J52" s="147"/>
      <c r="K52" s="33" t="str">
        <f>IF(I52="中間容量","項番11に入力してください",IFERROR(VLOOKUP(Z52,※編集不可※選択項目!$U$4:$V$195,2,0),""))</f>
        <v/>
      </c>
      <c r="L52" s="147"/>
      <c r="M52" s="149"/>
      <c r="N52" s="64" t="str">
        <f>IFERROR(VLOOKUP(C52,Sheet1!$A$2:$F$134,6,0),"")</f>
        <v/>
      </c>
      <c r="O52" s="64" t="str">
        <f t="shared" si="8"/>
        <v/>
      </c>
      <c r="P52" s="32"/>
      <c r="Q52" s="32"/>
      <c r="R52" s="67"/>
      <c r="S52" s="140"/>
      <c r="T52" s="67"/>
      <c r="U52" s="71"/>
      <c r="V52" s="84" t="str">
        <f t="shared" si="9"/>
        <v/>
      </c>
      <c r="W52" s="118"/>
      <c r="X52" s="119"/>
      <c r="Y52" s="120"/>
      <c r="Z52" s="66" t="str">
        <f t="shared" si="10"/>
        <v xml:space="preserve"> / </v>
      </c>
      <c r="AA52" s="87" t="str">
        <f t="shared" si="1"/>
        <v/>
      </c>
      <c r="AB52" s="87" t="str">
        <f>IF(I52="","",IF(I52="中間容量",J52,INDEX(※編集不可※選択項目!$E$2:$E$15,MATCH(新規登録用!I52,※編集不可※選択項目!$F$2:$F$15,0))))</f>
        <v/>
      </c>
      <c r="AC52" s="89" t="str">
        <f t="shared" si="11"/>
        <v/>
      </c>
      <c r="AD52" s="123">
        <f t="shared" si="12"/>
        <v>0</v>
      </c>
      <c r="AE52" s="123">
        <f t="shared" si="2"/>
        <v>0</v>
      </c>
      <c r="AF52" s="123" t="str">
        <f t="shared" si="13"/>
        <v/>
      </c>
      <c r="AG52" s="124">
        <f t="shared" si="3"/>
        <v>0</v>
      </c>
      <c r="AH52" s="124">
        <f t="shared" si="4"/>
        <v>0</v>
      </c>
    </row>
    <row r="53" spans="1:34" ht="25.15" customHeight="1">
      <c r="A53" s="55">
        <f t="shared" si="0"/>
        <v>42</v>
      </c>
      <c r="B53" s="56" t="str">
        <f t="shared" si="5"/>
        <v/>
      </c>
      <c r="C53" s="131"/>
      <c r="D53" s="57" t="str">
        <f t="shared" si="6"/>
        <v/>
      </c>
      <c r="E53" s="57" t="str">
        <f t="shared" si="7"/>
        <v/>
      </c>
      <c r="F53" s="32"/>
      <c r="G53" s="32"/>
      <c r="H53" s="32"/>
      <c r="I53" s="32"/>
      <c r="J53" s="147"/>
      <c r="K53" s="33" t="str">
        <f>IF(I53="中間容量","項番11に入力してください",IFERROR(VLOOKUP(Z53,※編集不可※選択項目!$U$4:$V$195,2,0),""))</f>
        <v/>
      </c>
      <c r="L53" s="147"/>
      <c r="M53" s="149"/>
      <c r="N53" s="64" t="str">
        <f>IFERROR(VLOOKUP(C53,Sheet1!$A$2:$F$134,6,0),"")</f>
        <v/>
      </c>
      <c r="O53" s="64" t="str">
        <f t="shared" si="8"/>
        <v/>
      </c>
      <c r="P53" s="32"/>
      <c r="Q53" s="32"/>
      <c r="R53" s="67"/>
      <c r="S53" s="140"/>
      <c r="T53" s="67"/>
      <c r="U53" s="71"/>
      <c r="V53" s="84" t="str">
        <f t="shared" si="9"/>
        <v/>
      </c>
      <c r="W53" s="118"/>
      <c r="X53" s="119"/>
      <c r="Y53" s="120"/>
      <c r="Z53" s="66" t="str">
        <f t="shared" si="10"/>
        <v xml:space="preserve"> / </v>
      </c>
      <c r="AA53" s="87" t="str">
        <f t="shared" si="1"/>
        <v/>
      </c>
      <c r="AB53" s="87" t="str">
        <f>IF(I53="","",IF(I53="中間容量",J53,INDEX(※編集不可※選択項目!$E$2:$E$15,MATCH(新規登録用!I53,※編集不可※選択項目!$F$2:$F$15,0))))</f>
        <v/>
      </c>
      <c r="AC53" s="89" t="str">
        <f t="shared" si="11"/>
        <v/>
      </c>
      <c r="AD53" s="123">
        <f t="shared" si="12"/>
        <v>0</v>
      </c>
      <c r="AE53" s="123">
        <f t="shared" si="2"/>
        <v>0</v>
      </c>
      <c r="AF53" s="123" t="str">
        <f t="shared" si="13"/>
        <v/>
      </c>
      <c r="AG53" s="124">
        <f t="shared" si="3"/>
        <v>0</v>
      </c>
      <c r="AH53" s="124">
        <f t="shared" si="4"/>
        <v>0</v>
      </c>
    </row>
    <row r="54" spans="1:34" ht="25.15" customHeight="1">
      <c r="A54" s="55">
        <f t="shared" si="0"/>
        <v>43</v>
      </c>
      <c r="B54" s="56" t="str">
        <f t="shared" si="5"/>
        <v/>
      </c>
      <c r="C54" s="131"/>
      <c r="D54" s="57" t="str">
        <f t="shared" si="6"/>
        <v/>
      </c>
      <c r="E54" s="57" t="str">
        <f t="shared" si="7"/>
        <v/>
      </c>
      <c r="F54" s="32"/>
      <c r="G54" s="32"/>
      <c r="H54" s="32"/>
      <c r="I54" s="32"/>
      <c r="J54" s="147"/>
      <c r="K54" s="33" t="str">
        <f>IF(I54="中間容量","項番11に入力してください",IFERROR(VLOOKUP(Z54,※編集不可※選択項目!$U$4:$V$195,2,0),""))</f>
        <v/>
      </c>
      <c r="L54" s="147"/>
      <c r="M54" s="149"/>
      <c r="N54" s="64" t="str">
        <f>IFERROR(VLOOKUP(C54,Sheet1!$A$2:$F$134,6,0),"")</f>
        <v/>
      </c>
      <c r="O54" s="64" t="str">
        <f t="shared" si="8"/>
        <v/>
      </c>
      <c r="P54" s="32"/>
      <c r="Q54" s="32"/>
      <c r="R54" s="67"/>
      <c r="S54" s="140"/>
      <c r="T54" s="67"/>
      <c r="U54" s="71"/>
      <c r="V54" s="84" t="str">
        <f t="shared" si="9"/>
        <v/>
      </c>
      <c r="W54" s="118"/>
      <c r="X54" s="119"/>
      <c r="Y54" s="120"/>
      <c r="Z54" s="66" t="str">
        <f t="shared" si="10"/>
        <v xml:space="preserve"> / </v>
      </c>
      <c r="AA54" s="87" t="str">
        <f t="shared" si="1"/>
        <v/>
      </c>
      <c r="AB54" s="87" t="str">
        <f>IF(I54="","",IF(I54="中間容量",J54,INDEX(※編集不可※選択項目!$E$2:$E$15,MATCH(新規登録用!I54,※編集不可※選択項目!$F$2:$F$15,0))))</f>
        <v/>
      </c>
      <c r="AC54" s="89" t="str">
        <f t="shared" si="11"/>
        <v/>
      </c>
      <c r="AD54" s="123">
        <f t="shared" si="12"/>
        <v>0</v>
      </c>
      <c r="AE54" s="123">
        <f t="shared" si="2"/>
        <v>0</v>
      </c>
      <c r="AF54" s="123" t="str">
        <f t="shared" si="13"/>
        <v/>
      </c>
      <c r="AG54" s="124">
        <f t="shared" si="3"/>
        <v>0</v>
      </c>
      <c r="AH54" s="124">
        <f t="shared" si="4"/>
        <v>0</v>
      </c>
    </row>
    <row r="55" spans="1:34" ht="25.15" customHeight="1">
      <c r="A55" s="55">
        <f t="shared" si="0"/>
        <v>44</v>
      </c>
      <c r="B55" s="56" t="str">
        <f t="shared" si="5"/>
        <v/>
      </c>
      <c r="C55" s="131"/>
      <c r="D55" s="57" t="str">
        <f t="shared" si="6"/>
        <v/>
      </c>
      <c r="E55" s="57" t="str">
        <f t="shared" si="7"/>
        <v/>
      </c>
      <c r="F55" s="32"/>
      <c r="G55" s="32"/>
      <c r="H55" s="32"/>
      <c r="I55" s="32"/>
      <c r="J55" s="147"/>
      <c r="K55" s="33" t="str">
        <f>IF(I55="中間容量","項番11に入力してください",IFERROR(VLOOKUP(Z55,※編集不可※選択項目!$U$4:$V$195,2,0),""))</f>
        <v/>
      </c>
      <c r="L55" s="147"/>
      <c r="M55" s="149"/>
      <c r="N55" s="64" t="str">
        <f>IFERROR(VLOOKUP(C55,Sheet1!$A$2:$F$134,6,0),"")</f>
        <v/>
      </c>
      <c r="O55" s="64" t="str">
        <f t="shared" si="8"/>
        <v/>
      </c>
      <c r="P55" s="32"/>
      <c r="Q55" s="32"/>
      <c r="R55" s="67"/>
      <c r="S55" s="140"/>
      <c r="T55" s="67"/>
      <c r="U55" s="71"/>
      <c r="V55" s="84" t="str">
        <f t="shared" si="9"/>
        <v/>
      </c>
      <c r="W55" s="118"/>
      <c r="X55" s="119"/>
      <c r="Y55" s="120"/>
      <c r="Z55" s="66" t="str">
        <f t="shared" si="10"/>
        <v xml:space="preserve"> / </v>
      </c>
      <c r="AA55" s="87" t="str">
        <f t="shared" si="1"/>
        <v/>
      </c>
      <c r="AB55" s="87" t="str">
        <f>IF(I55="","",IF(I55="中間容量",J55,INDEX(※編集不可※選択項目!$E$2:$E$15,MATCH(新規登録用!I55,※編集不可※選択項目!$F$2:$F$15,0))))</f>
        <v/>
      </c>
      <c r="AC55" s="89" t="str">
        <f t="shared" si="11"/>
        <v/>
      </c>
      <c r="AD55" s="123">
        <f t="shared" si="12"/>
        <v>0</v>
      </c>
      <c r="AE55" s="123">
        <f t="shared" si="2"/>
        <v>0</v>
      </c>
      <c r="AF55" s="123" t="str">
        <f t="shared" si="13"/>
        <v/>
      </c>
      <c r="AG55" s="124">
        <f t="shared" si="3"/>
        <v>0</v>
      </c>
      <c r="AH55" s="124">
        <f t="shared" si="4"/>
        <v>0</v>
      </c>
    </row>
    <row r="56" spans="1:34" ht="25.15" customHeight="1">
      <c r="A56" s="55">
        <f t="shared" si="0"/>
        <v>45</v>
      </c>
      <c r="B56" s="56" t="str">
        <f t="shared" si="5"/>
        <v/>
      </c>
      <c r="C56" s="131"/>
      <c r="D56" s="57" t="str">
        <f t="shared" si="6"/>
        <v/>
      </c>
      <c r="E56" s="57" t="str">
        <f t="shared" si="7"/>
        <v/>
      </c>
      <c r="F56" s="32"/>
      <c r="G56" s="32"/>
      <c r="H56" s="32"/>
      <c r="I56" s="32"/>
      <c r="J56" s="147"/>
      <c r="K56" s="33" t="str">
        <f>IF(I56="中間容量","項番11に入力してください",IFERROR(VLOOKUP(Z56,※編集不可※選択項目!$U$4:$V$195,2,0),""))</f>
        <v/>
      </c>
      <c r="L56" s="147"/>
      <c r="M56" s="149"/>
      <c r="N56" s="64" t="str">
        <f>IFERROR(VLOOKUP(C56,Sheet1!$A$2:$F$134,6,0),"")</f>
        <v/>
      </c>
      <c r="O56" s="64" t="str">
        <f t="shared" si="8"/>
        <v/>
      </c>
      <c r="P56" s="32"/>
      <c r="Q56" s="32"/>
      <c r="R56" s="67"/>
      <c r="S56" s="140"/>
      <c r="T56" s="67"/>
      <c r="U56" s="71"/>
      <c r="V56" s="84" t="str">
        <f t="shared" si="9"/>
        <v/>
      </c>
      <c r="W56" s="118"/>
      <c r="X56" s="119"/>
      <c r="Y56" s="120"/>
      <c r="Z56" s="66" t="str">
        <f t="shared" si="10"/>
        <v xml:space="preserve"> / </v>
      </c>
      <c r="AA56" s="87" t="str">
        <f t="shared" si="1"/>
        <v/>
      </c>
      <c r="AB56" s="87" t="str">
        <f>IF(I56="","",IF(I56="中間容量",J56,INDEX(※編集不可※選択項目!$E$2:$E$15,MATCH(新規登録用!I56,※編集不可※選択項目!$F$2:$F$15,0))))</f>
        <v/>
      </c>
      <c r="AC56" s="89" t="str">
        <f t="shared" si="11"/>
        <v/>
      </c>
      <c r="AD56" s="123">
        <f t="shared" si="12"/>
        <v>0</v>
      </c>
      <c r="AE56" s="123">
        <f t="shared" si="2"/>
        <v>0</v>
      </c>
      <c r="AF56" s="123" t="str">
        <f t="shared" si="13"/>
        <v/>
      </c>
      <c r="AG56" s="124">
        <f t="shared" si="3"/>
        <v>0</v>
      </c>
      <c r="AH56" s="124">
        <f t="shared" si="4"/>
        <v>0</v>
      </c>
    </row>
    <row r="57" spans="1:34" ht="25.15" customHeight="1">
      <c r="A57" s="55">
        <f t="shared" si="0"/>
        <v>46</v>
      </c>
      <c r="B57" s="56" t="str">
        <f t="shared" si="5"/>
        <v/>
      </c>
      <c r="C57" s="131"/>
      <c r="D57" s="57" t="str">
        <f t="shared" si="6"/>
        <v/>
      </c>
      <c r="E57" s="57" t="str">
        <f t="shared" si="7"/>
        <v/>
      </c>
      <c r="F57" s="32"/>
      <c r="G57" s="32"/>
      <c r="H57" s="32"/>
      <c r="I57" s="32"/>
      <c r="J57" s="147"/>
      <c r="K57" s="33" t="str">
        <f>IF(I57="中間容量","項番11に入力してください",IFERROR(VLOOKUP(Z57,※編集不可※選択項目!$U$4:$V$195,2,0),""))</f>
        <v/>
      </c>
      <c r="L57" s="147"/>
      <c r="M57" s="149"/>
      <c r="N57" s="64" t="str">
        <f>IFERROR(VLOOKUP(C57,Sheet1!$A$2:$F$134,6,0),"")</f>
        <v/>
      </c>
      <c r="O57" s="64" t="str">
        <f t="shared" si="8"/>
        <v/>
      </c>
      <c r="P57" s="32"/>
      <c r="Q57" s="32"/>
      <c r="R57" s="67"/>
      <c r="S57" s="140"/>
      <c r="T57" s="67"/>
      <c r="U57" s="71"/>
      <c r="V57" s="84" t="str">
        <f t="shared" si="9"/>
        <v/>
      </c>
      <c r="W57" s="118"/>
      <c r="X57" s="119"/>
      <c r="Y57" s="120"/>
      <c r="Z57" s="66" t="str">
        <f t="shared" si="10"/>
        <v xml:space="preserve"> / </v>
      </c>
      <c r="AA57" s="87" t="str">
        <f t="shared" si="1"/>
        <v/>
      </c>
      <c r="AB57" s="87" t="str">
        <f>IF(I57="","",IF(I57="中間容量",J57,INDEX(※編集不可※選択項目!$E$2:$E$15,MATCH(新規登録用!I57,※編集不可※選択項目!$F$2:$F$15,0))))</f>
        <v/>
      </c>
      <c r="AC57" s="89" t="str">
        <f t="shared" si="11"/>
        <v/>
      </c>
      <c r="AD57" s="123">
        <f t="shared" si="12"/>
        <v>0</v>
      </c>
      <c r="AE57" s="123">
        <f t="shared" si="2"/>
        <v>0</v>
      </c>
      <c r="AF57" s="123" t="str">
        <f t="shared" si="13"/>
        <v/>
      </c>
      <c r="AG57" s="124">
        <f t="shared" si="3"/>
        <v>0</v>
      </c>
      <c r="AH57" s="124">
        <f t="shared" si="4"/>
        <v>0</v>
      </c>
    </row>
    <row r="58" spans="1:34" ht="25.15" customHeight="1">
      <c r="A58" s="55">
        <f t="shared" si="0"/>
        <v>47</v>
      </c>
      <c r="B58" s="56" t="str">
        <f t="shared" si="5"/>
        <v/>
      </c>
      <c r="C58" s="131"/>
      <c r="D58" s="57" t="str">
        <f t="shared" si="6"/>
        <v/>
      </c>
      <c r="E58" s="57" t="str">
        <f t="shared" si="7"/>
        <v/>
      </c>
      <c r="F58" s="32"/>
      <c r="G58" s="32"/>
      <c r="H58" s="32"/>
      <c r="I58" s="32"/>
      <c r="J58" s="147"/>
      <c r="K58" s="33" t="str">
        <f>IF(I58="中間容量","項番11に入力してください",IFERROR(VLOOKUP(Z58,※編集不可※選択項目!$U$4:$V$195,2,0),""))</f>
        <v/>
      </c>
      <c r="L58" s="147"/>
      <c r="M58" s="149"/>
      <c r="N58" s="64" t="str">
        <f>IFERROR(VLOOKUP(C58,Sheet1!$A$2:$F$134,6,0),"")</f>
        <v/>
      </c>
      <c r="O58" s="64" t="str">
        <f t="shared" si="8"/>
        <v/>
      </c>
      <c r="P58" s="32"/>
      <c r="Q58" s="32"/>
      <c r="R58" s="67"/>
      <c r="S58" s="140"/>
      <c r="T58" s="67"/>
      <c r="U58" s="71"/>
      <c r="V58" s="84" t="str">
        <f t="shared" si="9"/>
        <v/>
      </c>
      <c r="W58" s="118"/>
      <c r="X58" s="119"/>
      <c r="Y58" s="120"/>
      <c r="Z58" s="66" t="str">
        <f t="shared" si="10"/>
        <v xml:space="preserve"> / </v>
      </c>
      <c r="AA58" s="87" t="str">
        <f t="shared" si="1"/>
        <v/>
      </c>
      <c r="AB58" s="87" t="str">
        <f>IF(I58="","",IF(I58="中間容量",J58,INDEX(※編集不可※選択項目!$E$2:$E$15,MATCH(新規登録用!I58,※編集不可※選択項目!$F$2:$F$15,0))))</f>
        <v/>
      </c>
      <c r="AC58" s="89" t="str">
        <f t="shared" si="11"/>
        <v/>
      </c>
      <c r="AD58" s="123">
        <f t="shared" si="12"/>
        <v>0</v>
      </c>
      <c r="AE58" s="123">
        <f t="shared" si="2"/>
        <v>0</v>
      </c>
      <c r="AF58" s="123" t="str">
        <f t="shared" si="13"/>
        <v/>
      </c>
      <c r="AG58" s="124">
        <f t="shared" si="3"/>
        <v>0</v>
      </c>
      <c r="AH58" s="124">
        <f t="shared" si="4"/>
        <v>0</v>
      </c>
    </row>
    <row r="59" spans="1:34" ht="25.15" customHeight="1">
      <c r="A59" s="55">
        <f t="shared" si="0"/>
        <v>48</v>
      </c>
      <c r="B59" s="56" t="str">
        <f t="shared" si="5"/>
        <v/>
      </c>
      <c r="C59" s="131"/>
      <c r="D59" s="57" t="str">
        <f t="shared" si="6"/>
        <v/>
      </c>
      <c r="E59" s="57" t="str">
        <f t="shared" si="7"/>
        <v/>
      </c>
      <c r="F59" s="32"/>
      <c r="G59" s="32"/>
      <c r="H59" s="32"/>
      <c r="I59" s="32"/>
      <c r="J59" s="147"/>
      <c r="K59" s="33" t="str">
        <f>IF(I59="中間容量","項番11に入力してください",IFERROR(VLOOKUP(Z59,※編集不可※選択項目!$U$4:$V$195,2,0),""))</f>
        <v/>
      </c>
      <c r="L59" s="147"/>
      <c r="M59" s="149"/>
      <c r="N59" s="64" t="str">
        <f>IFERROR(VLOOKUP(C59,Sheet1!$A$2:$F$134,6,0),"")</f>
        <v/>
      </c>
      <c r="O59" s="64" t="str">
        <f t="shared" si="8"/>
        <v/>
      </c>
      <c r="P59" s="32"/>
      <c r="Q59" s="32"/>
      <c r="R59" s="67"/>
      <c r="S59" s="140"/>
      <c r="T59" s="67"/>
      <c r="U59" s="71"/>
      <c r="V59" s="84" t="str">
        <f t="shared" si="9"/>
        <v/>
      </c>
      <c r="W59" s="118"/>
      <c r="X59" s="119"/>
      <c r="Y59" s="120"/>
      <c r="Z59" s="66" t="str">
        <f t="shared" si="10"/>
        <v xml:space="preserve"> / </v>
      </c>
      <c r="AA59" s="87" t="str">
        <f t="shared" si="1"/>
        <v/>
      </c>
      <c r="AB59" s="87" t="str">
        <f>IF(I59="","",IF(I59="中間容量",J59,INDEX(※編集不可※選択項目!$E$2:$E$15,MATCH(新規登録用!I59,※編集不可※選択項目!$F$2:$F$15,0))))</f>
        <v/>
      </c>
      <c r="AC59" s="89" t="str">
        <f t="shared" si="11"/>
        <v/>
      </c>
      <c r="AD59" s="123">
        <f t="shared" si="12"/>
        <v>0</v>
      </c>
      <c r="AE59" s="123">
        <f t="shared" si="2"/>
        <v>0</v>
      </c>
      <c r="AF59" s="123" t="str">
        <f t="shared" si="13"/>
        <v/>
      </c>
      <c r="AG59" s="124">
        <f t="shared" si="3"/>
        <v>0</v>
      </c>
      <c r="AH59" s="124">
        <f t="shared" si="4"/>
        <v>0</v>
      </c>
    </row>
    <row r="60" spans="1:34" ht="25.15" customHeight="1">
      <c r="A60" s="55">
        <f t="shared" si="0"/>
        <v>49</v>
      </c>
      <c r="B60" s="56" t="str">
        <f t="shared" si="5"/>
        <v/>
      </c>
      <c r="C60" s="131"/>
      <c r="D60" s="57" t="str">
        <f t="shared" si="6"/>
        <v/>
      </c>
      <c r="E60" s="57" t="str">
        <f t="shared" si="7"/>
        <v/>
      </c>
      <c r="F60" s="32"/>
      <c r="G60" s="32"/>
      <c r="H60" s="32"/>
      <c r="I60" s="32"/>
      <c r="J60" s="147"/>
      <c r="K60" s="33" t="str">
        <f>IF(I60="中間容量","項番11に入力してください",IFERROR(VLOOKUP(Z60,※編集不可※選択項目!$U$4:$V$195,2,0),""))</f>
        <v/>
      </c>
      <c r="L60" s="147"/>
      <c r="M60" s="149"/>
      <c r="N60" s="64" t="str">
        <f>IFERROR(VLOOKUP(C60,Sheet1!$A$2:$F$134,6,0),"")</f>
        <v/>
      </c>
      <c r="O60" s="64" t="str">
        <f t="shared" si="8"/>
        <v/>
      </c>
      <c r="P60" s="32"/>
      <c r="Q60" s="32"/>
      <c r="R60" s="67"/>
      <c r="S60" s="140"/>
      <c r="T60" s="67"/>
      <c r="U60" s="71"/>
      <c r="V60" s="84" t="str">
        <f t="shared" si="9"/>
        <v/>
      </c>
      <c r="W60" s="118"/>
      <c r="X60" s="119"/>
      <c r="Y60" s="120"/>
      <c r="Z60" s="66" t="str">
        <f t="shared" si="10"/>
        <v xml:space="preserve"> / </v>
      </c>
      <c r="AA60" s="87" t="str">
        <f t="shared" si="1"/>
        <v/>
      </c>
      <c r="AB60" s="87" t="str">
        <f>IF(I60="","",IF(I60="中間容量",J60,INDEX(※編集不可※選択項目!$E$2:$E$15,MATCH(新規登録用!I60,※編集不可※選択項目!$F$2:$F$15,0))))</f>
        <v/>
      </c>
      <c r="AC60" s="89" t="str">
        <f t="shared" si="11"/>
        <v/>
      </c>
      <c r="AD60" s="123">
        <f t="shared" si="12"/>
        <v>0</v>
      </c>
      <c r="AE60" s="123">
        <f t="shared" si="2"/>
        <v>0</v>
      </c>
      <c r="AF60" s="123" t="str">
        <f t="shared" si="13"/>
        <v/>
      </c>
      <c r="AG60" s="124">
        <f t="shared" si="3"/>
        <v>0</v>
      </c>
      <c r="AH60" s="124">
        <f t="shared" si="4"/>
        <v>0</v>
      </c>
    </row>
    <row r="61" spans="1:34" ht="25.15" customHeight="1">
      <c r="A61" s="55">
        <f t="shared" si="0"/>
        <v>50</v>
      </c>
      <c r="B61" s="56" t="str">
        <f t="shared" si="5"/>
        <v/>
      </c>
      <c r="C61" s="131"/>
      <c r="D61" s="57" t="str">
        <f t="shared" si="6"/>
        <v/>
      </c>
      <c r="E61" s="57" t="str">
        <f t="shared" si="7"/>
        <v/>
      </c>
      <c r="F61" s="32"/>
      <c r="G61" s="32"/>
      <c r="H61" s="32"/>
      <c r="I61" s="32"/>
      <c r="J61" s="147"/>
      <c r="K61" s="33" t="str">
        <f>IF(I61="中間容量","項番11に入力してください",IFERROR(VLOOKUP(Z61,※編集不可※選択項目!$U$4:$V$195,2,0),""))</f>
        <v/>
      </c>
      <c r="L61" s="147"/>
      <c r="M61" s="149"/>
      <c r="N61" s="64" t="str">
        <f>IFERROR(VLOOKUP(C61,Sheet1!$A$2:$F$134,6,0),"")</f>
        <v/>
      </c>
      <c r="O61" s="64" t="str">
        <f t="shared" si="8"/>
        <v/>
      </c>
      <c r="P61" s="32"/>
      <c r="Q61" s="32"/>
      <c r="R61" s="67"/>
      <c r="S61" s="140"/>
      <c r="T61" s="67"/>
      <c r="U61" s="71"/>
      <c r="V61" s="84" t="str">
        <f t="shared" si="9"/>
        <v/>
      </c>
      <c r="W61" s="118"/>
      <c r="X61" s="119"/>
      <c r="Y61" s="120"/>
      <c r="Z61" s="66" t="str">
        <f t="shared" si="10"/>
        <v xml:space="preserve"> / </v>
      </c>
      <c r="AA61" s="87" t="str">
        <f t="shared" si="1"/>
        <v/>
      </c>
      <c r="AB61" s="87" t="str">
        <f>IF(I61="","",IF(I61="中間容量",J61,INDEX(※編集不可※選択項目!$E$2:$E$15,MATCH(新規登録用!I61,※編集不可※選択項目!$F$2:$F$15,0))))</f>
        <v/>
      </c>
      <c r="AC61" s="89" t="str">
        <f t="shared" si="11"/>
        <v/>
      </c>
      <c r="AD61" s="123">
        <f t="shared" si="12"/>
        <v>0</v>
      </c>
      <c r="AE61" s="123">
        <f t="shared" si="2"/>
        <v>0</v>
      </c>
      <c r="AF61" s="123" t="str">
        <f t="shared" si="13"/>
        <v/>
      </c>
      <c r="AG61" s="124">
        <f t="shared" si="3"/>
        <v>0</v>
      </c>
      <c r="AH61" s="124">
        <f t="shared" si="4"/>
        <v>0</v>
      </c>
    </row>
    <row r="62" spans="1:34" ht="25.15" customHeight="1">
      <c r="A62" s="55">
        <f t="shared" si="0"/>
        <v>51</v>
      </c>
      <c r="B62" s="56" t="str">
        <f t="shared" si="5"/>
        <v/>
      </c>
      <c r="C62" s="131"/>
      <c r="D62" s="57" t="str">
        <f t="shared" si="6"/>
        <v/>
      </c>
      <c r="E62" s="57" t="str">
        <f t="shared" si="7"/>
        <v/>
      </c>
      <c r="F62" s="32"/>
      <c r="G62" s="32"/>
      <c r="H62" s="32"/>
      <c r="I62" s="32"/>
      <c r="J62" s="147"/>
      <c r="K62" s="33" t="str">
        <f>IF(I62="中間容量","項番11に入力してください",IFERROR(VLOOKUP(Z62,※編集不可※選択項目!$U$4:$V$195,2,0),""))</f>
        <v/>
      </c>
      <c r="L62" s="147"/>
      <c r="M62" s="149"/>
      <c r="N62" s="64" t="str">
        <f>IFERROR(VLOOKUP(C62,Sheet1!$A$2:$F$134,6,0),"")</f>
        <v/>
      </c>
      <c r="O62" s="64" t="str">
        <f t="shared" si="8"/>
        <v/>
      </c>
      <c r="P62" s="32"/>
      <c r="Q62" s="32"/>
      <c r="R62" s="67"/>
      <c r="S62" s="140"/>
      <c r="T62" s="67"/>
      <c r="U62" s="71"/>
      <c r="V62" s="84" t="str">
        <f t="shared" si="9"/>
        <v/>
      </c>
      <c r="W62" s="118"/>
      <c r="X62" s="119"/>
      <c r="Y62" s="120"/>
      <c r="Z62" s="66" t="str">
        <f t="shared" si="10"/>
        <v xml:space="preserve"> / </v>
      </c>
      <c r="AA62" s="87" t="str">
        <f t="shared" si="1"/>
        <v/>
      </c>
      <c r="AB62" s="87" t="str">
        <f>IF(I62="","",IF(I62="中間容量",J62,INDEX(※編集不可※選択項目!$E$2:$E$15,MATCH(新規登録用!I62,※編集不可※選択項目!$F$2:$F$15,0))))</f>
        <v/>
      </c>
      <c r="AC62" s="89" t="str">
        <f t="shared" si="11"/>
        <v/>
      </c>
      <c r="AD62" s="123">
        <f t="shared" si="12"/>
        <v>0</v>
      </c>
      <c r="AE62" s="123">
        <f t="shared" si="2"/>
        <v>0</v>
      </c>
      <c r="AF62" s="123" t="str">
        <f t="shared" si="13"/>
        <v/>
      </c>
      <c r="AG62" s="124">
        <f t="shared" si="3"/>
        <v>0</v>
      </c>
      <c r="AH62" s="124">
        <f t="shared" si="4"/>
        <v>0</v>
      </c>
    </row>
    <row r="63" spans="1:34" ht="25.15" customHeight="1">
      <c r="A63" s="55">
        <f t="shared" si="0"/>
        <v>52</v>
      </c>
      <c r="B63" s="56" t="str">
        <f t="shared" si="5"/>
        <v/>
      </c>
      <c r="C63" s="131"/>
      <c r="D63" s="57" t="str">
        <f t="shared" si="6"/>
        <v/>
      </c>
      <c r="E63" s="57" t="str">
        <f t="shared" si="7"/>
        <v/>
      </c>
      <c r="F63" s="32"/>
      <c r="G63" s="32"/>
      <c r="H63" s="32"/>
      <c r="I63" s="32"/>
      <c r="J63" s="147"/>
      <c r="K63" s="33" t="str">
        <f>IF(I63="中間容量","項番11に入力してください",IFERROR(VLOOKUP(Z63,※編集不可※選択項目!$U$4:$V$195,2,0),""))</f>
        <v/>
      </c>
      <c r="L63" s="147"/>
      <c r="M63" s="149"/>
      <c r="N63" s="64" t="str">
        <f>IFERROR(VLOOKUP(C63,Sheet1!$A$2:$F$134,6,0),"")</f>
        <v/>
      </c>
      <c r="O63" s="64" t="str">
        <f t="shared" si="8"/>
        <v/>
      </c>
      <c r="P63" s="32"/>
      <c r="Q63" s="32"/>
      <c r="R63" s="67"/>
      <c r="S63" s="140"/>
      <c r="T63" s="67"/>
      <c r="U63" s="71"/>
      <c r="V63" s="84" t="str">
        <f t="shared" si="9"/>
        <v/>
      </c>
      <c r="W63" s="118"/>
      <c r="X63" s="119"/>
      <c r="Y63" s="120"/>
      <c r="Z63" s="66" t="str">
        <f t="shared" si="10"/>
        <v xml:space="preserve"> / </v>
      </c>
      <c r="AA63" s="87" t="str">
        <f t="shared" si="1"/>
        <v/>
      </c>
      <c r="AB63" s="87" t="str">
        <f>IF(I63="","",IF(I63="中間容量",J63,INDEX(※編集不可※選択項目!$E$2:$E$15,MATCH(新規登録用!I63,※編集不可※選択項目!$F$2:$F$15,0))))</f>
        <v/>
      </c>
      <c r="AC63" s="89" t="str">
        <f t="shared" si="11"/>
        <v/>
      </c>
      <c r="AD63" s="123">
        <f t="shared" si="12"/>
        <v>0</v>
      </c>
      <c r="AE63" s="123">
        <f t="shared" si="2"/>
        <v>0</v>
      </c>
      <c r="AF63" s="123" t="str">
        <f t="shared" si="13"/>
        <v/>
      </c>
      <c r="AG63" s="124">
        <f t="shared" si="3"/>
        <v>0</v>
      </c>
      <c r="AH63" s="124">
        <f t="shared" si="4"/>
        <v>0</v>
      </c>
    </row>
    <row r="64" spans="1:34" ht="25.15" customHeight="1">
      <c r="A64" s="55">
        <f t="shared" si="0"/>
        <v>53</v>
      </c>
      <c r="B64" s="56" t="str">
        <f t="shared" si="5"/>
        <v/>
      </c>
      <c r="C64" s="131"/>
      <c r="D64" s="57" t="str">
        <f t="shared" si="6"/>
        <v/>
      </c>
      <c r="E64" s="57" t="str">
        <f t="shared" si="7"/>
        <v/>
      </c>
      <c r="F64" s="32"/>
      <c r="G64" s="32"/>
      <c r="H64" s="32"/>
      <c r="I64" s="32"/>
      <c r="J64" s="147"/>
      <c r="K64" s="33" t="str">
        <f>IF(I64="中間容量","項番11に入力してください",IFERROR(VLOOKUP(Z64,※編集不可※選択項目!$U$4:$V$195,2,0),""))</f>
        <v/>
      </c>
      <c r="L64" s="147"/>
      <c r="M64" s="149"/>
      <c r="N64" s="64" t="str">
        <f>IFERROR(VLOOKUP(C64,Sheet1!$A$2:$F$134,6,0),"")</f>
        <v/>
      </c>
      <c r="O64" s="64" t="str">
        <f t="shared" si="8"/>
        <v/>
      </c>
      <c r="P64" s="32"/>
      <c r="Q64" s="32"/>
      <c r="R64" s="67"/>
      <c r="S64" s="140"/>
      <c r="T64" s="67"/>
      <c r="U64" s="71"/>
      <c r="V64" s="84" t="str">
        <f t="shared" si="9"/>
        <v/>
      </c>
      <c r="W64" s="118"/>
      <c r="X64" s="119"/>
      <c r="Y64" s="120"/>
      <c r="Z64" s="66" t="str">
        <f t="shared" si="10"/>
        <v xml:space="preserve"> / </v>
      </c>
      <c r="AA64" s="87" t="str">
        <f t="shared" si="1"/>
        <v/>
      </c>
      <c r="AB64" s="87" t="str">
        <f>IF(I64="","",IF(I64="中間容量",J64,INDEX(※編集不可※選択項目!$E$2:$E$15,MATCH(新規登録用!I64,※編集不可※選択項目!$F$2:$F$15,0))))</f>
        <v/>
      </c>
      <c r="AC64" s="89" t="str">
        <f t="shared" si="11"/>
        <v/>
      </c>
      <c r="AD64" s="123">
        <f t="shared" si="12"/>
        <v>0</v>
      </c>
      <c r="AE64" s="123">
        <f t="shared" si="2"/>
        <v>0</v>
      </c>
      <c r="AF64" s="123" t="str">
        <f t="shared" si="13"/>
        <v/>
      </c>
      <c r="AG64" s="124">
        <f t="shared" si="3"/>
        <v>0</v>
      </c>
      <c r="AH64" s="124">
        <f t="shared" si="4"/>
        <v>0</v>
      </c>
    </row>
    <row r="65" spans="1:34" ht="25.15" customHeight="1">
      <c r="A65" s="55">
        <f t="shared" si="0"/>
        <v>54</v>
      </c>
      <c r="B65" s="56" t="str">
        <f t="shared" si="5"/>
        <v/>
      </c>
      <c r="C65" s="131"/>
      <c r="D65" s="57" t="str">
        <f t="shared" si="6"/>
        <v/>
      </c>
      <c r="E65" s="57" t="str">
        <f t="shared" si="7"/>
        <v/>
      </c>
      <c r="F65" s="32"/>
      <c r="G65" s="32"/>
      <c r="H65" s="32"/>
      <c r="I65" s="32"/>
      <c r="J65" s="147"/>
      <c r="K65" s="33" t="str">
        <f>IF(I65="中間容量","項番11に入力してください",IFERROR(VLOOKUP(Z65,※編集不可※選択項目!$U$4:$V$195,2,0),""))</f>
        <v/>
      </c>
      <c r="L65" s="147"/>
      <c r="M65" s="149"/>
      <c r="N65" s="64" t="str">
        <f>IFERROR(VLOOKUP(C65,Sheet1!$A$2:$F$134,6,0),"")</f>
        <v/>
      </c>
      <c r="O65" s="64" t="str">
        <f t="shared" si="8"/>
        <v/>
      </c>
      <c r="P65" s="32"/>
      <c r="Q65" s="32"/>
      <c r="R65" s="67"/>
      <c r="S65" s="140"/>
      <c r="T65" s="67"/>
      <c r="U65" s="71"/>
      <c r="V65" s="84" t="str">
        <f t="shared" si="9"/>
        <v/>
      </c>
      <c r="W65" s="118"/>
      <c r="X65" s="119"/>
      <c r="Y65" s="120"/>
      <c r="Z65" s="66" t="str">
        <f t="shared" si="10"/>
        <v xml:space="preserve"> / </v>
      </c>
      <c r="AA65" s="87" t="str">
        <f t="shared" si="1"/>
        <v/>
      </c>
      <c r="AB65" s="87" t="str">
        <f>IF(I65="","",IF(I65="中間容量",J65,INDEX(※編集不可※選択項目!$E$2:$E$15,MATCH(新規登録用!I65,※編集不可※選択項目!$F$2:$F$15,0))))</f>
        <v/>
      </c>
      <c r="AC65" s="89" t="str">
        <f t="shared" si="11"/>
        <v/>
      </c>
      <c r="AD65" s="123">
        <f t="shared" si="12"/>
        <v>0</v>
      </c>
      <c r="AE65" s="123">
        <f t="shared" si="2"/>
        <v>0</v>
      </c>
      <c r="AF65" s="123" t="str">
        <f t="shared" si="13"/>
        <v/>
      </c>
      <c r="AG65" s="124">
        <f t="shared" si="3"/>
        <v>0</v>
      </c>
      <c r="AH65" s="124">
        <f t="shared" si="4"/>
        <v>0</v>
      </c>
    </row>
    <row r="66" spans="1:34" ht="25.15" customHeight="1">
      <c r="A66" s="55">
        <f t="shared" si="0"/>
        <v>55</v>
      </c>
      <c r="B66" s="56" t="str">
        <f t="shared" si="5"/>
        <v/>
      </c>
      <c r="C66" s="131"/>
      <c r="D66" s="57" t="str">
        <f t="shared" si="6"/>
        <v/>
      </c>
      <c r="E66" s="57" t="str">
        <f t="shared" si="7"/>
        <v/>
      </c>
      <c r="F66" s="32"/>
      <c r="G66" s="32"/>
      <c r="H66" s="32"/>
      <c r="I66" s="32"/>
      <c r="J66" s="147"/>
      <c r="K66" s="33" t="str">
        <f>IF(I66="中間容量","項番11に入力してください",IFERROR(VLOOKUP(Z66,※編集不可※選択項目!$U$4:$V$195,2,0),""))</f>
        <v/>
      </c>
      <c r="L66" s="147"/>
      <c r="M66" s="149"/>
      <c r="N66" s="64" t="str">
        <f>IFERROR(VLOOKUP(C66,Sheet1!$A$2:$F$134,6,0),"")</f>
        <v/>
      </c>
      <c r="O66" s="64" t="str">
        <f t="shared" si="8"/>
        <v/>
      </c>
      <c r="P66" s="32"/>
      <c r="Q66" s="32"/>
      <c r="R66" s="67"/>
      <c r="S66" s="140"/>
      <c r="T66" s="67"/>
      <c r="U66" s="71"/>
      <c r="V66" s="84" t="str">
        <f t="shared" si="9"/>
        <v/>
      </c>
      <c r="W66" s="118"/>
      <c r="X66" s="119"/>
      <c r="Y66" s="120"/>
      <c r="Z66" s="66" t="str">
        <f t="shared" si="10"/>
        <v xml:space="preserve"> / </v>
      </c>
      <c r="AA66" s="87" t="str">
        <f t="shared" si="1"/>
        <v/>
      </c>
      <c r="AB66" s="87" t="str">
        <f>IF(I66="","",IF(I66="中間容量",J66,INDEX(※編集不可※選択項目!$E$2:$E$15,MATCH(新規登録用!I66,※編集不可※選択項目!$F$2:$F$15,0))))</f>
        <v/>
      </c>
      <c r="AC66" s="89" t="str">
        <f t="shared" si="11"/>
        <v/>
      </c>
      <c r="AD66" s="123">
        <f t="shared" si="12"/>
        <v>0</v>
      </c>
      <c r="AE66" s="123">
        <f t="shared" si="2"/>
        <v>0</v>
      </c>
      <c r="AF66" s="123" t="str">
        <f t="shared" si="13"/>
        <v/>
      </c>
      <c r="AG66" s="124">
        <f t="shared" si="3"/>
        <v>0</v>
      </c>
      <c r="AH66" s="124">
        <f t="shared" si="4"/>
        <v>0</v>
      </c>
    </row>
    <row r="67" spans="1:34" ht="25.15" customHeight="1">
      <c r="A67" s="55">
        <f t="shared" si="0"/>
        <v>56</v>
      </c>
      <c r="B67" s="56" t="str">
        <f t="shared" si="5"/>
        <v/>
      </c>
      <c r="C67" s="131"/>
      <c r="D67" s="57" t="str">
        <f t="shared" si="6"/>
        <v/>
      </c>
      <c r="E67" s="57" t="str">
        <f t="shared" si="7"/>
        <v/>
      </c>
      <c r="F67" s="32"/>
      <c r="G67" s="32"/>
      <c r="H67" s="32"/>
      <c r="I67" s="32"/>
      <c r="J67" s="147"/>
      <c r="K67" s="33" t="str">
        <f>IF(I67="中間容量","項番11に入力してください",IFERROR(VLOOKUP(Z67,※編集不可※選択項目!$U$4:$V$195,2,0),""))</f>
        <v/>
      </c>
      <c r="L67" s="147"/>
      <c r="M67" s="149"/>
      <c r="N67" s="64" t="str">
        <f>IFERROR(VLOOKUP(C67,Sheet1!$A$2:$F$134,6,0),"")</f>
        <v/>
      </c>
      <c r="O67" s="64" t="str">
        <f t="shared" si="8"/>
        <v/>
      </c>
      <c r="P67" s="32"/>
      <c r="Q67" s="32"/>
      <c r="R67" s="67"/>
      <c r="S67" s="140"/>
      <c r="T67" s="67"/>
      <c r="U67" s="71"/>
      <c r="V67" s="84" t="str">
        <f t="shared" si="9"/>
        <v/>
      </c>
      <c r="W67" s="118"/>
      <c r="X67" s="119"/>
      <c r="Y67" s="120"/>
      <c r="Z67" s="66" t="str">
        <f t="shared" si="10"/>
        <v xml:space="preserve"> / </v>
      </c>
      <c r="AA67" s="87" t="str">
        <f t="shared" si="1"/>
        <v/>
      </c>
      <c r="AB67" s="87" t="str">
        <f>IF(I67="","",IF(I67="中間容量",J67,INDEX(※編集不可※選択項目!$E$2:$E$15,MATCH(新規登録用!I67,※編集不可※選択項目!$F$2:$F$15,0))))</f>
        <v/>
      </c>
      <c r="AC67" s="89" t="str">
        <f t="shared" si="11"/>
        <v/>
      </c>
      <c r="AD67" s="123">
        <f t="shared" si="12"/>
        <v>0</v>
      </c>
      <c r="AE67" s="123">
        <f t="shared" si="2"/>
        <v>0</v>
      </c>
      <c r="AF67" s="123" t="str">
        <f t="shared" si="13"/>
        <v/>
      </c>
      <c r="AG67" s="124">
        <f t="shared" si="3"/>
        <v>0</v>
      </c>
      <c r="AH67" s="124">
        <f t="shared" si="4"/>
        <v>0</v>
      </c>
    </row>
    <row r="68" spans="1:34" ht="25.15" customHeight="1">
      <c r="A68" s="55">
        <f t="shared" si="0"/>
        <v>57</v>
      </c>
      <c r="B68" s="56" t="str">
        <f t="shared" si="5"/>
        <v/>
      </c>
      <c r="C68" s="131"/>
      <c r="D68" s="57" t="str">
        <f t="shared" si="6"/>
        <v/>
      </c>
      <c r="E68" s="57" t="str">
        <f t="shared" si="7"/>
        <v/>
      </c>
      <c r="F68" s="32"/>
      <c r="G68" s="32"/>
      <c r="H68" s="32"/>
      <c r="I68" s="32"/>
      <c r="J68" s="147"/>
      <c r="K68" s="33" t="str">
        <f>IF(I68="中間容量","項番11に入力してください",IFERROR(VLOOKUP(Z68,※編集不可※選択項目!$U$4:$V$195,2,0),""))</f>
        <v/>
      </c>
      <c r="L68" s="147"/>
      <c r="M68" s="149"/>
      <c r="N68" s="64" t="str">
        <f>IFERROR(VLOOKUP(C68,Sheet1!$A$2:$F$134,6,0),"")</f>
        <v/>
      </c>
      <c r="O68" s="64" t="str">
        <f t="shared" si="8"/>
        <v/>
      </c>
      <c r="P68" s="32"/>
      <c r="Q68" s="32"/>
      <c r="R68" s="67"/>
      <c r="S68" s="140"/>
      <c r="T68" s="67"/>
      <c r="U68" s="71"/>
      <c r="V68" s="84" t="str">
        <f t="shared" si="9"/>
        <v/>
      </c>
      <c r="W68" s="118"/>
      <c r="X68" s="119"/>
      <c r="Y68" s="120"/>
      <c r="Z68" s="66" t="str">
        <f t="shared" si="10"/>
        <v xml:space="preserve"> / </v>
      </c>
      <c r="AA68" s="87" t="str">
        <f t="shared" si="1"/>
        <v/>
      </c>
      <c r="AB68" s="87" t="str">
        <f>IF(I68="","",IF(I68="中間容量",J68,INDEX(※編集不可※選択項目!$E$2:$E$15,MATCH(新規登録用!I68,※編集不可※選択項目!$F$2:$F$15,0))))</f>
        <v/>
      </c>
      <c r="AC68" s="89" t="str">
        <f t="shared" si="11"/>
        <v/>
      </c>
      <c r="AD68" s="123">
        <f t="shared" si="12"/>
        <v>0</v>
      </c>
      <c r="AE68" s="123">
        <f t="shared" si="2"/>
        <v>0</v>
      </c>
      <c r="AF68" s="123" t="str">
        <f t="shared" si="13"/>
        <v/>
      </c>
      <c r="AG68" s="124">
        <f t="shared" si="3"/>
        <v>0</v>
      </c>
      <c r="AH68" s="124">
        <f t="shared" si="4"/>
        <v>0</v>
      </c>
    </row>
    <row r="69" spans="1:34" ht="25.15" customHeight="1">
      <c r="A69" s="55">
        <f t="shared" si="0"/>
        <v>58</v>
      </c>
      <c r="B69" s="56" t="str">
        <f t="shared" si="5"/>
        <v/>
      </c>
      <c r="C69" s="131"/>
      <c r="D69" s="57" t="str">
        <f t="shared" si="6"/>
        <v/>
      </c>
      <c r="E69" s="57" t="str">
        <f t="shared" si="7"/>
        <v/>
      </c>
      <c r="F69" s="32"/>
      <c r="G69" s="32"/>
      <c r="H69" s="32"/>
      <c r="I69" s="32"/>
      <c r="J69" s="147"/>
      <c r="K69" s="33" t="str">
        <f>IF(I69="中間容量","項番11に入力してください",IFERROR(VLOOKUP(Z69,※編集不可※選択項目!$U$4:$V$195,2,0),""))</f>
        <v/>
      </c>
      <c r="L69" s="147"/>
      <c r="M69" s="149"/>
      <c r="N69" s="64" t="str">
        <f>IFERROR(VLOOKUP(C69,Sheet1!$A$2:$F$134,6,0),"")</f>
        <v/>
      </c>
      <c r="O69" s="64" t="str">
        <f t="shared" si="8"/>
        <v/>
      </c>
      <c r="P69" s="32"/>
      <c r="Q69" s="32"/>
      <c r="R69" s="67"/>
      <c r="S69" s="140"/>
      <c r="T69" s="67"/>
      <c r="U69" s="71"/>
      <c r="V69" s="84" t="str">
        <f t="shared" si="9"/>
        <v/>
      </c>
      <c r="W69" s="118"/>
      <c r="X69" s="119"/>
      <c r="Y69" s="120"/>
      <c r="Z69" s="66" t="str">
        <f t="shared" si="10"/>
        <v xml:space="preserve"> / </v>
      </c>
      <c r="AA69" s="87" t="str">
        <f t="shared" si="1"/>
        <v/>
      </c>
      <c r="AB69" s="87" t="str">
        <f>IF(I69="","",IF(I69="中間容量",J69,INDEX(※編集不可※選択項目!$E$2:$E$15,MATCH(新規登録用!I69,※編集不可※選択項目!$F$2:$F$15,0))))</f>
        <v/>
      </c>
      <c r="AC69" s="89" t="str">
        <f t="shared" si="11"/>
        <v/>
      </c>
      <c r="AD69" s="123">
        <f t="shared" si="12"/>
        <v>0</v>
      </c>
      <c r="AE69" s="123">
        <f t="shared" si="2"/>
        <v>0</v>
      </c>
      <c r="AF69" s="123" t="str">
        <f t="shared" si="13"/>
        <v/>
      </c>
      <c r="AG69" s="124">
        <f t="shared" si="3"/>
        <v>0</v>
      </c>
      <c r="AH69" s="124">
        <f t="shared" si="4"/>
        <v>0</v>
      </c>
    </row>
    <row r="70" spans="1:34" ht="25.15" customHeight="1">
      <c r="A70" s="55">
        <f t="shared" si="0"/>
        <v>59</v>
      </c>
      <c r="B70" s="56" t="str">
        <f t="shared" si="5"/>
        <v/>
      </c>
      <c r="C70" s="131"/>
      <c r="D70" s="57" t="str">
        <f t="shared" si="6"/>
        <v/>
      </c>
      <c r="E70" s="57" t="str">
        <f t="shared" si="7"/>
        <v/>
      </c>
      <c r="F70" s="32"/>
      <c r="G70" s="32"/>
      <c r="H70" s="32"/>
      <c r="I70" s="32"/>
      <c r="J70" s="147"/>
      <c r="K70" s="33" t="str">
        <f>IF(I70="中間容量","項番11に入力してください",IFERROR(VLOOKUP(Z70,※編集不可※選択項目!$U$4:$V$195,2,0),""))</f>
        <v/>
      </c>
      <c r="L70" s="147"/>
      <c r="M70" s="149"/>
      <c r="N70" s="64" t="str">
        <f>IFERROR(VLOOKUP(C70,Sheet1!$A$2:$F$134,6,0),"")</f>
        <v/>
      </c>
      <c r="O70" s="64" t="str">
        <f t="shared" si="8"/>
        <v/>
      </c>
      <c r="P70" s="32"/>
      <c r="Q70" s="32"/>
      <c r="R70" s="67"/>
      <c r="S70" s="140"/>
      <c r="T70" s="67"/>
      <c r="U70" s="71"/>
      <c r="V70" s="84" t="str">
        <f t="shared" si="9"/>
        <v/>
      </c>
      <c r="W70" s="118"/>
      <c r="X70" s="119"/>
      <c r="Y70" s="120"/>
      <c r="Z70" s="66" t="str">
        <f t="shared" si="10"/>
        <v xml:space="preserve"> / </v>
      </c>
      <c r="AA70" s="87" t="str">
        <f t="shared" si="1"/>
        <v/>
      </c>
      <c r="AB70" s="87" t="str">
        <f>IF(I70="","",IF(I70="中間容量",J70,INDEX(※編集不可※選択項目!$E$2:$E$15,MATCH(新規登録用!I70,※編集不可※選択項目!$F$2:$F$15,0))))</f>
        <v/>
      </c>
      <c r="AC70" s="89" t="str">
        <f t="shared" si="11"/>
        <v/>
      </c>
      <c r="AD70" s="123">
        <f t="shared" si="12"/>
        <v>0</v>
      </c>
      <c r="AE70" s="123">
        <f t="shared" si="2"/>
        <v>0</v>
      </c>
      <c r="AF70" s="123" t="str">
        <f t="shared" si="13"/>
        <v/>
      </c>
      <c r="AG70" s="124">
        <f t="shared" si="3"/>
        <v>0</v>
      </c>
      <c r="AH70" s="124">
        <f t="shared" si="4"/>
        <v>0</v>
      </c>
    </row>
    <row r="71" spans="1:34" ht="25.15" customHeight="1">
      <c r="A71" s="55">
        <f t="shared" si="0"/>
        <v>60</v>
      </c>
      <c r="B71" s="56" t="str">
        <f t="shared" si="5"/>
        <v/>
      </c>
      <c r="C71" s="131"/>
      <c r="D71" s="57" t="str">
        <f t="shared" si="6"/>
        <v/>
      </c>
      <c r="E71" s="57" t="str">
        <f t="shared" si="7"/>
        <v/>
      </c>
      <c r="F71" s="32"/>
      <c r="G71" s="32"/>
      <c r="H71" s="32"/>
      <c r="I71" s="32"/>
      <c r="J71" s="147"/>
      <c r="K71" s="33" t="str">
        <f>IF(I71="中間容量","項番11に入力してください",IFERROR(VLOOKUP(Z71,※編集不可※選択項目!$U$4:$V$195,2,0),""))</f>
        <v/>
      </c>
      <c r="L71" s="147"/>
      <c r="M71" s="149"/>
      <c r="N71" s="64" t="str">
        <f>IFERROR(VLOOKUP(C71,Sheet1!$A$2:$F$134,6,0),"")</f>
        <v/>
      </c>
      <c r="O71" s="64" t="str">
        <f t="shared" si="8"/>
        <v/>
      </c>
      <c r="P71" s="32"/>
      <c r="Q71" s="32"/>
      <c r="R71" s="67"/>
      <c r="S71" s="140"/>
      <c r="T71" s="67"/>
      <c r="U71" s="71"/>
      <c r="V71" s="84" t="str">
        <f t="shared" si="9"/>
        <v/>
      </c>
      <c r="W71" s="118"/>
      <c r="X71" s="119"/>
      <c r="Y71" s="120"/>
      <c r="Z71" s="66" t="str">
        <f t="shared" si="10"/>
        <v xml:space="preserve"> / </v>
      </c>
      <c r="AA71" s="87" t="str">
        <f t="shared" si="1"/>
        <v/>
      </c>
      <c r="AB71" s="87" t="str">
        <f>IF(I71="","",IF(I71="中間容量",J71,INDEX(※編集不可※選択項目!$E$2:$E$15,MATCH(新規登録用!I71,※編集不可※選択項目!$F$2:$F$15,0))))</f>
        <v/>
      </c>
      <c r="AC71" s="89" t="str">
        <f t="shared" si="11"/>
        <v/>
      </c>
      <c r="AD71" s="123">
        <f t="shared" si="12"/>
        <v>0</v>
      </c>
      <c r="AE71" s="123">
        <f t="shared" si="2"/>
        <v>0</v>
      </c>
      <c r="AF71" s="123" t="str">
        <f t="shared" si="13"/>
        <v/>
      </c>
      <c r="AG71" s="124">
        <f t="shared" si="3"/>
        <v>0</v>
      </c>
      <c r="AH71" s="124">
        <f t="shared" si="4"/>
        <v>0</v>
      </c>
    </row>
    <row r="72" spans="1:34" ht="25.15" customHeight="1">
      <c r="A72" s="55">
        <f t="shared" si="0"/>
        <v>61</v>
      </c>
      <c r="B72" s="56" t="str">
        <f t="shared" si="5"/>
        <v/>
      </c>
      <c r="C72" s="131"/>
      <c r="D72" s="57" t="str">
        <f t="shared" si="6"/>
        <v/>
      </c>
      <c r="E72" s="57" t="str">
        <f t="shared" si="7"/>
        <v/>
      </c>
      <c r="F72" s="32"/>
      <c r="G72" s="32"/>
      <c r="H72" s="32"/>
      <c r="I72" s="32"/>
      <c r="J72" s="147"/>
      <c r="K72" s="33" t="str">
        <f>IF(I72="中間容量","項番11に入力してください",IFERROR(VLOOKUP(Z72,※編集不可※選択項目!$U$4:$V$195,2,0),""))</f>
        <v/>
      </c>
      <c r="L72" s="147"/>
      <c r="M72" s="149"/>
      <c r="N72" s="64" t="str">
        <f>IFERROR(VLOOKUP(C72,Sheet1!$A$2:$F$134,6,0),"")</f>
        <v/>
      </c>
      <c r="O72" s="64" t="str">
        <f t="shared" si="8"/>
        <v/>
      </c>
      <c r="P72" s="32"/>
      <c r="Q72" s="32"/>
      <c r="R72" s="67"/>
      <c r="S72" s="140"/>
      <c r="T72" s="67"/>
      <c r="U72" s="71"/>
      <c r="V72" s="84" t="str">
        <f t="shared" si="9"/>
        <v/>
      </c>
      <c r="W72" s="118"/>
      <c r="X72" s="119"/>
      <c r="Y72" s="120"/>
      <c r="Z72" s="66" t="str">
        <f t="shared" si="10"/>
        <v xml:space="preserve"> / </v>
      </c>
      <c r="AA72" s="87" t="str">
        <f t="shared" si="1"/>
        <v/>
      </c>
      <c r="AB72" s="87" t="str">
        <f>IF(I72="","",IF(I72="中間容量",J72,INDEX(※編集不可※選択項目!$E$2:$E$15,MATCH(新規登録用!I72,※編集不可※選択項目!$F$2:$F$15,0))))</f>
        <v/>
      </c>
      <c r="AC72" s="89" t="str">
        <f t="shared" si="11"/>
        <v/>
      </c>
      <c r="AD72" s="123">
        <f t="shared" si="12"/>
        <v>0</v>
      </c>
      <c r="AE72" s="123">
        <f t="shared" si="2"/>
        <v>0</v>
      </c>
      <c r="AF72" s="123" t="str">
        <f t="shared" si="13"/>
        <v/>
      </c>
      <c r="AG72" s="124">
        <f t="shared" si="3"/>
        <v>0</v>
      </c>
      <c r="AH72" s="124">
        <f t="shared" si="4"/>
        <v>0</v>
      </c>
    </row>
    <row r="73" spans="1:34" ht="25.15" customHeight="1">
      <c r="A73" s="55">
        <f t="shared" si="0"/>
        <v>62</v>
      </c>
      <c r="B73" s="56" t="str">
        <f t="shared" si="5"/>
        <v/>
      </c>
      <c r="C73" s="131"/>
      <c r="D73" s="57" t="str">
        <f t="shared" si="6"/>
        <v/>
      </c>
      <c r="E73" s="57" t="str">
        <f t="shared" si="7"/>
        <v/>
      </c>
      <c r="F73" s="32"/>
      <c r="G73" s="32"/>
      <c r="H73" s="32"/>
      <c r="I73" s="32"/>
      <c r="J73" s="147"/>
      <c r="K73" s="33" t="str">
        <f>IF(I73="中間容量","項番11に入力してください",IFERROR(VLOOKUP(Z73,※編集不可※選択項目!$U$4:$V$195,2,0),""))</f>
        <v/>
      </c>
      <c r="L73" s="147"/>
      <c r="M73" s="149"/>
      <c r="N73" s="64" t="str">
        <f>IFERROR(VLOOKUP(C73,Sheet1!$A$2:$F$134,6,0),"")</f>
        <v/>
      </c>
      <c r="O73" s="64" t="str">
        <f t="shared" si="8"/>
        <v/>
      </c>
      <c r="P73" s="32"/>
      <c r="Q73" s="32"/>
      <c r="R73" s="67"/>
      <c r="S73" s="140"/>
      <c r="T73" s="67"/>
      <c r="U73" s="71"/>
      <c r="V73" s="84" t="str">
        <f t="shared" si="9"/>
        <v/>
      </c>
      <c r="W73" s="118"/>
      <c r="X73" s="119"/>
      <c r="Y73" s="120"/>
      <c r="Z73" s="66" t="str">
        <f t="shared" si="10"/>
        <v xml:space="preserve"> / </v>
      </c>
      <c r="AA73" s="87" t="str">
        <f t="shared" si="1"/>
        <v/>
      </c>
      <c r="AB73" s="87" t="str">
        <f>IF(I73="","",IF(I73="中間容量",J73,INDEX(※編集不可※選択項目!$E$2:$E$15,MATCH(新規登録用!I73,※編集不可※選択項目!$F$2:$F$15,0))))</f>
        <v/>
      </c>
      <c r="AC73" s="89" t="str">
        <f t="shared" si="11"/>
        <v/>
      </c>
      <c r="AD73" s="123">
        <f t="shared" si="12"/>
        <v>0</v>
      </c>
      <c r="AE73" s="123">
        <f t="shared" si="2"/>
        <v>0</v>
      </c>
      <c r="AF73" s="123" t="str">
        <f t="shared" si="13"/>
        <v/>
      </c>
      <c r="AG73" s="124">
        <f t="shared" si="3"/>
        <v>0</v>
      </c>
      <c r="AH73" s="124">
        <f t="shared" si="4"/>
        <v>0</v>
      </c>
    </row>
    <row r="74" spans="1:34" ht="25.15" customHeight="1">
      <c r="A74" s="55">
        <f t="shared" si="0"/>
        <v>63</v>
      </c>
      <c r="B74" s="56" t="str">
        <f t="shared" si="5"/>
        <v/>
      </c>
      <c r="C74" s="131"/>
      <c r="D74" s="57" t="str">
        <f t="shared" si="6"/>
        <v/>
      </c>
      <c r="E74" s="57" t="str">
        <f t="shared" si="7"/>
        <v/>
      </c>
      <c r="F74" s="32"/>
      <c r="G74" s="32"/>
      <c r="H74" s="32"/>
      <c r="I74" s="32"/>
      <c r="J74" s="147"/>
      <c r="K74" s="33" t="str">
        <f>IF(I74="中間容量","項番11に入力してください",IFERROR(VLOOKUP(Z74,※編集不可※選択項目!$U$4:$V$195,2,0),""))</f>
        <v/>
      </c>
      <c r="L74" s="147"/>
      <c r="M74" s="149"/>
      <c r="N74" s="64" t="str">
        <f>IFERROR(VLOOKUP(C74,Sheet1!$A$2:$F$134,6,0),"")</f>
        <v/>
      </c>
      <c r="O74" s="64" t="str">
        <f t="shared" si="8"/>
        <v/>
      </c>
      <c r="P74" s="32"/>
      <c r="Q74" s="32"/>
      <c r="R74" s="67"/>
      <c r="S74" s="140"/>
      <c r="T74" s="67"/>
      <c r="U74" s="71"/>
      <c r="V74" s="84" t="str">
        <f t="shared" si="9"/>
        <v/>
      </c>
      <c r="W74" s="118"/>
      <c r="X74" s="119"/>
      <c r="Y74" s="120"/>
      <c r="Z74" s="66" t="str">
        <f t="shared" si="10"/>
        <v xml:space="preserve"> / </v>
      </c>
      <c r="AA74" s="87" t="str">
        <f t="shared" si="1"/>
        <v/>
      </c>
      <c r="AB74" s="87" t="str">
        <f>IF(I74="","",IF(I74="中間容量",J74,INDEX(※編集不可※選択項目!$E$2:$E$15,MATCH(新規登録用!I74,※編集不可※選択項目!$F$2:$F$15,0))))</f>
        <v/>
      </c>
      <c r="AC74" s="89" t="str">
        <f t="shared" si="11"/>
        <v/>
      </c>
      <c r="AD74" s="123">
        <f t="shared" si="12"/>
        <v>0</v>
      </c>
      <c r="AE74" s="123">
        <f t="shared" si="2"/>
        <v>0</v>
      </c>
      <c r="AF74" s="123" t="str">
        <f t="shared" si="13"/>
        <v/>
      </c>
      <c r="AG74" s="124">
        <f t="shared" si="3"/>
        <v>0</v>
      </c>
      <c r="AH74" s="124">
        <f t="shared" si="4"/>
        <v>0</v>
      </c>
    </row>
    <row r="75" spans="1:34" ht="25.15" customHeight="1">
      <c r="A75" s="55">
        <f t="shared" si="0"/>
        <v>64</v>
      </c>
      <c r="B75" s="56" t="str">
        <f t="shared" si="5"/>
        <v/>
      </c>
      <c r="C75" s="131"/>
      <c r="D75" s="57" t="str">
        <f t="shared" si="6"/>
        <v/>
      </c>
      <c r="E75" s="57" t="str">
        <f t="shared" si="7"/>
        <v/>
      </c>
      <c r="F75" s="32"/>
      <c r="G75" s="32"/>
      <c r="H75" s="32"/>
      <c r="I75" s="32"/>
      <c r="J75" s="147"/>
      <c r="K75" s="33" t="str">
        <f>IF(I75="中間容量","項番11に入力してください",IFERROR(VLOOKUP(Z75,※編集不可※選択項目!$U$4:$V$195,2,0),""))</f>
        <v/>
      </c>
      <c r="L75" s="147"/>
      <c r="M75" s="149"/>
      <c r="N75" s="64" t="str">
        <f>IFERROR(VLOOKUP(C75,Sheet1!$A$2:$F$134,6,0),"")</f>
        <v/>
      </c>
      <c r="O75" s="64" t="str">
        <f t="shared" si="8"/>
        <v/>
      </c>
      <c r="P75" s="32"/>
      <c r="Q75" s="32"/>
      <c r="R75" s="67"/>
      <c r="S75" s="140"/>
      <c r="T75" s="67"/>
      <c r="U75" s="71"/>
      <c r="V75" s="84" t="str">
        <f t="shared" si="9"/>
        <v/>
      </c>
      <c r="W75" s="118"/>
      <c r="X75" s="119"/>
      <c r="Y75" s="120"/>
      <c r="Z75" s="66" t="str">
        <f t="shared" si="10"/>
        <v xml:space="preserve"> / </v>
      </c>
      <c r="AA75" s="87" t="str">
        <f t="shared" si="1"/>
        <v/>
      </c>
      <c r="AB75" s="87" t="str">
        <f>IF(I75="","",IF(I75="中間容量",J75,INDEX(※編集不可※選択項目!$E$2:$E$15,MATCH(新規登録用!I75,※編集不可※選択項目!$F$2:$F$15,0))))</f>
        <v/>
      </c>
      <c r="AC75" s="89" t="str">
        <f t="shared" si="11"/>
        <v/>
      </c>
      <c r="AD75" s="123">
        <f t="shared" si="12"/>
        <v>0</v>
      </c>
      <c r="AE75" s="123">
        <f t="shared" si="2"/>
        <v>0</v>
      </c>
      <c r="AF75" s="123" t="str">
        <f t="shared" si="13"/>
        <v/>
      </c>
      <c r="AG75" s="124">
        <f t="shared" si="3"/>
        <v>0</v>
      </c>
      <c r="AH75" s="124">
        <f t="shared" si="4"/>
        <v>0</v>
      </c>
    </row>
    <row r="76" spans="1:34" ht="25.15" customHeight="1">
      <c r="A76" s="55">
        <f t="shared" ref="A76:A139" si="14">ROW()-11</f>
        <v>65</v>
      </c>
      <c r="B76" s="56" t="str">
        <f t="shared" si="5"/>
        <v/>
      </c>
      <c r="C76" s="131"/>
      <c r="D76" s="57" t="str">
        <f t="shared" si="6"/>
        <v/>
      </c>
      <c r="E76" s="57" t="str">
        <f t="shared" si="7"/>
        <v/>
      </c>
      <c r="F76" s="32"/>
      <c r="G76" s="32"/>
      <c r="H76" s="32"/>
      <c r="I76" s="32"/>
      <c r="J76" s="147"/>
      <c r="K76" s="33" t="str">
        <f>IF(I76="中間容量","項番11に入力してください",IFERROR(VLOOKUP(Z76,※編集不可※選択項目!$U$4:$V$195,2,0),""))</f>
        <v/>
      </c>
      <c r="L76" s="147"/>
      <c r="M76" s="149"/>
      <c r="N76" s="64" t="str">
        <f>IFERROR(VLOOKUP(C76,Sheet1!$A$2:$F$134,6,0),"")</f>
        <v/>
      </c>
      <c r="O76" s="64" t="str">
        <f t="shared" si="8"/>
        <v/>
      </c>
      <c r="P76" s="32"/>
      <c r="Q76" s="32"/>
      <c r="R76" s="67"/>
      <c r="S76" s="140"/>
      <c r="T76" s="67"/>
      <c r="U76" s="71"/>
      <c r="V76" s="84" t="str">
        <f t="shared" si="9"/>
        <v/>
      </c>
      <c r="W76" s="118"/>
      <c r="X76" s="119"/>
      <c r="Y76" s="120"/>
      <c r="Z76" s="66" t="str">
        <f t="shared" ref="Z76:Z139" si="15">C76&amp;H76&amp;" / "&amp;I76</f>
        <v xml:space="preserve"> / </v>
      </c>
      <c r="AA76" s="87" t="str">
        <f t="shared" ref="AA76:AA139" si="16">RIGHT($H76,4)</f>
        <v/>
      </c>
      <c r="AB76" s="87" t="str">
        <f>IF(I76="","",IF(I76="中間容量",J76,INDEX(※編集不可※選択項目!$E$2:$E$15,MATCH(新規登録用!I76,※編集不可※選択項目!$F$2:$F$15,0))))</f>
        <v/>
      </c>
      <c r="AC76" s="89" t="str">
        <f t="shared" si="11"/>
        <v/>
      </c>
      <c r="AD76" s="123">
        <f t="shared" si="12"/>
        <v>0</v>
      </c>
      <c r="AE76" s="123">
        <f t="shared" ref="AE76:AE139" si="17">IF(AND($G76&lt;&gt;"",COUNTIF($G76,"*■*")&gt;0,$S76=""),1,0)</f>
        <v>0</v>
      </c>
      <c r="AF76" s="123" t="str">
        <f t="shared" si="13"/>
        <v/>
      </c>
      <c r="AG76" s="124">
        <f t="shared" ref="AG76:AG139" si="18">IF(AF76="",0,COUNTIF($AF$12:$AF$1048576,AF76))</f>
        <v>0</v>
      </c>
      <c r="AH76" s="124">
        <f t="shared" ref="AH76:AH139" si="19">IF(AND(($C76&lt;&gt;""),IF($N76&gt;$O76,1,0)),1,0)</f>
        <v>0</v>
      </c>
    </row>
    <row r="77" spans="1:34" ht="25.15" customHeight="1">
      <c r="A77" s="55">
        <f t="shared" si="14"/>
        <v>66</v>
      </c>
      <c r="B77" s="56" t="str">
        <f t="shared" ref="B77:B140" si="20">IF(C77="","",$A$1)</f>
        <v/>
      </c>
      <c r="C77" s="131"/>
      <c r="D77" s="57" t="str">
        <f t="shared" ref="D77:D140" si="21">IF($C$2="","",IF($B77&lt;&gt;"",$C$2,""))</f>
        <v/>
      </c>
      <c r="E77" s="57" t="str">
        <f t="shared" ref="E77:E140" si="22">IF($F$2="","",IF($B77&lt;&gt;"",$F$2,""))</f>
        <v/>
      </c>
      <c r="F77" s="32"/>
      <c r="G77" s="32"/>
      <c r="H77" s="32"/>
      <c r="I77" s="32"/>
      <c r="J77" s="147"/>
      <c r="K77" s="33" t="str">
        <f>IF(I77="中間容量","項番11に入力してください",IFERROR(VLOOKUP(Z77,※編集不可※選択項目!$U$4:$V$195,2,0),""))</f>
        <v/>
      </c>
      <c r="L77" s="147"/>
      <c r="M77" s="149"/>
      <c r="N77" s="64" t="str">
        <f>IFERROR(VLOOKUP(C77,Sheet1!$A$2:$F$134,6,0),"")</f>
        <v/>
      </c>
      <c r="O77" s="64" t="str">
        <f t="shared" ref="O77:O140" si="23">IF(I77="中間容量",IFERROR(ROUNDDOWN(L77/M77,2),""),IFERROR(ROUNDDOWN(K77/M77,2),""))</f>
        <v/>
      </c>
      <c r="P77" s="32"/>
      <c r="Q77" s="32"/>
      <c r="R77" s="67"/>
      <c r="S77" s="140"/>
      <c r="T77" s="67"/>
      <c r="U77" s="71"/>
      <c r="V77" s="84" t="str">
        <f t="shared" ref="V77:V140" si="24">IF(G77="","",G77&amp;H77&amp;I77&amp;J77)</f>
        <v/>
      </c>
      <c r="W77" s="118"/>
      <c r="X77" s="119"/>
      <c r="Y77" s="120"/>
      <c r="Z77" s="66" t="str">
        <f t="shared" si="15"/>
        <v xml:space="preserve"> / </v>
      </c>
      <c r="AA77" s="87" t="str">
        <f t="shared" si="16"/>
        <v/>
      </c>
      <c r="AB77" s="87" t="str">
        <f>IF(I77="","",IF(I77="中間容量",J77,INDEX(※編集不可※選択項目!$E$2:$E$15,MATCH(新規登録用!I77,※編集不可※選択項目!$F$2:$F$15,0))))</f>
        <v/>
      </c>
      <c r="AC77" s="89" t="str">
        <f t="shared" ref="AC77:AC140" si="25">IF(I77="中間容量",L77,K77)</f>
        <v/>
      </c>
      <c r="AD77" s="123">
        <f t="shared" ref="AD77:AD140" si="26">IF(AND(($C77&lt;&gt;""),(OR($C$2="",$F$2="",$G$3="",F77="",G77="",H77="",I77="",AND(I77="中間容量",J77=""),M77="",P77="",Q77=""))),1,0)</f>
        <v>0</v>
      </c>
      <c r="AE77" s="123">
        <f t="shared" si="17"/>
        <v>0</v>
      </c>
      <c r="AF77" s="123" t="str">
        <f t="shared" ref="AF77:AF140" si="27">TEXT(V77,"G/標準")</f>
        <v/>
      </c>
      <c r="AG77" s="124">
        <f t="shared" si="18"/>
        <v>0</v>
      </c>
      <c r="AH77" s="124">
        <f t="shared" si="19"/>
        <v>0</v>
      </c>
    </row>
    <row r="78" spans="1:34" ht="25.15" customHeight="1">
      <c r="A78" s="55">
        <f t="shared" si="14"/>
        <v>67</v>
      </c>
      <c r="B78" s="56" t="str">
        <f t="shared" si="20"/>
        <v/>
      </c>
      <c r="C78" s="131"/>
      <c r="D78" s="57" t="str">
        <f t="shared" si="21"/>
        <v/>
      </c>
      <c r="E78" s="57" t="str">
        <f t="shared" si="22"/>
        <v/>
      </c>
      <c r="F78" s="32"/>
      <c r="G78" s="32"/>
      <c r="H78" s="32"/>
      <c r="I78" s="32"/>
      <c r="J78" s="147"/>
      <c r="K78" s="33" t="str">
        <f>IF(I78="中間容量","項番11に入力してください",IFERROR(VLOOKUP(Z78,※編集不可※選択項目!$U$4:$V$195,2,0),""))</f>
        <v/>
      </c>
      <c r="L78" s="147"/>
      <c r="M78" s="149"/>
      <c r="N78" s="64" t="str">
        <f>IFERROR(VLOOKUP(C78,Sheet1!$A$2:$F$134,6,0),"")</f>
        <v/>
      </c>
      <c r="O78" s="64" t="str">
        <f t="shared" si="23"/>
        <v/>
      </c>
      <c r="P78" s="32"/>
      <c r="Q78" s="32"/>
      <c r="R78" s="67"/>
      <c r="S78" s="140"/>
      <c r="T78" s="67"/>
      <c r="U78" s="71"/>
      <c r="V78" s="84" t="str">
        <f t="shared" si="24"/>
        <v/>
      </c>
      <c r="W78" s="118"/>
      <c r="X78" s="119"/>
      <c r="Y78" s="120"/>
      <c r="Z78" s="66" t="str">
        <f t="shared" si="15"/>
        <v xml:space="preserve"> / </v>
      </c>
      <c r="AA78" s="87" t="str">
        <f t="shared" si="16"/>
        <v/>
      </c>
      <c r="AB78" s="87" t="str">
        <f>IF(I78="","",IF(I78="中間容量",J78,INDEX(※編集不可※選択項目!$E$2:$E$15,MATCH(新規登録用!I78,※編集不可※選択項目!$F$2:$F$15,0))))</f>
        <v/>
      </c>
      <c r="AC78" s="89" t="str">
        <f t="shared" si="25"/>
        <v/>
      </c>
      <c r="AD78" s="123">
        <f t="shared" si="26"/>
        <v>0</v>
      </c>
      <c r="AE78" s="123">
        <f t="shared" si="17"/>
        <v>0</v>
      </c>
      <c r="AF78" s="123" t="str">
        <f t="shared" si="27"/>
        <v/>
      </c>
      <c r="AG78" s="124">
        <f t="shared" si="18"/>
        <v>0</v>
      </c>
      <c r="AH78" s="124">
        <f t="shared" si="19"/>
        <v>0</v>
      </c>
    </row>
    <row r="79" spans="1:34" ht="25.15" customHeight="1">
      <c r="A79" s="55">
        <f t="shared" si="14"/>
        <v>68</v>
      </c>
      <c r="B79" s="56" t="str">
        <f t="shared" si="20"/>
        <v/>
      </c>
      <c r="C79" s="131"/>
      <c r="D79" s="57" t="str">
        <f t="shared" si="21"/>
        <v/>
      </c>
      <c r="E79" s="57" t="str">
        <f t="shared" si="22"/>
        <v/>
      </c>
      <c r="F79" s="32"/>
      <c r="G79" s="32"/>
      <c r="H79" s="32"/>
      <c r="I79" s="32"/>
      <c r="J79" s="147"/>
      <c r="K79" s="33" t="str">
        <f>IF(I79="中間容量","項番11に入力してください",IFERROR(VLOOKUP(Z79,※編集不可※選択項目!$U$4:$V$195,2,0),""))</f>
        <v/>
      </c>
      <c r="L79" s="147"/>
      <c r="M79" s="149"/>
      <c r="N79" s="64" t="str">
        <f>IFERROR(VLOOKUP(C79,Sheet1!$A$2:$F$134,6,0),"")</f>
        <v/>
      </c>
      <c r="O79" s="64" t="str">
        <f t="shared" si="23"/>
        <v/>
      </c>
      <c r="P79" s="32"/>
      <c r="Q79" s="32"/>
      <c r="R79" s="67"/>
      <c r="S79" s="140"/>
      <c r="T79" s="67"/>
      <c r="U79" s="71"/>
      <c r="V79" s="84" t="str">
        <f t="shared" si="24"/>
        <v/>
      </c>
      <c r="W79" s="118"/>
      <c r="X79" s="119"/>
      <c r="Y79" s="120"/>
      <c r="Z79" s="66" t="str">
        <f t="shared" si="15"/>
        <v xml:space="preserve"> / </v>
      </c>
      <c r="AA79" s="87" t="str">
        <f t="shared" si="16"/>
        <v/>
      </c>
      <c r="AB79" s="87" t="str">
        <f>IF(I79="","",IF(I79="中間容量",J79,INDEX(※編集不可※選択項目!$E$2:$E$15,MATCH(新規登録用!I79,※編集不可※選択項目!$F$2:$F$15,0))))</f>
        <v/>
      </c>
      <c r="AC79" s="89" t="str">
        <f t="shared" si="25"/>
        <v/>
      </c>
      <c r="AD79" s="123">
        <f t="shared" si="26"/>
        <v>0</v>
      </c>
      <c r="AE79" s="123">
        <f t="shared" si="17"/>
        <v>0</v>
      </c>
      <c r="AF79" s="123" t="str">
        <f t="shared" si="27"/>
        <v/>
      </c>
      <c r="AG79" s="124">
        <f t="shared" si="18"/>
        <v>0</v>
      </c>
      <c r="AH79" s="124">
        <f t="shared" si="19"/>
        <v>0</v>
      </c>
    </row>
    <row r="80" spans="1:34" ht="25.15" customHeight="1">
      <c r="A80" s="55">
        <f t="shared" si="14"/>
        <v>69</v>
      </c>
      <c r="B80" s="56" t="str">
        <f t="shared" si="20"/>
        <v/>
      </c>
      <c r="C80" s="131"/>
      <c r="D80" s="57" t="str">
        <f t="shared" si="21"/>
        <v/>
      </c>
      <c r="E80" s="57" t="str">
        <f t="shared" si="22"/>
        <v/>
      </c>
      <c r="F80" s="32"/>
      <c r="G80" s="32"/>
      <c r="H80" s="32"/>
      <c r="I80" s="32"/>
      <c r="J80" s="147"/>
      <c r="K80" s="33" t="str">
        <f>IF(I80="中間容量","項番11に入力してください",IFERROR(VLOOKUP(Z80,※編集不可※選択項目!$U$4:$V$195,2,0),""))</f>
        <v/>
      </c>
      <c r="L80" s="147"/>
      <c r="M80" s="149"/>
      <c r="N80" s="64" t="str">
        <f>IFERROR(VLOOKUP(C80,Sheet1!$A$2:$F$134,6,0),"")</f>
        <v/>
      </c>
      <c r="O80" s="64" t="str">
        <f t="shared" si="23"/>
        <v/>
      </c>
      <c r="P80" s="32"/>
      <c r="Q80" s="32"/>
      <c r="R80" s="67"/>
      <c r="S80" s="140"/>
      <c r="T80" s="67"/>
      <c r="U80" s="71"/>
      <c r="V80" s="84" t="str">
        <f t="shared" si="24"/>
        <v/>
      </c>
      <c r="W80" s="118"/>
      <c r="X80" s="119"/>
      <c r="Y80" s="120"/>
      <c r="Z80" s="66" t="str">
        <f t="shared" si="15"/>
        <v xml:space="preserve"> / </v>
      </c>
      <c r="AA80" s="87" t="str">
        <f t="shared" si="16"/>
        <v/>
      </c>
      <c r="AB80" s="87" t="str">
        <f>IF(I80="","",IF(I80="中間容量",J80,INDEX(※編集不可※選択項目!$E$2:$E$15,MATCH(新規登録用!I80,※編集不可※選択項目!$F$2:$F$15,0))))</f>
        <v/>
      </c>
      <c r="AC80" s="89" t="str">
        <f t="shared" si="25"/>
        <v/>
      </c>
      <c r="AD80" s="123">
        <f t="shared" si="26"/>
        <v>0</v>
      </c>
      <c r="AE80" s="123">
        <f t="shared" si="17"/>
        <v>0</v>
      </c>
      <c r="AF80" s="123" t="str">
        <f t="shared" si="27"/>
        <v/>
      </c>
      <c r="AG80" s="124">
        <f t="shared" si="18"/>
        <v>0</v>
      </c>
      <c r="AH80" s="124">
        <f t="shared" si="19"/>
        <v>0</v>
      </c>
    </row>
    <row r="81" spans="1:34" ht="25.15" customHeight="1">
      <c r="A81" s="55">
        <f t="shared" si="14"/>
        <v>70</v>
      </c>
      <c r="B81" s="56" t="str">
        <f t="shared" si="20"/>
        <v/>
      </c>
      <c r="C81" s="131"/>
      <c r="D81" s="57" t="str">
        <f t="shared" si="21"/>
        <v/>
      </c>
      <c r="E81" s="57" t="str">
        <f t="shared" si="22"/>
        <v/>
      </c>
      <c r="F81" s="32"/>
      <c r="G81" s="32"/>
      <c r="H81" s="32"/>
      <c r="I81" s="32"/>
      <c r="J81" s="147"/>
      <c r="K81" s="33" t="str">
        <f>IF(I81="中間容量","項番11に入力してください",IFERROR(VLOOKUP(Z81,※編集不可※選択項目!$U$4:$V$195,2,0),""))</f>
        <v/>
      </c>
      <c r="L81" s="147"/>
      <c r="M81" s="149"/>
      <c r="N81" s="64" t="str">
        <f>IFERROR(VLOOKUP(C81,Sheet1!$A$2:$F$134,6,0),"")</f>
        <v/>
      </c>
      <c r="O81" s="64" t="str">
        <f t="shared" si="23"/>
        <v/>
      </c>
      <c r="P81" s="32"/>
      <c r="Q81" s="32"/>
      <c r="R81" s="67"/>
      <c r="S81" s="140"/>
      <c r="T81" s="67"/>
      <c r="U81" s="71"/>
      <c r="V81" s="84" t="str">
        <f t="shared" si="24"/>
        <v/>
      </c>
      <c r="W81" s="118"/>
      <c r="X81" s="119"/>
      <c r="Y81" s="120"/>
      <c r="Z81" s="66" t="str">
        <f t="shared" si="15"/>
        <v xml:space="preserve"> / </v>
      </c>
      <c r="AA81" s="87" t="str">
        <f t="shared" si="16"/>
        <v/>
      </c>
      <c r="AB81" s="87" t="str">
        <f>IF(I81="","",IF(I81="中間容量",J81,INDEX(※編集不可※選択項目!$E$2:$E$15,MATCH(新規登録用!I81,※編集不可※選択項目!$F$2:$F$15,0))))</f>
        <v/>
      </c>
      <c r="AC81" s="89" t="str">
        <f t="shared" si="25"/>
        <v/>
      </c>
      <c r="AD81" s="123">
        <f t="shared" si="26"/>
        <v>0</v>
      </c>
      <c r="AE81" s="123">
        <f t="shared" si="17"/>
        <v>0</v>
      </c>
      <c r="AF81" s="123" t="str">
        <f t="shared" si="27"/>
        <v/>
      </c>
      <c r="AG81" s="124">
        <f t="shared" si="18"/>
        <v>0</v>
      </c>
      <c r="AH81" s="124">
        <f t="shared" si="19"/>
        <v>0</v>
      </c>
    </row>
    <row r="82" spans="1:34" ht="25.15" customHeight="1">
      <c r="A82" s="55">
        <f t="shared" si="14"/>
        <v>71</v>
      </c>
      <c r="B82" s="56" t="str">
        <f t="shared" si="20"/>
        <v/>
      </c>
      <c r="C82" s="131"/>
      <c r="D82" s="57" t="str">
        <f t="shared" si="21"/>
        <v/>
      </c>
      <c r="E82" s="57" t="str">
        <f t="shared" si="22"/>
        <v/>
      </c>
      <c r="F82" s="32"/>
      <c r="G82" s="32"/>
      <c r="H82" s="32"/>
      <c r="I82" s="32"/>
      <c r="J82" s="147"/>
      <c r="K82" s="33" t="str">
        <f>IF(I82="中間容量","項番11に入力してください",IFERROR(VLOOKUP(Z82,※編集不可※選択項目!$U$4:$V$195,2,0),""))</f>
        <v/>
      </c>
      <c r="L82" s="147"/>
      <c r="M82" s="149"/>
      <c r="N82" s="64" t="str">
        <f>IFERROR(VLOOKUP(C82,Sheet1!$A$2:$F$134,6,0),"")</f>
        <v/>
      </c>
      <c r="O82" s="64" t="str">
        <f t="shared" si="23"/>
        <v/>
      </c>
      <c r="P82" s="32"/>
      <c r="Q82" s="32"/>
      <c r="R82" s="67"/>
      <c r="S82" s="140"/>
      <c r="T82" s="67"/>
      <c r="U82" s="71"/>
      <c r="V82" s="84" t="str">
        <f t="shared" si="24"/>
        <v/>
      </c>
      <c r="W82" s="118"/>
      <c r="X82" s="119"/>
      <c r="Y82" s="120"/>
      <c r="Z82" s="66" t="str">
        <f t="shared" si="15"/>
        <v xml:space="preserve"> / </v>
      </c>
      <c r="AA82" s="87" t="str">
        <f t="shared" si="16"/>
        <v/>
      </c>
      <c r="AB82" s="87" t="str">
        <f>IF(I82="","",IF(I82="中間容量",J82,INDEX(※編集不可※選択項目!$E$2:$E$15,MATCH(新規登録用!I82,※編集不可※選択項目!$F$2:$F$15,0))))</f>
        <v/>
      </c>
      <c r="AC82" s="89" t="str">
        <f t="shared" si="25"/>
        <v/>
      </c>
      <c r="AD82" s="123">
        <f t="shared" si="26"/>
        <v>0</v>
      </c>
      <c r="AE82" s="123">
        <f t="shared" si="17"/>
        <v>0</v>
      </c>
      <c r="AF82" s="123" t="str">
        <f t="shared" si="27"/>
        <v/>
      </c>
      <c r="AG82" s="124">
        <f t="shared" si="18"/>
        <v>0</v>
      </c>
      <c r="AH82" s="124">
        <f t="shared" si="19"/>
        <v>0</v>
      </c>
    </row>
    <row r="83" spans="1:34" ht="25.15" customHeight="1">
      <c r="A83" s="55">
        <f t="shared" si="14"/>
        <v>72</v>
      </c>
      <c r="B83" s="56" t="str">
        <f t="shared" si="20"/>
        <v/>
      </c>
      <c r="C83" s="131"/>
      <c r="D83" s="57" t="str">
        <f t="shared" si="21"/>
        <v/>
      </c>
      <c r="E83" s="57" t="str">
        <f t="shared" si="22"/>
        <v/>
      </c>
      <c r="F83" s="32"/>
      <c r="G83" s="32"/>
      <c r="H83" s="32"/>
      <c r="I83" s="32"/>
      <c r="J83" s="147"/>
      <c r="K83" s="33" t="str">
        <f>IF(I83="中間容量","項番11に入力してください",IFERROR(VLOOKUP(Z83,※編集不可※選択項目!$U$4:$V$195,2,0),""))</f>
        <v/>
      </c>
      <c r="L83" s="147"/>
      <c r="M83" s="149"/>
      <c r="N83" s="64" t="str">
        <f>IFERROR(VLOOKUP(C83,Sheet1!$A$2:$F$134,6,0),"")</f>
        <v/>
      </c>
      <c r="O83" s="64" t="str">
        <f t="shared" si="23"/>
        <v/>
      </c>
      <c r="P83" s="32"/>
      <c r="Q83" s="32"/>
      <c r="R83" s="67"/>
      <c r="S83" s="140"/>
      <c r="T83" s="67"/>
      <c r="U83" s="71"/>
      <c r="V83" s="84" t="str">
        <f t="shared" si="24"/>
        <v/>
      </c>
      <c r="W83" s="118"/>
      <c r="X83" s="119"/>
      <c r="Y83" s="120"/>
      <c r="Z83" s="66" t="str">
        <f t="shared" si="15"/>
        <v xml:space="preserve"> / </v>
      </c>
      <c r="AA83" s="87" t="str">
        <f t="shared" si="16"/>
        <v/>
      </c>
      <c r="AB83" s="87" t="str">
        <f>IF(I83="","",IF(I83="中間容量",J83,INDEX(※編集不可※選択項目!$E$2:$E$15,MATCH(新規登録用!I83,※編集不可※選択項目!$F$2:$F$15,0))))</f>
        <v/>
      </c>
      <c r="AC83" s="89" t="str">
        <f t="shared" si="25"/>
        <v/>
      </c>
      <c r="AD83" s="123">
        <f t="shared" si="26"/>
        <v>0</v>
      </c>
      <c r="AE83" s="123">
        <f t="shared" si="17"/>
        <v>0</v>
      </c>
      <c r="AF83" s="123" t="str">
        <f t="shared" si="27"/>
        <v/>
      </c>
      <c r="AG83" s="124">
        <f t="shared" si="18"/>
        <v>0</v>
      </c>
      <c r="AH83" s="124">
        <f t="shared" si="19"/>
        <v>0</v>
      </c>
    </row>
    <row r="84" spans="1:34" ht="25.15" customHeight="1">
      <c r="A84" s="55">
        <f t="shared" si="14"/>
        <v>73</v>
      </c>
      <c r="B84" s="56" t="str">
        <f t="shared" si="20"/>
        <v/>
      </c>
      <c r="C84" s="131"/>
      <c r="D84" s="57" t="str">
        <f t="shared" si="21"/>
        <v/>
      </c>
      <c r="E84" s="57" t="str">
        <f t="shared" si="22"/>
        <v/>
      </c>
      <c r="F84" s="32"/>
      <c r="G84" s="32"/>
      <c r="H84" s="32"/>
      <c r="I84" s="32"/>
      <c r="J84" s="147"/>
      <c r="K84" s="33" t="str">
        <f>IF(I84="中間容量","項番11に入力してください",IFERROR(VLOOKUP(Z84,※編集不可※選択項目!$U$4:$V$195,2,0),""))</f>
        <v/>
      </c>
      <c r="L84" s="147"/>
      <c r="M84" s="149"/>
      <c r="N84" s="64" t="str">
        <f>IFERROR(VLOOKUP(C84,Sheet1!$A$2:$F$134,6,0),"")</f>
        <v/>
      </c>
      <c r="O84" s="64" t="str">
        <f t="shared" si="23"/>
        <v/>
      </c>
      <c r="P84" s="32"/>
      <c r="Q84" s="32"/>
      <c r="R84" s="67"/>
      <c r="S84" s="140"/>
      <c r="T84" s="67"/>
      <c r="U84" s="71"/>
      <c r="V84" s="84" t="str">
        <f t="shared" si="24"/>
        <v/>
      </c>
      <c r="W84" s="118"/>
      <c r="X84" s="119"/>
      <c r="Y84" s="120"/>
      <c r="Z84" s="66" t="str">
        <f t="shared" si="15"/>
        <v xml:space="preserve"> / </v>
      </c>
      <c r="AA84" s="87" t="str">
        <f t="shared" si="16"/>
        <v/>
      </c>
      <c r="AB84" s="87" t="str">
        <f>IF(I84="","",IF(I84="中間容量",J84,INDEX(※編集不可※選択項目!$E$2:$E$15,MATCH(新規登録用!I84,※編集不可※選択項目!$F$2:$F$15,0))))</f>
        <v/>
      </c>
      <c r="AC84" s="89" t="str">
        <f t="shared" si="25"/>
        <v/>
      </c>
      <c r="AD84" s="123">
        <f t="shared" si="26"/>
        <v>0</v>
      </c>
      <c r="AE84" s="123">
        <f t="shared" si="17"/>
        <v>0</v>
      </c>
      <c r="AF84" s="123" t="str">
        <f t="shared" si="27"/>
        <v/>
      </c>
      <c r="AG84" s="124">
        <f t="shared" si="18"/>
        <v>0</v>
      </c>
      <c r="AH84" s="124">
        <f t="shared" si="19"/>
        <v>0</v>
      </c>
    </row>
    <row r="85" spans="1:34" ht="25.15" customHeight="1">
      <c r="A85" s="55">
        <f t="shared" si="14"/>
        <v>74</v>
      </c>
      <c r="B85" s="56" t="str">
        <f t="shared" si="20"/>
        <v/>
      </c>
      <c r="C85" s="131"/>
      <c r="D85" s="57" t="str">
        <f t="shared" si="21"/>
        <v/>
      </c>
      <c r="E85" s="57" t="str">
        <f t="shared" si="22"/>
        <v/>
      </c>
      <c r="F85" s="32"/>
      <c r="G85" s="32"/>
      <c r="H85" s="32"/>
      <c r="I85" s="32"/>
      <c r="J85" s="147"/>
      <c r="K85" s="33" t="str">
        <f>IF(I85="中間容量","項番11に入力してください",IFERROR(VLOOKUP(Z85,※編集不可※選択項目!$U$4:$V$195,2,0),""))</f>
        <v/>
      </c>
      <c r="L85" s="147"/>
      <c r="M85" s="149"/>
      <c r="N85" s="64" t="str">
        <f>IFERROR(VLOOKUP(C85,Sheet1!$A$2:$F$134,6,0),"")</f>
        <v/>
      </c>
      <c r="O85" s="64" t="str">
        <f t="shared" si="23"/>
        <v/>
      </c>
      <c r="P85" s="32"/>
      <c r="Q85" s="32"/>
      <c r="R85" s="67"/>
      <c r="S85" s="140"/>
      <c r="T85" s="67"/>
      <c r="U85" s="71"/>
      <c r="V85" s="84" t="str">
        <f t="shared" si="24"/>
        <v/>
      </c>
      <c r="W85" s="118"/>
      <c r="X85" s="119"/>
      <c r="Y85" s="120"/>
      <c r="Z85" s="66" t="str">
        <f t="shared" si="15"/>
        <v xml:space="preserve"> / </v>
      </c>
      <c r="AA85" s="87" t="str">
        <f t="shared" si="16"/>
        <v/>
      </c>
      <c r="AB85" s="87" t="str">
        <f>IF(I85="","",IF(I85="中間容量",J85,INDEX(※編集不可※選択項目!$E$2:$E$15,MATCH(新規登録用!I85,※編集不可※選択項目!$F$2:$F$15,0))))</f>
        <v/>
      </c>
      <c r="AC85" s="89" t="str">
        <f t="shared" si="25"/>
        <v/>
      </c>
      <c r="AD85" s="123">
        <f t="shared" si="26"/>
        <v>0</v>
      </c>
      <c r="AE85" s="123">
        <f t="shared" si="17"/>
        <v>0</v>
      </c>
      <c r="AF85" s="123" t="str">
        <f t="shared" si="27"/>
        <v/>
      </c>
      <c r="AG85" s="124">
        <f t="shared" si="18"/>
        <v>0</v>
      </c>
      <c r="AH85" s="124">
        <f t="shared" si="19"/>
        <v>0</v>
      </c>
    </row>
    <row r="86" spans="1:34" ht="25.15" customHeight="1">
      <c r="A86" s="55">
        <f t="shared" si="14"/>
        <v>75</v>
      </c>
      <c r="B86" s="56" t="str">
        <f t="shared" si="20"/>
        <v/>
      </c>
      <c r="C86" s="131"/>
      <c r="D86" s="57" t="str">
        <f t="shared" si="21"/>
        <v/>
      </c>
      <c r="E86" s="57" t="str">
        <f t="shared" si="22"/>
        <v/>
      </c>
      <c r="F86" s="32"/>
      <c r="G86" s="32"/>
      <c r="H86" s="32"/>
      <c r="I86" s="32"/>
      <c r="J86" s="147"/>
      <c r="K86" s="33" t="str">
        <f>IF(I86="中間容量","項番11に入力してください",IFERROR(VLOOKUP(Z86,※編集不可※選択項目!$U$4:$V$195,2,0),""))</f>
        <v/>
      </c>
      <c r="L86" s="147"/>
      <c r="M86" s="149"/>
      <c r="N86" s="64" t="str">
        <f>IFERROR(VLOOKUP(C86,Sheet1!$A$2:$F$134,6,0),"")</f>
        <v/>
      </c>
      <c r="O86" s="64" t="str">
        <f t="shared" si="23"/>
        <v/>
      </c>
      <c r="P86" s="32"/>
      <c r="Q86" s="32"/>
      <c r="R86" s="67"/>
      <c r="S86" s="140"/>
      <c r="T86" s="67"/>
      <c r="U86" s="71"/>
      <c r="V86" s="84" t="str">
        <f t="shared" si="24"/>
        <v/>
      </c>
      <c r="W86" s="118"/>
      <c r="X86" s="119"/>
      <c r="Y86" s="120"/>
      <c r="Z86" s="66" t="str">
        <f t="shared" si="15"/>
        <v xml:space="preserve"> / </v>
      </c>
      <c r="AA86" s="87" t="str">
        <f t="shared" si="16"/>
        <v/>
      </c>
      <c r="AB86" s="87" t="str">
        <f>IF(I86="","",IF(I86="中間容量",J86,INDEX(※編集不可※選択項目!$E$2:$E$15,MATCH(新規登録用!I86,※編集不可※選択項目!$F$2:$F$15,0))))</f>
        <v/>
      </c>
      <c r="AC86" s="89" t="str">
        <f t="shared" si="25"/>
        <v/>
      </c>
      <c r="AD86" s="123">
        <f t="shared" si="26"/>
        <v>0</v>
      </c>
      <c r="AE86" s="123">
        <f t="shared" si="17"/>
        <v>0</v>
      </c>
      <c r="AF86" s="123" t="str">
        <f t="shared" si="27"/>
        <v/>
      </c>
      <c r="AG86" s="124">
        <f t="shared" si="18"/>
        <v>0</v>
      </c>
      <c r="AH86" s="124">
        <f t="shared" si="19"/>
        <v>0</v>
      </c>
    </row>
    <row r="87" spans="1:34" ht="25.15" customHeight="1">
      <c r="A87" s="55">
        <f t="shared" si="14"/>
        <v>76</v>
      </c>
      <c r="B87" s="56" t="str">
        <f t="shared" si="20"/>
        <v/>
      </c>
      <c r="C87" s="131"/>
      <c r="D87" s="57" t="str">
        <f t="shared" si="21"/>
        <v/>
      </c>
      <c r="E87" s="57" t="str">
        <f t="shared" si="22"/>
        <v/>
      </c>
      <c r="F87" s="32"/>
      <c r="G87" s="32"/>
      <c r="H87" s="32"/>
      <c r="I87" s="32"/>
      <c r="J87" s="147"/>
      <c r="K87" s="33" t="str">
        <f>IF(I87="中間容量","項番11に入力してください",IFERROR(VLOOKUP(Z87,※編集不可※選択項目!$U$4:$V$195,2,0),""))</f>
        <v/>
      </c>
      <c r="L87" s="147"/>
      <c r="M87" s="149"/>
      <c r="N87" s="64" t="str">
        <f>IFERROR(VLOOKUP(C87,Sheet1!$A$2:$F$134,6,0),"")</f>
        <v/>
      </c>
      <c r="O87" s="64" t="str">
        <f t="shared" si="23"/>
        <v/>
      </c>
      <c r="P87" s="32"/>
      <c r="Q87" s="32"/>
      <c r="R87" s="67"/>
      <c r="S87" s="140"/>
      <c r="T87" s="67"/>
      <c r="U87" s="71"/>
      <c r="V87" s="84" t="str">
        <f t="shared" si="24"/>
        <v/>
      </c>
      <c r="W87" s="118"/>
      <c r="X87" s="119"/>
      <c r="Y87" s="120"/>
      <c r="Z87" s="66" t="str">
        <f t="shared" si="15"/>
        <v xml:space="preserve"> / </v>
      </c>
      <c r="AA87" s="87" t="str">
        <f t="shared" si="16"/>
        <v/>
      </c>
      <c r="AB87" s="87" t="str">
        <f>IF(I87="","",IF(I87="中間容量",J87,INDEX(※編集不可※選択項目!$E$2:$E$15,MATCH(新規登録用!I87,※編集不可※選択項目!$F$2:$F$15,0))))</f>
        <v/>
      </c>
      <c r="AC87" s="89" t="str">
        <f t="shared" si="25"/>
        <v/>
      </c>
      <c r="AD87" s="123">
        <f t="shared" si="26"/>
        <v>0</v>
      </c>
      <c r="AE87" s="123">
        <f t="shared" si="17"/>
        <v>0</v>
      </c>
      <c r="AF87" s="123" t="str">
        <f t="shared" si="27"/>
        <v/>
      </c>
      <c r="AG87" s="124">
        <f t="shared" si="18"/>
        <v>0</v>
      </c>
      <c r="AH87" s="124">
        <f t="shared" si="19"/>
        <v>0</v>
      </c>
    </row>
    <row r="88" spans="1:34" ht="25.15" customHeight="1">
      <c r="A88" s="55">
        <f t="shared" si="14"/>
        <v>77</v>
      </c>
      <c r="B88" s="56" t="str">
        <f t="shared" si="20"/>
        <v/>
      </c>
      <c r="C88" s="131"/>
      <c r="D88" s="57" t="str">
        <f t="shared" si="21"/>
        <v/>
      </c>
      <c r="E88" s="57" t="str">
        <f t="shared" si="22"/>
        <v/>
      </c>
      <c r="F88" s="32"/>
      <c r="G88" s="32"/>
      <c r="H88" s="32"/>
      <c r="I88" s="32"/>
      <c r="J88" s="147"/>
      <c r="K88" s="33" t="str">
        <f>IF(I88="中間容量","項番11に入力してください",IFERROR(VLOOKUP(Z88,※編集不可※選択項目!$U$4:$V$195,2,0),""))</f>
        <v/>
      </c>
      <c r="L88" s="147"/>
      <c r="M88" s="149"/>
      <c r="N88" s="64" t="str">
        <f>IFERROR(VLOOKUP(C88,Sheet1!$A$2:$F$134,6,0),"")</f>
        <v/>
      </c>
      <c r="O88" s="64" t="str">
        <f t="shared" si="23"/>
        <v/>
      </c>
      <c r="P88" s="32"/>
      <c r="Q88" s="32"/>
      <c r="R88" s="67"/>
      <c r="S88" s="140"/>
      <c r="T88" s="67"/>
      <c r="U88" s="71"/>
      <c r="V88" s="84" t="str">
        <f t="shared" si="24"/>
        <v/>
      </c>
      <c r="W88" s="118"/>
      <c r="X88" s="119"/>
      <c r="Y88" s="120"/>
      <c r="Z88" s="66" t="str">
        <f t="shared" si="15"/>
        <v xml:space="preserve"> / </v>
      </c>
      <c r="AA88" s="87" t="str">
        <f t="shared" si="16"/>
        <v/>
      </c>
      <c r="AB88" s="87" t="str">
        <f>IF(I88="","",IF(I88="中間容量",J88,INDEX(※編集不可※選択項目!$E$2:$E$15,MATCH(新規登録用!I88,※編集不可※選択項目!$F$2:$F$15,0))))</f>
        <v/>
      </c>
      <c r="AC88" s="89" t="str">
        <f t="shared" si="25"/>
        <v/>
      </c>
      <c r="AD88" s="123">
        <f t="shared" si="26"/>
        <v>0</v>
      </c>
      <c r="AE88" s="123">
        <f t="shared" si="17"/>
        <v>0</v>
      </c>
      <c r="AF88" s="123" t="str">
        <f t="shared" si="27"/>
        <v/>
      </c>
      <c r="AG88" s="124">
        <f t="shared" si="18"/>
        <v>0</v>
      </c>
      <c r="AH88" s="124">
        <f t="shared" si="19"/>
        <v>0</v>
      </c>
    </row>
    <row r="89" spans="1:34" ht="25.15" customHeight="1">
      <c r="A89" s="55">
        <f t="shared" si="14"/>
        <v>78</v>
      </c>
      <c r="B89" s="56" t="str">
        <f t="shared" si="20"/>
        <v/>
      </c>
      <c r="C89" s="131"/>
      <c r="D89" s="57" t="str">
        <f t="shared" si="21"/>
        <v/>
      </c>
      <c r="E89" s="57" t="str">
        <f t="shared" si="22"/>
        <v/>
      </c>
      <c r="F89" s="32"/>
      <c r="G89" s="32"/>
      <c r="H89" s="32"/>
      <c r="I89" s="32"/>
      <c r="J89" s="147"/>
      <c r="K89" s="33" t="str">
        <f>IF(I89="中間容量","項番11に入力してください",IFERROR(VLOOKUP(Z89,※編集不可※選択項目!$U$4:$V$195,2,0),""))</f>
        <v/>
      </c>
      <c r="L89" s="147"/>
      <c r="M89" s="149"/>
      <c r="N89" s="64" t="str">
        <f>IFERROR(VLOOKUP(C89,Sheet1!$A$2:$F$134,6,0),"")</f>
        <v/>
      </c>
      <c r="O89" s="64" t="str">
        <f t="shared" si="23"/>
        <v/>
      </c>
      <c r="P89" s="32"/>
      <c r="Q89" s="32"/>
      <c r="R89" s="67"/>
      <c r="S89" s="140"/>
      <c r="T89" s="67"/>
      <c r="U89" s="71"/>
      <c r="V89" s="84" t="str">
        <f t="shared" si="24"/>
        <v/>
      </c>
      <c r="W89" s="118"/>
      <c r="X89" s="119"/>
      <c r="Y89" s="120"/>
      <c r="Z89" s="66" t="str">
        <f t="shared" si="15"/>
        <v xml:space="preserve"> / </v>
      </c>
      <c r="AA89" s="87" t="str">
        <f t="shared" si="16"/>
        <v/>
      </c>
      <c r="AB89" s="87" t="str">
        <f>IF(I89="","",IF(I89="中間容量",J89,INDEX(※編集不可※選択項目!$E$2:$E$15,MATCH(新規登録用!I89,※編集不可※選択項目!$F$2:$F$15,0))))</f>
        <v/>
      </c>
      <c r="AC89" s="89" t="str">
        <f t="shared" si="25"/>
        <v/>
      </c>
      <c r="AD89" s="123">
        <f t="shared" si="26"/>
        <v>0</v>
      </c>
      <c r="AE89" s="123">
        <f t="shared" si="17"/>
        <v>0</v>
      </c>
      <c r="AF89" s="123" t="str">
        <f t="shared" si="27"/>
        <v/>
      </c>
      <c r="AG89" s="124">
        <f t="shared" si="18"/>
        <v>0</v>
      </c>
      <c r="AH89" s="124">
        <f t="shared" si="19"/>
        <v>0</v>
      </c>
    </row>
    <row r="90" spans="1:34" ht="25.15" customHeight="1">
      <c r="A90" s="55">
        <f t="shared" si="14"/>
        <v>79</v>
      </c>
      <c r="B90" s="56" t="str">
        <f t="shared" si="20"/>
        <v/>
      </c>
      <c r="C90" s="131"/>
      <c r="D90" s="57" t="str">
        <f t="shared" si="21"/>
        <v/>
      </c>
      <c r="E90" s="57" t="str">
        <f t="shared" si="22"/>
        <v/>
      </c>
      <c r="F90" s="32"/>
      <c r="G90" s="32"/>
      <c r="H90" s="32"/>
      <c r="I90" s="32"/>
      <c r="J90" s="147"/>
      <c r="K90" s="33" t="str">
        <f>IF(I90="中間容量","項番11に入力してください",IFERROR(VLOOKUP(Z90,※編集不可※選択項目!$U$4:$V$195,2,0),""))</f>
        <v/>
      </c>
      <c r="L90" s="147"/>
      <c r="M90" s="149"/>
      <c r="N90" s="64" t="str">
        <f>IFERROR(VLOOKUP(C90,Sheet1!$A$2:$F$134,6,0),"")</f>
        <v/>
      </c>
      <c r="O90" s="64" t="str">
        <f t="shared" si="23"/>
        <v/>
      </c>
      <c r="P90" s="32"/>
      <c r="Q90" s="32"/>
      <c r="R90" s="67"/>
      <c r="S90" s="140"/>
      <c r="T90" s="67"/>
      <c r="U90" s="71"/>
      <c r="V90" s="84" t="str">
        <f t="shared" si="24"/>
        <v/>
      </c>
      <c r="W90" s="118"/>
      <c r="X90" s="119"/>
      <c r="Y90" s="120"/>
      <c r="Z90" s="66" t="str">
        <f t="shared" si="15"/>
        <v xml:space="preserve"> / </v>
      </c>
      <c r="AA90" s="87" t="str">
        <f t="shared" si="16"/>
        <v/>
      </c>
      <c r="AB90" s="87" t="str">
        <f>IF(I90="","",IF(I90="中間容量",J90,INDEX(※編集不可※選択項目!$E$2:$E$15,MATCH(新規登録用!I90,※編集不可※選択項目!$F$2:$F$15,0))))</f>
        <v/>
      </c>
      <c r="AC90" s="89" t="str">
        <f t="shared" si="25"/>
        <v/>
      </c>
      <c r="AD90" s="123">
        <f t="shared" si="26"/>
        <v>0</v>
      </c>
      <c r="AE90" s="123">
        <f t="shared" si="17"/>
        <v>0</v>
      </c>
      <c r="AF90" s="123" t="str">
        <f t="shared" si="27"/>
        <v/>
      </c>
      <c r="AG90" s="124">
        <f t="shared" si="18"/>
        <v>0</v>
      </c>
      <c r="AH90" s="124">
        <f t="shared" si="19"/>
        <v>0</v>
      </c>
    </row>
    <row r="91" spans="1:34" ht="25.15" customHeight="1">
      <c r="A91" s="55">
        <f t="shared" si="14"/>
        <v>80</v>
      </c>
      <c r="B91" s="56" t="str">
        <f t="shared" si="20"/>
        <v/>
      </c>
      <c r="C91" s="131"/>
      <c r="D91" s="57" t="str">
        <f t="shared" si="21"/>
        <v/>
      </c>
      <c r="E91" s="57" t="str">
        <f t="shared" si="22"/>
        <v/>
      </c>
      <c r="F91" s="32"/>
      <c r="G91" s="32"/>
      <c r="H91" s="32"/>
      <c r="I91" s="32"/>
      <c r="J91" s="147"/>
      <c r="K91" s="33" t="str">
        <f>IF(I91="中間容量","項番11に入力してください",IFERROR(VLOOKUP(Z91,※編集不可※選択項目!$U$4:$V$195,2,0),""))</f>
        <v/>
      </c>
      <c r="L91" s="147"/>
      <c r="M91" s="149"/>
      <c r="N91" s="64" t="str">
        <f>IFERROR(VLOOKUP(C91,Sheet1!$A$2:$F$134,6,0),"")</f>
        <v/>
      </c>
      <c r="O91" s="64" t="str">
        <f t="shared" si="23"/>
        <v/>
      </c>
      <c r="P91" s="32"/>
      <c r="Q91" s="32"/>
      <c r="R91" s="67"/>
      <c r="S91" s="140"/>
      <c r="T91" s="67"/>
      <c r="U91" s="71"/>
      <c r="V91" s="84" t="str">
        <f t="shared" si="24"/>
        <v/>
      </c>
      <c r="W91" s="118"/>
      <c r="X91" s="119"/>
      <c r="Y91" s="120"/>
      <c r="Z91" s="66" t="str">
        <f t="shared" si="15"/>
        <v xml:space="preserve"> / </v>
      </c>
      <c r="AA91" s="87" t="str">
        <f t="shared" si="16"/>
        <v/>
      </c>
      <c r="AB91" s="87" t="str">
        <f>IF(I91="","",IF(I91="中間容量",J91,INDEX(※編集不可※選択項目!$E$2:$E$15,MATCH(新規登録用!I91,※編集不可※選択項目!$F$2:$F$15,0))))</f>
        <v/>
      </c>
      <c r="AC91" s="89" t="str">
        <f t="shared" si="25"/>
        <v/>
      </c>
      <c r="AD91" s="123">
        <f t="shared" si="26"/>
        <v>0</v>
      </c>
      <c r="AE91" s="123">
        <f t="shared" si="17"/>
        <v>0</v>
      </c>
      <c r="AF91" s="123" t="str">
        <f t="shared" si="27"/>
        <v/>
      </c>
      <c r="AG91" s="124">
        <f t="shared" si="18"/>
        <v>0</v>
      </c>
      <c r="AH91" s="124">
        <f t="shared" si="19"/>
        <v>0</v>
      </c>
    </row>
    <row r="92" spans="1:34" ht="25.15" customHeight="1">
      <c r="A92" s="55">
        <f t="shared" si="14"/>
        <v>81</v>
      </c>
      <c r="B92" s="56" t="str">
        <f t="shared" si="20"/>
        <v/>
      </c>
      <c r="C92" s="131"/>
      <c r="D92" s="57" t="str">
        <f t="shared" si="21"/>
        <v/>
      </c>
      <c r="E92" s="57" t="str">
        <f t="shared" si="22"/>
        <v/>
      </c>
      <c r="F92" s="32"/>
      <c r="G92" s="32"/>
      <c r="H92" s="32"/>
      <c r="I92" s="32"/>
      <c r="J92" s="147"/>
      <c r="K92" s="33" t="str">
        <f>IF(I92="中間容量","項番11に入力してください",IFERROR(VLOOKUP(Z92,※編集不可※選択項目!$U$4:$V$195,2,0),""))</f>
        <v/>
      </c>
      <c r="L92" s="147"/>
      <c r="M92" s="149"/>
      <c r="N92" s="64" t="str">
        <f>IFERROR(VLOOKUP(C92,Sheet1!$A$2:$F$134,6,0),"")</f>
        <v/>
      </c>
      <c r="O92" s="64" t="str">
        <f t="shared" si="23"/>
        <v/>
      </c>
      <c r="P92" s="32"/>
      <c r="Q92" s="32"/>
      <c r="R92" s="67"/>
      <c r="S92" s="140"/>
      <c r="T92" s="67"/>
      <c r="U92" s="71"/>
      <c r="V92" s="84" t="str">
        <f t="shared" si="24"/>
        <v/>
      </c>
      <c r="W92" s="118"/>
      <c r="X92" s="119"/>
      <c r="Y92" s="120"/>
      <c r="Z92" s="66" t="str">
        <f t="shared" si="15"/>
        <v xml:space="preserve"> / </v>
      </c>
      <c r="AA92" s="87" t="str">
        <f t="shared" si="16"/>
        <v/>
      </c>
      <c r="AB92" s="87" t="str">
        <f>IF(I92="","",IF(I92="中間容量",J92,INDEX(※編集不可※選択項目!$E$2:$E$15,MATCH(新規登録用!I92,※編集不可※選択項目!$F$2:$F$15,0))))</f>
        <v/>
      </c>
      <c r="AC92" s="89" t="str">
        <f t="shared" si="25"/>
        <v/>
      </c>
      <c r="AD92" s="123">
        <f t="shared" si="26"/>
        <v>0</v>
      </c>
      <c r="AE92" s="123">
        <f t="shared" si="17"/>
        <v>0</v>
      </c>
      <c r="AF92" s="123" t="str">
        <f t="shared" si="27"/>
        <v/>
      </c>
      <c r="AG92" s="124">
        <f t="shared" si="18"/>
        <v>0</v>
      </c>
      <c r="AH92" s="124">
        <f t="shared" si="19"/>
        <v>0</v>
      </c>
    </row>
    <row r="93" spans="1:34" ht="25.15" customHeight="1">
      <c r="A93" s="55">
        <f t="shared" si="14"/>
        <v>82</v>
      </c>
      <c r="B93" s="56" t="str">
        <f t="shared" si="20"/>
        <v/>
      </c>
      <c r="C93" s="131"/>
      <c r="D93" s="57" t="str">
        <f t="shared" si="21"/>
        <v/>
      </c>
      <c r="E93" s="57" t="str">
        <f t="shared" si="22"/>
        <v/>
      </c>
      <c r="F93" s="32"/>
      <c r="G93" s="32"/>
      <c r="H93" s="32"/>
      <c r="I93" s="32"/>
      <c r="J93" s="147"/>
      <c r="K93" s="33" t="str">
        <f>IF(I93="中間容量","項番11に入力してください",IFERROR(VLOOKUP(Z93,※編集不可※選択項目!$U$4:$V$195,2,0),""))</f>
        <v/>
      </c>
      <c r="L93" s="147"/>
      <c r="M93" s="149"/>
      <c r="N93" s="64" t="str">
        <f>IFERROR(VLOOKUP(C93,Sheet1!$A$2:$F$134,6,0),"")</f>
        <v/>
      </c>
      <c r="O93" s="64" t="str">
        <f t="shared" si="23"/>
        <v/>
      </c>
      <c r="P93" s="32"/>
      <c r="Q93" s="32"/>
      <c r="R93" s="67"/>
      <c r="S93" s="140"/>
      <c r="T93" s="67"/>
      <c r="U93" s="71"/>
      <c r="V93" s="84" t="str">
        <f t="shared" si="24"/>
        <v/>
      </c>
      <c r="W93" s="118"/>
      <c r="X93" s="119"/>
      <c r="Y93" s="120"/>
      <c r="Z93" s="66" t="str">
        <f t="shared" si="15"/>
        <v xml:space="preserve"> / </v>
      </c>
      <c r="AA93" s="87" t="str">
        <f t="shared" si="16"/>
        <v/>
      </c>
      <c r="AB93" s="87" t="str">
        <f>IF(I93="","",IF(I93="中間容量",J93,INDEX(※編集不可※選択項目!$E$2:$E$15,MATCH(新規登録用!I93,※編集不可※選択項目!$F$2:$F$15,0))))</f>
        <v/>
      </c>
      <c r="AC93" s="89" t="str">
        <f t="shared" si="25"/>
        <v/>
      </c>
      <c r="AD93" s="123">
        <f t="shared" si="26"/>
        <v>0</v>
      </c>
      <c r="AE93" s="123">
        <f t="shared" si="17"/>
        <v>0</v>
      </c>
      <c r="AF93" s="123" t="str">
        <f t="shared" si="27"/>
        <v/>
      </c>
      <c r="AG93" s="124">
        <f t="shared" si="18"/>
        <v>0</v>
      </c>
      <c r="AH93" s="124">
        <f t="shared" si="19"/>
        <v>0</v>
      </c>
    </row>
    <row r="94" spans="1:34" ht="25.15" customHeight="1">
      <c r="A94" s="55">
        <f t="shared" si="14"/>
        <v>83</v>
      </c>
      <c r="B94" s="56" t="str">
        <f t="shared" si="20"/>
        <v/>
      </c>
      <c r="C94" s="131"/>
      <c r="D94" s="57" t="str">
        <f t="shared" si="21"/>
        <v/>
      </c>
      <c r="E94" s="57" t="str">
        <f t="shared" si="22"/>
        <v/>
      </c>
      <c r="F94" s="32"/>
      <c r="G94" s="32"/>
      <c r="H94" s="32"/>
      <c r="I94" s="32"/>
      <c r="J94" s="147"/>
      <c r="K94" s="33" t="str">
        <f>IF(I94="中間容量","項番11に入力してください",IFERROR(VLOOKUP(Z94,※編集不可※選択項目!$U$4:$V$195,2,0),""))</f>
        <v/>
      </c>
      <c r="L94" s="147"/>
      <c r="M94" s="149"/>
      <c r="N94" s="64" t="str">
        <f>IFERROR(VLOOKUP(C94,Sheet1!$A$2:$F$134,6,0),"")</f>
        <v/>
      </c>
      <c r="O94" s="64" t="str">
        <f t="shared" si="23"/>
        <v/>
      </c>
      <c r="P94" s="32"/>
      <c r="Q94" s="32"/>
      <c r="R94" s="67"/>
      <c r="S94" s="140"/>
      <c r="T94" s="67"/>
      <c r="U94" s="71"/>
      <c r="V94" s="84" t="str">
        <f t="shared" si="24"/>
        <v/>
      </c>
      <c r="W94" s="118"/>
      <c r="X94" s="119"/>
      <c r="Y94" s="120"/>
      <c r="Z94" s="66" t="str">
        <f t="shared" si="15"/>
        <v xml:space="preserve"> / </v>
      </c>
      <c r="AA94" s="87" t="str">
        <f t="shared" si="16"/>
        <v/>
      </c>
      <c r="AB94" s="87" t="str">
        <f>IF(I94="","",IF(I94="中間容量",J94,INDEX(※編集不可※選択項目!$E$2:$E$15,MATCH(新規登録用!I94,※編集不可※選択項目!$F$2:$F$15,0))))</f>
        <v/>
      </c>
      <c r="AC94" s="89" t="str">
        <f t="shared" si="25"/>
        <v/>
      </c>
      <c r="AD94" s="123">
        <f t="shared" si="26"/>
        <v>0</v>
      </c>
      <c r="AE94" s="123">
        <f t="shared" si="17"/>
        <v>0</v>
      </c>
      <c r="AF94" s="123" t="str">
        <f t="shared" si="27"/>
        <v/>
      </c>
      <c r="AG94" s="124">
        <f t="shared" si="18"/>
        <v>0</v>
      </c>
      <c r="AH94" s="124">
        <f t="shared" si="19"/>
        <v>0</v>
      </c>
    </row>
    <row r="95" spans="1:34" ht="25.15" customHeight="1">
      <c r="A95" s="55">
        <f t="shared" si="14"/>
        <v>84</v>
      </c>
      <c r="B95" s="56" t="str">
        <f t="shared" si="20"/>
        <v/>
      </c>
      <c r="C95" s="131"/>
      <c r="D95" s="57" t="str">
        <f t="shared" si="21"/>
        <v/>
      </c>
      <c r="E95" s="57" t="str">
        <f t="shared" si="22"/>
        <v/>
      </c>
      <c r="F95" s="32"/>
      <c r="G95" s="32"/>
      <c r="H95" s="32"/>
      <c r="I95" s="32"/>
      <c r="J95" s="147"/>
      <c r="K95" s="33" t="str">
        <f>IF(I95="中間容量","項番11に入力してください",IFERROR(VLOOKUP(Z95,※編集不可※選択項目!$U$4:$V$195,2,0),""))</f>
        <v/>
      </c>
      <c r="L95" s="147"/>
      <c r="M95" s="149"/>
      <c r="N95" s="64" t="str">
        <f>IFERROR(VLOOKUP(C95,Sheet1!$A$2:$F$134,6,0),"")</f>
        <v/>
      </c>
      <c r="O95" s="64" t="str">
        <f t="shared" si="23"/>
        <v/>
      </c>
      <c r="P95" s="32"/>
      <c r="Q95" s="32"/>
      <c r="R95" s="67"/>
      <c r="S95" s="140"/>
      <c r="T95" s="67"/>
      <c r="U95" s="71"/>
      <c r="V95" s="84" t="str">
        <f t="shared" si="24"/>
        <v/>
      </c>
      <c r="W95" s="118"/>
      <c r="X95" s="119"/>
      <c r="Y95" s="120"/>
      <c r="Z95" s="66" t="str">
        <f t="shared" si="15"/>
        <v xml:space="preserve"> / </v>
      </c>
      <c r="AA95" s="87" t="str">
        <f t="shared" si="16"/>
        <v/>
      </c>
      <c r="AB95" s="87" t="str">
        <f>IF(I95="","",IF(I95="中間容量",J95,INDEX(※編集不可※選択項目!$E$2:$E$15,MATCH(新規登録用!I95,※編集不可※選択項目!$F$2:$F$15,0))))</f>
        <v/>
      </c>
      <c r="AC95" s="89" t="str">
        <f t="shared" si="25"/>
        <v/>
      </c>
      <c r="AD95" s="123">
        <f t="shared" si="26"/>
        <v>0</v>
      </c>
      <c r="AE95" s="123">
        <f t="shared" si="17"/>
        <v>0</v>
      </c>
      <c r="AF95" s="123" t="str">
        <f t="shared" si="27"/>
        <v/>
      </c>
      <c r="AG95" s="124">
        <f t="shared" si="18"/>
        <v>0</v>
      </c>
      <c r="AH95" s="124">
        <f t="shared" si="19"/>
        <v>0</v>
      </c>
    </row>
    <row r="96" spans="1:34" ht="25.15" customHeight="1">
      <c r="A96" s="55">
        <f t="shared" si="14"/>
        <v>85</v>
      </c>
      <c r="B96" s="56" t="str">
        <f t="shared" si="20"/>
        <v/>
      </c>
      <c r="C96" s="131"/>
      <c r="D96" s="57" t="str">
        <f t="shared" si="21"/>
        <v/>
      </c>
      <c r="E96" s="57" t="str">
        <f t="shared" si="22"/>
        <v/>
      </c>
      <c r="F96" s="32"/>
      <c r="G96" s="32"/>
      <c r="H96" s="32"/>
      <c r="I96" s="32"/>
      <c r="J96" s="147"/>
      <c r="K96" s="33" t="str">
        <f>IF(I96="中間容量","項番11に入力してください",IFERROR(VLOOKUP(Z96,※編集不可※選択項目!$U$4:$V$195,2,0),""))</f>
        <v/>
      </c>
      <c r="L96" s="147"/>
      <c r="M96" s="149"/>
      <c r="N96" s="64" t="str">
        <f>IFERROR(VLOOKUP(C96,Sheet1!$A$2:$F$134,6,0),"")</f>
        <v/>
      </c>
      <c r="O96" s="64" t="str">
        <f t="shared" si="23"/>
        <v/>
      </c>
      <c r="P96" s="32"/>
      <c r="Q96" s="32"/>
      <c r="R96" s="67"/>
      <c r="S96" s="140"/>
      <c r="T96" s="67"/>
      <c r="U96" s="71"/>
      <c r="V96" s="84" t="str">
        <f t="shared" si="24"/>
        <v/>
      </c>
      <c r="W96" s="118"/>
      <c r="X96" s="119"/>
      <c r="Y96" s="120"/>
      <c r="Z96" s="66" t="str">
        <f t="shared" si="15"/>
        <v xml:space="preserve"> / </v>
      </c>
      <c r="AA96" s="87" t="str">
        <f t="shared" si="16"/>
        <v/>
      </c>
      <c r="AB96" s="87" t="str">
        <f>IF(I96="","",IF(I96="中間容量",J96,INDEX(※編集不可※選択項目!$E$2:$E$15,MATCH(新規登録用!I96,※編集不可※選択項目!$F$2:$F$15,0))))</f>
        <v/>
      </c>
      <c r="AC96" s="89" t="str">
        <f t="shared" si="25"/>
        <v/>
      </c>
      <c r="AD96" s="123">
        <f t="shared" si="26"/>
        <v>0</v>
      </c>
      <c r="AE96" s="123">
        <f t="shared" si="17"/>
        <v>0</v>
      </c>
      <c r="AF96" s="123" t="str">
        <f t="shared" si="27"/>
        <v/>
      </c>
      <c r="AG96" s="124">
        <f t="shared" si="18"/>
        <v>0</v>
      </c>
      <c r="AH96" s="124">
        <f t="shared" si="19"/>
        <v>0</v>
      </c>
    </row>
    <row r="97" spans="1:34" ht="25.15" customHeight="1">
      <c r="A97" s="55">
        <f t="shared" si="14"/>
        <v>86</v>
      </c>
      <c r="B97" s="56" t="str">
        <f t="shared" si="20"/>
        <v/>
      </c>
      <c r="C97" s="131"/>
      <c r="D97" s="57" t="str">
        <f t="shared" si="21"/>
        <v/>
      </c>
      <c r="E97" s="57" t="str">
        <f t="shared" si="22"/>
        <v/>
      </c>
      <c r="F97" s="32"/>
      <c r="G97" s="32"/>
      <c r="H97" s="32"/>
      <c r="I97" s="32"/>
      <c r="J97" s="147"/>
      <c r="K97" s="33" t="str">
        <f>IF(I97="中間容量","項番11に入力してください",IFERROR(VLOOKUP(Z97,※編集不可※選択項目!$U$4:$V$195,2,0),""))</f>
        <v/>
      </c>
      <c r="L97" s="147"/>
      <c r="M97" s="149"/>
      <c r="N97" s="64" t="str">
        <f>IFERROR(VLOOKUP(C97,Sheet1!$A$2:$F$134,6,0),"")</f>
        <v/>
      </c>
      <c r="O97" s="64" t="str">
        <f t="shared" si="23"/>
        <v/>
      </c>
      <c r="P97" s="32"/>
      <c r="Q97" s="32"/>
      <c r="R97" s="67"/>
      <c r="S97" s="140"/>
      <c r="T97" s="67"/>
      <c r="U97" s="71"/>
      <c r="V97" s="84" t="str">
        <f t="shared" si="24"/>
        <v/>
      </c>
      <c r="W97" s="118"/>
      <c r="X97" s="119"/>
      <c r="Y97" s="120"/>
      <c r="Z97" s="66" t="str">
        <f t="shared" si="15"/>
        <v xml:space="preserve"> / </v>
      </c>
      <c r="AA97" s="87" t="str">
        <f t="shared" si="16"/>
        <v/>
      </c>
      <c r="AB97" s="87" t="str">
        <f>IF(I97="","",IF(I97="中間容量",J97,INDEX(※編集不可※選択項目!$E$2:$E$15,MATCH(新規登録用!I97,※編集不可※選択項目!$F$2:$F$15,0))))</f>
        <v/>
      </c>
      <c r="AC97" s="89" t="str">
        <f t="shared" si="25"/>
        <v/>
      </c>
      <c r="AD97" s="123">
        <f t="shared" si="26"/>
        <v>0</v>
      </c>
      <c r="AE97" s="123">
        <f t="shared" si="17"/>
        <v>0</v>
      </c>
      <c r="AF97" s="123" t="str">
        <f t="shared" si="27"/>
        <v/>
      </c>
      <c r="AG97" s="124">
        <f t="shared" si="18"/>
        <v>0</v>
      </c>
      <c r="AH97" s="124">
        <f t="shared" si="19"/>
        <v>0</v>
      </c>
    </row>
    <row r="98" spans="1:34" ht="25.15" customHeight="1">
      <c r="A98" s="55">
        <f t="shared" si="14"/>
        <v>87</v>
      </c>
      <c r="B98" s="56" t="str">
        <f t="shared" si="20"/>
        <v/>
      </c>
      <c r="C98" s="131"/>
      <c r="D98" s="57" t="str">
        <f t="shared" si="21"/>
        <v/>
      </c>
      <c r="E98" s="57" t="str">
        <f t="shared" si="22"/>
        <v/>
      </c>
      <c r="F98" s="32"/>
      <c r="G98" s="32"/>
      <c r="H98" s="32"/>
      <c r="I98" s="32"/>
      <c r="J98" s="147"/>
      <c r="K98" s="33" t="str">
        <f>IF(I98="中間容量","項番11に入力してください",IFERROR(VLOOKUP(Z98,※編集不可※選択項目!$U$4:$V$195,2,0),""))</f>
        <v/>
      </c>
      <c r="L98" s="147"/>
      <c r="M98" s="149"/>
      <c r="N98" s="64" t="str">
        <f>IFERROR(VLOOKUP(C98,Sheet1!$A$2:$F$134,6,0),"")</f>
        <v/>
      </c>
      <c r="O98" s="64" t="str">
        <f t="shared" si="23"/>
        <v/>
      </c>
      <c r="P98" s="32"/>
      <c r="Q98" s="32"/>
      <c r="R98" s="67"/>
      <c r="S98" s="140"/>
      <c r="T98" s="67"/>
      <c r="U98" s="71"/>
      <c r="V98" s="84" t="str">
        <f t="shared" si="24"/>
        <v/>
      </c>
      <c r="W98" s="118"/>
      <c r="X98" s="119"/>
      <c r="Y98" s="120"/>
      <c r="Z98" s="66" t="str">
        <f t="shared" si="15"/>
        <v xml:space="preserve"> / </v>
      </c>
      <c r="AA98" s="87" t="str">
        <f t="shared" si="16"/>
        <v/>
      </c>
      <c r="AB98" s="87" t="str">
        <f>IF(I98="","",IF(I98="中間容量",J98,INDEX(※編集不可※選択項目!$E$2:$E$15,MATCH(新規登録用!I98,※編集不可※選択項目!$F$2:$F$15,0))))</f>
        <v/>
      </c>
      <c r="AC98" s="89" t="str">
        <f t="shared" si="25"/>
        <v/>
      </c>
      <c r="AD98" s="123">
        <f t="shared" si="26"/>
        <v>0</v>
      </c>
      <c r="AE98" s="123">
        <f t="shared" si="17"/>
        <v>0</v>
      </c>
      <c r="AF98" s="123" t="str">
        <f t="shared" si="27"/>
        <v/>
      </c>
      <c r="AG98" s="124">
        <f t="shared" si="18"/>
        <v>0</v>
      </c>
      <c r="AH98" s="124">
        <f t="shared" si="19"/>
        <v>0</v>
      </c>
    </row>
    <row r="99" spans="1:34" ht="25.15" customHeight="1">
      <c r="A99" s="55">
        <f t="shared" si="14"/>
        <v>88</v>
      </c>
      <c r="B99" s="56" t="str">
        <f t="shared" si="20"/>
        <v/>
      </c>
      <c r="C99" s="131"/>
      <c r="D99" s="57" t="str">
        <f t="shared" si="21"/>
        <v/>
      </c>
      <c r="E99" s="57" t="str">
        <f t="shared" si="22"/>
        <v/>
      </c>
      <c r="F99" s="32"/>
      <c r="G99" s="32"/>
      <c r="H99" s="32"/>
      <c r="I99" s="32"/>
      <c r="J99" s="147"/>
      <c r="K99" s="33" t="str">
        <f>IF(I99="中間容量","項番11に入力してください",IFERROR(VLOOKUP(Z99,※編集不可※選択項目!$U$4:$V$195,2,0),""))</f>
        <v/>
      </c>
      <c r="L99" s="147"/>
      <c r="M99" s="149"/>
      <c r="N99" s="64" t="str">
        <f>IFERROR(VLOOKUP(C99,Sheet1!$A$2:$F$134,6,0),"")</f>
        <v/>
      </c>
      <c r="O99" s="64" t="str">
        <f t="shared" si="23"/>
        <v/>
      </c>
      <c r="P99" s="32"/>
      <c r="Q99" s="32"/>
      <c r="R99" s="67"/>
      <c r="S99" s="140"/>
      <c r="T99" s="67"/>
      <c r="U99" s="71"/>
      <c r="V99" s="84" t="str">
        <f t="shared" si="24"/>
        <v/>
      </c>
      <c r="W99" s="118"/>
      <c r="X99" s="119"/>
      <c r="Y99" s="120"/>
      <c r="Z99" s="66" t="str">
        <f t="shared" si="15"/>
        <v xml:space="preserve"> / </v>
      </c>
      <c r="AA99" s="87" t="str">
        <f t="shared" si="16"/>
        <v/>
      </c>
      <c r="AB99" s="87" t="str">
        <f>IF(I99="","",IF(I99="中間容量",J99,INDEX(※編集不可※選択項目!$E$2:$E$15,MATCH(新規登録用!I99,※編集不可※選択項目!$F$2:$F$15,0))))</f>
        <v/>
      </c>
      <c r="AC99" s="89" t="str">
        <f t="shared" si="25"/>
        <v/>
      </c>
      <c r="AD99" s="123">
        <f t="shared" si="26"/>
        <v>0</v>
      </c>
      <c r="AE99" s="123">
        <f t="shared" si="17"/>
        <v>0</v>
      </c>
      <c r="AF99" s="123" t="str">
        <f t="shared" si="27"/>
        <v/>
      </c>
      <c r="AG99" s="124">
        <f t="shared" si="18"/>
        <v>0</v>
      </c>
      <c r="AH99" s="124">
        <f t="shared" si="19"/>
        <v>0</v>
      </c>
    </row>
    <row r="100" spans="1:34" ht="25.15" customHeight="1">
      <c r="A100" s="55">
        <f t="shared" si="14"/>
        <v>89</v>
      </c>
      <c r="B100" s="56" t="str">
        <f t="shared" si="20"/>
        <v/>
      </c>
      <c r="C100" s="131"/>
      <c r="D100" s="57" t="str">
        <f t="shared" si="21"/>
        <v/>
      </c>
      <c r="E100" s="57" t="str">
        <f t="shared" si="22"/>
        <v/>
      </c>
      <c r="F100" s="32"/>
      <c r="G100" s="32"/>
      <c r="H100" s="32"/>
      <c r="I100" s="32"/>
      <c r="J100" s="147"/>
      <c r="K100" s="33" t="str">
        <f>IF(I100="中間容量","項番11に入力してください",IFERROR(VLOOKUP(Z100,※編集不可※選択項目!$U$4:$V$195,2,0),""))</f>
        <v/>
      </c>
      <c r="L100" s="147"/>
      <c r="M100" s="149"/>
      <c r="N100" s="64" t="str">
        <f>IFERROR(VLOOKUP(C100,Sheet1!$A$2:$F$134,6,0),"")</f>
        <v/>
      </c>
      <c r="O100" s="64" t="str">
        <f t="shared" si="23"/>
        <v/>
      </c>
      <c r="P100" s="32"/>
      <c r="Q100" s="32"/>
      <c r="R100" s="67"/>
      <c r="S100" s="140"/>
      <c r="T100" s="67"/>
      <c r="U100" s="71"/>
      <c r="V100" s="84" t="str">
        <f t="shared" si="24"/>
        <v/>
      </c>
      <c r="W100" s="118"/>
      <c r="X100" s="119"/>
      <c r="Y100" s="120"/>
      <c r="Z100" s="66" t="str">
        <f t="shared" si="15"/>
        <v xml:space="preserve"> / </v>
      </c>
      <c r="AA100" s="87" t="str">
        <f t="shared" si="16"/>
        <v/>
      </c>
      <c r="AB100" s="87" t="str">
        <f>IF(I100="","",IF(I100="中間容量",J100,INDEX(※編集不可※選択項目!$E$2:$E$15,MATCH(新規登録用!I100,※編集不可※選択項目!$F$2:$F$15,0))))</f>
        <v/>
      </c>
      <c r="AC100" s="89" t="str">
        <f t="shared" si="25"/>
        <v/>
      </c>
      <c r="AD100" s="123">
        <f t="shared" si="26"/>
        <v>0</v>
      </c>
      <c r="AE100" s="123">
        <f t="shared" si="17"/>
        <v>0</v>
      </c>
      <c r="AF100" s="123" t="str">
        <f t="shared" si="27"/>
        <v/>
      </c>
      <c r="AG100" s="124">
        <f t="shared" si="18"/>
        <v>0</v>
      </c>
      <c r="AH100" s="124">
        <f t="shared" si="19"/>
        <v>0</v>
      </c>
    </row>
    <row r="101" spans="1:34" ht="25.15" customHeight="1">
      <c r="A101" s="55">
        <f t="shared" si="14"/>
        <v>90</v>
      </c>
      <c r="B101" s="56" t="str">
        <f t="shared" si="20"/>
        <v/>
      </c>
      <c r="C101" s="131"/>
      <c r="D101" s="57" t="str">
        <f t="shared" si="21"/>
        <v/>
      </c>
      <c r="E101" s="57" t="str">
        <f t="shared" si="22"/>
        <v/>
      </c>
      <c r="F101" s="32"/>
      <c r="G101" s="32"/>
      <c r="H101" s="32"/>
      <c r="I101" s="32"/>
      <c r="J101" s="147"/>
      <c r="K101" s="33" t="str">
        <f>IF(I101="中間容量","項番11に入力してください",IFERROR(VLOOKUP(Z101,※編集不可※選択項目!$U$4:$V$195,2,0),""))</f>
        <v/>
      </c>
      <c r="L101" s="147"/>
      <c r="M101" s="149"/>
      <c r="N101" s="64" t="str">
        <f>IFERROR(VLOOKUP(C101,Sheet1!$A$2:$F$134,6,0),"")</f>
        <v/>
      </c>
      <c r="O101" s="64" t="str">
        <f t="shared" si="23"/>
        <v/>
      </c>
      <c r="P101" s="32"/>
      <c r="Q101" s="32"/>
      <c r="R101" s="67"/>
      <c r="S101" s="140"/>
      <c r="T101" s="67"/>
      <c r="U101" s="71"/>
      <c r="V101" s="84" t="str">
        <f t="shared" si="24"/>
        <v/>
      </c>
      <c r="W101" s="118"/>
      <c r="X101" s="119"/>
      <c r="Y101" s="120"/>
      <c r="Z101" s="66" t="str">
        <f t="shared" si="15"/>
        <v xml:space="preserve"> / </v>
      </c>
      <c r="AA101" s="87" t="str">
        <f t="shared" si="16"/>
        <v/>
      </c>
      <c r="AB101" s="87" t="str">
        <f>IF(I101="","",IF(I101="中間容量",J101,INDEX(※編集不可※選択項目!$E$2:$E$15,MATCH(新規登録用!I101,※編集不可※選択項目!$F$2:$F$15,0))))</f>
        <v/>
      </c>
      <c r="AC101" s="89" t="str">
        <f t="shared" si="25"/>
        <v/>
      </c>
      <c r="AD101" s="123">
        <f t="shared" si="26"/>
        <v>0</v>
      </c>
      <c r="AE101" s="123">
        <f t="shared" si="17"/>
        <v>0</v>
      </c>
      <c r="AF101" s="123" t="str">
        <f t="shared" si="27"/>
        <v/>
      </c>
      <c r="AG101" s="124">
        <f t="shared" si="18"/>
        <v>0</v>
      </c>
      <c r="AH101" s="124">
        <f t="shared" si="19"/>
        <v>0</v>
      </c>
    </row>
    <row r="102" spans="1:34" ht="25.15" customHeight="1">
      <c r="A102" s="55">
        <f t="shared" si="14"/>
        <v>91</v>
      </c>
      <c r="B102" s="56" t="str">
        <f t="shared" si="20"/>
        <v/>
      </c>
      <c r="C102" s="131"/>
      <c r="D102" s="57" t="str">
        <f t="shared" si="21"/>
        <v/>
      </c>
      <c r="E102" s="57" t="str">
        <f t="shared" si="22"/>
        <v/>
      </c>
      <c r="F102" s="32"/>
      <c r="G102" s="32"/>
      <c r="H102" s="32"/>
      <c r="I102" s="32"/>
      <c r="J102" s="147"/>
      <c r="K102" s="33" t="str">
        <f>IF(I102="中間容量","項番11に入力してください",IFERROR(VLOOKUP(Z102,※編集不可※選択項目!$U$4:$V$195,2,0),""))</f>
        <v/>
      </c>
      <c r="L102" s="147"/>
      <c r="M102" s="149"/>
      <c r="N102" s="64" t="str">
        <f>IFERROR(VLOOKUP(C102,Sheet1!$A$2:$F$134,6,0),"")</f>
        <v/>
      </c>
      <c r="O102" s="64" t="str">
        <f t="shared" si="23"/>
        <v/>
      </c>
      <c r="P102" s="32"/>
      <c r="Q102" s="32"/>
      <c r="R102" s="67"/>
      <c r="S102" s="140"/>
      <c r="T102" s="67"/>
      <c r="U102" s="71"/>
      <c r="V102" s="84" t="str">
        <f t="shared" si="24"/>
        <v/>
      </c>
      <c r="W102" s="118"/>
      <c r="X102" s="119"/>
      <c r="Y102" s="120"/>
      <c r="Z102" s="66" t="str">
        <f t="shared" si="15"/>
        <v xml:space="preserve"> / </v>
      </c>
      <c r="AA102" s="87" t="str">
        <f t="shared" si="16"/>
        <v/>
      </c>
      <c r="AB102" s="87" t="str">
        <f>IF(I102="","",IF(I102="中間容量",J102,INDEX(※編集不可※選択項目!$E$2:$E$15,MATCH(新規登録用!I102,※編集不可※選択項目!$F$2:$F$15,0))))</f>
        <v/>
      </c>
      <c r="AC102" s="89" t="str">
        <f t="shared" si="25"/>
        <v/>
      </c>
      <c r="AD102" s="123">
        <f t="shared" si="26"/>
        <v>0</v>
      </c>
      <c r="AE102" s="123">
        <f t="shared" si="17"/>
        <v>0</v>
      </c>
      <c r="AF102" s="123" t="str">
        <f t="shared" si="27"/>
        <v/>
      </c>
      <c r="AG102" s="124">
        <f t="shared" si="18"/>
        <v>0</v>
      </c>
      <c r="AH102" s="124">
        <f t="shared" si="19"/>
        <v>0</v>
      </c>
    </row>
    <row r="103" spans="1:34" ht="25.15" customHeight="1">
      <c r="A103" s="55">
        <f t="shared" si="14"/>
        <v>92</v>
      </c>
      <c r="B103" s="56" t="str">
        <f t="shared" si="20"/>
        <v/>
      </c>
      <c r="C103" s="131"/>
      <c r="D103" s="57" t="str">
        <f t="shared" si="21"/>
        <v/>
      </c>
      <c r="E103" s="57" t="str">
        <f t="shared" si="22"/>
        <v/>
      </c>
      <c r="F103" s="32"/>
      <c r="G103" s="32"/>
      <c r="H103" s="32"/>
      <c r="I103" s="32"/>
      <c r="J103" s="147"/>
      <c r="K103" s="33" t="str">
        <f>IF(I103="中間容量","項番11に入力してください",IFERROR(VLOOKUP(Z103,※編集不可※選択項目!$U$4:$V$195,2,0),""))</f>
        <v/>
      </c>
      <c r="L103" s="147"/>
      <c r="M103" s="149"/>
      <c r="N103" s="64" t="str">
        <f>IFERROR(VLOOKUP(C103,Sheet1!$A$2:$F$134,6,0),"")</f>
        <v/>
      </c>
      <c r="O103" s="64" t="str">
        <f t="shared" si="23"/>
        <v/>
      </c>
      <c r="P103" s="32"/>
      <c r="Q103" s="32"/>
      <c r="R103" s="67"/>
      <c r="S103" s="140"/>
      <c r="T103" s="67"/>
      <c r="U103" s="71"/>
      <c r="V103" s="84" t="str">
        <f t="shared" si="24"/>
        <v/>
      </c>
      <c r="W103" s="118"/>
      <c r="X103" s="119"/>
      <c r="Y103" s="120"/>
      <c r="Z103" s="66" t="str">
        <f t="shared" si="15"/>
        <v xml:space="preserve"> / </v>
      </c>
      <c r="AA103" s="87" t="str">
        <f t="shared" si="16"/>
        <v/>
      </c>
      <c r="AB103" s="87" t="str">
        <f>IF(I103="","",IF(I103="中間容量",J103,INDEX(※編集不可※選択項目!$E$2:$E$15,MATCH(新規登録用!I103,※編集不可※選択項目!$F$2:$F$15,0))))</f>
        <v/>
      </c>
      <c r="AC103" s="89" t="str">
        <f t="shared" si="25"/>
        <v/>
      </c>
      <c r="AD103" s="123">
        <f t="shared" si="26"/>
        <v>0</v>
      </c>
      <c r="AE103" s="123">
        <f t="shared" si="17"/>
        <v>0</v>
      </c>
      <c r="AF103" s="123" t="str">
        <f t="shared" si="27"/>
        <v/>
      </c>
      <c r="AG103" s="124">
        <f t="shared" si="18"/>
        <v>0</v>
      </c>
      <c r="AH103" s="124">
        <f t="shared" si="19"/>
        <v>0</v>
      </c>
    </row>
    <row r="104" spans="1:34" ht="25.15" customHeight="1">
      <c r="A104" s="55">
        <f t="shared" si="14"/>
        <v>93</v>
      </c>
      <c r="B104" s="56" t="str">
        <f t="shared" si="20"/>
        <v/>
      </c>
      <c r="C104" s="131"/>
      <c r="D104" s="57" t="str">
        <f t="shared" si="21"/>
        <v/>
      </c>
      <c r="E104" s="57" t="str">
        <f t="shared" si="22"/>
        <v/>
      </c>
      <c r="F104" s="32"/>
      <c r="G104" s="32"/>
      <c r="H104" s="32"/>
      <c r="I104" s="32"/>
      <c r="J104" s="147"/>
      <c r="K104" s="33" t="str">
        <f>IF(I104="中間容量","項番11に入力してください",IFERROR(VLOOKUP(Z104,※編集不可※選択項目!$U$4:$V$195,2,0),""))</f>
        <v/>
      </c>
      <c r="L104" s="147"/>
      <c r="M104" s="149"/>
      <c r="N104" s="64" t="str">
        <f>IFERROR(VLOOKUP(C104,Sheet1!$A$2:$F$134,6,0),"")</f>
        <v/>
      </c>
      <c r="O104" s="64" t="str">
        <f t="shared" si="23"/>
        <v/>
      </c>
      <c r="P104" s="32"/>
      <c r="Q104" s="32"/>
      <c r="R104" s="67"/>
      <c r="S104" s="140"/>
      <c r="T104" s="67"/>
      <c r="U104" s="71"/>
      <c r="V104" s="84" t="str">
        <f t="shared" si="24"/>
        <v/>
      </c>
      <c r="W104" s="118"/>
      <c r="X104" s="119"/>
      <c r="Y104" s="120"/>
      <c r="Z104" s="66" t="str">
        <f t="shared" si="15"/>
        <v xml:space="preserve"> / </v>
      </c>
      <c r="AA104" s="87" t="str">
        <f t="shared" si="16"/>
        <v/>
      </c>
      <c r="AB104" s="87" t="str">
        <f>IF(I104="","",IF(I104="中間容量",J104,INDEX(※編集不可※選択項目!$E$2:$E$15,MATCH(新規登録用!I104,※編集不可※選択項目!$F$2:$F$15,0))))</f>
        <v/>
      </c>
      <c r="AC104" s="89" t="str">
        <f t="shared" si="25"/>
        <v/>
      </c>
      <c r="AD104" s="123">
        <f t="shared" si="26"/>
        <v>0</v>
      </c>
      <c r="AE104" s="123">
        <f t="shared" si="17"/>
        <v>0</v>
      </c>
      <c r="AF104" s="123" t="str">
        <f t="shared" si="27"/>
        <v/>
      </c>
      <c r="AG104" s="124">
        <f t="shared" si="18"/>
        <v>0</v>
      </c>
      <c r="AH104" s="124">
        <f t="shared" si="19"/>
        <v>0</v>
      </c>
    </row>
    <row r="105" spans="1:34" ht="25.15" customHeight="1">
      <c r="A105" s="55">
        <f t="shared" si="14"/>
        <v>94</v>
      </c>
      <c r="B105" s="56" t="str">
        <f t="shared" si="20"/>
        <v/>
      </c>
      <c r="C105" s="131"/>
      <c r="D105" s="57" t="str">
        <f t="shared" si="21"/>
        <v/>
      </c>
      <c r="E105" s="57" t="str">
        <f t="shared" si="22"/>
        <v/>
      </c>
      <c r="F105" s="32"/>
      <c r="G105" s="32"/>
      <c r="H105" s="32"/>
      <c r="I105" s="32"/>
      <c r="J105" s="147"/>
      <c r="K105" s="33" t="str">
        <f>IF(I105="中間容量","項番11に入力してください",IFERROR(VLOOKUP(Z105,※編集不可※選択項目!$U$4:$V$195,2,0),""))</f>
        <v/>
      </c>
      <c r="L105" s="147"/>
      <c r="M105" s="149"/>
      <c r="N105" s="64" t="str">
        <f>IFERROR(VLOOKUP(C105,Sheet1!$A$2:$F$134,6,0),"")</f>
        <v/>
      </c>
      <c r="O105" s="64" t="str">
        <f t="shared" si="23"/>
        <v/>
      </c>
      <c r="P105" s="32"/>
      <c r="Q105" s="32"/>
      <c r="R105" s="67"/>
      <c r="S105" s="140"/>
      <c r="T105" s="67"/>
      <c r="U105" s="71"/>
      <c r="V105" s="84" t="str">
        <f t="shared" si="24"/>
        <v/>
      </c>
      <c r="W105" s="118"/>
      <c r="X105" s="119"/>
      <c r="Y105" s="120"/>
      <c r="Z105" s="66" t="str">
        <f t="shared" si="15"/>
        <v xml:space="preserve"> / </v>
      </c>
      <c r="AA105" s="87" t="str">
        <f t="shared" si="16"/>
        <v/>
      </c>
      <c r="AB105" s="87" t="str">
        <f>IF(I105="","",IF(I105="中間容量",J105,INDEX(※編集不可※選択項目!$E$2:$E$15,MATCH(新規登録用!I105,※編集不可※選択項目!$F$2:$F$15,0))))</f>
        <v/>
      </c>
      <c r="AC105" s="89" t="str">
        <f t="shared" si="25"/>
        <v/>
      </c>
      <c r="AD105" s="123">
        <f t="shared" si="26"/>
        <v>0</v>
      </c>
      <c r="AE105" s="123">
        <f t="shared" si="17"/>
        <v>0</v>
      </c>
      <c r="AF105" s="123" t="str">
        <f t="shared" si="27"/>
        <v/>
      </c>
      <c r="AG105" s="124">
        <f t="shared" si="18"/>
        <v>0</v>
      </c>
      <c r="AH105" s="124">
        <f t="shared" si="19"/>
        <v>0</v>
      </c>
    </row>
    <row r="106" spans="1:34" ht="25.15" customHeight="1">
      <c r="A106" s="55">
        <f t="shared" si="14"/>
        <v>95</v>
      </c>
      <c r="B106" s="56" t="str">
        <f t="shared" si="20"/>
        <v/>
      </c>
      <c r="C106" s="131"/>
      <c r="D106" s="57" t="str">
        <f t="shared" si="21"/>
        <v/>
      </c>
      <c r="E106" s="57" t="str">
        <f t="shared" si="22"/>
        <v/>
      </c>
      <c r="F106" s="32"/>
      <c r="G106" s="32"/>
      <c r="H106" s="32"/>
      <c r="I106" s="32"/>
      <c r="J106" s="147"/>
      <c r="K106" s="33" t="str">
        <f>IF(I106="中間容量","項番11に入力してください",IFERROR(VLOOKUP(Z106,※編集不可※選択項目!$U$4:$V$195,2,0),""))</f>
        <v/>
      </c>
      <c r="L106" s="147"/>
      <c r="M106" s="149"/>
      <c r="N106" s="64" t="str">
        <f>IFERROR(VLOOKUP(C106,Sheet1!$A$2:$F$134,6,0),"")</f>
        <v/>
      </c>
      <c r="O106" s="64" t="str">
        <f t="shared" si="23"/>
        <v/>
      </c>
      <c r="P106" s="32"/>
      <c r="Q106" s="32"/>
      <c r="R106" s="67"/>
      <c r="S106" s="140"/>
      <c r="T106" s="67"/>
      <c r="U106" s="71"/>
      <c r="V106" s="84" t="str">
        <f t="shared" si="24"/>
        <v/>
      </c>
      <c r="W106" s="118"/>
      <c r="X106" s="119"/>
      <c r="Y106" s="120"/>
      <c r="Z106" s="66" t="str">
        <f t="shared" si="15"/>
        <v xml:space="preserve"> / </v>
      </c>
      <c r="AA106" s="87" t="str">
        <f t="shared" si="16"/>
        <v/>
      </c>
      <c r="AB106" s="87" t="str">
        <f>IF(I106="","",IF(I106="中間容量",J106,INDEX(※編集不可※選択項目!$E$2:$E$15,MATCH(新規登録用!I106,※編集不可※選択項目!$F$2:$F$15,0))))</f>
        <v/>
      </c>
      <c r="AC106" s="89" t="str">
        <f t="shared" si="25"/>
        <v/>
      </c>
      <c r="AD106" s="123">
        <f t="shared" si="26"/>
        <v>0</v>
      </c>
      <c r="AE106" s="123">
        <f t="shared" si="17"/>
        <v>0</v>
      </c>
      <c r="AF106" s="123" t="str">
        <f t="shared" si="27"/>
        <v/>
      </c>
      <c r="AG106" s="124">
        <f t="shared" si="18"/>
        <v>0</v>
      </c>
      <c r="AH106" s="124">
        <f t="shared" si="19"/>
        <v>0</v>
      </c>
    </row>
    <row r="107" spans="1:34" ht="25.15" customHeight="1">
      <c r="A107" s="55">
        <f t="shared" si="14"/>
        <v>96</v>
      </c>
      <c r="B107" s="56" t="str">
        <f t="shared" si="20"/>
        <v/>
      </c>
      <c r="C107" s="131"/>
      <c r="D107" s="57" t="str">
        <f t="shared" si="21"/>
        <v/>
      </c>
      <c r="E107" s="57" t="str">
        <f t="shared" si="22"/>
        <v/>
      </c>
      <c r="F107" s="32"/>
      <c r="G107" s="32"/>
      <c r="H107" s="32"/>
      <c r="I107" s="32"/>
      <c r="J107" s="147"/>
      <c r="K107" s="33" t="str">
        <f>IF(I107="中間容量","項番11に入力してください",IFERROR(VLOOKUP(Z107,※編集不可※選択項目!$U$4:$V$195,2,0),""))</f>
        <v/>
      </c>
      <c r="L107" s="147"/>
      <c r="M107" s="149"/>
      <c r="N107" s="64" t="str">
        <f>IFERROR(VLOOKUP(C107,Sheet1!$A$2:$F$134,6,0),"")</f>
        <v/>
      </c>
      <c r="O107" s="64" t="str">
        <f t="shared" si="23"/>
        <v/>
      </c>
      <c r="P107" s="32"/>
      <c r="Q107" s="32"/>
      <c r="R107" s="67"/>
      <c r="S107" s="140"/>
      <c r="T107" s="67"/>
      <c r="U107" s="71"/>
      <c r="V107" s="84" t="str">
        <f t="shared" si="24"/>
        <v/>
      </c>
      <c r="W107" s="118"/>
      <c r="X107" s="119"/>
      <c r="Y107" s="120"/>
      <c r="Z107" s="66" t="str">
        <f t="shared" si="15"/>
        <v xml:space="preserve"> / </v>
      </c>
      <c r="AA107" s="87" t="str">
        <f t="shared" si="16"/>
        <v/>
      </c>
      <c r="AB107" s="87" t="str">
        <f>IF(I107="","",IF(I107="中間容量",J107,INDEX(※編集不可※選択項目!$E$2:$E$15,MATCH(新規登録用!I107,※編集不可※選択項目!$F$2:$F$15,0))))</f>
        <v/>
      </c>
      <c r="AC107" s="89" t="str">
        <f t="shared" si="25"/>
        <v/>
      </c>
      <c r="AD107" s="123">
        <f t="shared" si="26"/>
        <v>0</v>
      </c>
      <c r="AE107" s="123">
        <f t="shared" si="17"/>
        <v>0</v>
      </c>
      <c r="AF107" s="123" t="str">
        <f t="shared" si="27"/>
        <v/>
      </c>
      <c r="AG107" s="124">
        <f t="shared" si="18"/>
        <v>0</v>
      </c>
      <c r="AH107" s="124">
        <f t="shared" si="19"/>
        <v>0</v>
      </c>
    </row>
    <row r="108" spans="1:34" ht="25.15" customHeight="1">
      <c r="A108" s="55">
        <f t="shared" si="14"/>
        <v>97</v>
      </c>
      <c r="B108" s="56" t="str">
        <f t="shared" si="20"/>
        <v/>
      </c>
      <c r="C108" s="131"/>
      <c r="D108" s="57" t="str">
        <f t="shared" si="21"/>
        <v/>
      </c>
      <c r="E108" s="57" t="str">
        <f t="shared" si="22"/>
        <v/>
      </c>
      <c r="F108" s="32"/>
      <c r="G108" s="32"/>
      <c r="H108" s="32"/>
      <c r="I108" s="32"/>
      <c r="J108" s="147"/>
      <c r="K108" s="33" t="str">
        <f>IF(I108="中間容量","項番11に入力してください",IFERROR(VLOOKUP(Z108,※編集不可※選択項目!$U$4:$V$195,2,0),""))</f>
        <v/>
      </c>
      <c r="L108" s="147"/>
      <c r="M108" s="149"/>
      <c r="N108" s="64" t="str">
        <f>IFERROR(VLOOKUP(C108,Sheet1!$A$2:$F$134,6,0),"")</f>
        <v/>
      </c>
      <c r="O108" s="64" t="str">
        <f t="shared" si="23"/>
        <v/>
      </c>
      <c r="P108" s="32"/>
      <c r="Q108" s="32"/>
      <c r="R108" s="67"/>
      <c r="S108" s="140"/>
      <c r="T108" s="67"/>
      <c r="U108" s="71"/>
      <c r="V108" s="84" t="str">
        <f t="shared" si="24"/>
        <v/>
      </c>
      <c r="W108" s="118"/>
      <c r="X108" s="119"/>
      <c r="Y108" s="120"/>
      <c r="Z108" s="66" t="str">
        <f t="shared" si="15"/>
        <v xml:space="preserve"> / </v>
      </c>
      <c r="AA108" s="87" t="str">
        <f t="shared" si="16"/>
        <v/>
      </c>
      <c r="AB108" s="87" t="str">
        <f>IF(I108="","",IF(I108="中間容量",J108,INDEX(※編集不可※選択項目!$E$2:$E$15,MATCH(新規登録用!I108,※編集不可※選択項目!$F$2:$F$15,0))))</f>
        <v/>
      </c>
      <c r="AC108" s="89" t="str">
        <f t="shared" si="25"/>
        <v/>
      </c>
      <c r="AD108" s="123">
        <f t="shared" si="26"/>
        <v>0</v>
      </c>
      <c r="AE108" s="123">
        <f t="shared" si="17"/>
        <v>0</v>
      </c>
      <c r="AF108" s="123" t="str">
        <f t="shared" si="27"/>
        <v/>
      </c>
      <c r="AG108" s="124">
        <f t="shared" si="18"/>
        <v>0</v>
      </c>
      <c r="AH108" s="124">
        <f t="shared" si="19"/>
        <v>0</v>
      </c>
    </row>
    <row r="109" spans="1:34" ht="25.15" customHeight="1">
      <c r="A109" s="55">
        <f t="shared" si="14"/>
        <v>98</v>
      </c>
      <c r="B109" s="56" t="str">
        <f t="shared" si="20"/>
        <v/>
      </c>
      <c r="C109" s="131"/>
      <c r="D109" s="57" t="str">
        <f t="shared" si="21"/>
        <v/>
      </c>
      <c r="E109" s="57" t="str">
        <f t="shared" si="22"/>
        <v/>
      </c>
      <c r="F109" s="32"/>
      <c r="G109" s="32"/>
      <c r="H109" s="32"/>
      <c r="I109" s="32"/>
      <c r="J109" s="147"/>
      <c r="K109" s="33" t="str">
        <f>IF(I109="中間容量","項番11に入力してください",IFERROR(VLOOKUP(Z109,※編集不可※選択項目!$U$4:$V$195,2,0),""))</f>
        <v/>
      </c>
      <c r="L109" s="147"/>
      <c r="M109" s="149"/>
      <c r="N109" s="64" t="str">
        <f>IFERROR(VLOOKUP(C109,Sheet1!$A$2:$F$134,6,0),"")</f>
        <v/>
      </c>
      <c r="O109" s="64" t="str">
        <f t="shared" si="23"/>
        <v/>
      </c>
      <c r="P109" s="32"/>
      <c r="Q109" s="32"/>
      <c r="R109" s="67"/>
      <c r="S109" s="140"/>
      <c r="T109" s="67"/>
      <c r="U109" s="71"/>
      <c r="V109" s="84" t="str">
        <f t="shared" si="24"/>
        <v/>
      </c>
      <c r="W109" s="118"/>
      <c r="X109" s="119"/>
      <c r="Y109" s="120"/>
      <c r="Z109" s="66" t="str">
        <f t="shared" si="15"/>
        <v xml:space="preserve"> / </v>
      </c>
      <c r="AA109" s="87" t="str">
        <f t="shared" si="16"/>
        <v/>
      </c>
      <c r="AB109" s="87" t="str">
        <f>IF(I109="","",IF(I109="中間容量",J109,INDEX(※編集不可※選択項目!$E$2:$E$15,MATCH(新規登録用!I109,※編集不可※選択項目!$F$2:$F$15,0))))</f>
        <v/>
      </c>
      <c r="AC109" s="89" t="str">
        <f t="shared" si="25"/>
        <v/>
      </c>
      <c r="AD109" s="123">
        <f t="shared" si="26"/>
        <v>0</v>
      </c>
      <c r="AE109" s="123">
        <f t="shared" si="17"/>
        <v>0</v>
      </c>
      <c r="AF109" s="123" t="str">
        <f t="shared" si="27"/>
        <v/>
      </c>
      <c r="AG109" s="124">
        <f t="shared" si="18"/>
        <v>0</v>
      </c>
      <c r="AH109" s="124">
        <f t="shared" si="19"/>
        <v>0</v>
      </c>
    </row>
    <row r="110" spans="1:34" ht="25.15" customHeight="1">
      <c r="A110" s="55">
        <f t="shared" si="14"/>
        <v>99</v>
      </c>
      <c r="B110" s="56" t="str">
        <f t="shared" si="20"/>
        <v/>
      </c>
      <c r="C110" s="131"/>
      <c r="D110" s="57" t="str">
        <f t="shared" si="21"/>
        <v/>
      </c>
      <c r="E110" s="57" t="str">
        <f t="shared" si="22"/>
        <v/>
      </c>
      <c r="F110" s="32"/>
      <c r="G110" s="32"/>
      <c r="H110" s="32"/>
      <c r="I110" s="32"/>
      <c r="J110" s="147"/>
      <c r="K110" s="33" t="str">
        <f>IF(I110="中間容量","項番11に入力してください",IFERROR(VLOOKUP(Z110,※編集不可※選択項目!$U$4:$V$195,2,0),""))</f>
        <v/>
      </c>
      <c r="L110" s="147"/>
      <c r="M110" s="149"/>
      <c r="N110" s="64" t="str">
        <f>IFERROR(VLOOKUP(C110,Sheet1!$A$2:$F$134,6,0),"")</f>
        <v/>
      </c>
      <c r="O110" s="64" t="str">
        <f t="shared" si="23"/>
        <v/>
      </c>
      <c r="P110" s="32"/>
      <c r="Q110" s="32"/>
      <c r="R110" s="67"/>
      <c r="S110" s="140"/>
      <c r="T110" s="67"/>
      <c r="U110" s="71"/>
      <c r="V110" s="84" t="str">
        <f t="shared" si="24"/>
        <v/>
      </c>
      <c r="W110" s="118"/>
      <c r="X110" s="119"/>
      <c r="Y110" s="120"/>
      <c r="Z110" s="66" t="str">
        <f t="shared" si="15"/>
        <v xml:space="preserve"> / </v>
      </c>
      <c r="AA110" s="87" t="str">
        <f t="shared" si="16"/>
        <v/>
      </c>
      <c r="AB110" s="87" t="str">
        <f>IF(I110="","",IF(I110="中間容量",J110,INDEX(※編集不可※選択項目!$E$2:$E$15,MATCH(新規登録用!I110,※編集不可※選択項目!$F$2:$F$15,0))))</f>
        <v/>
      </c>
      <c r="AC110" s="89" t="str">
        <f t="shared" si="25"/>
        <v/>
      </c>
      <c r="AD110" s="123">
        <f t="shared" si="26"/>
        <v>0</v>
      </c>
      <c r="AE110" s="123">
        <f t="shared" si="17"/>
        <v>0</v>
      </c>
      <c r="AF110" s="123" t="str">
        <f t="shared" si="27"/>
        <v/>
      </c>
      <c r="AG110" s="124">
        <f t="shared" si="18"/>
        <v>0</v>
      </c>
      <c r="AH110" s="124">
        <f t="shared" si="19"/>
        <v>0</v>
      </c>
    </row>
    <row r="111" spans="1:34" ht="25.15" customHeight="1">
      <c r="A111" s="55">
        <f t="shared" si="14"/>
        <v>100</v>
      </c>
      <c r="B111" s="56" t="str">
        <f t="shared" si="20"/>
        <v/>
      </c>
      <c r="C111" s="131"/>
      <c r="D111" s="57" t="str">
        <f t="shared" si="21"/>
        <v/>
      </c>
      <c r="E111" s="57" t="str">
        <f t="shared" si="22"/>
        <v/>
      </c>
      <c r="F111" s="32"/>
      <c r="G111" s="32"/>
      <c r="H111" s="32"/>
      <c r="I111" s="32"/>
      <c r="J111" s="147"/>
      <c r="K111" s="33" t="str">
        <f>IF(I111="中間容量","項番11に入力してください",IFERROR(VLOOKUP(Z111,※編集不可※選択項目!$U$4:$V$195,2,0),""))</f>
        <v/>
      </c>
      <c r="L111" s="147"/>
      <c r="M111" s="149"/>
      <c r="N111" s="64" t="str">
        <f>IFERROR(VLOOKUP(C111,Sheet1!$A$2:$F$134,6,0),"")</f>
        <v/>
      </c>
      <c r="O111" s="64" t="str">
        <f t="shared" si="23"/>
        <v/>
      </c>
      <c r="P111" s="32"/>
      <c r="Q111" s="32"/>
      <c r="R111" s="67"/>
      <c r="S111" s="140"/>
      <c r="T111" s="67"/>
      <c r="U111" s="71"/>
      <c r="V111" s="84" t="str">
        <f t="shared" si="24"/>
        <v/>
      </c>
      <c r="W111" s="118"/>
      <c r="X111" s="119"/>
      <c r="Y111" s="120"/>
      <c r="Z111" s="66" t="str">
        <f t="shared" si="15"/>
        <v xml:space="preserve"> / </v>
      </c>
      <c r="AA111" s="87" t="str">
        <f t="shared" si="16"/>
        <v/>
      </c>
      <c r="AB111" s="87" t="str">
        <f>IF(I111="","",IF(I111="中間容量",J111,INDEX(※編集不可※選択項目!$E$2:$E$15,MATCH(新規登録用!I111,※編集不可※選択項目!$F$2:$F$15,0))))</f>
        <v/>
      </c>
      <c r="AC111" s="89" t="str">
        <f t="shared" si="25"/>
        <v/>
      </c>
      <c r="AD111" s="123">
        <f t="shared" si="26"/>
        <v>0</v>
      </c>
      <c r="AE111" s="123">
        <f t="shared" si="17"/>
        <v>0</v>
      </c>
      <c r="AF111" s="123" t="str">
        <f t="shared" si="27"/>
        <v/>
      </c>
      <c r="AG111" s="124">
        <f t="shared" si="18"/>
        <v>0</v>
      </c>
      <c r="AH111" s="124">
        <f t="shared" si="19"/>
        <v>0</v>
      </c>
    </row>
    <row r="112" spans="1:34" ht="25.15" customHeight="1">
      <c r="A112" s="55">
        <f t="shared" si="14"/>
        <v>101</v>
      </c>
      <c r="B112" s="56" t="str">
        <f t="shared" si="20"/>
        <v/>
      </c>
      <c r="C112" s="131"/>
      <c r="D112" s="57" t="str">
        <f t="shared" si="21"/>
        <v/>
      </c>
      <c r="E112" s="57" t="str">
        <f t="shared" si="22"/>
        <v/>
      </c>
      <c r="F112" s="32"/>
      <c r="G112" s="32"/>
      <c r="H112" s="32"/>
      <c r="I112" s="32"/>
      <c r="J112" s="147"/>
      <c r="K112" s="33" t="str">
        <f>IF(I112="中間容量","項番11に入力してください",IFERROR(VLOOKUP(Z112,※編集不可※選択項目!$U$4:$V$195,2,0),""))</f>
        <v/>
      </c>
      <c r="L112" s="147"/>
      <c r="M112" s="149"/>
      <c r="N112" s="64" t="str">
        <f>IFERROR(VLOOKUP(C112,Sheet1!$A$2:$F$134,6,0),"")</f>
        <v/>
      </c>
      <c r="O112" s="64" t="str">
        <f t="shared" si="23"/>
        <v/>
      </c>
      <c r="P112" s="32"/>
      <c r="Q112" s="32"/>
      <c r="R112" s="67"/>
      <c r="S112" s="140"/>
      <c r="T112" s="67"/>
      <c r="U112" s="71"/>
      <c r="V112" s="84" t="str">
        <f t="shared" si="24"/>
        <v/>
      </c>
      <c r="W112" s="118"/>
      <c r="X112" s="119"/>
      <c r="Y112" s="120"/>
      <c r="Z112" s="66" t="str">
        <f t="shared" si="15"/>
        <v xml:space="preserve"> / </v>
      </c>
      <c r="AA112" s="87" t="str">
        <f t="shared" si="16"/>
        <v/>
      </c>
      <c r="AB112" s="87" t="str">
        <f>IF(I112="","",IF(I112="中間容量",J112,INDEX(※編集不可※選択項目!$E$2:$E$15,MATCH(新規登録用!I112,※編集不可※選択項目!$F$2:$F$15,0))))</f>
        <v/>
      </c>
      <c r="AC112" s="89" t="str">
        <f t="shared" si="25"/>
        <v/>
      </c>
      <c r="AD112" s="123">
        <f t="shared" si="26"/>
        <v>0</v>
      </c>
      <c r="AE112" s="123">
        <f t="shared" si="17"/>
        <v>0</v>
      </c>
      <c r="AF112" s="123" t="str">
        <f t="shared" si="27"/>
        <v/>
      </c>
      <c r="AG112" s="124">
        <f t="shared" si="18"/>
        <v>0</v>
      </c>
      <c r="AH112" s="124">
        <f t="shared" si="19"/>
        <v>0</v>
      </c>
    </row>
    <row r="113" spans="1:34" ht="25.15" customHeight="1">
      <c r="A113" s="55">
        <f t="shared" si="14"/>
        <v>102</v>
      </c>
      <c r="B113" s="56" t="str">
        <f t="shared" si="20"/>
        <v/>
      </c>
      <c r="C113" s="131"/>
      <c r="D113" s="57" t="str">
        <f t="shared" si="21"/>
        <v/>
      </c>
      <c r="E113" s="57" t="str">
        <f t="shared" si="22"/>
        <v/>
      </c>
      <c r="F113" s="32"/>
      <c r="G113" s="32"/>
      <c r="H113" s="32"/>
      <c r="I113" s="32"/>
      <c r="J113" s="147"/>
      <c r="K113" s="33" t="str">
        <f>IF(I113="中間容量","項番11に入力してください",IFERROR(VLOOKUP(Z113,※編集不可※選択項目!$U$4:$V$195,2,0),""))</f>
        <v/>
      </c>
      <c r="L113" s="147"/>
      <c r="M113" s="149"/>
      <c r="N113" s="64" t="str">
        <f>IFERROR(VLOOKUP(C113,Sheet1!$A$2:$F$134,6,0),"")</f>
        <v/>
      </c>
      <c r="O113" s="64" t="str">
        <f t="shared" si="23"/>
        <v/>
      </c>
      <c r="P113" s="32"/>
      <c r="Q113" s="32"/>
      <c r="R113" s="67"/>
      <c r="S113" s="140"/>
      <c r="T113" s="67"/>
      <c r="U113" s="71"/>
      <c r="V113" s="84" t="str">
        <f t="shared" si="24"/>
        <v/>
      </c>
      <c r="W113" s="118"/>
      <c r="X113" s="119"/>
      <c r="Y113" s="120"/>
      <c r="Z113" s="66" t="str">
        <f t="shared" si="15"/>
        <v xml:space="preserve"> / </v>
      </c>
      <c r="AA113" s="87" t="str">
        <f t="shared" si="16"/>
        <v/>
      </c>
      <c r="AB113" s="87" t="str">
        <f>IF(I113="","",IF(I113="中間容量",J113,INDEX(※編集不可※選択項目!$E$2:$E$15,MATCH(新規登録用!I113,※編集不可※選択項目!$F$2:$F$15,0))))</f>
        <v/>
      </c>
      <c r="AC113" s="89" t="str">
        <f t="shared" si="25"/>
        <v/>
      </c>
      <c r="AD113" s="123">
        <f t="shared" si="26"/>
        <v>0</v>
      </c>
      <c r="AE113" s="123">
        <f t="shared" si="17"/>
        <v>0</v>
      </c>
      <c r="AF113" s="123" t="str">
        <f t="shared" si="27"/>
        <v/>
      </c>
      <c r="AG113" s="124">
        <f t="shared" si="18"/>
        <v>0</v>
      </c>
      <c r="AH113" s="124">
        <f t="shared" si="19"/>
        <v>0</v>
      </c>
    </row>
    <row r="114" spans="1:34" ht="25.15" customHeight="1">
      <c r="A114" s="55">
        <f t="shared" si="14"/>
        <v>103</v>
      </c>
      <c r="B114" s="56" t="str">
        <f t="shared" si="20"/>
        <v/>
      </c>
      <c r="C114" s="131"/>
      <c r="D114" s="57" t="str">
        <f t="shared" si="21"/>
        <v/>
      </c>
      <c r="E114" s="57" t="str">
        <f t="shared" si="22"/>
        <v/>
      </c>
      <c r="F114" s="32"/>
      <c r="G114" s="32"/>
      <c r="H114" s="32"/>
      <c r="I114" s="32"/>
      <c r="J114" s="147"/>
      <c r="K114" s="33" t="str">
        <f>IF(I114="中間容量","項番11に入力してください",IFERROR(VLOOKUP(Z114,※編集不可※選択項目!$U$4:$V$195,2,0),""))</f>
        <v/>
      </c>
      <c r="L114" s="147"/>
      <c r="M114" s="149"/>
      <c r="N114" s="64" t="str">
        <f>IFERROR(VLOOKUP(C114,Sheet1!$A$2:$F$134,6,0),"")</f>
        <v/>
      </c>
      <c r="O114" s="64" t="str">
        <f t="shared" si="23"/>
        <v/>
      </c>
      <c r="P114" s="32"/>
      <c r="Q114" s="32"/>
      <c r="R114" s="67"/>
      <c r="S114" s="140"/>
      <c r="T114" s="67"/>
      <c r="U114" s="71"/>
      <c r="V114" s="84" t="str">
        <f t="shared" si="24"/>
        <v/>
      </c>
      <c r="W114" s="118"/>
      <c r="X114" s="119"/>
      <c r="Y114" s="120"/>
      <c r="Z114" s="66" t="str">
        <f t="shared" si="15"/>
        <v xml:space="preserve"> / </v>
      </c>
      <c r="AA114" s="87" t="str">
        <f t="shared" si="16"/>
        <v/>
      </c>
      <c r="AB114" s="87" t="str">
        <f>IF(I114="","",IF(I114="中間容量",J114,INDEX(※編集不可※選択項目!$E$2:$E$15,MATCH(新規登録用!I114,※編集不可※選択項目!$F$2:$F$15,0))))</f>
        <v/>
      </c>
      <c r="AC114" s="89" t="str">
        <f t="shared" si="25"/>
        <v/>
      </c>
      <c r="AD114" s="123">
        <f t="shared" si="26"/>
        <v>0</v>
      </c>
      <c r="AE114" s="123">
        <f t="shared" si="17"/>
        <v>0</v>
      </c>
      <c r="AF114" s="123" t="str">
        <f t="shared" si="27"/>
        <v/>
      </c>
      <c r="AG114" s="124">
        <f t="shared" si="18"/>
        <v>0</v>
      </c>
      <c r="AH114" s="124">
        <f t="shared" si="19"/>
        <v>0</v>
      </c>
    </row>
    <row r="115" spans="1:34" ht="25.15" customHeight="1">
      <c r="A115" s="55">
        <f t="shared" si="14"/>
        <v>104</v>
      </c>
      <c r="B115" s="56" t="str">
        <f t="shared" si="20"/>
        <v/>
      </c>
      <c r="C115" s="131"/>
      <c r="D115" s="57" t="str">
        <f t="shared" si="21"/>
        <v/>
      </c>
      <c r="E115" s="57" t="str">
        <f t="shared" si="22"/>
        <v/>
      </c>
      <c r="F115" s="32"/>
      <c r="G115" s="32"/>
      <c r="H115" s="32"/>
      <c r="I115" s="32"/>
      <c r="J115" s="147"/>
      <c r="K115" s="33" t="str">
        <f>IF(I115="中間容量","項番11に入力してください",IFERROR(VLOOKUP(Z115,※編集不可※選択項目!$U$4:$V$195,2,0),""))</f>
        <v/>
      </c>
      <c r="L115" s="147"/>
      <c r="M115" s="149"/>
      <c r="N115" s="64" t="str">
        <f>IFERROR(VLOOKUP(C115,Sheet1!$A$2:$F$134,6,0),"")</f>
        <v/>
      </c>
      <c r="O115" s="64" t="str">
        <f t="shared" si="23"/>
        <v/>
      </c>
      <c r="P115" s="32"/>
      <c r="Q115" s="32"/>
      <c r="R115" s="67"/>
      <c r="S115" s="140"/>
      <c r="T115" s="67"/>
      <c r="U115" s="71"/>
      <c r="V115" s="84" t="str">
        <f t="shared" si="24"/>
        <v/>
      </c>
      <c r="W115" s="118"/>
      <c r="X115" s="119"/>
      <c r="Y115" s="120"/>
      <c r="Z115" s="66" t="str">
        <f t="shared" si="15"/>
        <v xml:space="preserve"> / </v>
      </c>
      <c r="AA115" s="87" t="str">
        <f t="shared" si="16"/>
        <v/>
      </c>
      <c r="AB115" s="87" t="str">
        <f>IF(I115="","",IF(I115="中間容量",J115,INDEX(※編集不可※選択項目!$E$2:$E$15,MATCH(新規登録用!I115,※編集不可※選択項目!$F$2:$F$15,0))))</f>
        <v/>
      </c>
      <c r="AC115" s="89" t="str">
        <f t="shared" si="25"/>
        <v/>
      </c>
      <c r="AD115" s="123">
        <f t="shared" si="26"/>
        <v>0</v>
      </c>
      <c r="AE115" s="123">
        <f t="shared" si="17"/>
        <v>0</v>
      </c>
      <c r="AF115" s="123" t="str">
        <f t="shared" si="27"/>
        <v/>
      </c>
      <c r="AG115" s="124">
        <f t="shared" si="18"/>
        <v>0</v>
      </c>
      <c r="AH115" s="124">
        <f t="shared" si="19"/>
        <v>0</v>
      </c>
    </row>
    <row r="116" spans="1:34" ht="25.15" customHeight="1">
      <c r="A116" s="55">
        <f t="shared" si="14"/>
        <v>105</v>
      </c>
      <c r="B116" s="56" t="str">
        <f t="shared" si="20"/>
        <v/>
      </c>
      <c r="C116" s="131"/>
      <c r="D116" s="57" t="str">
        <f t="shared" si="21"/>
        <v/>
      </c>
      <c r="E116" s="57" t="str">
        <f t="shared" si="22"/>
        <v/>
      </c>
      <c r="F116" s="32"/>
      <c r="G116" s="32"/>
      <c r="H116" s="32"/>
      <c r="I116" s="32"/>
      <c r="J116" s="147"/>
      <c r="K116" s="33" t="str">
        <f>IF(I116="中間容量","項番11に入力してください",IFERROR(VLOOKUP(Z116,※編集不可※選択項目!$U$4:$V$195,2,0),""))</f>
        <v/>
      </c>
      <c r="L116" s="147"/>
      <c r="M116" s="149"/>
      <c r="N116" s="64" t="str">
        <f>IFERROR(VLOOKUP(C116,Sheet1!$A$2:$F$134,6,0),"")</f>
        <v/>
      </c>
      <c r="O116" s="64" t="str">
        <f t="shared" si="23"/>
        <v/>
      </c>
      <c r="P116" s="32"/>
      <c r="Q116" s="32"/>
      <c r="R116" s="67"/>
      <c r="S116" s="140"/>
      <c r="T116" s="67"/>
      <c r="U116" s="71"/>
      <c r="V116" s="84" t="str">
        <f t="shared" si="24"/>
        <v/>
      </c>
      <c r="W116" s="118"/>
      <c r="X116" s="119"/>
      <c r="Y116" s="120"/>
      <c r="Z116" s="66" t="str">
        <f t="shared" si="15"/>
        <v xml:space="preserve"> / </v>
      </c>
      <c r="AA116" s="87" t="str">
        <f t="shared" si="16"/>
        <v/>
      </c>
      <c r="AB116" s="87" t="str">
        <f>IF(I116="","",IF(I116="中間容量",J116,INDEX(※編集不可※選択項目!$E$2:$E$15,MATCH(新規登録用!I116,※編集不可※選択項目!$F$2:$F$15,0))))</f>
        <v/>
      </c>
      <c r="AC116" s="89" t="str">
        <f t="shared" si="25"/>
        <v/>
      </c>
      <c r="AD116" s="123">
        <f t="shared" si="26"/>
        <v>0</v>
      </c>
      <c r="AE116" s="123">
        <f t="shared" si="17"/>
        <v>0</v>
      </c>
      <c r="AF116" s="123" t="str">
        <f t="shared" si="27"/>
        <v/>
      </c>
      <c r="AG116" s="124">
        <f t="shared" si="18"/>
        <v>0</v>
      </c>
      <c r="AH116" s="124">
        <f t="shared" si="19"/>
        <v>0</v>
      </c>
    </row>
    <row r="117" spans="1:34" ht="25.15" customHeight="1">
      <c r="A117" s="55">
        <f t="shared" si="14"/>
        <v>106</v>
      </c>
      <c r="B117" s="56" t="str">
        <f t="shared" si="20"/>
        <v/>
      </c>
      <c r="C117" s="131"/>
      <c r="D117" s="57" t="str">
        <f t="shared" si="21"/>
        <v/>
      </c>
      <c r="E117" s="57" t="str">
        <f t="shared" si="22"/>
        <v/>
      </c>
      <c r="F117" s="32"/>
      <c r="G117" s="32"/>
      <c r="H117" s="32"/>
      <c r="I117" s="32"/>
      <c r="J117" s="147"/>
      <c r="K117" s="33" t="str">
        <f>IF(I117="中間容量","項番11に入力してください",IFERROR(VLOOKUP(Z117,※編集不可※選択項目!$U$4:$V$195,2,0),""))</f>
        <v/>
      </c>
      <c r="L117" s="147"/>
      <c r="M117" s="149"/>
      <c r="N117" s="64" t="str">
        <f>IFERROR(VLOOKUP(C117,Sheet1!$A$2:$F$134,6,0),"")</f>
        <v/>
      </c>
      <c r="O117" s="64" t="str">
        <f t="shared" si="23"/>
        <v/>
      </c>
      <c r="P117" s="32"/>
      <c r="Q117" s="32"/>
      <c r="R117" s="67"/>
      <c r="S117" s="140"/>
      <c r="T117" s="67"/>
      <c r="U117" s="71"/>
      <c r="V117" s="84" t="str">
        <f t="shared" si="24"/>
        <v/>
      </c>
      <c r="W117" s="118"/>
      <c r="X117" s="119"/>
      <c r="Y117" s="120"/>
      <c r="Z117" s="66" t="str">
        <f t="shared" si="15"/>
        <v xml:space="preserve"> / </v>
      </c>
      <c r="AA117" s="87" t="str">
        <f t="shared" si="16"/>
        <v/>
      </c>
      <c r="AB117" s="87" t="str">
        <f>IF(I117="","",IF(I117="中間容量",J117,INDEX(※編集不可※選択項目!$E$2:$E$15,MATCH(新規登録用!I117,※編集不可※選択項目!$F$2:$F$15,0))))</f>
        <v/>
      </c>
      <c r="AC117" s="89" t="str">
        <f t="shared" si="25"/>
        <v/>
      </c>
      <c r="AD117" s="123">
        <f t="shared" si="26"/>
        <v>0</v>
      </c>
      <c r="AE117" s="123">
        <f t="shared" si="17"/>
        <v>0</v>
      </c>
      <c r="AF117" s="123" t="str">
        <f t="shared" si="27"/>
        <v/>
      </c>
      <c r="AG117" s="124">
        <f t="shared" si="18"/>
        <v>0</v>
      </c>
      <c r="AH117" s="124">
        <f t="shared" si="19"/>
        <v>0</v>
      </c>
    </row>
    <row r="118" spans="1:34" ht="25.15" customHeight="1">
      <c r="A118" s="55">
        <f t="shared" si="14"/>
        <v>107</v>
      </c>
      <c r="B118" s="56" t="str">
        <f t="shared" si="20"/>
        <v/>
      </c>
      <c r="C118" s="131"/>
      <c r="D118" s="57" t="str">
        <f t="shared" si="21"/>
        <v/>
      </c>
      <c r="E118" s="57" t="str">
        <f t="shared" si="22"/>
        <v/>
      </c>
      <c r="F118" s="32"/>
      <c r="G118" s="32"/>
      <c r="H118" s="32"/>
      <c r="I118" s="32"/>
      <c r="J118" s="147"/>
      <c r="K118" s="33" t="str">
        <f>IF(I118="中間容量","項番11に入力してください",IFERROR(VLOOKUP(Z118,※編集不可※選択項目!$U$4:$V$195,2,0),""))</f>
        <v/>
      </c>
      <c r="L118" s="147"/>
      <c r="M118" s="149"/>
      <c r="N118" s="64" t="str">
        <f>IFERROR(VLOOKUP(C118,Sheet1!$A$2:$F$134,6,0),"")</f>
        <v/>
      </c>
      <c r="O118" s="64" t="str">
        <f t="shared" si="23"/>
        <v/>
      </c>
      <c r="P118" s="32"/>
      <c r="Q118" s="32"/>
      <c r="R118" s="67"/>
      <c r="S118" s="140"/>
      <c r="T118" s="67"/>
      <c r="U118" s="71"/>
      <c r="V118" s="84" t="str">
        <f t="shared" si="24"/>
        <v/>
      </c>
      <c r="W118" s="118"/>
      <c r="X118" s="119"/>
      <c r="Y118" s="120"/>
      <c r="Z118" s="66" t="str">
        <f t="shared" si="15"/>
        <v xml:space="preserve"> / </v>
      </c>
      <c r="AA118" s="87" t="str">
        <f t="shared" si="16"/>
        <v/>
      </c>
      <c r="AB118" s="87" t="str">
        <f>IF(I118="","",IF(I118="中間容量",J118,INDEX(※編集不可※選択項目!$E$2:$E$15,MATCH(新規登録用!I118,※編集不可※選択項目!$F$2:$F$15,0))))</f>
        <v/>
      </c>
      <c r="AC118" s="89" t="str">
        <f t="shared" si="25"/>
        <v/>
      </c>
      <c r="AD118" s="123">
        <f t="shared" si="26"/>
        <v>0</v>
      </c>
      <c r="AE118" s="123">
        <f t="shared" si="17"/>
        <v>0</v>
      </c>
      <c r="AF118" s="123" t="str">
        <f t="shared" si="27"/>
        <v/>
      </c>
      <c r="AG118" s="124">
        <f t="shared" si="18"/>
        <v>0</v>
      </c>
      <c r="AH118" s="124">
        <f t="shared" si="19"/>
        <v>0</v>
      </c>
    </row>
    <row r="119" spans="1:34" ht="25.15" customHeight="1">
      <c r="A119" s="55">
        <f t="shared" si="14"/>
        <v>108</v>
      </c>
      <c r="B119" s="56" t="str">
        <f t="shared" si="20"/>
        <v/>
      </c>
      <c r="C119" s="131"/>
      <c r="D119" s="57" t="str">
        <f t="shared" si="21"/>
        <v/>
      </c>
      <c r="E119" s="57" t="str">
        <f t="shared" si="22"/>
        <v/>
      </c>
      <c r="F119" s="32"/>
      <c r="G119" s="32"/>
      <c r="H119" s="32"/>
      <c r="I119" s="32"/>
      <c r="J119" s="147"/>
      <c r="K119" s="33" t="str">
        <f>IF(I119="中間容量","項番11に入力してください",IFERROR(VLOOKUP(Z119,※編集不可※選択項目!$U$4:$V$195,2,0),""))</f>
        <v/>
      </c>
      <c r="L119" s="147"/>
      <c r="M119" s="149"/>
      <c r="N119" s="64" t="str">
        <f>IFERROR(VLOOKUP(C119,Sheet1!$A$2:$F$134,6,0),"")</f>
        <v/>
      </c>
      <c r="O119" s="64" t="str">
        <f t="shared" si="23"/>
        <v/>
      </c>
      <c r="P119" s="32"/>
      <c r="Q119" s="32"/>
      <c r="R119" s="67"/>
      <c r="S119" s="140"/>
      <c r="T119" s="67"/>
      <c r="U119" s="71"/>
      <c r="V119" s="84" t="str">
        <f t="shared" si="24"/>
        <v/>
      </c>
      <c r="W119" s="118"/>
      <c r="X119" s="119"/>
      <c r="Y119" s="120"/>
      <c r="Z119" s="66" t="str">
        <f t="shared" si="15"/>
        <v xml:space="preserve"> / </v>
      </c>
      <c r="AA119" s="87" t="str">
        <f t="shared" si="16"/>
        <v/>
      </c>
      <c r="AB119" s="87" t="str">
        <f>IF(I119="","",IF(I119="中間容量",J119,INDEX(※編集不可※選択項目!$E$2:$E$15,MATCH(新規登録用!I119,※編集不可※選択項目!$F$2:$F$15,0))))</f>
        <v/>
      </c>
      <c r="AC119" s="89" t="str">
        <f t="shared" si="25"/>
        <v/>
      </c>
      <c r="AD119" s="123">
        <f t="shared" si="26"/>
        <v>0</v>
      </c>
      <c r="AE119" s="123">
        <f t="shared" si="17"/>
        <v>0</v>
      </c>
      <c r="AF119" s="123" t="str">
        <f t="shared" si="27"/>
        <v/>
      </c>
      <c r="AG119" s="124">
        <f t="shared" si="18"/>
        <v>0</v>
      </c>
      <c r="AH119" s="124">
        <f t="shared" si="19"/>
        <v>0</v>
      </c>
    </row>
    <row r="120" spans="1:34" ht="25.15" customHeight="1">
      <c r="A120" s="55">
        <f t="shared" si="14"/>
        <v>109</v>
      </c>
      <c r="B120" s="56" t="str">
        <f t="shared" si="20"/>
        <v/>
      </c>
      <c r="C120" s="131"/>
      <c r="D120" s="57" t="str">
        <f t="shared" si="21"/>
        <v/>
      </c>
      <c r="E120" s="57" t="str">
        <f t="shared" si="22"/>
        <v/>
      </c>
      <c r="F120" s="32"/>
      <c r="G120" s="32"/>
      <c r="H120" s="32"/>
      <c r="I120" s="32"/>
      <c r="J120" s="147"/>
      <c r="K120" s="33" t="str">
        <f>IF(I120="中間容量","項番11に入力してください",IFERROR(VLOOKUP(Z120,※編集不可※選択項目!$U$4:$V$195,2,0),""))</f>
        <v/>
      </c>
      <c r="L120" s="147"/>
      <c r="M120" s="149"/>
      <c r="N120" s="64" t="str">
        <f>IFERROR(VLOOKUP(C120,Sheet1!$A$2:$F$134,6,0),"")</f>
        <v/>
      </c>
      <c r="O120" s="64" t="str">
        <f t="shared" si="23"/>
        <v/>
      </c>
      <c r="P120" s="32"/>
      <c r="Q120" s="32"/>
      <c r="R120" s="67"/>
      <c r="S120" s="140"/>
      <c r="T120" s="67"/>
      <c r="U120" s="71"/>
      <c r="V120" s="84" t="str">
        <f t="shared" si="24"/>
        <v/>
      </c>
      <c r="W120" s="118"/>
      <c r="X120" s="119"/>
      <c r="Y120" s="120"/>
      <c r="Z120" s="66" t="str">
        <f t="shared" si="15"/>
        <v xml:space="preserve"> / </v>
      </c>
      <c r="AA120" s="87" t="str">
        <f t="shared" si="16"/>
        <v/>
      </c>
      <c r="AB120" s="87" t="str">
        <f>IF(I120="","",IF(I120="中間容量",J120,INDEX(※編集不可※選択項目!$E$2:$E$15,MATCH(新規登録用!I120,※編集不可※選択項目!$F$2:$F$15,0))))</f>
        <v/>
      </c>
      <c r="AC120" s="89" t="str">
        <f t="shared" si="25"/>
        <v/>
      </c>
      <c r="AD120" s="123">
        <f t="shared" si="26"/>
        <v>0</v>
      </c>
      <c r="AE120" s="123">
        <f t="shared" si="17"/>
        <v>0</v>
      </c>
      <c r="AF120" s="123" t="str">
        <f t="shared" si="27"/>
        <v/>
      </c>
      <c r="AG120" s="124">
        <f t="shared" si="18"/>
        <v>0</v>
      </c>
      <c r="AH120" s="124">
        <f t="shared" si="19"/>
        <v>0</v>
      </c>
    </row>
    <row r="121" spans="1:34" ht="25.15" customHeight="1">
      <c r="A121" s="55">
        <f t="shared" si="14"/>
        <v>110</v>
      </c>
      <c r="B121" s="56" t="str">
        <f t="shared" si="20"/>
        <v/>
      </c>
      <c r="C121" s="131"/>
      <c r="D121" s="57" t="str">
        <f t="shared" si="21"/>
        <v/>
      </c>
      <c r="E121" s="57" t="str">
        <f t="shared" si="22"/>
        <v/>
      </c>
      <c r="F121" s="32"/>
      <c r="G121" s="32"/>
      <c r="H121" s="32"/>
      <c r="I121" s="32"/>
      <c r="J121" s="147"/>
      <c r="K121" s="33" t="str">
        <f>IF(I121="中間容量","項番11に入力してください",IFERROR(VLOOKUP(Z121,※編集不可※選択項目!$U$4:$V$195,2,0),""))</f>
        <v/>
      </c>
      <c r="L121" s="147"/>
      <c r="M121" s="149"/>
      <c r="N121" s="64" t="str">
        <f>IFERROR(VLOOKUP(C121,Sheet1!$A$2:$F$134,6,0),"")</f>
        <v/>
      </c>
      <c r="O121" s="64" t="str">
        <f t="shared" si="23"/>
        <v/>
      </c>
      <c r="P121" s="32"/>
      <c r="Q121" s="32"/>
      <c r="R121" s="67"/>
      <c r="S121" s="140"/>
      <c r="T121" s="67"/>
      <c r="U121" s="71"/>
      <c r="V121" s="84" t="str">
        <f t="shared" si="24"/>
        <v/>
      </c>
      <c r="W121" s="118"/>
      <c r="X121" s="119"/>
      <c r="Y121" s="120"/>
      <c r="Z121" s="66" t="str">
        <f t="shared" si="15"/>
        <v xml:space="preserve"> / </v>
      </c>
      <c r="AA121" s="87" t="str">
        <f t="shared" si="16"/>
        <v/>
      </c>
      <c r="AB121" s="87" t="str">
        <f>IF(I121="","",IF(I121="中間容量",J121,INDEX(※編集不可※選択項目!$E$2:$E$15,MATCH(新規登録用!I121,※編集不可※選択項目!$F$2:$F$15,0))))</f>
        <v/>
      </c>
      <c r="AC121" s="89" t="str">
        <f t="shared" si="25"/>
        <v/>
      </c>
      <c r="AD121" s="123">
        <f t="shared" si="26"/>
        <v>0</v>
      </c>
      <c r="AE121" s="123">
        <f t="shared" si="17"/>
        <v>0</v>
      </c>
      <c r="AF121" s="123" t="str">
        <f t="shared" si="27"/>
        <v/>
      </c>
      <c r="AG121" s="124">
        <f t="shared" si="18"/>
        <v>0</v>
      </c>
      <c r="AH121" s="124">
        <f t="shared" si="19"/>
        <v>0</v>
      </c>
    </row>
    <row r="122" spans="1:34" ht="25.15" customHeight="1">
      <c r="A122" s="55">
        <f t="shared" si="14"/>
        <v>111</v>
      </c>
      <c r="B122" s="56" t="str">
        <f t="shared" si="20"/>
        <v/>
      </c>
      <c r="C122" s="131"/>
      <c r="D122" s="57" t="str">
        <f t="shared" si="21"/>
        <v/>
      </c>
      <c r="E122" s="57" t="str">
        <f t="shared" si="22"/>
        <v/>
      </c>
      <c r="F122" s="32"/>
      <c r="G122" s="32"/>
      <c r="H122" s="32"/>
      <c r="I122" s="32"/>
      <c r="J122" s="147"/>
      <c r="K122" s="33" t="str">
        <f>IF(I122="中間容量","項番11に入力してください",IFERROR(VLOOKUP(Z122,※編集不可※選択項目!$U$4:$V$195,2,0),""))</f>
        <v/>
      </c>
      <c r="L122" s="147"/>
      <c r="M122" s="149"/>
      <c r="N122" s="64" t="str">
        <f>IFERROR(VLOOKUP(C122,Sheet1!$A$2:$F$134,6,0),"")</f>
        <v/>
      </c>
      <c r="O122" s="64" t="str">
        <f t="shared" si="23"/>
        <v/>
      </c>
      <c r="P122" s="32"/>
      <c r="Q122" s="32"/>
      <c r="R122" s="67"/>
      <c r="S122" s="140"/>
      <c r="T122" s="67"/>
      <c r="U122" s="71"/>
      <c r="V122" s="84" t="str">
        <f t="shared" si="24"/>
        <v/>
      </c>
      <c r="W122" s="118"/>
      <c r="X122" s="119"/>
      <c r="Y122" s="120"/>
      <c r="Z122" s="66" t="str">
        <f t="shared" si="15"/>
        <v xml:space="preserve"> / </v>
      </c>
      <c r="AA122" s="87" t="str">
        <f t="shared" si="16"/>
        <v/>
      </c>
      <c r="AB122" s="87" t="str">
        <f>IF(I122="","",IF(I122="中間容量",J122,INDEX(※編集不可※選択項目!$E$2:$E$15,MATCH(新規登録用!I122,※編集不可※選択項目!$F$2:$F$15,0))))</f>
        <v/>
      </c>
      <c r="AC122" s="89" t="str">
        <f t="shared" si="25"/>
        <v/>
      </c>
      <c r="AD122" s="123">
        <f t="shared" si="26"/>
        <v>0</v>
      </c>
      <c r="AE122" s="123">
        <f t="shared" si="17"/>
        <v>0</v>
      </c>
      <c r="AF122" s="123" t="str">
        <f t="shared" si="27"/>
        <v/>
      </c>
      <c r="AG122" s="124">
        <f t="shared" si="18"/>
        <v>0</v>
      </c>
      <c r="AH122" s="124">
        <f t="shared" si="19"/>
        <v>0</v>
      </c>
    </row>
    <row r="123" spans="1:34" ht="25.15" customHeight="1">
      <c r="A123" s="55">
        <f t="shared" si="14"/>
        <v>112</v>
      </c>
      <c r="B123" s="56" t="str">
        <f t="shared" si="20"/>
        <v/>
      </c>
      <c r="C123" s="131"/>
      <c r="D123" s="57" t="str">
        <f t="shared" si="21"/>
        <v/>
      </c>
      <c r="E123" s="57" t="str">
        <f t="shared" si="22"/>
        <v/>
      </c>
      <c r="F123" s="32"/>
      <c r="G123" s="32"/>
      <c r="H123" s="32"/>
      <c r="I123" s="32"/>
      <c r="J123" s="147"/>
      <c r="K123" s="33" t="str">
        <f>IF(I123="中間容量","項番11に入力してください",IFERROR(VLOOKUP(Z123,※編集不可※選択項目!$U$4:$V$195,2,0),""))</f>
        <v/>
      </c>
      <c r="L123" s="147"/>
      <c r="M123" s="149"/>
      <c r="N123" s="64" t="str">
        <f>IFERROR(VLOOKUP(C123,Sheet1!$A$2:$F$134,6,0),"")</f>
        <v/>
      </c>
      <c r="O123" s="64" t="str">
        <f t="shared" si="23"/>
        <v/>
      </c>
      <c r="P123" s="32"/>
      <c r="Q123" s="32"/>
      <c r="R123" s="67"/>
      <c r="S123" s="140"/>
      <c r="T123" s="67"/>
      <c r="U123" s="71"/>
      <c r="V123" s="84" t="str">
        <f t="shared" si="24"/>
        <v/>
      </c>
      <c r="W123" s="118"/>
      <c r="X123" s="119"/>
      <c r="Y123" s="120"/>
      <c r="Z123" s="66" t="str">
        <f t="shared" si="15"/>
        <v xml:space="preserve"> / </v>
      </c>
      <c r="AA123" s="87" t="str">
        <f t="shared" si="16"/>
        <v/>
      </c>
      <c r="AB123" s="87" t="str">
        <f>IF(I123="","",IF(I123="中間容量",J123,INDEX(※編集不可※選択項目!$E$2:$E$15,MATCH(新規登録用!I123,※編集不可※選択項目!$F$2:$F$15,0))))</f>
        <v/>
      </c>
      <c r="AC123" s="89" t="str">
        <f t="shared" si="25"/>
        <v/>
      </c>
      <c r="AD123" s="123">
        <f t="shared" si="26"/>
        <v>0</v>
      </c>
      <c r="AE123" s="123">
        <f t="shared" si="17"/>
        <v>0</v>
      </c>
      <c r="AF123" s="123" t="str">
        <f t="shared" si="27"/>
        <v/>
      </c>
      <c r="AG123" s="124">
        <f t="shared" si="18"/>
        <v>0</v>
      </c>
      <c r="AH123" s="124">
        <f t="shared" si="19"/>
        <v>0</v>
      </c>
    </row>
    <row r="124" spans="1:34" ht="25.15" customHeight="1">
      <c r="A124" s="55">
        <f t="shared" si="14"/>
        <v>113</v>
      </c>
      <c r="B124" s="56" t="str">
        <f t="shared" si="20"/>
        <v/>
      </c>
      <c r="C124" s="131"/>
      <c r="D124" s="57" t="str">
        <f t="shared" si="21"/>
        <v/>
      </c>
      <c r="E124" s="57" t="str">
        <f t="shared" si="22"/>
        <v/>
      </c>
      <c r="F124" s="32"/>
      <c r="G124" s="32"/>
      <c r="H124" s="32"/>
      <c r="I124" s="32"/>
      <c r="J124" s="147"/>
      <c r="K124" s="33" t="str">
        <f>IF(I124="中間容量","項番11に入力してください",IFERROR(VLOOKUP(Z124,※編集不可※選択項目!$U$4:$V$195,2,0),""))</f>
        <v/>
      </c>
      <c r="L124" s="147"/>
      <c r="M124" s="149"/>
      <c r="N124" s="64" t="str">
        <f>IFERROR(VLOOKUP(C124,Sheet1!$A$2:$F$134,6,0),"")</f>
        <v/>
      </c>
      <c r="O124" s="64" t="str">
        <f t="shared" si="23"/>
        <v/>
      </c>
      <c r="P124" s="32"/>
      <c r="Q124" s="32"/>
      <c r="R124" s="67"/>
      <c r="S124" s="140"/>
      <c r="T124" s="67"/>
      <c r="U124" s="71"/>
      <c r="V124" s="84" t="str">
        <f t="shared" si="24"/>
        <v/>
      </c>
      <c r="W124" s="118"/>
      <c r="X124" s="119"/>
      <c r="Y124" s="120"/>
      <c r="Z124" s="66" t="str">
        <f t="shared" si="15"/>
        <v xml:space="preserve"> / </v>
      </c>
      <c r="AA124" s="87" t="str">
        <f t="shared" si="16"/>
        <v/>
      </c>
      <c r="AB124" s="87" t="str">
        <f>IF(I124="","",IF(I124="中間容量",J124,INDEX(※編集不可※選択項目!$E$2:$E$15,MATCH(新規登録用!I124,※編集不可※選択項目!$F$2:$F$15,0))))</f>
        <v/>
      </c>
      <c r="AC124" s="89" t="str">
        <f t="shared" si="25"/>
        <v/>
      </c>
      <c r="AD124" s="123">
        <f t="shared" si="26"/>
        <v>0</v>
      </c>
      <c r="AE124" s="123">
        <f t="shared" si="17"/>
        <v>0</v>
      </c>
      <c r="AF124" s="123" t="str">
        <f t="shared" si="27"/>
        <v/>
      </c>
      <c r="AG124" s="124">
        <f t="shared" si="18"/>
        <v>0</v>
      </c>
      <c r="AH124" s="124">
        <f t="shared" si="19"/>
        <v>0</v>
      </c>
    </row>
    <row r="125" spans="1:34" ht="25.15" customHeight="1">
      <c r="A125" s="55">
        <f t="shared" si="14"/>
        <v>114</v>
      </c>
      <c r="B125" s="56" t="str">
        <f t="shared" si="20"/>
        <v/>
      </c>
      <c r="C125" s="131"/>
      <c r="D125" s="57" t="str">
        <f t="shared" si="21"/>
        <v/>
      </c>
      <c r="E125" s="57" t="str">
        <f t="shared" si="22"/>
        <v/>
      </c>
      <c r="F125" s="32"/>
      <c r="G125" s="32"/>
      <c r="H125" s="32"/>
      <c r="I125" s="32"/>
      <c r="J125" s="147"/>
      <c r="K125" s="33" t="str">
        <f>IF(I125="中間容量","項番11に入力してください",IFERROR(VLOOKUP(Z125,※編集不可※選択項目!$U$4:$V$195,2,0),""))</f>
        <v/>
      </c>
      <c r="L125" s="147"/>
      <c r="M125" s="149"/>
      <c r="N125" s="64" t="str">
        <f>IFERROR(VLOOKUP(C125,Sheet1!$A$2:$F$134,6,0),"")</f>
        <v/>
      </c>
      <c r="O125" s="64" t="str">
        <f t="shared" si="23"/>
        <v/>
      </c>
      <c r="P125" s="32"/>
      <c r="Q125" s="32"/>
      <c r="R125" s="67"/>
      <c r="S125" s="140"/>
      <c r="T125" s="67"/>
      <c r="U125" s="71"/>
      <c r="V125" s="84" t="str">
        <f t="shared" si="24"/>
        <v/>
      </c>
      <c r="W125" s="118"/>
      <c r="X125" s="119"/>
      <c r="Y125" s="120"/>
      <c r="Z125" s="66" t="str">
        <f t="shared" si="15"/>
        <v xml:space="preserve"> / </v>
      </c>
      <c r="AA125" s="87" t="str">
        <f t="shared" si="16"/>
        <v/>
      </c>
      <c r="AB125" s="87" t="str">
        <f>IF(I125="","",IF(I125="中間容量",J125,INDEX(※編集不可※選択項目!$E$2:$E$15,MATCH(新規登録用!I125,※編集不可※選択項目!$F$2:$F$15,0))))</f>
        <v/>
      </c>
      <c r="AC125" s="89" t="str">
        <f t="shared" si="25"/>
        <v/>
      </c>
      <c r="AD125" s="123">
        <f t="shared" si="26"/>
        <v>0</v>
      </c>
      <c r="AE125" s="123">
        <f t="shared" si="17"/>
        <v>0</v>
      </c>
      <c r="AF125" s="123" t="str">
        <f t="shared" si="27"/>
        <v/>
      </c>
      <c r="AG125" s="124">
        <f t="shared" si="18"/>
        <v>0</v>
      </c>
      <c r="AH125" s="124">
        <f t="shared" si="19"/>
        <v>0</v>
      </c>
    </row>
    <row r="126" spans="1:34" ht="25.15" customHeight="1">
      <c r="A126" s="55">
        <f t="shared" si="14"/>
        <v>115</v>
      </c>
      <c r="B126" s="56" t="str">
        <f t="shared" si="20"/>
        <v/>
      </c>
      <c r="C126" s="131"/>
      <c r="D126" s="57" t="str">
        <f t="shared" si="21"/>
        <v/>
      </c>
      <c r="E126" s="57" t="str">
        <f t="shared" si="22"/>
        <v/>
      </c>
      <c r="F126" s="32"/>
      <c r="G126" s="32"/>
      <c r="H126" s="32"/>
      <c r="I126" s="32"/>
      <c r="J126" s="147"/>
      <c r="K126" s="33" t="str">
        <f>IF(I126="中間容量","項番11に入力してください",IFERROR(VLOOKUP(Z126,※編集不可※選択項目!$U$4:$V$195,2,0),""))</f>
        <v/>
      </c>
      <c r="L126" s="147"/>
      <c r="M126" s="149"/>
      <c r="N126" s="64" t="str">
        <f>IFERROR(VLOOKUP(C126,Sheet1!$A$2:$F$134,6,0),"")</f>
        <v/>
      </c>
      <c r="O126" s="64" t="str">
        <f t="shared" si="23"/>
        <v/>
      </c>
      <c r="P126" s="32"/>
      <c r="Q126" s="32"/>
      <c r="R126" s="67"/>
      <c r="S126" s="140"/>
      <c r="T126" s="67"/>
      <c r="U126" s="71"/>
      <c r="V126" s="84" t="str">
        <f t="shared" si="24"/>
        <v/>
      </c>
      <c r="W126" s="118"/>
      <c r="X126" s="119"/>
      <c r="Y126" s="120"/>
      <c r="Z126" s="66" t="str">
        <f t="shared" si="15"/>
        <v xml:space="preserve"> / </v>
      </c>
      <c r="AA126" s="87" t="str">
        <f t="shared" si="16"/>
        <v/>
      </c>
      <c r="AB126" s="87" t="str">
        <f>IF(I126="","",IF(I126="中間容量",J126,INDEX(※編集不可※選択項目!$E$2:$E$15,MATCH(新規登録用!I126,※編集不可※選択項目!$F$2:$F$15,0))))</f>
        <v/>
      </c>
      <c r="AC126" s="89" t="str">
        <f t="shared" si="25"/>
        <v/>
      </c>
      <c r="AD126" s="123">
        <f t="shared" si="26"/>
        <v>0</v>
      </c>
      <c r="AE126" s="123">
        <f t="shared" si="17"/>
        <v>0</v>
      </c>
      <c r="AF126" s="123" t="str">
        <f t="shared" si="27"/>
        <v/>
      </c>
      <c r="AG126" s="124">
        <f t="shared" si="18"/>
        <v>0</v>
      </c>
      <c r="AH126" s="124">
        <f t="shared" si="19"/>
        <v>0</v>
      </c>
    </row>
    <row r="127" spans="1:34" ht="25.15" customHeight="1">
      <c r="A127" s="55">
        <f t="shared" si="14"/>
        <v>116</v>
      </c>
      <c r="B127" s="56" t="str">
        <f t="shared" si="20"/>
        <v/>
      </c>
      <c r="C127" s="131"/>
      <c r="D127" s="57" t="str">
        <f t="shared" si="21"/>
        <v/>
      </c>
      <c r="E127" s="57" t="str">
        <f t="shared" si="22"/>
        <v/>
      </c>
      <c r="F127" s="32"/>
      <c r="G127" s="32"/>
      <c r="H127" s="32"/>
      <c r="I127" s="32"/>
      <c r="J127" s="147"/>
      <c r="K127" s="33" t="str">
        <f>IF(I127="中間容量","項番11に入力してください",IFERROR(VLOOKUP(Z127,※編集不可※選択項目!$U$4:$V$195,2,0),""))</f>
        <v/>
      </c>
      <c r="L127" s="147"/>
      <c r="M127" s="149"/>
      <c r="N127" s="64" t="str">
        <f>IFERROR(VLOOKUP(C127,Sheet1!$A$2:$F$134,6,0),"")</f>
        <v/>
      </c>
      <c r="O127" s="64" t="str">
        <f t="shared" si="23"/>
        <v/>
      </c>
      <c r="P127" s="32"/>
      <c r="Q127" s="32"/>
      <c r="R127" s="67"/>
      <c r="S127" s="140"/>
      <c r="T127" s="67"/>
      <c r="U127" s="71"/>
      <c r="V127" s="84" t="str">
        <f t="shared" si="24"/>
        <v/>
      </c>
      <c r="W127" s="118"/>
      <c r="X127" s="119"/>
      <c r="Y127" s="120"/>
      <c r="Z127" s="66" t="str">
        <f t="shared" si="15"/>
        <v xml:space="preserve"> / </v>
      </c>
      <c r="AA127" s="87" t="str">
        <f t="shared" si="16"/>
        <v/>
      </c>
      <c r="AB127" s="87" t="str">
        <f>IF(I127="","",IF(I127="中間容量",J127,INDEX(※編集不可※選択項目!$E$2:$E$15,MATCH(新規登録用!I127,※編集不可※選択項目!$F$2:$F$15,0))))</f>
        <v/>
      </c>
      <c r="AC127" s="89" t="str">
        <f t="shared" si="25"/>
        <v/>
      </c>
      <c r="AD127" s="123">
        <f t="shared" si="26"/>
        <v>0</v>
      </c>
      <c r="AE127" s="123">
        <f t="shared" si="17"/>
        <v>0</v>
      </c>
      <c r="AF127" s="123" t="str">
        <f t="shared" si="27"/>
        <v/>
      </c>
      <c r="AG127" s="124">
        <f t="shared" si="18"/>
        <v>0</v>
      </c>
      <c r="AH127" s="124">
        <f t="shared" si="19"/>
        <v>0</v>
      </c>
    </row>
    <row r="128" spans="1:34" ht="25.15" customHeight="1">
      <c r="A128" s="55">
        <f t="shared" si="14"/>
        <v>117</v>
      </c>
      <c r="B128" s="56" t="str">
        <f t="shared" si="20"/>
        <v/>
      </c>
      <c r="C128" s="131"/>
      <c r="D128" s="57" t="str">
        <f t="shared" si="21"/>
        <v/>
      </c>
      <c r="E128" s="57" t="str">
        <f t="shared" si="22"/>
        <v/>
      </c>
      <c r="F128" s="32"/>
      <c r="G128" s="32"/>
      <c r="H128" s="32"/>
      <c r="I128" s="32"/>
      <c r="J128" s="147"/>
      <c r="K128" s="33" t="str">
        <f>IF(I128="中間容量","項番11に入力してください",IFERROR(VLOOKUP(Z128,※編集不可※選択項目!$U$4:$V$195,2,0),""))</f>
        <v/>
      </c>
      <c r="L128" s="147"/>
      <c r="M128" s="149"/>
      <c r="N128" s="64" t="str">
        <f>IFERROR(VLOOKUP(C128,Sheet1!$A$2:$F$134,6,0),"")</f>
        <v/>
      </c>
      <c r="O128" s="64" t="str">
        <f t="shared" si="23"/>
        <v/>
      </c>
      <c r="P128" s="32"/>
      <c r="Q128" s="32"/>
      <c r="R128" s="67"/>
      <c r="S128" s="140"/>
      <c r="T128" s="67"/>
      <c r="U128" s="71"/>
      <c r="V128" s="84" t="str">
        <f t="shared" si="24"/>
        <v/>
      </c>
      <c r="W128" s="118"/>
      <c r="X128" s="119"/>
      <c r="Y128" s="120"/>
      <c r="Z128" s="66" t="str">
        <f t="shared" si="15"/>
        <v xml:space="preserve"> / </v>
      </c>
      <c r="AA128" s="87" t="str">
        <f t="shared" si="16"/>
        <v/>
      </c>
      <c r="AB128" s="87" t="str">
        <f>IF(I128="","",IF(I128="中間容量",J128,INDEX(※編集不可※選択項目!$E$2:$E$15,MATCH(新規登録用!I128,※編集不可※選択項目!$F$2:$F$15,0))))</f>
        <v/>
      </c>
      <c r="AC128" s="89" t="str">
        <f t="shared" si="25"/>
        <v/>
      </c>
      <c r="AD128" s="123">
        <f t="shared" si="26"/>
        <v>0</v>
      </c>
      <c r="AE128" s="123">
        <f t="shared" si="17"/>
        <v>0</v>
      </c>
      <c r="AF128" s="123" t="str">
        <f t="shared" si="27"/>
        <v/>
      </c>
      <c r="AG128" s="124">
        <f t="shared" si="18"/>
        <v>0</v>
      </c>
      <c r="AH128" s="124">
        <f t="shared" si="19"/>
        <v>0</v>
      </c>
    </row>
    <row r="129" spans="1:34" ht="25.15" customHeight="1">
      <c r="A129" s="55">
        <f t="shared" si="14"/>
        <v>118</v>
      </c>
      <c r="B129" s="56" t="str">
        <f t="shared" si="20"/>
        <v/>
      </c>
      <c r="C129" s="131"/>
      <c r="D129" s="57" t="str">
        <f t="shared" si="21"/>
        <v/>
      </c>
      <c r="E129" s="57" t="str">
        <f t="shared" si="22"/>
        <v/>
      </c>
      <c r="F129" s="32"/>
      <c r="G129" s="32"/>
      <c r="H129" s="32"/>
      <c r="I129" s="32"/>
      <c r="J129" s="147"/>
      <c r="K129" s="33" t="str">
        <f>IF(I129="中間容量","項番11に入力してください",IFERROR(VLOOKUP(Z129,※編集不可※選択項目!$U$4:$V$195,2,0),""))</f>
        <v/>
      </c>
      <c r="L129" s="147"/>
      <c r="M129" s="149"/>
      <c r="N129" s="64" t="str">
        <f>IFERROR(VLOOKUP(C129,Sheet1!$A$2:$F$134,6,0),"")</f>
        <v/>
      </c>
      <c r="O129" s="64" t="str">
        <f t="shared" si="23"/>
        <v/>
      </c>
      <c r="P129" s="32"/>
      <c r="Q129" s="32"/>
      <c r="R129" s="67"/>
      <c r="S129" s="140"/>
      <c r="T129" s="67"/>
      <c r="U129" s="71"/>
      <c r="V129" s="84" t="str">
        <f t="shared" si="24"/>
        <v/>
      </c>
      <c r="W129" s="118"/>
      <c r="X129" s="119"/>
      <c r="Y129" s="120"/>
      <c r="Z129" s="66" t="str">
        <f t="shared" si="15"/>
        <v xml:space="preserve"> / </v>
      </c>
      <c r="AA129" s="87" t="str">
        <f t="shared" si="16"/>
        <v/>
      </c>
      <c r="AB129" s="87" t="str">
        <f>IF(I129="","",IF(I129="中間容量",J129,INDEX(※編集不可※選択項目!$E$2:$E$15,MATCH(新規登録用!I129,※編集不可※選択項目!$F$2:$F$15,0))))</f>
        <v/>
      </c>
      <c r="AC129" s="89" t="str">
        <f t="shared" si="25"/>
        <v/>
      </c>
      <c r="AD129" s="123">
        <f t="shared" si="26"/>
        <v>0</v>
      </c>
      <c r="AE129" s="123">
        <f t="shared" si="17"/>
        <v>0</v>
      </c>
      <c r="AF129" s="123" t="str">
        <f t="shared" si="27"/>
        <v/>
      </c>
      <c r="AG129" s="124">
        <f t="shared" si="18"/>
        <v>0</v>
      </c>
      <c r="AH129" s="124">
        <f t="shared" si="19"/>
        <v>0</v>
      </c>
    </row>
    <row r="130" spans="1:34" ht="25.15" customHeight="1">
      <c r="A130" s="55">
        <f t="shared" si="14"/>
        <v>119</v>
      </c>
      <c r="B130" s="56" t="str">
        <f t="shared" si="20"/>
        <v/>
      </c>
      <c r="C130" s="131"/>
      <c r="D130" s="57" t="str">
        <f t="shared" si="21"/>
        <v/>
      </c>
      <c r="E130" s="57" t="str">
        <f t="shared" si="22"/>
        <v/>
      </c>
      <c r="F130" s="32"/>
      <c r="G130" s="32"/>
      <c r="H130" s="32"/>
      <c r="I130" s="32"/>
      <c r="J130" s="147"/>
      <c r="K130" s="33" t="str">
        <f>IF(I130="中間容量","項番11に入力してください",IFERROR(VLOOKUP(Z130,※編集不可※選択項目!$U$4:$V$195,2,0),""))</f>
        <v/>
      </c>
      <c r="L130" s="147"/>
      <c r="M130" s="149"/>
      <c r="N130" s="64" t="str">
        <f>IFERROR(VLOOKUP(C130,Sheet1!$A$2:$F$134,6,0),"")</f>
        <v/>
      </c>
      <c r="O130" s="64" t="str">
        <f t="shared" si="23"/>
        <v/>
      </c>
      <c r="P130" s="32"/>
      <c r="Q130" s="32"/>
      <c r="R130" s="67"/>
      <c r="S130" s="140"/>
      <c r="T130" s="67"/>
      <c r="U130" s="71"/>
      <c r="V130" s="84" t="str">
        <f t="shared" si="24"/>
        <v/>
      </c>
      <c r="W130" s="118"/>
      <c r="X130" s="119"/>
      <c r="Y130" s="120"/>
      <c r="Z130" s="66" t="str">
        <f t="shared" si="15"/>
        <v xml:space="preserve"> / </v>
      </c>
      <c r="AA130" s="87" t="str">
        <f t="shared" si="16"/>
        <v/>
      </c>
      <c r="AB130" s="87" t="str">
        <f>IF(I130="","",IF(I130="中間容量",J130,INDEX(※編集不可※選択項目!$E$2:$E$15,MATCH(新規登録用!I130,※編集不可※選択項目!$F$2:$F$15,0))))</f>
        <v/>
      </c>
      <c r="AC130" s="89" t="str">
        <f t="shared" si="25"/>
        <v/>
      </c>
      <c r="AD130" s="123">
        <f t="shared" si="26"/>
        <v>0</v>
      </c>
      <c r="AE130" s="123">
        <f t="shared" si="17"/>
        <v>0</v>
      </c>
      <c r="AF130" s="123" t="str">
        <f t="shared" si="27"/>
        <v/>
      </c>
      <c r="AG130" s="124">
        <f t="shared" si="18"/>
        <v>0</v>
      </c>
      <c r="AH130" s="124">
        <f t="shared" si="19"/>
        <v>0</v>
      </c>
    </row>
    <row r="131" spans="1:34" ht="25.15" customHeight="1">
      <c r="A131" s="55">
        <f t="shared" si="14"/>
        <v>120</v>
      </c>
      <c r="B131" s="56" t="str">
        <f t="shared" si="20"/>
        <v/>
      </c>
      <c r="C131" s="131"/>
      <c r="D131" s="57" t="str">
        <f t="shared" si="21"/>
        <v/>
      </c>
      <c r="E131" s="57" t="str">
        <f t="shared" si="22"/>
        <v/>
      </c>
      <c r="F131" s="32"/>
      <c r="G131" s="32"/>
      <c r="H131" s="32"/>
      <c r="I131" s="32"/>
      <c r="J131" s="147"/>
      <c r="K131" s="33" t="str">
        <f>IF(I131="中間容量","項番11に入力してください",IFERROR(VLOOKUP(Z131,※編集不可※選択項目!$U$4:$V$195,2,0),""))</f>
        <v/>
      </c>
      <c r="L131" s="147"/>
      <c r="M131" s="149"/>
      <c r="N131" s="64" t="str">
        <f>IFERROR(VLOOKUP(C131,Sheet1!$A$2:$F$134,6,0),"")</f>
        <v/>
      </c>
      <c r="O131" s="64" t="str">
        <f t="shared" si="23"/>
        <v/>
      </c>
      <c r="P131" s="32"/>
      <c r="Q131" s="32"/>
      <c r="R131" s="67"/>
      <c r="S131" s="140"/>
      <c r="T131" s="67"/>
      <c r="U131" s="71"/>
      <c r="V131" s="84" t="str">
        <f t="shared" si="24"/>
        <v/>
      </c>
      <c r="W131" s="118"/>
      <c r="X131" s="119"/>
      <c r="Y131" s="120"/>
      <c r="Z131" s="66" t="str">
        <f t="shared" si="15"/>
        <v xml:space="preserve"> / </v>
      </c>
      <c r="AA131" s="87" t="str">
        <f t="shared" si="16"/>
        <v/>
      </c>
      <c r="AB131" s="87" t="str">
        <f>IF(I131="","",IF(I131="中間容量",J131,INDEX(※編集不可※選択項目!$E$2:$E$15,MATCH(新規登録用!I131,※編集不可※選択項目!$F$2:$F$15,0))))</f>
        <v/>
      </c>
      <c r="AC131" s="89" t="str">
        <f t="shared" si="25"/>
        <v/>
      </c>
      <c r="AD131" s="123">
        <f t="shared" si="26"/>
        <v>0</v>
      </c>
      <c r="AE131" s="123">
        <f t="shared" si="17"/>
        <v>0</v>
      </c>
      <c r="AF131" s="123" t="str">
        <f t="shared" si="27"/>
        <v/>
      </c>
      <c r="AG131" s="124">
        <f t="shared" si="18"/>
        <v>0</v>
      </c>
      <c r="AH131" s="124">
        <f t="shared" si="19"/>
        <v>0</v>
      </c>
    </row>
    <row r="132" spans="1:34" ht="25.15" customHeight="1">
      <c r="A132" s="55">
        <f t="shared" si="14"/>
        <v>121</v>
      </c>
      <c r="B132" s="56" t="str">
        <f t="shared" si="20"/>
        <v/>
      </c>
      <c r="C132" s="131"/>
      <c r="D132" s="57" t="str">
        <f t="shared" si="21"/>
        <v/>
      </c>
      <c r="E132" s="57" t="str">
        <f t="shared" si="22"/>
        <v/>
      </c>
      <c r="F132" s="32"/>
      <c r="G132" s="32"/>
      <c r="H132" s="32"/>
      <c r="I132" s="32"/>
      <c r="J132" s="147"/>
      <c r="K132" s="33" t="str">
        <f>IF(I132="中間容量","項番11に入力してください",IFERROR(VLOOKUP(Z132,※編集不可※選択項目!$U$4:$V$195,2,0),""))</f>
        <v/>
      </c>
      <c r="L132" s="147"/>
      <c r="M132" s="149"/>
      <c r="N132" s="64" t="str">
        <f>IFERROR(VLOOKUP(C132,Sheet1!$A$2:$F$134,6,0),"")</f>
        <v/>
      </c>
      <c r="O132" s="64" t="str">
        <f t="shared" si="23"/>
        <v/>
      </c>
      <c r="P132" s="32"/>
      <c r="Q132" s="32"/>
      <c r="R132" s="67"/>
      <c r="S132" s="140"/>
      <c r="T132" s="67"/>
      <c r="U132" s="71"/>
      <c r="V132" s="84" t="str">
        <f t="shared" si="24"/>
        <v/>
      </c>
      <c r="W132" s="118"/>
      <c r="X132" s="119"/>
      <c r="Y132" s="120"/>
      <c r="Z132" s="66" t="str">
        <f t="shared" si="15"/>
        <v xml:space="preserve"> / </v>
      </c>
      <c r="AA132" s="87" t="str">
        <f t="shared" si="16"/>
        <v/>
      </c>
      <c r="AB132" s="87" t="str">
        <f>IF(I132="","",IF(I132="中間容量",J132,INDEX(※編集不可※選択項目!$E$2:$E$15,MATCH(新規登録用!I132,※編集不可※選択項目!$F$2:$F$15,0))))</f>
        <v/>
      </c>
      <c r="AC132" s="89" t="str">
        <f t="shared" si="25"/>
        <v/>
      </c>
      <c r="AD132" s="123">
        <f t="shared" si="26"/>
        <v>0</v>
      </c>
      <c r="AE132" s="123">
        <f t="shared" si="17"/>
        <v>0</v>
      </c>
      <c r="AF132" s="123" t="str">
        <f t="shared" si="27"/>
        <v/>
      </c>
      <c r="AG132" s="124">
        <f t="shared" si="18"/>
        <v>0</v>
      </c>
      <c r="AH132" s="124">
        <f t="shared" si="19"/>
        <v>0</v>
      </c>
    </row>
    <row r="133" spans="1:34" ht="25.15" customHeight="1">
      <c r="A133" s="55">
        <f t="shared" si="14"/>
        <v>122</v>
      </c>
      <c r="B133" s="56" t="str">
        <f t="shared" si="20"/>
        <v/>
      </c>
      <c r="C133" s="131"/>
      <c r="D133" s="57" t="str">
        <f t="shared" si="21"/>
        <v/>
      </c>
      <c r="E133" s="57" t="str">
        <f t="shared" si="22"/>
        <v/>
      </c>
      <c r="F133" s="32"/>
      <c r="G133" s="32"/>
      <c r="H133" s="32"/>
      <c r="I133" s="32"/>
      <c r="J133" s="147"/>
      <c r="K133" s="33" t="str">
        <f>IF(I133="中間容量","項番11に入力してください",IFERROR(VLOOKUP(Z133,※編集不可※選択項目!$U$4:$V$195,2,0),""))</f>
        <v/>
      </c>
      <c r="L133" s="147"/>
      <c r="M133" s="149"/>
      <c r="N133" s="64" t="str">
        <f>IFERROR(VLOOKUP(C133,Sheet1!$A$2:$F$134,6,0),"")</f>
        <v/>
      </c>
      <c r="O133" s="64" t="str">
        <f t="shared" si="23"/>
        <v/>
      </c>
      <c r="P133" s="32"/>
      <c r="Q133" s="32"/>
      <c r="R133" s="67"/>
      <c r="S133" s="140"/>
      <c r="T133" s="67"/>
      <c r="U133" s="71"/>
      <c r="V133" s="84" t="str">
        <f t="shared" si="24"/>
        <v/>
      </c>
      <c r="W133" s="118"/>
      <c r="X133" s="119"/>
      <c r="Y133" s="120"/>
      <c r="Z133" s="66" t="str">
        <f t="shared" si="15"/>
        <v xml:space="preserve"> / </v>
      </c>
      <c r="AA133" s="87" t="str">
        <f t="shared" si="16"/>
        <v/>
      </c>
      <c r="AB133" s="87" t="str">
        <f>IF(I133="","",IF(I133="中間容量",J133,INDEX(※編集不可※選択項目!$E$2:$E$15,MATCH(新規登録用!I133,※編集不可※選択項目!$F$2:$F$15,0))))</f>
        <v/>
      </c>
      <c r="AC133" s="89" t="str">
        <f t="shared" si="25"/>
        <v/>
      </c>
      <c r="AD133" s="123">
        <f t="shared" si="26"/>
        <v>0</v>
      </c>
      <c r="AE133" s="123">
        <f t="shared" si="17"/>
        <v>0</v>
      </c>
      <c r="AF133" s="123" t="str">
        <f t="shared" si="27"/>
        <v/>
      </c>
      <c r="AG133" s="124">
        <f t="shared" si="18"/>
        <v>0</v>
      </c>
      <c r="AH133" s="124">
        <f t="shared" si="19"/>
        <v>0</v>
      </c>
    </row>
    <row r="134" spans="1:34" ht="25.15" customHeight="1">
      <c r="A134" s="55">
        <f t="shared" si="14"/>
        <v>123</v>
      </c>
      <c r="B134" s="56" t="str">
        <f t="shared" si="20"/>
        <v/>
      </c>
      <c r="C134" s="131"/>
      <c r="D134" s="57" t="str">
        <f t="shared" si="21"/>
        <v/>
      </c>
      <c r="E134" s="57" t="str">
        <f t="shared" si="22"/>
        <v/>
      </c>
      <c r="F134" s="32"/>
      <c r="G134" s="32"/>
      <c r="H134" s="32"/>
      <c r="I134" s="32"/>
      <c r="J134" s="147"/>
      <c r="K134" s="33" t="str">
        <f>IF(I134="中間容量","項番11に入力してください",IFERROR(VLOOKUP(Z134,※編集不可※選択項目!$U$4:$V$195,2,0),""))</f>
        <v/>
      </c>
      <c r="L134" s="147"/>
      <c r="M134" s="149"/>
      <c r="N134" s="64" t="str">
        <f>IFERROR(VLOOKUP(C134,Sheet1!$A$2:$F$134,6,0),"")</f>
        <v/>
      </c>
      <c r="O134" s="64" t="str">
        <f t="shared" si="23"/>
        <v/>
      </c>
      <c r="P134" s="32"/>
      <c r="Q134" s="32"/>
      <c r="R134" s="67"/>
      <c r="S134" s="140"/>
      <c r="T134" s="67"/>
      <c r="U134" s="71"/>
      <c r="V134" s="84" t="str">
        <f t="shared" si="24"/>
        <v/>
      </c>
      <c r="W134" s="118"/>
      <c r="X134" s="119"/>
      <c r="Y134" s="120"/>
      <c r="Z134" s="66" t="str">
        <f t="shared" si="15"/>
        <v xml:space="preserve"> / </v>
      </c>
      <c r="AA134" s="87" t="str">
        <f t="shared" si="16"/>
        <v/>
      </c>
      <c r="AB134" s="87" t="str">
        <f>IF(I134="","",IF(I134="中間容量",J134,INDEX(※編集不可※選択項目!$E$2:$E$15,MATCH(新規登録用!I134,※編集不可※選択項目!$F$2:$F$15,0))))</f>
        <v/>
      </c>
      <c r="AC134" s="89" t="str">
        <f t="shared" si="25"/>
        <v/>
      </c>
      <c r="AD134" s="123">
        <f t="shared" si="26"/>
        <v>0</v>
      </c>
      <c r="AE134" s="123">
        <f t="shared" si="17"/>
        <v>0</v>
      </c>
      <c r="AF134" s="123" t="str">
        <f t="shared" si="27"/>
        <v/>
      </c>
      <c r="AG134" s="124">
        <f t="shared" si="18"/>
        <v>0</v>
      </c>
      <c r="AH134" s="124">
        <f t="shared" si="19"/>
        <v>0</v>
      </c>
    </row>
    <row r="135" spans="1:34" ht="25.15" customHeight="1">
      <c r="A135" s="55">
        <f t="shared" si="14"/>
        <v>124</v>
      </c>
      <c r="B135" s="56" t="str">
        <f t="shared" si="20"/>
        <v/>
      </c>
      <c r="C135" s="131"/>
      <c r="D135" s="57" t="str">
        <f t="shared" si="21"/>
        <v/>
      </c>
      <c r="E135" s="57" t="str">
        <f t="shared" si="22"/>
        <v/>
      </c>
      <c r="F135" s="32"/>
      <c r="G135" s="32"/>
      <c r="H135" s="32"/>
      <c r="I135" s="32"/>
      <c r="J135" s="147"/>
      <c r="K135" s="33" t="str">
        <f>IF(I135="中間容量","項番11に入力してください",IFERROR(VLOOKUP(Z135,※編集不可※選択項目!$U$4:$V$195,2,0),""))</f>
        <v/>
      </c>
      <c r="L135" s="147"/>
      <c r="M135" s="149"/>
      <c r="N135" s="64" t="str">
        <f>IFERROR(VLOOKUP(C135,Sheet1!$A$2:$F$134,6,0),"")</f>
        <v/>
      </c>
      <c r="O135" s="64" t="str">
        <f t="shared" si="23"/>
        <v/>
      </c>
      <c r="P135" s="32"/>
      <c r="Q135" s="32"/>
      <c r="R135" s="67"/>
      <c r="S135" s="140"/>
      <c r="T135" s="67"/>
      <c r="U135" s="71"/>
      <c r="V135" s="84" t="str">
        <f t="shared" si="24"/>
        <v/>
      </c>
      <c r="W135" s="118"/>
      <c r="X135" s="119"/>
      <c r="Y135" s="120"/>
      <c r="Z135" s="66" t="str">
        <f t="shared" si="15"/>
        <v xml:space="preserve"> / </v>
      </c>
      <c r="AA135" s="87" t="str">
        <f t="shared" si="16"/>
        <v/>
      </c>
      <c r="AB135" s="87" t="str">
        <f>IF(I135="","",IF(I135="中間容量",J135,INDEX(※編集不可※選択項目!$E$2:$E$15,MATCH(新規登録用!I135,※編集不可※選択項目!$F$2:$F$15,0))))</f>
        <v/>
      </c>
      <c r="AC135" s="89" t="str">
        <f t="shared" si="25"/>
        <v/>
      </c>
      <c r="AD135" s="123">
        <f t="shared" si="26"/>
        <v>0</v>
      </c>
      <c r="AE135" s="123">
        <f t="shared" si="17"/>
        <v>0</v>
      </c>
      <c r="AF135" s="123" t="str">
        <f t="shared" si="27"/>
        <v/>
      </c>
      <c r="AG135" s="124">
        <f t="shared" si="18"/>
        <v>0</v>
      </c>
      <c r="AH135" s="124">
        <f t="shared" si="19"/>
        <v>0</v>
      </c>
    </row>
    <row r="136" spans="1:34" ht="25.15" customHeight="1">
      <c r="A136" s="55">
        <f t="shared" si="14"/>
        <v>125</v>
      </c>
      <c r="B136" s="56" t="str">
        <f t="shared" si="20"/>
        <v/>
      </c>
      <c r="C136" s="131"/>
      <c r="D136" s="57" t="str">
        <f t="shared" si="21"/>
        <v/>
      </c>
      <c r="E136" s="57" t="str">
        <f t="shared" si="22"/>
        <v/>
      </c>
      <c r="F136" s="32"/>
      <c r="G136" s="32"/>
      <c r="H136" s="32"/>
      <c r="I136" s="32"/>
      <c r="J136" s="147"/>
      <c r="K136" s="33" t="str">
        <f>IF(I136="中間容量","項番11に入力してください",IFERROR(VLOOKUP(Z136,※編集不可※選択項目!$U$4:$V$195,2,0),""))</f>
        <v/>
      </c>
      <c r="L136" s="147"/>
      <c r="M136" s="149"/>
      <c r="N136" s="64" t="str">
        <f>IFERROR(VLOOKUP(C136,Sheet1!$A$2:$F$134,6,0),"")</f>
        <v/>
      </c>
      <c r="O136" s="64" t="str">
        <f t="shared" si="23"/>
        <v/>
      </c>
      <c r="P136" s="32"/>
      <c r="Q136" s="32"/>
      <c r="R136" s="67"/>
      <c r="S136" s="140"/>
      <c r="T136" s="67"/>
      <c r="U136" s="71"/>
      <c r="V136" s="84" t="str">
        <f t="shared" si="24"/>
        <v/>
      </c>
      <c r="W136" s="118"/>
      <c r="X136" s="119"/>
      <c r="Y136" s="120"/>
      <c r="Z136" s="66" t="str">
        <f t="shared" si="15"/>
        <v xml:space="preserve"> / </v>
      </c>
      <c r="AA136" s="87" t="str">
        <f t="shared" si="16"/>
        <v/>
      </c>
      <c r="AB136" s="87" t="str">
        <f>IF(I136="","",IF(I136="中間容量",J136,INDEX(※編集不可※選択項目!$E$2:$E$15,MATCH(新規登録用!I136,※編集不可※選択項目!$F$2:$F$15,0))))</f>
        <v/>
      </c>
      <c r="AC136" s="89" t="str">
        <f t="shared" si="25"/>
        <v/>
      </c>
      <c r="AD136" s="123">
        <f t="shared" si="26"/>
        <v>0</v>
      </c>
      <c r="AE136" s="123">
        <f t="shared" si="17"/>
        <v>0</v>
      </c>
      <c r="AF136" s="123" t="str">
        <f t="shared" si="27"/>
        <v/>
      </c>
      <c r="AG136" s="124">
        <f t="shared" si="18"/>
        <v>0</v>
      </c>
      <c r="AH136" s="124">
        <f t="shared" si="19"/>
        <v>0</v>
      </c>
    </row>
    <row r="137" spans="1:34" ht="25.15" customHeight="1">
      <c r="A137" s="55">
        <f t="shared" si="14"/>
        <v>126</v>
      </c>
      <c r="B137" s="56" t="str">
        <f t="shared" si="20"/>
        <v/>
      </c>
      <c r="C137" s="131"/>
      <c r="D137" s="57" t="str">
        <f t="shared" si="21"/>
        <v/>
      </c>
      <c r="E137" s="57" t="str">
        <f t="shared" si="22"/>
        <v/>
      </c>
      <c r="F137" s="32"/>
      <c r="G137" s="32"/>
      <c r="H137" s="32"/>
      <c r="I137" s="32"/>
      <c r="J137" s="147"/>
      <c r="K137" s="33" t="str">
        <f>IF(I137="中間容量","項番11に入力してください",IFERROR(VLOOKUP(Z137,※編集不可※選択項目!$U$4:$V$195,2,0),""))</f>
        <v/>
      </c>
      <c r="L137" s="147"/>
      <c r="M137" s="149"/>
      <c r="N137" s="64" t="str">
        <f>IFERROR(VLOOKUP(C137,Sheet1!$A$2:$F$134,6,0),"")</f>
        <v/>
      </c>
      <c r="O137" s="64" t="str">
        <f t="shared" si="23"/>
        <v/>
      </c>
      <c r="P137" s="32"/>
      <c r="Q137" s="32"/>
      <c r="R137" s="67"/>
      <c r="S137" s="140"/>
      <c r="T137" s="67"/>
      <c r="U137" s="71"/>
      <c r="V137" s="84" t="str">
        <f t="shared" si="24"/>
        <v/>
      </c>
      <c r="W137" s="118"/>
      <c r="X137" s="119"/>
      <c r="Y137" s="120"/>
      <c r="Z137" s="66" t="str">
        <f t="shared" si="15"/>
        <v xml:space="preserve"> / </v>
      </c>
      <c r="AA137" s="87" t="str">
        <f t="shared" si="16"/>
        <v/>
      </c>
      <c r="AB137" s="87" t="str">
        <f>IF(I137="","",IF(I137="中間容量",J137,INDEX(※編集不可※選択項目!$E$2:$E$15,MATCH(新規登録用!I137,※編集不可※選択項目!$F$2:$F$15,0))))</f>
        <v/>
      </c>
      <c r="AC137" s="89" t="str">
        <f t="shared" si="25"/>
        <v/>
      </c>
      <c r="AD137" s="123">
        <f t="shared" si="26"/>
        <v>0</v>
      </c>
      <c r="AE137" s="123">
        <f t="shared" si="17"/>
        <v>0</v>
      </c>
      <c r="AF137" s="123" t="str">
        <f t="shared" si="27"/>
        <v/>
      </c>
      <c r="AG137" s="124">
        <f t="shared" si="18"/>
        <v>0</v>
      </c>
      <c r="AH137" s="124">
        <f t="shared" si="19"/>
        <v>0</v>
      </c>
    </row>
    <row r="138" spans="1:34" ht="25.15" customHeight="1">
      <c r="A138" s="55">
        <f t="shared" si="14"/>
        <v>127</v>
      </c>
      <c r="B138" s="56" t="str">
        <f t="shared" si="20"/>
        <v/>
      </c>
      <c r="C138" s="131"/>
      <c r="D138" s="57" t="str">
        <f t="shared" si="21"/>
        <v/>
      </c>
      <c r="E138" s="57" t="str">
        <f t="shared" si="22"/>
        <v/>
      </c>
      <c r="F138" s="32"/>
      <c r="G138" s="32"/>
      <c r="H138" s="32"/>
      <c r="I138" s="32"/>
      <c r="J138" s="147"/>
      <c r="K138" s="33" t="str">
        <f>IF(I138="中間容量","項番11に入力してください",IFERROR(VLOOKUP(Z138,※編集不可※選択項目!$U$4:$V$195,2,0),""))</f>
        <v/>
      </c>
      <c r="L138" s="147"/>
      <c r="M138" s="149"/>
      <c r="N138" s="64" t="str">
        <f>IFERROR(VLOOKUP(C138,Sheet1!$A$2:$F$134,6,0),"")</f>
        <v/>
      </c>
      <c r="O138" s="64" t="str">
        <f t="shared" si="23"/>
        <v/>
      </c>
      <c r="P138" s="32"/>
      <c r="Q138" s="32"/>
      <c r="R138" s="67"/>
      <c r="S138" s="140"/>
      <c r="T138" s="67"/>
      <c r="U138" s="71"/>
      <c r="V138" s="84" t="str">
        <f t="shared" si="24"/>
        <v/>
      </c>
      <c r="W138" s="118"/>
      <c r="X138" s="119"/>
      <c r="Y138" s="120"/>
      <c r="Z138" s="66" t="str">
        <f t="shared" si="15"/>
        <v xml:space="preserve"> / </v>
      </c>
      <c r="AA138" s="87" t="str">
        <f t="shared" si="16"/>
        <v/>
      </c>
      <c r="AB138" s="87" t="str">
        <f>IF(I138="","",IF(I138="中間容量",J138,INDEX(※編集不可※選択項目!$E$2:$E$15,MATCH(新規登録用!I138,※編集不可※選択項目!$F$2:$F$15,0))))</f>
        <v/>
      </c>
      <c r="AC138" s="89" t="str">
        <f t="shared" si="25"/>
        <v/>
      </c>
      <c r="AD138" s="123">
        <f t="shared" si="26"/>
        <v>0</v>
      </c>
      <c r="AE138" s="123">
        <f t="shared" si="17"/>
        <v>0</v>
      </c>
      <c r="AF138" s="123" t="str">
        <f t="shared" si="27"/>
        <v/>
      </c>
      <c r="AG138" s="124">
        <f t="shared" si="18"/>
        <v>0</v>
      </c>
      <c r="AH138" s="124">
        <f t="shared" si="19"/>
        <v>0</v>
      </c>
    </row>
    <row r="139" spans="1:34" ht="25.15" customHeight="1">
      <c r="A139" s="55">
        <f t="shared" si="14"/>
        <v>128</v>
      </c>
      <c r="B139" s="56" t="str">
        <f t="shared" si="20"/>
        <v/>
      </c>
      <c r="C139" s="131"/>
      <c r="D139" s="57" t="str">
        <f t="shared" si="21"/>
        <v/>
      </c>
      <c r="E139" s="57" t="str">
        <f t="shared" si="22"/>
        <v/>
      </c>
      <c r="F139" s="32"/>
      <c r="G139" s="32"/>
      <c r="H139" s="32"/>
      <c r="I139" s="32"/>
      <c r="J139" s="147"/>
      <c r="K139" s="33" t="str">
        <f>IF(I139="中間容量","項番11に入力してください",IFERROR(VLOOKUP(Z139,※編集不可※選択項目!$U$4:$V$195,2,0),""))</f>
        <v/>
      </c>
      <c r="L139" s="147"/>
      <c r="M139" s="149"/>
      <c r="N139" s="64" t="str">
        <f>IFERROR(VLOOKUP(C139,Sheet1!$A$2:$F$134,6,0),"")</f>
        <v/>
      </c>
      <c r="O139" s="64" t="str">
        <f t="shared" si="23"/>
        <v/>
      </c>
      <c r="P139" s="32"/>
      <c r="Q139" s="32"/>
      <c r="R139" s="67"/>
      <c r="S139" s="140"/>
      <c r="T139" s="67"/>
      <c r="U139" s="71"/>
      <c r="V139" s="84" t="str">
        <f t="shared" si="24"/>
        <v/>
      </c>
      <c r="W139" s="118"/>
      <c r="X139" s="119"/>
      <c r="Y139" s="120"/>
      <c r="Z139" s="66" t="str">
        <f t="shared" si="15"/>
        <v xml:space="preserve"> / </v>
      </c>
      <c r="AA139" s="87" t="str">
        <f t="shared" si="16"/>
        <v/>
      </c>
      <c r="AB139" s="87" t="str">
        <f>IF(I139="","",IF(I139="中間容量",J139,INDEX(※編集不可※選択項目!$E$2:$E$15,MATCH(新規登録用!I139,※編集不可※選択項目!$F$2:$F$15,0))))</f>
        <v/>
      </c>
      <c r="AC139" s="89" t="str">
        <f t="shared" si="25"/>
        <v/>
      </c>
      <c r="AD139" s="123">
        <f t="shared" si="26"/>
        <v>0</v>
      </c>
      <c r="AE139" s="123">
        <f t="shared" si="17"/>
        <v>0</v>
      </c>
      <c r="AF139" s="123" t="str">
        <f t="shared" si="27"/>
        <v/>
      </c>
      <c r="AG139" s="124">
        <f t="shared" si="18"/>
        <v>0</v>
      </c>
      <c r="AH139" s="124">
        <f t="shared" si="19"/>
        <v>0</v>
      </c>
    </row>
    <row r="140" spans="1:34" ht="25.15" customHeight="1">
      <c r="A140" s="55">
        <f t="shared" ref="A140:A203" si="28">ROW()-11</f>
        <v>129</v>
      </c>
      <c r="B140" s="56" t="str">
        <f t="shared" si="20"/>
        <v/>
      </c>
      <c r="C140" s="131"/>
      <c r="D140" s="57" t="str">
        <f t="shared" si="21"/>
        <v/>
      </c>
      <c r="E140" s="57" t="str">
        <f t="shared" si="22"/>
        <v/>
      </c>
      <c r="F140" s="32"/>
      <c r="G140" s="32"/>
      <c r="H140" s="32"/>
      <c r="I140" s="32"/>
      <c r="J140" s="147"/>
      <c r="K140" s="33" t="str">
        <f>IF(I140="中間容量","項番11に入力してください",IFERROR(VLOOKUP(Z140,※編集不可※選択項目!$U$4:$V$195,2,0),""))</f>
        <v/>
      </c>
      <c r="L140" s="147"/>
      <c r="M140" s="149"/>
      <c r="N140" s="64" t="str">
        <f>IFERROR(VLOOKUP(C140,Sheet1!$A$2:$F$134,6,0),"")</f>
        <v/>
      </c>
      <c r="O140" s="64" t="str">
        <f t="shared" si="23"/>
        <v/>
      </c>
      <c r="P140" s="32"/>
      <c r="Q140" s="32"/>
      <c r="R140" s="67"/>
      <c r="S140" s="140"/>
      <c r="T140" s="67"/>
      <c r="U140" s="71"/>
      <c r="V140" s="84" t="str">
        <f t="shared" si="24"/>
        <v/>
      </c>
      <c r="W140" s="118"/>
      <c r="X140" s="119"/>
      <c r="Y140" s="120"/>
      <c r="Z140" s="66" t="str">
        <f t="shared" ref="Z140:Z203" si="29">C140&amp;H140&amp;" / "&amp;I140</f>
        <v xml:space="preserve"> / </v>
      </c>
      <c r="AA140" s="87" t="str">
        <f t="shared" ref="AA140:AA203" si="30">RIGHT($H140,4)</f>
        <v/>
      </c>
      <c r="AB140" s="87" t="str">
        <f>IF(I140="","",IF(I140="中間容量",J140,INDEX(※編集不可※選択項目!$E$2:$E$15,MATCH(新規登録用!I140,※編集不可※選択項目!$F$2:$F$15,0))))</f>
        <v/>
      </c>
      <c r="AC140" s="89" t="str">
        <f t="shared" si="25"/>
        <v/>
      </c>
      <c r="AD140" s="123">
        <f t="shared" si="26"/>
        <v>0</v>
      </c>
      <c r="AE140" s="123">
        <f t="shared" ref="AE140:AE203" si="31">IF(AND($G140&lt;&gt;"",COUNTIF($G140,"*■*")&gt;0,$S140=""),1,0)</f>
        <v>0</v>
      </c>
      <c r="AF140" s="123" t="str">
        <f t="shared" si="27"/>
        <v/>
      </c>
      <c r="AG140" s="124">
        <f t="shared" ref="AG140:AG203" si="32">IF(AF140="",0,COUNTIF($AF$12:$AF$1048576,AF140))</f>
        <v>0</v>
      </c>
      <c r="AH140" s="124">
        <f t="shared" ref="AH140:AH203" si="33">IF(AND(($C140&lt;&gt;""),IF($N140&gt;$O140,1,0)),1,0)</f>
        <v>0</v>
      </c>
    </row>
    <row r="141" spans="1:34" ht="25.15" customHeight="1">
      <c r="A141" s="55">
        <f t="shared" si="28"/>
        <v>130</v>
      </c>
      <c r="B141" s="56" t="str">
        <f t="shared" ref="B141:B204" si="34">IF(C141="","",$A$1)</f>
        <v/>
      </c>
      <c r="C141" s="131"/>
      <c r="D141" s="57" t="str">
        <f t="shared" ref="D141:D204" si="35">IF($C$2="","",IF($B141&lt;&gt;"",$C$2,""))</f>
        <v/>
      </c>
      <c r="E141" s="57" t="str">
        <f t="shared" ref="E141:E204" si="36">IF($F$2="","",IF($B141&lt;&gt;"",$F$2,""))</f>
        <v/>
      </c>
      <c r="F141" s="32"/>
      <c r="G141" s="32"/>
      <c r="H141" s="32"/>
      <c r="I141" s="32"/>
      <c r="J141" s="147"/>
      <c r="K141" s="33" t="str">
        <f>IF(I141="中間容量","項番11に入力してください",IFERROR(VLOOKUP(Z141,※編集不可※選択項目!$U$4:$V$195,2,0),""))</f>
        <v/>
      </c>
      <c r="L141" s="147"/>
      <c r="M141" s="149"/>
      <c r="N141" s="64" t="str">
        <f>IFERROR(VLOOKUP(C141,Sheet1!$A$2:$F$134,6,0),"")</f>
        <v/>
      </c>
      <c r="O141" s="64" t="str">
        <f t="shared" ref="O141:O204" si="37">IF(I141="中間容量",IFERROR(ROUNDDOWN(L141/M141,2),""),IFERROR(ROUNDDOWN(K141/M141,2),""))</f>
        <v/>
      </c>
      <c r="P141" s="32"/>
      <c r="Q141" s="32"/>
      <c r="R141" s="67"/>
      <c r="S141" s="140"/>
      <c r="T141" s="67"/>
      <c r="U141" s="71"/>
      <c r="V141" s="84" t="str">
        <f t="shared" ref="V141:V204" si="38">IF(G141="","",G141&amp;H141&amp;I141&amp;J141)</f>
        <v/>
      </c>
      <c r="W141" s="118"/>
      <c r="X141" s="119"/>
      <c r="Y141" s="120"/>
      <c r="Z141" s="66" t="str">
        <f t="shared" si="29"/>
        <v xml:space="preserve"> / </v>
      </c>
      <c r="AA141" s="87" t="str">
        <f t="shared" si="30"/>
        <v/>
      </c>
      <c r="AB141" s="87" t="str">
        <f>IF(I141="","",IF(I141="中間容量",J141,INDEX(※編集不可※選択項目!$E$2:$E$15,MATCH(新規登録用!I141,※編集不可※選択項目!$F$2:$F$15,0))))</f>
        <v/>
      </c>
      <c r="AC141" s="89" t="str">
        <f t="shared" ref="AC141:AC204" si="39">IF(I141="中間容量",L141,K141)</f>
        <v/>
      </c>
      <c r="AD141" s="123">
        <f t="shared" ref="AD141:AD204" si="40">IF(AND(($C141&lt;&gt;""),(OR($C$2="",$F$2="",$G$3="",F141="",G141="",H141="",I141="",AND(I141="中間容量",J141=""),M141="",P141="",Q141=""))),1,0)</f>
        <v>0</v>
      </c>
      <c r="AE141" s="123">
        <f t="shared" si="31"/>
        <v>0</v>
      </c>
      <c r="AF141" s="123" t="str">
        <f t="shared" ref="AF141:AF204" si="41">TEXT(V141,"G/標準")</f>
        <v/>
      </c>
      <c r="AG141" s="124">
        <f t="shared" si="32"/>
        <v>0</v>
      </c>
      <c r="AH141" s="124">
        <f t="shared" si="33"/>
        <v>0</v>
      </c>
    </row>
    <row r="142" spans="1:34" ht="25.15" customHeight="1">
      <c r="A142" s="55">
        <f t="shared" si="28"/>
        <v>131</v>
      </c>
      <c r="B142" s="56" t="str">
        <f t="shared" si="34"/>
        <v/>
      </c>
      <c r="C142" s="131"/>
      <c r="D142" s="57" t="str">
        <f t="shared" si="35"/>
        <v/>
      </c>
      <c r="E142" s="57" t="str">
        <f t="shared" si="36"/>
        <v/>
      </c>
      <c r="F142" s="32"/>
      <c r="G142" s="32"/>
      <c r="H142" s="32"/>
      <c r="I142" s="32"/>
      <c r="J142" s="147"/>
      <c r="K142" s="33" t="str">
        <f>IF(I142="中間容量","項番11に入力してください",IFERROR(VLOOKUP(Z142,※編集不可※選択項目!$U$4:$V$195,2,0),""))</f>
        <v/>
      </c>
      <c r="L142" s="147"/>
      <c r="M142" s="149"/>
      <c r="N142" s="64" t="str">
        <f>IFERROR(VLOOKUP(C142,Sheet1!$A$2:$F$134,6,0),"")</f>
        <v/>
      </c>
      <c r="O142" s="64" t="str">
        <f t="shared" si="37"/>
        <v/>
      </c>
      <c r="P142" s="32"/>
      <c r="Q142" s="32"/>
      <c r="R142" s="67"/>
      <c r="S142" s="140"/>
      <c r="T142" s="67"/>
      <c r="U142" s="71"/>
      <c r="V142" s="84" t="str">
        <f t="shared" si="38"/>
        <v/>
      </c>
      <c r="W142" s="118"/>
      <c r="X142" s="119"/>
      <c r="Y142" s="120"/>
      <c r="Z142" s="66" t="str">
        <f t="shared" si="29"/>
        <v xml:space="preserve"> / </v>
      </c>
      <c r="AA142" s="87" t="str">
        <f t="shared" si="30"/>
        <v/>
      </c>
      <c r="AB142" s="87" t="str">
        <f>IF(I142="","",IF(I142="中間容量",J142,INDEX(※編集不可※選択項目!$E$2:$E$15,MATCH(新規登録用!I142,※編集不可※選択項目!$F$2:$F$15,0))))</f>
        <v/>
      </c>
      <c r="AC142" s="89" t="str">
        <f t="shared" si="39"/>
        <v/>
      </c>
      <c r="AD142" s="123">
        <f t="shared" si="40"/>
        <v>0</v>
      </c>
      <c r="AE142" s="123">
        <f t="shared" si="31"/>
        <v>0</v>
      </c>
      <c r="AF142" s="123" t="str">
        <f t="shared" si="41"/>
        <v/>
      </c>
      <c r="AG142" s="124">
        <f t="shared" si="32"/>
        <v>0</v>
      </c>
      <c r="AH142" s="124">
        <f t="shared" si="33"/>
        <v>0</v>
      </c>
    </row>
    <row r="143" spans="1:34" ht="25.15" customHeight="1">
      <c r="A143" s="55">
        <f t="shared" si="28"/>
        <v>132</v>
      </c>
      <c r="B143" s="56" t="str">
        <f t="shared" si="34"/>
        <v/>
      </c>
      <c r="C143" s="131"/>
      <c r="D143" s="57" t="str">
        <f t="shared" si="35"/>
        <v/>
      </c>
      <c r="E143" s="57" t="str">
        <f t="shared" si="36"/>
        <v/>
      </c>
      <c r="F143" s="32"/>
      <c r="G143" s="32"/>
      <c r="H143" s="32"/>
      <c r="I143" s="32"/>
      <c r="J143" s="147"/>
      <c r="K143" s="33" t="str">
        <f>IF(I143="中間容量","項番11に入力してください",IFERROR(VLOOKUP(Z143,※編集不可※選択項目!$U$4:$V$195,2,0),""))</f>
        <v/>
      </c>
      <c r="L143" s="147"/>
      <c r="M143" s="149"/>
      <c r="N143" s="64" t="str">
        <f>IFERROR(VLOOKUP(C143,Sheet1!$A$2:$F$134,6,0),"")</f>
        <v/>
      </c>
      <c r="O143" s="64" t="str">
        <f t="shared" si="37"/>
        <v/>
      </c>
      <c r="P143" s="32"/>
      <c r="Q143" s="32"/>
      <c r="R143" s="67"/>
      <c r="S143" s="140"/>
      <c r="T143" s="67"/>
      <c r="U143" s="71"/>
      <c r="V143" s="84" t="str">
        <f t="shared" si="38"/>
        <v/>
      </c>
      <c r="W143" s="118"/>
      <c r="X143" s="119"/>
      <c r="Y143" s="120"/>
      <c r="Z143" s="66" t="str">
        <f t="shared" si="29"/>
        <v xml:space="preserve"> / </v>
      </c>
      <c r="AA143" s="87" t="str">
        <f t="shared" si="30"/>
        <v/>
      </c>
      <c r="AB143" s="87" t="str">
        <f>IF(I143="","",IF(I143="中間容量",J143,INDEX(※編集不可※選択項目!$E$2:$E$15,MATCH(新規登録用!I143,※編集不可※選択項目!$F$2:$F$15,0))))</f>
        <v/>
      </c>
      <c r="AC143" s="89" t="str">
        <f t="shared" si="39"/>
        <v/>
      </c>
      <c r="AD143" s="123">
        <f t="shared" si="40"/>
        <v>0</v>
      </c>
      <c r="AE143" s="123">
        <f t="shared" si="31"/>
        <v>0</v>
      </c>
      <c r="AF143" s="123" t="str">
        <f t="shared" si="41"/>
        <v/>
      </c>
      <c r="AG143" s="124">
        <f t="shared" si="32"/>
        <v>0</v>
      </c>
      <c r="AH143" s="124">
        <f t="shared" si="33"/>
        <v>0</v>
      </c>
    </row>
    <row r="144" spans="1:34" ht="25.15" customHeight="1">
      <c r="A144" s="55">
        <f t="shared" si="28"/>
        <v>133</v>
      </c>
      <c r="B144" s="56" t="str">
        <f t="shared" si="34"/>
        <v/>
      </c>
      <c r="C144" s="131"/>
      <c r="D144" s="57" t="str">
        <f t="shared" si="35"/>
        <v/>
      </c>
      <c r="E144" s="57" t="str">
        <f t="shared" si="36"/>
        <v/>
      </c>
      <c r="F144" s="32"/>
      <c r="G144" s="32"/>
      <c r="H144" s="32"/>
      <c r="I144" s="32"/>
      <c r="J144" s="147"/>
      <c r="K144" s="33" t="str">
        <f>IF(I144="中間容量","項番11に入力してください",IFERROR(VLOOKUP(Z144,※編集不可※選択項目!$U$4:$V$195,2,0),""))</f>
        <v/>
      </c>
      <c r="L144" s="147"/>
      <c r="M144" s="149"/>
      <c r="N144" s="64" t="str">
        <f>IFERROR(VLOOKUP(C144,Sheet1!$A$2:$F$134,6,0),"")</f>
        <v/>
      </c>
      <c r="O144" s="64" t="str">
        <f t="shared" si="37"/>
        <v/>
      </c>
      <c r="P144" s="32"/>
      <c r="Q144" s="32"/>
      <c r="R144" s="67"/>
      <c r="S144" s="140"/>
      <c r="T144" s="67"/>
      <c r="U144" s="71"/>
      <c r="V144" s="84" t="str">
        <f t="shared" si="38"/>
        <v/>
      </c>
      <c r="W144" s="118"/>
      <c r="X144" s="119"/>
      <c r="Y144" s="120"/>
      <c r="Z144" s="66" t="str">
        <f t="shared" si="29"/>
        <v xml:space="preserve"> / </v>
      </c>
      <c r="AA144" s="87" t="str">
        <f t="shared" si="30"/>
        <v/>
      </c>
      <c r="AB144" s="87" t="str">
        <f>IF(I144="","",IF(I144="中間容量",J144,INDEX(※編集不可※選択項目!$E$2:$E$15,MATCH(新規登録用!I144,※編集不可※選択項目!$F$2:$F$15,0))))</f>
        <v/>
      </c>
      <c r="AC144" s="89" t="str">
        <f t="shared" si="39"/>
        <v/>
      </c>
      <c r="AD144" s="123">
        <f t="shared" si="40"/>
        <v>0</v>
      </c>
      <c r="AE144" s="123">
        <f t="shared" si="31"/>
        <v>0</v>
      </c>
      <c r="AF144" s="123" t="str">
        <f t="shared" si="41"/>
        <v/>
      </c>
      <c r="AG144" s="124">
        <f t="shared" si="32"/>
        <v>0</v>
      </c>
      <c r="AH144" s="124">
        <f t="shared" si="33"/>
        <v>0</v>
      </c>
    </row>
    <row r="145" spans="1:34" ht="25.15" customHeight="1">
      <c r="A145" s="55">
        <f t="shared" si="28"/>
        <v>134</v>
      </c>
      <c r="B145" s="56" t="str">
        <f t="shared" si="34"/>
        <v/>
      </c>
      <c r="C145" s="131"/>
      <c r="D145" s="57" t="str">
        <f t="shared" si="35"/>
        <v/>
      </c>
      <c r="E145" s="57" t="str">
        <f t="shared" si="36"/>
        <v/>
      </c>
      <c r="F145" s="32"/>
      <c r="G145" s="32"/>
      <c r="H145" s="32"/>
      <c r="I145" s="32"/>
      <c r="J145" s="147"/>
      <c r="K145" s="33" t="str">
        <f>IF(I145="中間容量","項番11に入力してください",IFERROR(VLOOKUP(Z145,※編集不可※選択項目!$U$4:$V$195,2,0),""))</f>
        <v/>
      </c>
      <c r="L145" s="147"/>
      <c r="M145" s="149"/>
      <c r="N145" s="64" t="str">
        <f>IFERROR(VLOOKUP(C145,Sheet1!$A$2:$F$134,6,0),"")</f>
        <v/>
      </c>
      <c r="O145" s="64" t="str">
        <f t="shared" si="37"/>
        <v/>
      </c>
      <c r="P145" s="32"/>
      <c r="Q145" s="32"/>
      <c r="R145" s="67"/>
      <c r="S145" s="140"/>
      <c r="T145" s="67"/>
      <c r="U145" s="71"/>
      <c r="V145" s="84" t="str">
        <f t="shared" si="38"/>
        <v/>
      </c>
      <c r="W145" s="118"/>
      <c r="X145" s="119"/>
      <c r="Y145" s="120"/>
      <c r="Z145" s="66" t="str">
        <f t="shared" si="29"/>
        <v xml:space="preserve"> / </v>
      </c>
      <c r="AA145" s="87" t="str">
        <f t="shared" si="30"/>
        <v/>
      </c>
      <c r="AB145" s="87" t="str">
        <f>IF(I145="","",IF(I145="中間容量",J145,INDEX(※編集不可※選択項目!$E$2:$E$15,MATCH(新規登録用!I145,※編集不可※選択項目!$F$2:$F$15,0))))</f>
        <v/>
      </c>
      <c r="AC145" s="89" t="str">
        <f t="shared" si="39"/>
        <v/>
      </c>
      <c r="AD145" s="123">
        <f t="shared" si="40"/>
        <v>0</v>
      </c>
      <c r="AE145" s="123">
        <f t="shared" si="31"/>
        <v>0</v>
      </c>
      <c r="AF145" s="123" t="str">
        <f t="shared" si="41"/>
        <v/>
      </c>
      <c r="AG145" s="124">
        <f t="shared" si="32"/>
        <v>0</v>
      </c>
      <c r="AH145" s="124">
        <f t="shared" si="33"/>
        <v>0</v>
      </c>
    </row>
    <row r="146" spans="1:34" ht="25.15" customHeight="1">
      <c r="A146" s="55">
        <f t="shared" si="28"/>
        <v>135</v>
      </c>
      <c r="B146" s="56" t="str">
        <f t="shared" si="34"/>
        <v/>
      </c>
      <c r="C146" s="131"/>
      <c r="D146" s="57" t="str">
        <f t="shared" si="35"/>
        <v/>
      </c>
      <c r="E146" s="57" t="str">
        <f t="shared" si="36"/>
        <v/>
      </c>
      <c r="F146" s="32"/>
      <c r="G146" s="32"/>
      <c r="H146" s="32"/>
      <c r="I146" s="32"/>
      <c r="J146" s="147"/>
      <c r="K146" s="33" t="str">
        <f>IF(I146="中間容量","項番11に入力してください",IFERROR(VLOOKUP(Z146,※編集不可※選択項目!$U$4:$V$195,2,0),""))</f>
        <v/>
      </c>
      <c r="L146" s="147"/>
      <c r="M146" s="149"/>
      <c r="N146" s="64" t="str">
        <f>IFERROR(VLOOKUP(C146,Sheet1!$A$2:$F$134,6,0),"")</f>
        <v/>
      </c>
      <c r="O146" s="64" t="str">
        <f t="shared" si="37"/>
        <v/>
      </c>
      <c r="P146" s="32"/>
      <c r="Q146" s="32"/>
      <c r="R146" s="67"/>
      <c r="S146" s="140"/>
      <c r="T146" s="67"/>
      <c r="U146" s="71"/>
      <c r="V146" s="84" t="str">
        <f t="shared" si="38"/>
        <v/>
      </c>
      <c r="W146" s="118"/>
      <c r="X146" s="119"/>
      <c r="Y146" s="120"/>
      <c r="Z146" s="66" t="str">
        <f t="shared" si="29"/>
        <v xml:space="preserve"> / </v>
      </c>
      <c r="AA146" s="87" t="str">
        <f t="shared" si="30"/>
        <v/>
      </c>
      <c r="AB146" s="87" t="str">
        <f>IF(I146="","",IF(I146="中間容量",J146,INDEX(※編集不可※選択項目!$E$2:$E$15,MATCH(新規登録用!I146,※編集不可※選択項目!$F$2:$F$15,0))))</f>
        <v/>
      </c>
      <c r="AC146" s="89" t="str">
        <f t="shared" si="39"/>
        <v/>
      </c>
      <c r="AD146" s="123">
        <f t="shared" si="40"/>
        <v>0</v>
      </c>
      <c r="AE146" s="123">
        <f t="shared" si="31"/>
        <v>0</v>
      </c>
      <c r="AF146" s="123" t="str">
        <f t="shared" si="41"/>
        <v/>
      </c>
      <c r="AG146" s="124">
        <f t="shared" si="32"/>
        <v>0</v>
      </c>
      <c r="AH146" s="124">
        <f t="shared" si="33"/>
        <v>0</v>
      </c>
    </row>
    <row r="147" spans="1:34" ht="25.15" customHeight="1">
      <c r="A147" s="55">
        <f t="shared" si="28"/>
        <v>136</v>
      </c>
      <c r="B147" s="56" t="str">
        <f t="shared" si="34"/>
        <v/>
      </c>
      <c r="C147" s="131"/>
      <c r="D147" s="57" t="str">
        <f t="shared" si="35"/>
        <v/>
      </c>
      <c r="E147" s="57" t="str">
        <f t="shared" si="36"/>
        <v/>
      </c>
      <c r="F147" s="32"/>
      <c r="G147" s="32"/>
      <c r="H147" s="32"/>
      <c r="I147" s="32"/>
      <c r="J147" s="147"/>
      <c r="K147" s="33" t="str">
        <f>IF(I147="中間容量","項番11に入力してください",IFERROR(VLOOKUP(Z147,※編集不可※選択項目!$U$4:$V$195,2,0),""))</f>
        <v/>
      </c>
      <c r="L147" s="147"/>
      <c r="M147" s="149"/>
      <c r="N147" s="64" t="str">
        <f>IFERROR(VLOOKUP(C147,Sheet1!$A$2:$F$134,6,0),"")</f>
        <v/>
      </c>
      <c r="O147" s="64" t="str">
        <f t="shared" si="37"/>
        <v/>
      </c>
      <c r="P147" s="32"/>
      <c r="Q147" s="32"/>
      <c r="R147" s="67"/>
      <c r="S147" s="140"/>
      <c r="T147" s="67"/>
      <c r="U147" s="71"/>
      <c r="V147" s="84" t="str">
        <f t="shared" si="38"/>
        <v/>
      </c>
      <c r="W147" s="118"/>
      <c r="X147" s="119"/>
      <c r="Y147" s="120"/>
      <c r="Z147" s="66" t="str">
        <f t="shared" si="29"/>
        <v xml:space="preserve"> / </v>
      </c>
      <c r="AA147" s="87" t="str">
        <f t="shared" si="30"/>
        <v/>
      </c>
      <c r="AB147" s="87" t="str">
        <f>IF(I147="","",IF(I147="中間容量",J147,INDEX(※編集不可※選択項目!$E$2:$E$15,MATCH(新規登録用!I147,※編集不可※選択項目!$F$2:$F$15,0))))</f>
        <v/>
      </c>
      <c r="AC147" s="89" t="str">
        <f t="shared" si="39"/>
        <v/>
      </c>
      <c r="AD147" s="123">
        <f t="shared" si="40"/>
        <v>0</v>
      </c>
      <c r="AE147" s="123">
        <f t="shared" si="31"/>
        <v>0</v>
      </c>
      <c r="AF147" s="123" t="str">
        <f t="shared" si="41"/>
        <v/>
      </c>
      <c r="AG147" s="124">
        <f t="shared" si="32"/>
        <v>0</v>
      </c>
      <c r="AH147" s="124">
        <f t="shared" si="33"/>
        <v>0</v>
      </c>
    </row>
    <row r="148" spans="1:34" ht="25.15" customHeight="1">
      <c r="A148" s="55">
        <f t="shared" si="28"/>
        <v>137</v>
      </c>
      <c r="B148" s="56" t="str">
        <f t="shared" si="34"/>
        <v/>
      </c>
      <c r="C148" s="131"/>
      <c r="D148" s="57" t="str">
        <f t="shared" si="35"/>
        <v/>
      </c>
      <c r="E148" s="57" t="str">
        <f t="shared" si="36"/>
        <v/>
      </c>
      <c r="F148" s="32"/>
      <c r="G148" s="32"/>
      <c r="H148" s="32"/>
      <c r="I148" s="32"/>
      <c r="J148" s="147"/>
      <c r="K148" s="33" t="str">
        <f>IF(I148="中間容量","項番11に入力してください",IFERROR(VLOOKUP(Z148,※編集不可※選択項目!$U$4:$V$195,2,0),""))</f>
        <v/>
      </c>
      <c r="L148" s="147"/>
      <c r="M148" s="149"/>
      <c r="N148" s="64" t="str">
        <f>IFERROR(VLOOKUP(C148,Sheet1!$A$2:$F$134,6,0),"")</f>
        <v/>
      </c>
      <c r="O148" s="64" t="str">
        <f t="shared" si="37"/>
        <v/>
      </c>
      <c r="P148" s="32"/>
      <c r="Q148" s="32"/>
      <c r="R148" s="67"/>
      <c r="S148" s="140"/>
      <c r="T148" s="67"/>
      <c r="U148" s="71"/>
      <c r="V148" s="84" t="str">
        <f t="shared" si="38"/>
        <v/>
      </c>
      <c r="W148" s="118"/>
      <c r="X148" s="119"/>
      <c r="Y148" s="120"/>
      <c r="Z148" s="66" t="str">
        <f t="shared" si="29"/>
        <v xml:space="preserve"> / </v>
      </c>
      <c r="AA148" s="87" t="str">
        <f t="shared" si="30"/>
        <v/>
      </c>
      <c r="AB148" s="87" t="str">
        <f>IF(I148="","",IF(I148="中間容量",J148,INDEX(※編集不可※選択項目!$E$2:$E$15,MATCH(新規登録用!I148,※編集不可※選択項目!$F$2:$F$15,0))))</f>
        <v/>
      </c>
      <c r="AC148" s="89" t="str">
        <f t="shared" si="39"/>
        <v/>
      </c>
      <c r="AD148" s="123">
        <f t="shared" si="40"/>
        <v>0</v>
      </c>
      <c r="AE148" s="123">
        <f t="shared" si="31"/>
        <v>0</v>
      </c>
      <c r="AF148" s="123" t="str">
        <f t="shared" si="41"/>
        <v/>
      </c>
      <c r="AG148" s="124">
        <f t="shared" si="32"/>
        <v>0</v>
      </c>
      <c r="AH148" s="124">
        <f t="shared" si="33"/>
        <v>0</v>
      </c>
    </row>
    <row r="149" spans="1:34" ht="25.15" customHeight="1">
      <c r="A149" s="55">
        <f t="shared" si="28"/>
        <v>138</v>
      </c>
      <c r="B149" s="56" t="str">
        <f t="shared" si="34"/>
        <v/>
      </c>
      <c r="C149" s="131"/>
      <c r="D149" s="57" t="str">
        <f t="shared" si="35"/>
        <v/>
      </c>
      <c r="E149" s="57" t="str">
        <f t="shared" si="36"/>
        <v/>
      </c>
      <c r="F149" s="32"/>
      <c r="G149" s="32"/>
      <c r="H149" s="32"/>
      <c r="I149" s="32"/>
      <c r="J149" s="147"/>
      <c r="K149" s="33" t="str">
        <f>IF(I149="中間容量","項番11に入力してください",IFERROR(VLOOKUP(Z149,※編集不可※選択項目!$U$4:$V$195,2,0),""))</f>
        <v/>
      </c>
      <c r="L149" s="147"/>
      <c r="M149" s="149"/>
      <c r="N149" s="64" t="str">
        <f>IFERROR(VLOOKUP(C149,Sheet1!$A$2:$F$134,6,0),"")</f>
        <v/>
      </c>
      <c r="O149" s="64" t="str">
        <f t="shared" si="37"/>
        <v/>
      </c>
      <c r="P149" s="32"/>
      <c r="Q149" s="32"/>
      <c r="R149" s="67"/>
      <c r="S149" s="140"/>
      <c r="T149" s="67"/>
      <c r="U149" s="71"/>
      <c r="V149" s="84" t="str">
        <f t="shared" si="38"/>
        <v/>
      </c>
      <c r="W149" s="118"/>
      <c r="X149" s="119"/>
      <c r="Y149" s="120"/>
      <c r="Z149" s="66" t="str">
        <f t="shared" si="29"/>
        <v xml:space="preserve"> / </v>
      </c>
      <c r="AA149" s="87" t="str">
        <f t="shared" si="30"/>
        <v/>
      </c>
      <c r="AB149" s="87" t="str">
        <f>IF(I149="","",IF(I149="中間容量",J149,INDEX(※編集不可※選択項目!$E$2:$E$15,MATCH(新規登録用!I149,※編集不可※選択項目!$F$2:$F$15,0))))</f>
        <v/>
      </c>
      <c r="AC149" s="89" t="str">
        <f t="shared" si="39"/>
        <v/>
      </c>
      <c r="AD149" s="123">
        <f t="shared" si="40"/>
        <v>0</v>
      </c>
      <c r="AE149" s="123">
        <f t="shared" si="31"/>
        <v>0</v>
      </c>
      <c r="AF149" s="123" t="str">
        <f t="shared" si="41"/>
        <v/>
      </c>
      <c r="AG149" s="124">
        <f t="shared" si="32"/>
        <v>0</v>
      </c>
      <c r="AH149" s="124">
        <f t="shared" si="33"/>
        <v>0</v>
      </c>
    </row>
    <row r="150" spans="1:34" ht="25.15" customHeight="1">
      <c r="A150" s="55">
        <f t="shared" si="28"/>
        <v>139</v>
      </c>
      <c r="B150" s="56" t="str">
        <f t="shared" si="34"/>
        <v/>
      </c>
      <c r="C150" s="131"/>
      <c r="D150" s="57" t="str">
        <f t="shared" si="35"/>
        <v/>
      </c>
      <c r="E150" s="57" t="str">
        <f t="shared" si="36"/>
        <v/>
      </c>
      <c r="F150" s="32"/>
      <c r="G150" s="32"/>
      <c r="H150" s="32"/>
      <c r="I150" s="32"/>
      <c r="J150" s="147"/>
      <c r="K150" s="33" t="str">
        <f>IF(I150="中間容量","項番11に入力してください",IFERROR(VLOOKUP(Z150,※編集不可※選択項目!$U$4:$V$195,2,0),""))</f>
        <v/>
      </c>
      <c r="L150" s="147"/>
      <c r="M150" s="149"/>
      <c r="N150" s="64" t="str">
        <f>IFERROR(VLOOKUP(C150,Sheet1!$A$2:$F$134,6,0),"")</f>
        <v/>
      </c>
      <c r="O150" s="64" t="str">
        <f t="shared" si="37"/>
        <v/>
      </c>
      <c r="P150" s="32"/>
      <c r="Q150" s="32"/>
      <c r="R150" s="67"/>
      <c r="S150" s="140"/>
      <c r="T150" s="67"/>
      <c r="U150" s="71"/>
      <c r="V150" s="84" t="str">
        <f t="shared" si="38"/>
        <v/>
      </c>
      <c r="W150" s="118"/>
      <c r="X150" s="119"/>
      <c r="Y150" s="120"/>
      <c r="Z150" s="66" t="str">
        <f t="shared" si="29"/>
        <v xml:space="preserve"> / </v>
      </c>
      <c r="AA150" s="87" t="str">
        <f t="shared" si="30"/>
        <v/>
      </c>
      <c r="AB150" s="87" t="str">
        <f>IF(I150="","",IF(I150="中間容量",J150,INDEX(※編集不可※選択項目!$E$2:$E$15,MATCH(新規登録用!I150,※編集不可※選択項目!$F$2:$F$15,0))))</f>
        <v/>
      </c>
      <c r="AC150" s="89" t="str">
        <f t="shared" si="39"/>
        <v/>
      </c>
      <c r="AD150" s="123">
        <f t="shared" si="40"/>
        <v>0</v>
      </c>
      <c r="AE150" s="123">
        <f t="shared" si="31"/>
        <v>0</v>
      </c>
      <c r="AF150" s="123" t="str">
        <f t="shared" si="41"/>
        <v/>
      </c>
      <c r="AG150" s="124">
        <f t="shared" si="32"/>
        <v>0</v>
      </c>
      <c r="AH150" s="124">
        <f t="shared" si="33"/>
        <v>0</v>
      </c>
    </row>
    <row r="151" spans="1:34" ht="25.15" customHeight="1">
      <c r="A151" s="55">
        <f t="shared" si="28"/>
        <v>140</v>
      </c>
      <c r="B151" s="56" t="str">
        <f t="shared" si="34"/>
        <v/>
      </c>
      <c r="C151" s="131"/>
      <c r="D151" s="57" t="str">
        <f t="shared" si="35"/>
        <v/>
      </c>
      <c r="E151" s="57" t="str">
        <f t="shared" si="36"/>
        <v/>
      </c>
      <c r="F151" s="32"/>
      <c r="G151" s="32"/>
      <c r="H151" s="32"/>
      <c r="I151" s="32"/>
      <c r="J151" s="147"/>
      <c r="K151" s="33" t="str">
        <f>IF(I151="中間容量","項番11に入力してください",IFERROR(VLOOKUP(Z151,※編集不可※選択項目!$U$4:$V$195,2,0),""))</f>
        <v/>
      </c>
      <c r="L151" s="147"/>
      <c r="M151" s="149"/>
      <c r="N151" s="64" t="str">
        <f>IFERROR(VLOOKUP(C151,Sheet1!$A$2:$F$134,6,0),"")</f>
        <v/>
      </c>
      <c r="O151" s="64" t="str">
        <f t="shared" si="37"/>
        <v/>
      </c>
      <c r="P151" s="32"/>
      <c r="Q151" s="32"/>
      <c r="R151" s="67"/>
      <c r="S151" s="140"/>
      <c r="T151" s="67"/>
      <c r="U151" s="71"/>
      <c r="V151" s="84" t="str">
        <f t="shared" si="38"/>
        <v/>
      </c>
      <c r="W151" s="118"/>
      <c r="X151" s="119"/>
      <c r="Y151" s="120"/>
      <c r="Z151" s="66" t="str">
        <f t="shared" si="29"/>
        <v xml:space="preserve"> / </v>
      </c>
      <c r="AA151" s="87" t="str">
        <f t="shared" si="30"/>
        <v/>
      </c>
      <c r="AB151" s="87" t="str">
        <f>IF(I151="","",IF(I151="中間容量",J151,INDEX(※編集不可※選択項目!$E$2:$E$15,MATCH(新規登録用!I151,※編集不可※選択項目!$F$2:$F$15,0))))</f>
        <v/>
      </c>
      <c r="AC151" s="89" t="str">
        <f t="shared" si="39"/>
        <v/>
      </c>
      <c r="AD151" s="123">
        <f t="shared" si="40"/>
        <v>0</v>
      </c>
      <c r="AE151" s="123">
        <f t="shared" si="31"/>
        <v>0</v>
      </c>
      <c r="AF151" s="123" t="str">
        <f t="shared" si="41"/>
        <v/>
      </c>
      <c r="AG151" s="124">
        <f t="shared" si="32"/>
        <v>0</v>
      </c>
      <c r="AH151" s="124">
        <f t="shared" si="33"/>
        <v>0</v>
      </c>
    </row>
    <row r="152" spans="1:34" ht="25.15" customHeight="1">
      <c r="A152" s="55">
        <f t="shared" si="28"/>
        <v>141</v>
      </c>
      <c r="B152" s="56" t="str">
        <f t="shared" si="34"/>
        <v/>
      </c>
      <c r="C152" s="131"/>
      <c r="D152" s="57" t="str">
        <f t="shared" si="35"/>
        <v/>
      </c>
      <c r="E152" s="57" t="str">
        <f t="shared" si="36"/>
        <v/>
      </c>
      <c r="F152" s="32"/>
      <c r="G152" s="32"/>
      <c r="H152" s="32"/>
      <c r="I152" s="32"/>
      <c r="J152" s="147"/>
      <c r="K152" s="33" t="str">
        <f>IF(I152="中間容量","項番11に入力してください",IFERROR(VLOOKUP(Z152,※編集不可※選択項目!$U$4:$V$195,2,0),""))</f>
        <v/>
      </c>
      <c r="L152" s="147"/>
      <c r="M152" s="149"/>
      <c r="N152" s="64" t="str">
        <f>IFERROR(VLOOKUP(C152,Sheet1!$A$2:$F$134,6,0),"")</f>
        <v/>
      </c>
      <c r="O152" s="64" t="str">
        <f t="shared" si="37"/>
        <v/>
      </c>
      <c r="P152" s="32"/>
      <c r="Q152" s="32"/>
      <c r="R152" s="67"/>
      <c r="S152" s="140"/>
      <c r="T152" s="67"/>
      <c r="U152" s="71"/>
      <c r="V152" s="84" t="str">
        <f t="shared" si="38"/>
        <v/>
      </c>
      <c r="W152" s="118"/>
      <c r="X152" s="119"/>
      <c r="Y152" s="120"/>
      <c r="Z152" s="66" t="str">
        <f t="shared" si="29"/>
        <v xml:space="preserve"> / </v>
      </c>
      <c r="AA152" s="87" t="str">
        <f t="shared" si="30"/>
        <v/>
      </c>
      <c r="AB152" s="87" t="str">
        <f>IF(I152="","",IF(I152="中間容量",J152,INDEX(※編集不可※選択項目!$E$2:$E$15,MATCH(新規登録用!I152,※編集不可※選択項目!$F$2:$F$15,0))))</f>
        <v/>
      </c>
      <c r="AC152" s="89" t="str">
        <f t="shared" si="39"/>
        <v/>
      </c>
      <c r="AD152" s="123">
        <f t="shared" si="40"/>
        <v>0</v>
      </c>
      <c r="AE152" s="123">
        <f t="shared" si="31"/>
        <v>0</v>
      </c>
      <c r="AF152" s="123" t="str">
        <f t="shared" si="41"/>
        <v/>
      </c>
      <c r="AG152" s="124">
        <f t="shared" si="32"/>
        <v>0</v>
      </c>
      <c r="AH152" s="124">
        <f t="shared" si="33"/>
        <v>0</v>
      </c>
    </row>
    <row r="153" spans="1:34" ht="25.15" customHeight="1">
      <c r="A153" s="55">
        <f t="shared" si="28"/>
        <v>142</v>
      </c>
      <c r="B153" s="56" t="str">
        <f t="shared" si="34"/>
        <v/>
      </c>
      <c r="C153" s="131"/>
      <c r="D153" s="57" t="str">
        <f t="shared" si="35"/>
        <v/>
      </c>
      <c r="E153" s="57" t="str">
        <f t="shared" si="36"/>
        <v/>
      </c>
      <c r="F153" s="32"/>
      <c r="G153" s="32"/>
      <c r="H153" s="32"/>
      <c r="I153" s="32"/>
      <c r="J153" s="147"/>
      <c r="K153" s="33" t="str">
        <f>IF(I153="中間容量","項番11に入力してください",IFERROR(VLOOKUP(Z153,※編集不可※選択項目!$U$4:$V$195,2,0),""))</f>
        <v/>
      </c>
      <c r="L153" s="147"/>
      <c r="M153" s="149"/>
      <c r="N153" s="64" t="str">
        <f>IFERROR(VLOOKUP(C153,Sheet1!$A$2:$F$134,6,0),"")</f>
        <v/>
      </c>
      <c r="O153" s="64" t="str">
        <f t="shared" si="37"/>
        <v/>
      </c>
      <c r="P153" s="32"/>
      <c r="Q153" s="32"/>
      <c r="R153" s="67"/>
      <c r="S153" s="140"/>
      <c r="T153" s="67"/>
      <c r="U153" s="71"/>
      <c r="V153" s="84" t="str">
        <f t="shared" si="38"/>
        <v/>
      </c>
      <c r="W153" s="118"/>
      <c r="X153" s="119"/>
      <c r="Y153" s="120"/>
      <c r="Z153" s="66" t="str">
        <f t="shared" si="29"/>
        <v xml:space="preserve"> / </v>
      </c>
      <c r="AA153" s="87" t="str">
        <f t="shared" si="30"/>
        <v/>
      </c>
      <c r="AB153" s="87" t="str">
        <f>IF(I153="","",IF(I153="中間容量",J153,INDEX(※編集不可※選択項目!$E$2:$E$15,MATCH(新規登録用!I153,※編集不可※選択項目!$F$2:$F$15,0))))</f>
        <v/>
      </c>
      <c r="AC153" s="89" t="str">
        <f t="shared" si="39"/>
        <v/>
      </c>
      <c r="AD153" s="123">
        <f t="shared" si="40"/>
        <v>0</v>
      </c>
      <c r="AE153" s="123">
        <f t="shared" si="31"/>
        <v>0</v>
      </c>
      <c r="AF153" s="123" t="str">
        <f t="shared" si="41"/>
        <v/>
      </c>
      <c r="AG153" s="124">
        <f t="shared" si="32"/>
        <v>0</v>
      </c>
      <c r="AH153" s="124">
        <f t="shared" si="33"/>
        <v>0</v>
      </c>
    </row>
    <row r="154" spans="1:34" ht="25.15" customHeight="1">
      <c r="A154" s="55">
        <f t="shared" si="28"/>
        <v>143</v>
      </c>
      <c r="B154" s="56" t="str">
        <f t="shared" si="34"/>
        <v/>
      </c>
      <c r="C154" s="131"/>
      <c r="D154" s="57" t="str">
        <f t="shared" si="35"/>
        <v/>
      </c>
      <c r="E154" s="57" t="str">
        <f t="shared" si="36"/>
        <v/>
      </c>
      <c r="F154" s="32"/>
      <c r="G154" s="32"/>
      <c r="H154" s="32"/>
      <c r="I154" s="32"/>
      <c r="J154" s="147"/>
      <c r="K154" s="33" t="str">
        <f>IF(I154="中間容量","項番11に入力してください",IFERROR(VLOOKUP(Z154,※編集不可※選択項目!$U$4:$V$195,2,0),""))</f>
        <v/>
      </c>
      <c r="L154" s="147"/>
      <c r="M154" s="149"/>
      <c r="N154" s="64" t="str">
        <f>IFERROR(VLOOKUP(C154,Sheet1!$A$2:$F$134,6,0),"")</f>
        <v/>
      </c>
      <c r="O154" s="64" t="str">
        <f t="shared" si="37"/>
        <v/>
      </c>
      <c r="P154" s="32"/>
      <c r="Q154" s="32"/>
      <c r="R154" s="67"/>
      <c r="S154" s="140"/>
      <c r="T154" s="67"/>
      <c r="U154" s="71"/>
      <c r="V154" s="84" t="str">
        <f t="shared" si="38"/>
        <v/>
      </c>
      <c r="W154" s="118"/>
      <c r="X154" s="119"/>
      <c r="Y154" s="120"/>
      <c r="Z154" s="66" t="str">
        <f t="shared" si="29"/>
        <v xml:space="preserve"> / </v>
      </c>
      <c r="AA154" s="87" t="str">
        <f t="shared" si="30"/>
        <v/>
      </c>
      <c r="AB154" s="87" t="str">
        <f>IF(I154="","",IF(I154="中間容量",J154,INDEX(※編集不可※選択項目!$E$2:$E$15,MATCH(新規登録用!I154,※編集不可※選択項目!$F$2:$F$15,0))))</f>
        <v/>
      </c>
      <c r="AC154" s="89" t="str">
        <f t="shared" si="39"/>
        <v/>
      </c>
      <c r="AD154" s="123">
        <f t="shared" si="40"/>
        <v>0</v>
      </c>
      <c r="AE154" s="123">
        <f t="shared" si="31"/>
        <v>0</v>
      </c>
      <c r="AF154" s="123" t="str">
        <f t="shared" si="41"/>
        <v/>
      </c>
      <c r="AG154" s="124">
        <f t="shared" si="32"/>
        <v>0</v>
      </c>
      <c r="AH154" s="124">
        <f t="shared" si="33"/>
        <v>0</v>
      </c>
    </row>
    <row r="155" spans="1:34" ht="25.15" customHeight="1">
      <c r="A155" s="55">
        <f t="shared" si="28"/>
        <v>144</v>
      </c>
      <c r="B155" s="56" t="str">
        <f t="shared" si="34"/>
        <v/>
      </c>
      <c r="C155" s="131"/>
      <c r="D155" s="57" t="str">
        <f t="shared" si="35"/>
        <v/>
      </c>
      <c r="E155" s="57" t="str">
        <f t="shared" si="36"/>
        <v/>
      </c>
      <c r="F155" s="32"/>
      <c r="G155" s="32"/>
      <c r="H155" s="32"/>
      <c r="I155" s="32"/>
      <c r="J155" s="147"/>
      <c r="K155" s="33" t="str">
        <f>IF(I155="中間容量","項番11に入力してください",IFERROR(VLOOKUP(Z155,※編集不可※選択項目!$U$4:$V$195,2,0),""))</f>
        <v/>
      </c>
      <c r="L155" s="147"/>
      <c r="M155" s="149"/>
      <c r="N155" s="64" t="str">
        <f>IFERROR(VLOOKUP(C155,Sheet1!$A$2:$F$134,6,0),"")</f>
        <v/>
      </c>
      <c r="O155" s="64" t="str">
        <f t="shared" si="37"/>
        <v/>
      </c>
      <c r="P155" s="32"/>
      <c r="Q155" s="32"/>
      <c r="R155" s="67"/>
      <c r="S155" s="140"/>
      <c r="T155" s="67"/>
      <c r="U155" s="71"/>
      <c r="V155" s="84" t="str">
        <f t="shared" si="38"/>
        <v/>
      </c>
      <c r="W155" s="118"/>
      <c r="X155" s="119"/>
      <c r="Y155" s="120"/>
      <c r="Z155" s="66" t="str">
        <f t="shared" si="29"/>
        <v xml:space="preserve"> / </v>
      </c>
      <c r="AA155" s="87" t="str">
        <f t="shared" si="30"/>
        <v/>
      </c>
      <c r="AB155" s="87" t="str">
        <f>IF(I155="","",IF(I155="中間容量",J155,INDEX(※編集不可※選択項目!$E$2:$E$15,MATCH(新規登録用!I155,※編集不可※選択項目!$F$2:$F$15,0))))</f>
        <v/>
      </c>
      <c r="AC155" s="89" t="str">
        <f t="shared" si="39"/>
        <v/>
      </c>
      <c r="AD155" s="123">
        <f t="shared" si="40"/>
        <v>0</v>
      </c>
      <c r="AE155" s="123">
        <f t="shared" si="31"/>
        <v>0</v>
      </c>
      <c r="AF155" s="123" t="str">
        <f t="shared" si="41"/>
        <v/>
      </c>
      <c r="AG155" s="124">
        <f t="shared" si="32"/>
        <v>0</v>
      </c>
      <c r="AH155" s="124">
        <f t="shared" si="33"/>
        <v>0</v>
      </c>
    </row>
    <row r="156" spans="1:34" ht="25.15" customHeight="1">
      <c r="A156" s="55">
        <f t="shared" si="28"/>
        <v>145</v>
      </c>
      <c r="B156" s="56" t="str">
        <f t="shared" si="34"/>
        <v/>
      </c>
      <c r="C156" s="131"/>
      <c r="D156" s="57" t="str">
        <f t="shared" si="35"/>
        <v/>
      </c>
      <c r="E156" s="57" t="str">
        <f t="shared" si="36"/>
        <v/>
      </c>
      <c r="F156" s="32"/>
      <c r="G156" s="32"/>
      <c r="H156" s="32"/>
      <c r="I156" s="32"/>
      <c r="J156" s="147"/>
      <c r="K156" s="33" t="str">
        <f>IF(I156="中間容量","項番11に入力してください",IFERROR(VLOOKUP(Z156,※編集不可※選択項目!$U$4:$V$195,2,0),""))</f>
        <v/>
      </c>
      <c r="L156" s="147"/>
      <c r="M156" s="149"/>
      <c r="N156" s="64" t="str">
        <f>IFERROR(VLOOKUP(C156,Sheet1!$A$2:$F$134,6,0),"")</f>
        <v/>
      </c>
      <c r="O156" s="64" t="str">
        <f t="shared" si="37"/>
        <v/>
      </c>
      <c r="P156" s="32"/>
      <c r="Q156" s="32"/>
      <c r="R156" s="67"/>
      <c r="S156" s="140"/>
      <c r="T156" s="67"/>
      <c r="U156" s="71"/>
      <c r="V156" s="84" t="str">
        <f t="shared" si="38"/>
        <v/>
      </c>
      <c r="W156" s="118"/>
      <c r="X156" s="119"/>
      <c r="Y156" s="120"/>
      <c r="Z156" s="66" t="str">
        <f t="shared" si="29"/>
        <v xml:space="preserve"> / </v>
      </c>
      <c r="AA156" s="87" t="str">
        <f t="shared" si="30"/>
        <v/>
      </c>
      <c r="AB156" s="87" t="str">
        <f>IF(I156="","",IF(I156="中間容量",J156,INDEX(※編集不可※選択項目!$E$2:$E$15,MATCH(新規登録用!I156,※編集不可※選択項目!$F$2:$F$15,0))))</f>
        <v/>
      </c>
      <c r="AC156" s="89" t="str">
        <f t="shared" si="39"/>
        <v/>
      </c>
      <c r="AD156" s="123">
        <f t="shared" si="40"/>
        <v>0</v>
      </c>
      <c r="AE156" s="123">
        <f t="shared" si="31"/>
        <v>0</v>
      </c>
      <c r="AF156" s="123" t="str">
        <f t="shared" si="41"/>
        <v/>
      </c>
      <c r="AG156" s="124">
        <f t="shared" si="32"/>
        <v>0</v>
      </c>
      <c r="AH156" s="124">
        <f t="shared" si="33"/>
        <v>0</v>
      </c>
    </row>
    <row r="157" spans="1:34" ht="25.15" customHeight="1">
      <c r="A157" s="55">
        <f t="shared" si="28"/>
        <v>146</v>
      </c>
      <c r="B157" s="56" t="str">
        <f t="shared" si="34"/>
        <v/>
      </c>
      <c r="C157" s="131"/>
      <c r="D157" s="57" t="str">
        <f t="shared" si="35"/>
        <v/>
      </c>
      <c r="E157" s="57" t="str">
        <f t="shared" si="36"/>
        <v/>
      </c>
      <c r="F157" s="32"/>
      <c r="G157" s="32"/>
      <c r="H157" s="32"/>
      <c r="I157" s="32"/>
      <c r="J157" s="147"/>
      <c r="K157" s="33" t="str">
        <f>IF(I157="中間容量","項番11に入力してください",IFERROR(VLOOKUP(Z157,※編集不可※選択項目!$U$4:$V$195,2,0),""))</f>
        <v/>
      </c>
      <c r="L157" s="147"/>
      <c r="M157" s="149"/>
      <c r="N157" s="64" t="str">
        <f>IFERROR(VLOOKUP(C157,Sheet1!$A$2:$F$134,6,0),"")</f>
        <v/>
      </c>
      <c r="O157" s="64" t="str">
        <f t="shared" si="37"/>
        <v/>
      </c>
      <c r="P157" s="32"/>
      <c r="Q157" s="32"/>
      <c r="R157" s="67"/>
      <c r="S157" s="140"/>
      <c r="T157" s="67"/>
      <c r="U157" s="71"/>
      <c r="V157" s="84" t="str">
        <f t="shared" si="38"/>
        <v/>
      </c>
      <c r="W157" s="118"/>
      <c r="X157" s="119"/>
      <c r="Y157" s="120"/>
      <c r="Z157" s="66" t="str">
        <f t="shared" si="29"/>
        <v xml:space="preserve"> / </v>
      </c>
      <c r="AA157" s="87" t="str">
        <f t="shared" si="30"/>
        <v/>
      </c>
      <c r="AB157" s="87" t="str">
        <f>IF(I157="","",IF(I157="中間容量",J157,INDEX(※編集不可※選択項目!$E$2:$E$15,MATCH(新規登録用!I157,※編集不可※選択項目!$F$2:$F$15,0))))</f>
        <v/>
      </c>
      <c r="AC157" s="89" t="str">
        <f t="shared" si="39"/>
        <v/>
      </c>
      <c r="AD157" s="123">
        <f t="shared" si="40"/>
        <v>0</v>
      </c>
      <c r="AE157" s="123">
        <f t="shared" si="31"/>
        <v>0</v>
      </c>
      <c r="AF157" s="123" t="str">
        <f t="shared" si="41"/>
        <v/>
      </c>
      <c r="AG157" s="124">
        <f t="shared" si="32"/>
        <v>0</v>
      </c>
      <c r="AH157" s="124">
        <f t="shared" si="33"/>
        <v>0</v>
      </c>
    </row>
    <row r="158" spans="1:34" ht="25.15" customHeight="1">
      <c r="A158" s="55">
        <f t="shared" si="28"/>
        <v>147</v>
      </c>
      <c r="B158" s="56" t="str">
        <f t="shared" si="34"/>
        <v/>
      </c>
      <c r="C158" s="131"/>
      <c r="D158" s="57" t="str">
        <f t="shared" si="35"/>
        <v/>
      </c>
      <c r="E158" s="57" t="str">
        <f t="shared" si="36"/>
        <v/>
      </c>
      <c r="F158" s="32"/>
      <c r="G158" s="32"/>
      <c r="H158" s="32"/>
      <c r="I158" s="32"/>
      <c r="J158" s="147"/>
      <c r="K158" s="33" t="str">
        <f>IF(I158="中間容量","項番11に入力してください",IFERROR(VLOOKUP(Z158,※編集不可※選択項目!$U$4:$V$195,2,0),""))</f>
        <v/>
      </c>
      <c r="L158" s="147"/>
      <c r="M158" s="149"/>
      <c r="N158" s="64" t="str">
        <f>IFERROR(VLOOKUP(C158,Sheet1!$A$2:$F$134,6,0),"")</f>
        <v/>
      </c>
      <c r="O158" s="64" t="str">
        <f t="shared" si="37"/>
        <v/>
      </c>
      <c r="P158" s="32"/>
      <c r="Q158" s="32"/>
      <c r="R158" s="67"/>
      <c r="S158" s="140"/>
      <c r="T158" s="67"/>
      <c r="U158" s="71"/>
      <c r="V158" s="84" t="str">
        <f t="shared" si="38"/>
        <v/>
      </c>
      <c r="W158" s="118"/>
      <c r="X158" s="119"/>
      <c r="Y158" s="120"/>
      <c r="Z158" s="66" t="str">
        <f t="shared" si="29"/>
        <v xml:space="preserve"> / </v>
      </c>
      <c r="AA158" s="87" t="str">
        <f t="shared" si="30"/>
        <v/>
      </c>
      <c r="AB158" s="87" t="str">
        <f>IF(I158="","",IF(I158="中間容量",J158,INDEX(※編集不可※選択項目!$E$2:$E$15,MATCH(新規登録用!I158,※編集不可※選択項目!$F$2:$F$15,0))))</f>
        <v/>
      </c>
      <c r="AC158" s="89" t="str">
        <f t="shared" si="39"/>
        <v/>
      </c>
      <c r="AD158" s="123">
        <f t="shared" si="40"/>
        <v>0</v>
      </c>
      <c r="AE158" s="123">
        <f t="shared" si="31"/>
        <v>0</v>
      </c>
      <c r="AF158" s="123" t="str">
        <f t="shared" si="41"/>
        <v/>
      </c>
      <c r="AG158" s="124">
        <f t="shared" si="32"/>
        <v>0</v>
      </c>
      <c r="AH158" s="124">
        <f t="shared" si="33"/>
        <v>0</v>
      </c>
    </row>
    <row r="159" spans="1:34" ht="25.15" customHeight="1">
      <c r="A159" s="55">
        <f t="shared" si="28"/>
        <v>148</v>
      </c>
      <c r="B159" s="56" t="str">
        <f t="shared" si="34"/>
        <v/>
      </c>
      <c r="C159" s="131"/>
      <c r="D159" s="57" t="str">
        <f t="shared" si="35"/>
        <v/>
      </c>
      <c r="E159" s="57" t="str">
        <f t="shared" si="36"/>
        <v/>
      </c>
      <c r="F159" s="32"/>
      <c r="G159" s="32"/>
      <c r="H159" s="32"/>
      <c r="I159" s="32"/>
      <c r="J159" s="147"/>
      <c r="K159" s="33" t="str">
        <f>IF(I159="中間容量","項番11に入力してください",IFERROR(VLOOKUP(Z159,※編集不可※選択項目!$U$4:$V$195,2,0),""))</f>
        <v/>
      </c>
      <c r="L159" s="147"/>
      <c r="M159" s="149"/>
      <c r="N159" s="64" t="str">
        <f>IFERROR(VLOOKUP(C159,Sheet1!$A$2:$F$134,6,0),"")</f>
        <v/>
      </c>
      <c r="O159" s="64" t="str">
        <f t="shared" si="37"/>
        <v/>
      </c>
      <c r="P159" s="32"/>
      <c r="Q159" s="32"/>
      <c r="R159" s="67"/>
      <c r="S159" s="140"/>
      <c r="T159" s="67"/>
      <c r="U159" s="71"/>
      <c r="V159" s="84" t="str">
        <f t="shared" si="38"/>
        <v/>
      </c>
      <c r="W159" s="118"/>
      <c r="X159" s="119"/>
      <c r="Y159" s="120"/>
      <c r="Z159" s="66" t="str">
        <f t="shared" si="29"/>
        <v xml:space="preserve"> / </v>
      </c>
      <c r="AA159" s="87" t="str">
        <f t="shared" si="30"/>
        <v/>
      </c>
      <c r="AB159" s="87" t="str">
        <f>IF(I159="","",IF(I159="中間容量",J159,INDEX(※編集不可※選択項目!$E$2:$E$15,MATCH(新規登録用!I159,※編集不可※選択項目!$F$2:$F$15,0))))</f>
        <v/>
      </c>
      <c r="AC159" s="89" t="str">
        <f t="shared" si="39"/>
        <v/>
      </c>
      <c r="AD159" s="123">
        <f t="shared" si="40"/>
        <v>0</v>
      </c>
      <c r="AE159" s="123">
        <f t="shared" si="31"/>
        <v>0</v>
      </c>
      <c r="AF159" s="123" t="str">
        <f t="shared" si="41"/>
        <v/>
      </c>
      <c r="AG159" s="124">
        <f t="shared" si="32"/>
        <v>0</v>
      </c>
      <c r="AH159" s="124">
        <f t="shared" si="33"/>
        <v>0</v>
      </c>
    </row>
    <row r="160" spans="1:34" ht="25.15" customHeight="1">
      <c r="A160" s="55">
        <f t="shared" si="28"/>
        <v>149</v>
      </c>
      <c r="B160" s="56" t="str">
        <f t="shared" si="34"/>
        <v/>
      </c>
      <c r="C160" s="131"/>
      <c r="D160" s="57" t="str">
        <f t="shared" si="35"/>
        <v/>
      </c>
      <c r="E160" s="57" t="str">
        <f t="shared" si="36"/>
        <v/>
      </c>
      <c r="F160" s="32"/>
      <c r="G160" s="32"/>
      <c r="H160" s="32"/>
      <c r="I160" s="32"/>
      <c r="J160" s="147"/>
      <c r="K160" s="33" t="str">
        <f>IF(I160="中間容量","項番11に入力してください",IFERROR(VLOOKUP(Z160,※編集不可※選択項目!$U$4:$V$195,2,0),""))</f>
        <v/>
      </c>
      <c r="L160" s="147"/>
      <c r="M160" s="149"/>
      <c r="N160" s="64" t="str">
        <f>IFERROR(VLOOKUP(C160,Sheet1!$A$2:$F$134,6,0),"")</f>
        <v/>
      </c>
      <c r="O160" s="64" t="str">
        <f t="shared" si="37"/>
        <v/>
      </c>
      <c r="P160" s="32"/>
      <c r="Q160" s="32"/>
      <c r="R160" s="67"/>
      <c r="S160" s="140"/>
      <c r="T160" s="67"/>
      <c r="U160" s="71"/>
      <c r="V160" s="84" t="str">
        <f t="shared" si="38"/>
        <v/>
      </c>
      <c r="W160" s="118"/>
      <c r="X160" s="119"/>
      <c r="Y160" s="120"/>
      <c r="Z160" s="66" t="str">
        <f t="shared" si="29"/>
        <v xml:space="preserve"> / </v>
      </c>
      <c r="AA160" s="87" t="str">
        <f t="shared" si="30"/>
        <v/>
      </c>
      <c r="AB160" s="87" t="str">
        <f>IF(I160="","",IF(I160="中間容量",J160,INDEX(※編集不可※選択項目!$E$2:$E$15,MATCH(新規登録用!I160,※編集不可※選択項目!$F$2:$F$15,0))))</f>
        <v/>
      </c>
      <c r="AC160" s="89" t="str">
        <f t="shared" si="39"/>
        <v/>
      </c>
      <c r="AD160" s="123">
        <f t="shared" si="40"/>
        <v>0</v>
      </c>
      <c r="AE160" s="123">
        <f t="shared" si="31"/>
        <v>0</v>
      </c>
      <c r="AF160" s="123" t="str">
        <f t="shared" si="41"/>
        <v/>
      </c>
      <c r="AG160" s="124">
        <f t="shared" si="32"/>
        <v>0</v>
      </c>
      <c r="AH160" s="124">
        <f t="shared" si="33"/>
        <v>0</v>
      </c>
    </row>
    <row r="161" spans="1:34" ht="25.15" customHeight="1">
      <c r="A161" s="55">
        <f t="shared" si="28"/>
        <v>150</v>
      </c>
      <c r="B161" s="56" t="str">
        <f t="shared" si="34"/>
        <v/>
      </c>
      <c r="C161" s="131"/>
      <c r="D161" s="57" t="str">
        <f t="shared" si="35"/>
        <v/>
      </c>
      <c r="E161" s="57" t="str">
        <f t="shared" si="36"/>
        <v/>
      </c>
      <c r="F161" s="32"/>
      <c r="G161" s="32"/>
      <c r="H161" s="32"/>
      <c r="I161" s="32"/>
      <c r="J161" s="147"/>
      <c r="K161" s="33" t="str">
        <f>IF(I161="中間容量","項番11に入力してください",IFERROR(VLOOKUP(Z161,※編集不可※選択項目!$U$4:$V$195,2,0),""))</f>
        <v/>
      </c>
      <c r="L161" s="147"/>
      <c r="M161" s="149"/>
      <c r="N161" s="64" t="str">
        <f>IFERROR(VLOOKUP(C161,Sheet1!$A$2:$F$134,6,0),"")</f>
        <v/>
      </c>
      <c r="O161" s="64" t="str">
        <f t="shared" si="37"/>
        <v/>
      </c>
      <c r="P161" s="32"/>
      <c r="Q161" s="32"/>
      <c r="R161" s="67"/>
      <c r="S161" s="140"/>
      <c r="T161" s="67"/>
      <c r="U161" s="71"/>
      <c r="V161" s="84" t="str">
        <f t="shared" si="38"/>
        <v/>
      </c>
      <c r="W161" s="118"/>
      <c r="X161" s="119"/>
      <c r="Y161" s="120"/>
      <c r="Z161" s="66" t="str">
        <f t="shared" si="29"/>
        <v xml:space="preserve"> / </v>
      </c>
      <c r="AA161" s="87" t="str">
        <f t="shared" si="30"/>
        <v/>
      </c>
      <c r="AB161" s="87" t="str">
        <f>IF(I161="","",IF(I161="中間容量",J161,INDEX(※編集不可※選択項目!$E$2:$E$15,MATCH(新規登録用!I161,※編集不可※選択項目!$F$2:$F$15,0))))</f>
        <v/>
      </c>
      <c r="AC161" s="89" t="str">
        <f t="shared" si="39"/>
        <v/>
      </c>
      <c r="AD161" s="123">
        <f t="shared" si="40"/>
        <v>0</v>
      </c>
      <c r="AE161" s="123">
        <f t="shared" si="31"/>
        <v>0</v>
      </c>
      <c r="AF161" s="123" t="str">
        <f t="shared" si="41"/>
        <v/>
      </c>
      <c r="AG161" s="124">
        <f t="shared" si="32"/>
        <v>0</v>
      </c>
      <c r="AH161" s="124">
        <f t="shared" si="33"/>
        <v>0</v>
      </c>
    </row>
    <row r="162" spans="1:34" ht="25.15" customHeight="1">
      <c r="A162" s="55">
        <f t="shared" si="28"/>
        <v>151</v>
      </c>
      <c r="B162" s="56" t="str">
        <f t="shared" si="34"/>
        <v/>
      </c>
      <c r="C162" s="131"/>
      <c r="D162" s="57" t="str">
        <f t="shared" si="35"/>
        <v/>
      </c>
      <c r="E162" s="57" t="str">
        <f t="shared" si="36"/>
        <v/>
      </c>
      <c r="F162" s="32"/>
      <c r="G162" s="32"/>
      <c r="H162" s="32"/>
      <c r="I162" s="32"/>
      <c r="J162" s="147"/>
      <c r="K162" s="33" t="str">
        <f>IF(I162="中間容量","項番11に入力してください",IFERROR(VLOOKUP(Z162,※編集不可※選択項目!$U$4:$V$195,2,0),""))</f>
        <v/>
      </c>
      <c r="L162" s="147"/>
      <c r="M162" s="149"/>
      <c r="N162" s="64" t="str">
        <f>IFERROR(VLOOKUP(C162,Sheet1!$A$2:$F$134,6,0),"")</f>
        <v/>
      </c>
      <c r="O162" s="64" t="str">
        <f t="shared" si="37"/>
        <v/>
      </c>
      <c r="P162" s="32"/>
      <c r="Q162" s="32"/>
      <c r="R162" s="67"/>
      <c r="S162" s="140"/>
      <c r="T162" s="67"/>
      <c r="U162" s="71"/>
      <c r="V162" s="84" t="str">
        <f t="shared" si="38"/>
        <v/>
      </c>
      <c r="W162" s="118"/>
      <c r="X162" s="119"/>
      <c r="Y162" s="120"/>
      <c r="Z162" s="66" t="str">
        <f t="shared" si="29"/>
        <v xml:space="preserve"> / </v>
      </c>
      <c r="AA162" s="87" t="str">
        <f t="shared" si="30"/>
        <v/>
      </c>
      <c r="AB162" s="87" t="str">
        <f>IF(I162="","",IF(I162="中間容量",J162,INDEX(※編集不可※選択項目!$E$2:$E$15,MATCH(新規登録用!I162,※編集不可※選択項目!$F$2:$F$15,0))))</f>
        <v/>
      </c>
      <c r="AC162" s="89" t="str">
        <f t="shared" si="39"/>
        <v/>
      </c>
      <c r="AD162" s="123">
        <f t="shared" si="40"/>
        <v>0</v>
      </c>
      <c r="AE162" s="123">
        <f t="shared" si="31"/>
        <v>0</v>
      </c>
      <c r="AF162" s="123" t="str">
        <f t="shared" si="41"/>
        <v/>
      </c>
      <c r="AG162" s="124">
        <f t="shared" si="32"/>
        <v>0</v>
      </c>
      <c r="AH162" s="124">
        <f t="shared" si="33"/>
        <v>0</v>
      </c>
    </row>
    <row r="163" spans="1:34" ht="25.15" customHeight="1">
      <c r="A163" s="55">
        <f t="shared" si="28"/>
        <v>152</v>
      </c>
      <c r="B163" s="56" t="str">
        <f t="shared" si="34"/>
        <v/>
      </c>
      <c r="C163" s="131"/>
      <c r="D163" s="57" t="str">
        <f t="shared" si="35"/>
        <v/>
      </c>
      <c r="E163" s="57" t="str">
        <f t="shared" si="36"/>
        <v/>
      </c>
      <c r="F163" s="32"/>
      <c r="G163" s="32"/>
      <c r="H163" s="32"/>
      <c r="I163" s="32"/>
      <c r="J163" s="147"/>
      <c r="K163" s="33" t="str">
        <f>IF(I163="中間容量","項番11に入力してください",IFERROR(VLOOKUP(Z163,※編集不可※選択項目!$U$4:$V$195,2,0),""))</f>
        <v/>
      </c>
      <c r="L163" s="147"/>
      <c r="M163" s="149"/>
      <c r="N163" s="64" t="str">
        <f>IFERROR(VLOOKUP(C163,Sheet1!$A$2:$F$134,6,0),"")</f>
        <v/>
      </c>
      <c r="O163" s="64" t="str">
        <f t="shared" si="37"/>
        <v/>
      </c>
      <c r="P163" s="32"/>
      <c r="Q163" s="32"/>
      <c r="R163" s="67"/>
      <c r="S163" s="140"/>
      <c r="T163" s="67"/>
      <c r="U163" s="71"/>
      <c r="V163" s="84" t="str">
        <f t="shared" si="38"/>
        <v/>
      </c>
      <c r="W163" s="118"/>
      <c r="X163" s="119"/>
      <c r="Y163" s="120"/>
      <c r="Z163" s="66" t="str">
        <f t="shared" si="29"/>
        <v xml:space="preserve"> / </v>
      </c>
      <c r="AA163" s="87" t="str">
        <f t="shared" si="30"/>
        <v/>
      </c>
      <c r="AB163" s="87" t="str">
        <f>IF(I163="","",IF(I163="中間容量",J163,INDEX(※編集不可※選択項目!$E$2:$E$15,MATCH(新規登録用!I163,※編集不可※選択項目!$F$2:$F$15,0))))</f>
        <v/>
      </c>
      <c r="AC163" s="89" t="str">
        <f t="shared" si="39"/>
        <v/>
      </c>
      <c r="AD163" s="123">
        <f t="shared" si="40"/>
        <v>0</v>
      </c>
      <c r="AE163" s="123">
        <f t="shared" si="31"/>
        <v>0</v>
      </c>
      <c r="AF163" s="123" t="str">
        <f t="shared" si="41"/>
        <v/>
      </c>
      <c r="AG163" s="124">
        <f t="shared" si="32"/>
        <v>0</v>
      </c>
      <c r="AH163" s="124">
        <f t="shared" si="33"/>
        <v>0</v>
      </c>
    </row>
    <row r="164" spans="1:34" ht="25.15" customHeight="1">
      <c r="A164" s="55">
        <f t="shared" si="28"/>
        <v>153</v>
      </c>
      <c r="B164" s="56" t="str">
        <f t="shared" si="34"/>
        <v/>
      </c>
      <c r="C164" s="131"/>
      <c r="D164" s="57" t="str">
        <f t="shared" si="35"/>
        <v/>
      </c>
      <c r="E164" s="57" t="str">
        <f t="shared" si="36"/>
        <v/>
      </c>
      <c r="F164" s="32"/>
      <c r="G164" s="32"/>
      <c r="H164" s="32"/>
      <c r="I164" s="32"/>
      <c r="J164" s="147"/>
      <c r="K164" s="33" t="str">
        <f>IF(I164="中間容量","項番11に入力してください",IFERROR(VLOOKUP(Z164,※編集不可※選択項目!$U$4:$V$195,2,0),""))</f>
        <v/>
      </c>
      <c r="L164" s="147"/>
      <c r="M164" s="149"/>
      <c r="N164" s="64" t="str">
        <f>IFERROR(VLOOKUP(C164,Sheet1!$A$2:$F$134,6,0),"")</f>
        <v/>
      </c>
      <c r="O164" s="64" t="str">
        <f t="shared" si="37"/>
        <v/>
      </c>
      <c r="P164" s="32"/>
      <c r="Q164" s="32"/>
      <c r="R164" s="67"/>
      <c r="S164" s="140"/>
      <c r="T164" s="67"/>
      <c r="U164" s="71"/>
      <c r="V164" s="84" t="str">
        <f t="shared" si="38"/>
        <v/>
      </c>
      <c r="W164" s="118"/>
      <c r="X164" s="119"/>
      <c r="Y164" s="120"/>
      <c r="Z164" s="66" t="str">
        <f t="shared" si="29"/>
        <v xml:space="preserve"> / </v>
      </c>
      <c r="AA164" s="87" t="str">
        <f t="shared" si="30"/>
        <v/>
      </c>
      <c r="AB164" s="87" t="str">
        <f>IF(I164="","",IF(I164="中間容量",J164,INDEX(※編集不可※選択項目!$E$2:$E$15,MATCH(新規登録用!I164,※編集不可※選択項目!$F$2:$F$15,0))))</f>
        <v/>
      </c>
      <c r="AC164" s="89" t="str">
        <f t="shared" si="39"/>
        <v/>
      </c>
      <c r="AD164" s="123">
        <f t="shared" si="40"/>
        <v>0</v>
      </c>
      <c r="AE164" s="123">
        <f t="shared" si="31"/>
        <v>0</v>
      </c>
      <c r="AF164" s="123" t="str">
        <f t="shared" si="41"/>
        <v/>
      </c>
      <c r="AG164" s="124">
        <f t="shared" si="32"/>
        <v>0</v>
      </c>
      <c r="AH164" s="124">
        <f t="shared" si="33"/>
        <v>0</v>
      </c>
    </row>
    <row r="165" spans="1:34" ht="25.15" customHeight="1">
      <c r="A165" s="55">
        <f t="shared" si="28"/>
        <v>154</v>
      </c>
      <c r="B165" s="56" t="str">
        <f t="shared" si="34"/>
        <v/>
      </c>
      <c r="C165" s="131"/>
      <c r="D165" s="57" t="str">
        <f t="shared" si="35"/>
        <v/>
      </c>
      <c r="E165" s="57" t="str">
        <f t="shared" si="36"/>
        <v/>
      </c>
      <c r="F165" s="32"/>
      <c r="G165" s="32"/>
      <c r="H165" s="32"/>
      <c r="I165" s="32"/>
      <c r="J165" s="147"/>
      <c r="K165" s="33" t="str">
        <f>IF(I165="中間容量","項番11に入力してください",IFERROR(VLOOKUP(Z165,※編集不可※選択項目!$U$4:$V$195,2,0),""))</f>
        <v/>
      </c>
      <c r="L165" s="147"/>
      <c r="M165" s="149"/>
      <c r="N165" s="64" t="str">
        <f>IFERROR(VLOOKUP(C165,Sheet1!$A$2:$F$134,6,0),"")</f>
        <v/>
      </c>
      <c r="O165" s="64" t="str">
        <f t="shared" si="37"/>
        <v/>
      </c>
      <c r="P165" s="32"/>
      <c r="Q165" s="32"/>
      <c r="R165" s="67"/>
      <c r="S165" s="140"/>
      <c r="T165" s="67"/>
      <c r="U165" s="71"/>
      <c r="V165" s="84" t="str">
        <f t="shared" si="38"/>
        <v/>
      </c>
      <c r="W165" s="118"/>
      <c r="X165" s="119"/>
      <c r="Y165" s="120"/>
      <c r="Z165" s="66" t="str">
        <f t="shared" si="29"/>
        <v xml:space="preserve"> / </v>
      </c>
      <c r="AA165" s="87" t="str">
        <f t="shared" si="30"/>
        <v/>
      </c>
      <c r="AB165" s="87" t="str">
        <f>IF(I165="","",IF(I165="中間容量",J165,INDEX(※編集不可※選択項目!$E$2:$E$15,MATCH(新規登録用!I165,※編集不可※選択項目!$F$2:$F$15,0))))</f>
        <v/>
      </c>
      <c r="AC165" s="89" t="str">
        <f t="shared" si="39"/>
        <v/>
      </c>
      <c r="AD165" s="123">
        <f t="shared" si="40"/>
        <v>0</v>
      </c>
      <c r="AE165" s="123">
        <f t="shared" si="31"/>
        <v>0</v>
      </c>
      <c r="AF165" s="123" t="str">
        <f t="shared" si="41"/>
        <v/>
      </c>
      <c r="AG165" s="124">
        <f t="shared" si="32"/>
        <v>0</v>
      </c>
      <c r="AH165" s="124">
        <f t="shared" si="33"/>
        <v>0</v>
      </c>
    </row>
    <row r="166" spans="1:34" ht="25.15" customHeight="1">
      <c r="A166" s="55">
        <f t="shared" si="28"/>
        <v>155</v>
      </c>
      <c r="B166" s="56" t="str">
        <f t="shared" si="34"/>
        <v/>
      </c>
      <c r="C166" s="131"/>
      <c r="D166" s="57" t="str">
        <f t="shared" si="35"/>
        <v/>
      </c>
      <c r="E166" s="57" t="str">
        <f t="shared" si="36"/>
        <v/>
      </c>
      <c r="F166" s="32"/>
      <c r="G166" s="32"/>
      <c r="H166" s="32"/>
      <c r="I166" s="32"/>
      <c r="J166" s="147"/>
      <c r="K166" s="33" t="str">
        <f>IF(I166="中間容量","項番11に入力してください",IFERROR(VLOOKUP(Z166,※編集不可※選択項目!$U$4:$V$195,2,0),""))</f>
        <v/>
      </c>
      <c r="L166" s="147"/>
      <c r="M166" s="149"/>
      <c r="N166" s="64" t="str">
        <f>IFERROR(VLOOKUP(C166,Sheet1!$A$2:$F$134,6,0),"")</f>
        <v/>
      </c>
      <c r="O166" s="64" t="str">
        <f t="shared" si="37"/>
        <v/>
      </c>
      <c r="P166" s="32"/>
      <c r="Q166" s="32"/>
      <c r="R166" s="67"/>
      <c r="S166" s="140"/>
      <c r="T166" s="67"/>
      <c r="U166" s="71"/>
      <c r="V166" s="84" t="str">
        <f t="shared" si="38"/>
        <v/>
      </c>
      <c r="W166" s="118"/>
      <c r="X166" s="119"/>
      <c r="Y166" s="120"/>
      <c r="Z166" s="66" t="str">
        <f t="shared" si="29"/>
        <v xml:space="preserve"> / </v>
      </c>
      <c r="AA166" s="87" t="str">
        <f t="shared" si="30"/>
        <v/>
      </c>
      <c r="AB166" s="87" t="str">
        <f>IF(I166="","",IF(I166="中間容量",J166,INDEX(※編集不可※選択項目!$E$2:$E$15,MATCH(新規登録用!I166,※編集不可※選択項目!$F$2:$F$15,0))))</f>
        <v/>
      </c>
      <c r="AC166" s="89" t="str">
        <f t="shared" si="39"/>
        <v/>
      </c>
      <c r="AD166" s="123">
        <f t="shared" si="40"/>
        <v>0</v>
      </c>
      <c r="AE166" s="123">
        <f t="shared" si="31"/>
        <v>0</v>
      </c>
      <c r="AF166" s="123" t="str">
        <f t="shared" si="41"/>
        <v/>
      </c>
      <c r="AG166" s="124">
        <f t="shared" si="32"/>
        <v>0</v>
      </c>
      <c r="AH166" s="124">
        <f t="shared" si="33"/>
        <v>0</v>
      </c>
    </row>
    <row r="167" spans="1:34" ht="25.15" customHeight="1">
      <c r="A167" s="55">
        <f t="shared" si="28"/>
        <v>156</v>
      </c>
      <c r="B167" s="56" t="str">
        <f t="shared" si="34"/>
        <v/>
      </c>
      <c r="C167" s="131"/>
      <c r="D167" s="57" t="str">
        <f t="shared" si="35"/>
        <v/>
      </c>
      <c r="E167" s="57" t="str">
        <f t="shared" si="36"/>
        <v/>
      </c>
      <c r="F167" s="32"/>
      <c r="G167" s="32"/>
      <c r="H167" s="32"/>
      <c r="I167" s="32"/>
      <c r="J167" s="147"/>
      <c r="K167" s="33" t="str">
        <f>IF(I167="中間容量","項番11に入力してください",IFERROR(VLOOKUP(Z167,※編集不可※選択項目!$U$4:$V$195,2,0),""))</f>
        <v/>
      </c>
      <c r="L167" s="147"/>
      <c r="M167" s="149"/>
      <c r="N167" s="64" t="str">
        <f>IFERROR(VLOOKUP(C167,Sheet1!$A$2:$F$134,6,0),"")</f>
        <v/>
      </c>
      <c r="O167" s="64" t="str">
        <f t="shared" si="37"/>
        <v/>
      </c>
      <c r="P167" s="32"/>
      <c r="Q167" s="32"/>
      <c r="R167" s="67"/>
      <c r="S167" s="140"/>
      <c r="T167" s="67"/>
      <c r="U167" s="71"/>
      <c r="V167" s="84" t="str">
        <f t="shared" si="38"/>
        <v/>
      </c>
      <c r="W167" s="118"/>
      <c r="X167" s="119"/>
      <c r="Y167" s="120"/>
      <c r="Z167" s="66" t="str">
        <f t="shared" si="29"/>
        <v xml:space="preserve"> / </v>
      </c>
      <c r="AA167" s="87" t="str">
        <f t="shared" si="30"/>
        <v/>
      </c>
      <c r="AB167" s="87" t="str">
        <f>IF(I167="","",IF(I167="中間容量",J167,INDEX(※編集不可※選択項目!$E$2:$E$15,MATCH(新規登録用!I167,※編集不可※選択項目!$F$2:$F$15,0))))</f>
        <v/>
      </c>
      <c r="AC167" s="89" t="str">
        <f t="shared" si="39"/>
        <v/>
      </c>
      <c r="AD167" s="123">
        <f t="shared" si="40"/>
        <v>0</v>
      </c>
      <c r="AE167" s="123">
        <f t="shared" si="31"/>
        <v>0</v>
      </c>
      <c r="AF167" s="123" t="str">
        <f t="shared" si="41"/>
        <v/>
      </c>
      <c r="AG167" s="124">
        <f t="shared" si="32"/>
        <v>0</v>
      </c>
      <c r="AH167" s="124">
        <f t="shared" si="33"/>
        <v>0</v>
      </c>
    </row>
    <row r="168" spans="1:34" ht="25.15" customHeight="1">
      <c r="A168" s="55">
        <f t="shared" si="28"/>
        <v>157</v>
      </c>
      <c r="B168" s="56" t="str">
        <f t="shared" si="34"/>
        <v/>
      </c>
      <c r="C168" s="131"/>
      <c r="D168" s="57" t="str">
        <f t="shared" si="35"/>
        <v/>
      </c>
      <c r="E168" s="57" t="str">
        <f t="shared" si="36"/>
        <v/>
      </c>
      <c r="F168" s="32"/>
      <c r="G168" s="32"/>
      <c r="H168" s="32"/>
      <c r="I168" s="32"/>
      <c r="J168" s="147"/>
      <c r="K168" s="33" t="str">
        <f>IF(I168="中間容量","項番11に入力してください",IFERROR(VLOOKUP(Z168,※編集不可※選択項目!$U$4:$V$195,2,0),""))</f>
        <v/>
      </c>
      <c r="L168" s="147"/>
      <c r="M168" s="149"/>
      <c r="N168" s="64" t="str">
        <f>IFERROR(VLOOKUP(C168,Sheet1!$A$2:$F$134,6,0),"")</f>
        <v/>
      </c>
      <c r="O168" s="64" t="str">
        <f t="shared" si="37"/>
        <v/>
      </c>
      <c r="P168" s="32"/>
      <c r="Q168" s="32"/>
      <c r="R168" s="67"/>
      <c r="S168" s="140"/>
      <c r="T168" s="67"/>
      <c r="U168" s="71"/>
      <c r="V168" s="84" t="str">
        <f t="shared" si="38"/>
        <v/>
      </c>
      <c r="W168" s="118"/>
      <c r="X168" s="119"/>
      <c r="Y168" s="120"/>
      <c r="Z168" s="66" t="str">
        <f t="shared" si="29"/>
        <v xml:space="preserve"> / </v>
      </c>
      <c r="AA168" s="87" t="str">
        <f t="shared" si="30"/>
        <v/>
      </c>
      <c r="AB168" s="87" t="str">
        <f>IF(I168="","",IF(I168="中間容量",J168,INDEX(※編集不可※選択項目!$E$2:$E$15,MATCH(新規登録用!I168,※編集不可※選択項目!$F$2:$F$15,0))))</f>
        <v/>
      </c>
      <c r="AC168" s="89" t="str">
        <f t="shared" si="39"/>
        <v/>
      </c>
      <c r="AD168" s="123">
        <f t="shared" si="40"/>
        <v>0</v>
      </c>
      <c r="AE168" s="123">
        <f t="shared" si="31"/>
        <v>0</v>
      </c>
      <c r="AF168" s="123" t="str">
        <f t="shared" si="41"/>
        <v/>
      </c>
      <c r="AG168" s="124">
        <f t="shared" si="32"/>
        <v>0</v>
      </c>
      <c r="AH168" s="124">
        <f t="shared" si="33"/>
        <v>0</v>
      </c>
    </row>
    <row r="169" spans="1:34" ht="25.15" customHeight="1">
      <c r="A169" s="55">
        <f t="shared" si="28"/>
        <v>158</v>
      </c>
      <c r="B169" s="56" t="str">
        <f t="shared" si="34"/>
        <v/>
      </c>
      <c r="C169" s="131"/>
      <c r="D169" s="57" t="str">
        <f t="shared" si="35"/>
        <v/>
      </c>
      <c r="E169" s="57" t="str">
        <f t="shared" si="36"/>
        <v/>
      </c>
      <c r="F169" s="32"/>
      <c r="G169" s="32"/>
      <c r="H169" s="32"/>
      <c r="I169" s="32"/>
      <c r="J169" s="147"/>
      <c r="K169" s="33" t="str">
        <f>IF(I169="中間容量","項番11に入力してください",IFERROR(VLOOKUP(Z169,※編集不可※選択項目!$U$4:$V$195,2,0),""))</f>
        <v/>
      </c>
      <c r="L169" s="147"/>
      <c r="M169" s="149"/>
      <c r="N169" s="64" t="str">
        <f>IFERROR(VLOOKUP(C169,Sheet1!$A$2:$F$134,6,0),"")</f>
        <v/>
      </c>
      <c r="O169" s="64" t="str">
        <f t="shared" si="37"/>
        <v/>
      </c>
      <c r="P169" s="32"/>
      <c r="Q169" s="32"/>
      <c r="R169" s="67"/>
      <c r="S169" s="140"/>
      <c r="T169" s="67"/>
      <c r="U169" s="71"/>
      <c r="V169" s="84" t="str">
        <f t="shared" si="38"/>
        <v/>
      </c>
      <c r="W169" s="118"/>
      <c r="X169" s="119"/>
      <c r="Y169" s="120"/>
      <c r="Z169" s="66" t="str">
        <f t="shared" si="29"/>
        <v xml:space="preserve"> / </v>
      </c>
      <c r="AA169" s="87" t="str">
        <f t="shared" si="30"/>
        <v/>
      </c>
      <c r="AB169" s="87" t="str">
        <f>IF(I169="","",IF(I169="中間容量",J169,INDEX(※編集不可※選択項目!$E$2:$E$15,MATCH(新規登録用!I169,※編集不可※選択項目!$F$2:$F$15,0))))</f>
        <v/>
      </c>
      <c r="AC169" s="89" t="str">
        <f t="shared" si="39"/>
        <v/>
      </c>
      <c r="AD169" s="123">
        <f t="shared" si="40"/>
        <v>0</v>
      </c>
      <c r="AE169" s="123">
        <f t="shared" si="31"/>
        <v>0</v>
      </c>
      <c r="AF169" s="123" t="str">
        <f t="shared" si="41"/>
        <v/>
      </c>
      <c r="AG169" s="124">
        <f t="shared" si="32"/>
        <v>0</v>
      </c>
      <c r="AH169" s="124">
        <f t="shared" si="33"/>
        <v>0</v>
      </c>
    </row>
    <row r="170" spans="1:34" ht="25.15" customHeight="1">
      <c r="A170" s="55">
        <f t="shared" si="28"/>
        <v>159</v>
      </c>
      <c r="B170" s="56" t="str">
        <f t="shared" si="34"/>
        <v/>
      </c>
      <c r="C170" s="131"/>
      <c r="D170" s="57" t="str">
        <f t="shared" si="35"/>
        <v/>
      </c>
      <c r="E170" s="57" t="str">
        <f t="shared" si="36"/>
        <v/>
      </c>
      <c r="F170" s="32"/>
      <c r="G170" s="32"/>
      <c r="H170" s="32"/>
      <c r="I170" s="32"/>
      <c r="J170" s="147"/>
      <c r="K170" s="33" t="str">
        <f>IF(I170="中間容量","項番11に入力してください",IFERROR(VLOOKUP(Z170,※編集不可※選択項目!$U$4:$V$195,2,0),""))</f>
        <v/>
      </c>
      <c r="L170" s="147"/>
      <c r="M170" s="149"/>
      <c r="N170" s="64" t="str">
        <f>IFERROR(VLOOKUP(C170,Sheet1!$A$2:$F$134,6,0),"")</f>
        <v/>
      </c>
      <c r="O170" s="64" t="str">
        <f t="shared" si="37"/>
        <v/>
      </c>
      <c r="P170" s="32"/>
      <c r="Q170" s="32"/>
      <c r="R170" s="67"/>
      <c r="S170" s="140"/>
      <c r="T170" s="67"/>
      <c r="U170" s="71"/>
      <c r="V170" s="84" t="str">
        <f t="shared" si="38"/>
        <v/>
      </c>
      <c r="W170" s="118"/>
      <c r="X170" s="119"/>
      <c r="Y170" s="120"/>
      <c r="Z170" s="66" t="str">
        <f t="shared" si="29"/>
        <v xml:space="preserve"> / </v>
      </c>
      <c r="AA170" s="87" t="str">
        <f t="shared" si="30"/>
        <v/>
      </c>
      <c r="AB170" s="87" t="str">
        <f>IF(I170="","",IF(I170="中間容量",J170,INDEX(※編集不可※選択項目!$E$2:$E$15,MATCH(新規登録用!I170,※編集不可※選択項目!$F$2:$F$15,0))))</f>
        <v/>
      </c>
      <c r="AC170" s="89" t="str">
        <f t="shared" si="39"/>
        <v/>
      </c>
      <c r="AD170" s="123">
        <f t="shared" si="40"/>
        <v>0</v>
      </c>
      <c r="AE170" s="123">
        <f t="shared" si="31"/>
        <v>0</v>
      </c>
      <c r="AF170" s="123" t="str">
        <f t="shared" si="41"/>
        <v/>
      </c>
      <c r="AG170" s="124">
        <f t="shared" si="32"/>
        <v>0</v>
      </c>
      <c r="AH170" s="124">
        <f t="shared" si="33"/>
        <v>0</v>
      </c>
    </row>
    <row r="171" spans="1:34" ht="25.15" customHeight="1">
      <c r="A171" s="55">
        <f t="shared" si="28"/>
        <v>160</v>
      </c>
      <c r="B171" s="56" t="str">
        <f t="shared" si="34"/>
        <v/>
      </c>
      <c r="C171" s="131"/>
      <c r="D171" s="57" t="str">
        <f t="shared" si="35"/>
        <v/>
      </c>
      <c r="E171" s="57" t="str">
        <f t="shared" si="36"/>
        <v/>
      </c>
      <c r="F171" s="32"/>
      <c r="G171" s="32"/>
      <c r="H171" s="32"/>
      <c r="I171" s="32"/>
      <c r="J171" s="147"/>
      <c r="K171" s="33" t="str">
        <f>IF(I171="中間容量","項番11に入力してください",IFERROR(VLOOKUP(Z171,※編集不可※選択項目!$U$4:$V$195,2,0),""))</f>
        <v/>
      </c>
      <c r="L171" s="147"/>
      <c r="M171" s="149"/>
      <c r="N171" s="64" t="str">
        <f>IFERROR(VLOOKUP(C171,Sheet1!$A$2:$F$134,6,0),"")</f>
        <v/>
      </c>
      <c r="O171" s="64" t="str">
        <f t="shared" si="37"/>
        <v/>
      </c>
      <c r="P171" s="32"/>
      <c r="Q171" s="32"/>
      <c r="R171" s="67"/>
      <c r="S171" s="140"/>
      <c r="T171" s="67"/>
      <c r="U171" s="71"/>
      <c r="V171" s="84" t="str">
        <f t="shared" si="38"/>
        <v/>
      </c>
      <c r="W171" s="118"/>
      <c r="X171" s="119"/>
      <c r="Y171" s="120"/>
      <c r="Z171" s="66" t="str">
        <f t="shared" si="29"/>
        <v xml:space="preserve"> / </v>
      </c>
      <c r="AA171" s="87" t="str">
        <f t="shared" si="30"/>
        <v/>
      </c>
      <c r="AB171" s="87" t="str">
        <f>IF(I171="","",IF(I171="中間容量",J171,INDEX(※編集不可※選択項目!$E$2:$E$15,MATCH(新規登録用!I171,※編集不可※選択項目!$F$2:$F$15,0))))</f>
        <v/>
      </c>
      <c r="AC171" s="89" t="str">
        <f t="shared" si="39"/>
        <v/>
      </c>
      <c r="AD171" s="123">
        <f t="shared" si="40"/>
        <v>0</v>
      </c>
      <c r="AE171" s="123">
        <f t="shared" si="31"/>
        <v>0</v>
      </c>
      <c r="AF171" s="123" t="str">
        <f t="shared" si="41"/>
        <v/>
      </c>
      <c r="AG171" s="124">
        <f t="shared" si="32"/>
        <v>0</v>
      </c>
      <c r="AH171" s="124">
        <f t="shared" si="33"/>
        <v>0</v>
      </c>
    </row>
    <row r="172" spans="1:34" ht="25.15" customHeight="1">
      <c r="A172" s="55">
        <f t="shared" si="28"/>
        <v>161</v>
      </c>
      <c r="B172" s="56" t="str">
        <f t="shared" si="34"/>
        <v/>
      </c>
      <c r="C172" s="131"/>
      <c r="D172" s="57" t="str">
        <f t="shared" si="35"/>
        <v/>
      </c>
      <c r="E172" s="57" t="str">
        <f t="shared" si="36"/>
        <v/>
      </c>
      <c r="F172" s="32"/>
      <c r="G172" s="32"/>
      <c r="H172" s="32"/>
      <c r="I172" s="32"/>
      <c r="J172" s="147"/>
      <c r="K172" s="33" t="str">
        <f>IF(I172="中間容量","項番11に入力してください",IFERROR(VLOOKUP(Z172,※編集不可※選択項目!$U$4:$V$195,2,0),""))</f>
        <v/>
      </c>
      <c r="L172" s="147"/>
      <c r="M172" s="149"/>
      <c r="N172" s="64" t="str">
        <f>IFERROR(VLOOKUP(C172,Sheet1!$A$2:$F$134,6,0),"")</f>
        <v/>
      </c>
      <c r="O172" s="64" t="str">
        <f t="shared" si="37"/>
        <v/>
      </c>
      <c r="P172" s="32"/>
      <c r="Q172" s="32"/>
      <c r="R172" s="67"/>
      <c r="S172" s="140"/>
      <c r="T172" s="67"/>
      <c r="U172" s="71"/>
      <c r="V172" s="84" t="str">
        <f t="shared" si="38"/>
        <v/>
      </c>
      <c r="W172" s="118"/>
      <c r="X172" s="119"/>
      <c r="Y172" s="120"/>
      <c r="Z172" s="66" t="str">
        <f t="shared" si="29"/>
        <v xml:space="preserve"> / </v>
      </c>
      <c r="AA172" s="87" t="str">
        <f t="shared" si="30"/>
        <v/>
      </c>
      <c r="AB172" s="87" t="str">
        <f>IF(I172="","",IF(I172="中間容量",J172,INDEX(※編集不可※選択項目!$E$2:$E$15,MATCH(新規登録用!I172,※編集不可※選択項目!$F$2:$F$15,0))))</f>
        <v/>
      </c>
      <c r="AC172" s="89" t="str">
        <f t="shared" si="39"/>
        <v/>
      </c>
      <c r="AD172" s="123">
        <f t="shared" si="40"/>
        <v>0</v>
      </c>
      <c r="AE172" s="123">
        <f t="shared" si="31"/>
        <v>0</v>
      </c>
      <c r="AF172" s="123" t="str">
        <f t="shared" si="41"/>
        <v/>
      </c>
      <c r="AG172" s="124">
        <f t="shared" si="32"/>
        <v>0</v>
      </c>
      <c r="AH172" s="124">
        <f t="shared" si="33"/>
        <v>0</v>
      </c>
    </row>
    <row r="173" spans="1:34" ht="25.15" customHeight="1">
      <c r="A173" s="55">
        <f t="shared" si="28"/>
        <v>162</v>
      </c>
      <c r="B173" s="56" t="str">
        <f t="shared" si="34"/>
        <v/>
      </c>
      <c r="C173" s="131"/>
      <c r="D173" s="57" t="str">
        <f t="shared" si="35"/>
        <v/>
      </c>
      <c r="E173" s="57" t="str">
        <f t="shared" si="36"/>
        <v/>
      </c>
      <c r="F173" s="32"/>
      <c r="G173" s="32"/>
      <c r="H173" s="32"/>
      <c r="I173" s="32"/>
      <c r="J173" s="147"/>
      <c r="K173" s="33" t="str">
        <f>IF(I173="中間容量","項番11に入力してください",IFERROR(VLOOKUP(Z173,※編集不可※選択項目!$U$4:$V$195,2,0),""))</f>
        <v/>
      </c>
      <c r="L173" s="147"/>
      <c r="M173" s="149"/>
      <c r="N173" s="64" t="str">
        <f>IFERROR(VLOOKUP(C173,Sheet1!$A$2:$F$134,6,0),"")</f>
        <v/>
      </c>
      <c r="O173" s="64" t="str">
        <f t="shared" si="37"/>
        <v/>
      </c>
      <c r="P173" s="32"/>
      <c r="Q173" s="32"/>
      <c r="R173" s="67"/>
      <c r="S173" s="140"/>
      <c r="T173" s="67"/>
      <c r="U173" s="71"/>
      <c r="V173" s="84" t="str">
        <f t="shared" si="38"/>
        <v/>
      </c>
      <c r="W173" s="118"/>
      <c r="X173" s="119"/>
      <c r="Y173" s="120"/>
      <c r="Z173" s="66" t="str">
        <f t="shared" si="29"/>
        <v xml:space="preserve"> / </v>
      </c>
      <c r="AA173" s="87" t="str">
        <f t="shared" si="30"/>
        <v/>
      </c>
      <c r="AB173" s="87" t="str">
        <f>IF(I173="","",IF(I173="中間容量",J173,INDEX(※編集不可※選択項目!$E$2:$E$15,MATCH(新規登録用!I173,※編集不可※選択項目!$F$2:$F$15,0))))</f>
        <v/>
      </c>
      <c r="AC173" s="89" t="str">
        <f t="shared" si="39"/>
        <v/>
      </c>
      <c r="AD173" s="123">
        <f t="shared" si="40"/>
        <v>0</v>
      </c>
      <c r="AE173" s="123">
        <f t="shared" si="31"/>
        <v>0</v>
      </c>
      <c r="AF173" s="123" t="str">
        <f t="shared" si="41"/>
        <v/>
      </c>
      <c r="AG173" s="124">
        <f t="shared" si="32"/>
        <v>0</v>
      </c>
      <c r="AH173" s="124">
        <f t="shared" si="33"/>
        <v>0</v>
      </c>
    </row>
    <row r="174" spans="1:34" ht="25.15" customHeight="1">
      <c r="A174" s="55">
        <f t="shared" si="28"/>
        <v>163</v>
      </c>
      <c r="B174" s="56" t="str">
        <f t="shared" si="34"/>
        <v/>
      </c>
      <c r="C174" s="131"/>
      <c r="D174" s="57" t="str">
        <f t="shared" si="35"/>
        <v/>
      </c>
      <c r="E174" s="57" t="str">
        <f t="shared" si="36"/>
        <v/>
      </c>
      <c r="F174" s="32"/>
      <c r="G174" s="32"/>
      <c r="H174" s="32"/>
      <c r="I174" s="32"/>
      <c r="J174" s="147"/>
      <c r="K174" s="33" t="str">
        <f>IF(I174="中間容量","項番11に入力してください",IFERROR(VLOOKUP(Z174,※編集不可※選択項目!$U$4:$V$195,2,0),""))</f>
        <v/>
      </c>
      <c r="L174" s="147"/>
      <c r="M174" s="149"/>
      <c r="N174" s="64" t="str">
        <f>IFERROR(VLOOKUP(C174,Sheet1!$A$2:$F$134,6,0),"")</f>
        <v/>
      </c>
      <c r="O174" s="64" t="str">
        <f t="shared" si="37"/>
        <v/>
      </c>
      <c r="P174" s="32"/>
      <c r="Q174" s="32"/>
      <c r="R174" s="67"/>
      <c r="S174" s="140"/>
      <c r="T174" s="67"/>
      <c r="U174" s="71"/>
      <c r="V174" s="84" t="str">
        <f t="shared" si="38"/>
        <v/>
      </c>
      <c r="W174" s="118"/>
      <c r="X174" s="119"/>
      <c r="Y174" s="120"/>
      <c r="Z174" s="66" t="str">
        <f t="shared" si="29"/>
        <v xml:space="preserve"> / </v>
      </c>
      <c r="AA174" s="87" t="str">
        <f t="shared" si="30"/>
        <v/>
      </c>
      <c r="AB174" s="87" t="str">
        <f>IF(I174="","",IF(I174="中間容量",J174,INDEX(※編集不可※選択項目!$E$2:$E$15,MATCH(新規登録用!I174,※編集不可※選択項目!$F$2:$F$15,0))))</f>
        <v/>
      </c>
      <c r="AC174" s="89" t="str">
        <f t="shared" si="39"/>
        <v/>
      </c>
      <c r="AD174" s="123">
        <f t="shared" si="40"/>
        <v>0</v>
      </c>
      <c r="AE174" s="123">
        <f t="shared" si="31"/>
        <v>0</v>
      </c>
      <c r="AF174" s="123" t="str">
        <f t="shared" si="41"/>
        <v/>
      </c>
      <c r="AG174" s="124">
        <f t="shared" si="32"/>
        <v>0</v>
      </c>
      <c r="AH174" s="124">
        <f t="shared" si="33"/>
        <v>0</v>
      </c>
    </row>
    <row r="175" spans="1:34" ht="25.15" customHeight="1">
      <c r="A175" s="55">
        <f t="shared" si="28"/>
        <v>164</v>
      </c>
      <c r="B175" s="56" t="str">
        <f t="shared" si="34"/>
        <v/>
      </c>
      <c r="C175" s="131"/>
      <c r="D175" s="57" t="str">
        <f t="shared" si="35"/>
        <v/>
      </c>
      <c r="E175" s="57" t="str">
        <f t="shared" si="36"/>
        <v/>
      </c>
      <c r="F175" s="32"/>
      <c r="G175" s="32"/>
      <c r="H175" s="32"/>
      <c r="I175" s="32"/>
      <c r="J175" s="147"/>
      <c r="K175" s="33" t="str">
        <f>IF(I175="中間容量","項番11に入力してください",IFERROR(VLOOKUP(Z175,※編集不可※選択項目!$U$4:$V$195,2,0),""))</f>
        <v/>
      </c>
      <c r="L175" s="147"/>
      <c r="M175" s="149"/>
      <c r="N175" s="64" t="str">
        <f>IFERROR(VLOOKUP(C175,Sheet1!$A$2:$F$134,6,0),"")</f>
        <v/>
      </c>
      <c r="O175" s="64" t="str">
        <f t="shared" si="37"/>
        <v/>
      </c>
      <c r="P175" s="32"/>
      <c r="Q175" s="32"/>
      <c r="R175" s="67"/>
      <c r="S175" s="140"/>
      <c r="T175" s="67"/>
      <c r="U175" s="71"/>
      <c r="V175" s="84" t="str">
        <f t="shared" si="38"/>
        <v/>
      </c>
      <c r="W175" s="118"/>
      <c r="X175" s="119"/>
      <c r="Y175" s="120"/>
      <c r="Z175" s="66" t="str">
        <f t="shared" si="29"/>
        <v xml:space="preserve"> / </v>
      </c>
      <c r="AA175" s="87" t="str">
        <f t="shared" si="30"/>
        <v/>
      </c>
      <c r="AB175" s="87" t="str">
        <f>IF(I175="","",IF(I175="中間容量",J175,INDEX(※編集不可※選択項目!$E$2:$E$15,MATCH(新規登録用!I175,※編集不可※選択項目!$F$2:$F$15,0))))</f>
        <v/>
      </c>
      <c r="AC175" s="89" t="str">
        <f t="shared" si="39"/>
        <v/>
      </c>
      <c r="AD175" s="123">
        <f t="shared" si="40"/>
        <v>0</v>
      </c>
      <c r="AE175" s="123">
        <f t="shared" si="31"/>
        <v>0</v>
      </c>
      <c r="AF175" s="123" t="str">
        <f t="shared" si="41"/>
        <v/>
      </c>
      <c r="AG175" s="124">
        <f t="shared" si="32"/>
        <v>0</v>
      </c>
      <c r="AH175" s="124">
        <f t="shared" si="33"/>
        <v>0</v>
      </c>
    </row>
    <row r="176" spans="1:34" ht="25.15" customHeight="1">
      <c r="A176" s="55">
        <f t="shared" si="28"/>
        <v>165</v>
      </c>
      <c r="B176" s="56" t="str">
        <f t="shared" si="34"/>
        <v/>
      </c>
      <c r="C176" s="131"/>
      <c r="D176" s="57" t="str">
        <f t="shared" si="35"/>
        <v/>
      </c>
      <c r="E176" s="57" t="str">
        <f t="shared" si="36"/>
        <v/>
      </c>
      <c r="F176" s="32"/>
      <c r="G176" s="32"/>
      <c r="H176" s="32"/>
      <c r="I176" s="32"/>
      <c r="J176" s="147"/>
      <c r="K176" s="33" t="str">
        <f>IF(I176="中間容量","項番11に入力してください",IFERROR(VLOOKUP(Z176,※編集不可※選択項目!$U$4:$V$195,2,0),""))</f>
        <v/>
      </c>
      <c r="L176" s="147"/>
      <c r="M176" s="149"/>
      <c r="N176" s="64" t="str">
        <f>IFERROR(VLOOKUP(C176,Sheet1!$A$2:$F$134,6,0),"")</f>
        <v/>
      </c>
      <c r="O176" s="64" t="str">
        <f t="shared" si="37"/>
        <v/>
      </c>
      <c r="P176" s="32"/>
      <c r="Q176" s="32"/>
      <c r="R176" s="67"/>
      <c r="S176" s="140"/>
      <c r="T176" s="67"/>
      <c r="U176" s="71"/>
      <c r="V176" s="84" t="str">
        <f t="shared" si="38"/>
        <v/>
      </c>
      <c r="W176" s="118"/>
      <c r="X176" s="119"/>
      <c r="Y176" s="120"/>
      <c r="Z176" s="66" t="str">
        <f t="shared" si="29"/>
        <v xml:space="preserve"> / </v>
      </c>
      <c r="AA176" s="87" t="str">
        <f t="shared" si="30"/>
        <v/>
      </c>
      <c r="AB176" s="87" t="str">
        <f>IF(I176="","",IF(I176="中間容量",J176,INDEX(※編集不可※選択項目!$E$2:$E$15,MATCH(新規登録用!I176,※編集不可※選択項目!$F$2:$F$15,0))))</f>
        <v/>
      </c>
      <c r="AC176" s="89" t="str">
        <f t="shared" si="39"/>
        <v/>
      </c>
      <c r="AD176" s="123">
        <f t="shared" si="40"/>
        <v>0</v>
      </c>
      <c r="AE176" s="123">
        <f t="shared" si="31"/>
        <v>0</v>
      </c>
      <c r="AF176" s="123" t="str">
        <f t="shared" si="41"/>
        <v/>
      </c>
      <c r="AG176" s="124">
        <f t="shared" si="32"/>
        <v>0</v>
      </c>
      <c r="AH176" s="124">
        <f t="shared" si="33"/>
        <v>0</v>
      </c>
    </row>
    <row r="177" spans="1:34" ht="25.15" customHeight="1">
      <c r="A177" s="55">
        <f t="shared" si="28"/>
        <v>166</v>
      </c>
      <c r="B177" s="56" t="str">
        <f t="shared" si="34"/>
        <v/>
      </c>
      <c r="C177" s="131"/>
      <c r="D177" s="57" t="str">
        <f t="shared" si="35"/>
        <v/>
      </c>
      <c r="E177" s="57" t="str">
        <f t="shared" si="36"/>
        <v/>
      </c>
      <c r="F177" s="32"/>
      <c r="G177" s="32"/>
      <c r="H177" s="32"/>
      <c r="I177" s="32"/>
      <c r="J177" s="147"/>
      <c r="K177" s="33" t="str">
        <f>IF(I177="中間容量","項番11に入力してください",IFERROR(VLOOKUP(Z177,※編集不可※選択項目!$U$4:$V$195,2,0),""))</f>
        <v/>
      </c>
      <c r="L177" s="147"/>
      <c r="M177" s="149"/>
      <c r="N177" s="64" t="str">
        <f>IFERROR(VLOOKUP(C177,Sheet1!$A$2:$F$134,6,0),"")</f>
        <v/>
      </c>
      <c r="O177" s="64" t="str">
        <f t="shared" si="37"/>
        <v/>
      </c>
      <c r="P177" s="32"/>
      <c r="Q177" s="32"/>
      <c r="R177" s="67"/>
      <c r="S177" s="140"/>
      <c r="T177" s="67"/>
      <c r="U177" s="71"/>
      <c r="V177" s="84" t="str">
        <f t="shared" si="38"/>
        <v/>
      </c>
      <c r="W177" s="118"/>
      <c r="X177" s="119"/>
      <c r="Y177" s="120"/>
      <c r="Z177" s="66" t="str">
        <f t="shared" si="29"/>
        <v xml:space="preserve"> / </v>
      </c>
      <c r="AA177" s="87" t="str">
        <f t="shared" si="30"/>
        <v/>
      </c>
      <c r="AB177" s="87" t="str">
        <f>IF(I177="","",IF(I177="中間容量",J177,INDEX(※編集不可※選択項目!$E$2:$E$15,MATCH(新規登録用!I177,※編集不可※選択項目!$F$2:$F$15,0))))</f>
        <v/>
      </c>
      <c r="AC177" s="89" t="str">
        <f t="shared" si="39"/>
        <v/>
      </c>
      <c r="AD177" s="123">
        <f t="shared" si="40"/>
        <v>0</v>
      </c>
      <c r="AE177" s="123">
        <f t="shared" si="31"/>
        <v>0</v>
      </c>
      <c r="AF177" s="123" t="str">
        <f t="shared" si="41"/>
        <v/>
      </c>
      <c r="AG177" s="124">
        <f t="shared" si="32"/>
        <v>0</v>
      </c>
      <c r="AH177" s="124">
        <f t="shared" si="33"/>
        <v>0</v>
      </c>
    </row>
    <row r="178" spans="1:34" ht="25.15" customHeight="1">
      <c r="A178" s="55">
        <f t="shared" si="28"/>
        <v>167</v>
      </c>
      <c r="B178" s="56" t="str">
        <f t="shared" si="34"/>
        <v/>
      </c>
      <c r="C178" s="131"/>
      <c r="D178" s="57" t="str">
        <f t="shared" si="35"/>
        <v/>
      </c>
      <c r="E178" s="57" t="str">
        <f t="shared" si="36"/>
        <v/>
      </c>
      <c r="F178" s="32"/>
      <c r="G178" s="32"/>
      <c r="H178" s="32"/>
      <c r="I178" s="32"/>
      <c r="J178" s="147"/>
      <c r="K178" s="33" t="str">
        <f>IF(I178="中間容量","項番11に入力してください",IFERROR(VLOOKUP(Z178,※編集不可※選択項目!$U$4:$V$195,2,0),""))</f>
        <v/>
      </c>
      <c r="L178" s="147"/>
      <c r="M178" s="149"/>
      <c r="N178" s="64" t="str">
        <f>IFERROR(VLOOKUP(C178,Sheet1!$A$2:$F$134,6,0),"")</f>
        <v/>
      </c>
      <c r="O178" s="64" t="str">
        <f t="shared" si="37"/>
        <v/>
      </c>
      <c r="P178" s="32"/>
      <c r="Q178" s="32"/>
      <c r="R178" s="67"/>
      <c r="S178" s="140"/>
      <c r="T178" s="67"/>
      <c r="U178" s="71"/>
      <c r="V178" s="84" t="str">
        <f t="shared" si="38"/>
        <v/>
      </c>
      <c r="W178" s="118"/>
      <c r="X178" s="119"/>
      <c r="Y178" s="120"/>
      <c r="Z178" s="66" t="str">
        <f t="shared" si="29"/>
        <v xml:space="preserve"> / </v>
      </c>
      <c r="AA178" s="87" t="str">
        <f t="shared" si="30"/>
        <v/>
      </c>
      <c r="AB178" s="87" t="str">
        <f>IF(I178="","",IF(I178="中間容量",J178,INDEX(※編集不可※選択項目!$E$2:$E$15,MATCH(新規登録用!I178,※編集不可※選択項目!$F$2:$F$15,0))))</f>
        <v/>
      </c>
      <c r="AC178" s="89" t="str">
        <f t="shared" si="39"/>
        <v/>
      </c>
      <c r="AD178" s="123">
        <f t="shared" si="40"/>
        <v>0</v>
      </c>
      <c r="AE178" s="123">
        <f t="shared" si="31"/>
        <v>0</v>
      </c>
      <c r="AF178" s="123" t="str">
        <f t="shared" si="41"/>
        <v/>
      </c>
      <c r="AG178" s="124">
        <f t="shared" si="32"/>
        <v>0</v>
      </c>
      <c r="AH178" s="124">
        <f t="shared" si="33"/>
        <v>0</v>
      </c>
    </row>
    <row r="179" spans="1:34" ht="25.15" customHeight="1">
      <c r="A179" s="55">
        <f t="shared" si="28"/>
        <v>168</v>
      </c>
      <c r="B179" s="56" t="str">
        <f t="shared" si="34"/>
        <v/>
      </c>
      <c r="C179" s="131"/>
      <c r="D179" s="57" t="str">
        <f t="shared" si="35"/>
        <v/>
      </c>
      <c r="E179" s="57" t="str">
        <f t="shared" si="36"/>
        <v/>
      </c>
      <c r="F179" s="32"/>
      <c r="G179" s="32"/>
      <c r="H179" s="32"/>
      <c r="I179" s="32"/>
      <c r="J179" s="147"/>
      <c r="K179" s="33" t="str">
        <f>IF(I179="中間容量","項番11に入力してください",IFERROR(VLOOKUP(Z179,※編集不可※選択項目!$U$4:$V$195,2,0),""))</f>
        <v/>
      </c>
      <c r="L179" s="147"/>
      <c r="M179" s="149"/>
      <c r="N179" s="64" t="str">
        <f>IFERROR(VLOOKUP(C179,Sheet1!$A$2:$F$134,6,0),"")</f>
        <v/>
      </c>
      <c r="O179" s="64" t="str">
        <f t="shared" si="37"/>
        <v/>
      </c>
      <c r="P179" s="32"/>
      <c r="Q179" s="32"/>
      <c r="R179" s="67"/>
      <c r="S179" s="140"/>
      <c r="T179" s="67"/>
      <c r="U179" s="71"/>
      <c r="V179" s="84" t="str">
        <f t="shared" si="38"/>
        <v/>
      </c>
      <c r="W179" s="118"/>
      <c r="X179" s="119"/>
      <c r="Y179" s="120"/>
      <c r="Z179" s="66" t="str">
        <f t="shared" si="29"/>
        <v xml:space="preserve"> / </v>
      </c>
      <c r="AA179" s="87" t="str">
        <f t="shared" si="30"/>
        <v/>
      </c>
      <c r="AB179" s="87" t="str">
        <f>IF(I179="","",IF(I179="中間容量",J179,INDEX(※編集不可※選択項目!$E$2:$E$15,MATCH(新規登録用!I179,※編集不可※選択項目!$F$2:$F$15,0))))</f>
        <v/>
      </c>
      <c r="AC179" s="89" t="str">
        <f t="shared" si="39"/>
        <v/>
      </c>
      <c r="AD179" s="123">
        <f t="shared" si="40"/>
        <v>0</v>
      </c>
      <c r="AE179" s="123">
        <f t="shared" si="31"/>
        <v>0</v>
      </c>
      <c r="AF179" s="123" t="str">
        <f t="shared" si="41"/>
        <v/>
      </c>
      <c r="AG179" s="124">
        <f t="shared" si="32"/>
        <v>0</v>
      </c>
      <c r="AH179" s="124">
        <f t="shared" si="33"/>
        <v>0</v>
      </c>
    </row>
    <row r="180" spans="1:34" ht="25.15" customHeight="1">
      <c r="A180" s="55">
        <f t="shared" si="28"/>
        <v>169</v>
      </c>
      <c r="B180" s="56" t="str">
        <f t="shared" si="34"/>
        <v/>
      </c>
      <c r="C180" s="131"/>
      <c r="D180" s="57" t="str">
        <f t="shared" si="35"/>
        <v/>
      </c>
      <c r="E180" s="57" t="str">
        <f t="shared" si="36"/>
        <v/>
      </c>
      <c r="F180" s="32"/>
      <c r="G180" s="32"/>
      <c r="H180" s="32"/>
      <c r="I180" s="32"/>
      <c r="J180" s="147"/>
      <c r="K180" s="33" t="str">
        <f>IF(I180="中間容量","項番11に入力してください",IFERROR(VLOOKUP(Z180,※編集不可※選択項目!$U$4:$V$195,2,0),""))</f>
        <v/>
      </c>
      <c r="L180" s="147"/>
      <c r="M180" s="149"/>
      <c r="N180" s="64" t="str">
        <f>IFERROR(VLOOKUP(C180,Sheet1!$A$2:$F$134,6,0),"")</f>
        <v/>
      </c>
      <c r="O180" s="64" t="str">
        <f t="shared" si="37"/>
        <v/>
      </c>
      <c r="P180" s="32"/>
      <c r="Q180" s="32"/>
      <c r="R180" s="67"/>
      <c r="S180" s="140"/>
      <c r="T180" s="67"/>
      <c r="U180" s="71"/>
      <c r="V180" s="84" t="str">
        <f t="shared" si="38"/>
        <v/>
      </c>
      <c r="W180" s="118"/>
      <c r="X180" s="119"/>
      <c r="Y180" s="120"/>
      <c r="Z180" s="66" t="str">
        <f t="shared" si="29"/>
        <v xml:space="preserve"> / </v>
      </c>
      <c r="AA180" s="87" t="str">
        <f t="shared" si="30"/>
        <v/>
      </c>
      <c r="AB180" s="87" t="str">
        <f>IF(I180="","",IF(I180="中間容量",J180,INDEX(※編集不可※選択項目!$E$2:$E$15,MATCH(新規登録用!I180,※編集不可※選択項目!$F$2:$F$15,0))))</f>
        <v/>
      </c>
      <c r="AC180" s="89" t="str">
        <f t="shared" si="39"/>
        <v/>
      </c>
      <c r="AD180" s="123">
        <f t="shared" si="40"/>
        <v>0</v>
      </c>
      <c r="AE180" s="123">
        <f t="shared" si="31"/>
        <v>0</v>
      </c>
      <c r="AF180" s="123" t="str">
        <f t="shared" si="41"/>
        <v/>
      </c>
      <c r="AG180" s="124">
        <f t="shared" si="32"/>
        <v>0</v>
      </c>
      <c r="AH180" s="124">
        <f t="shared" si="33"/>
        <v>0</v>
      </c>
    </row>
    <row r="181" spans="1:34" ht="25.15" customHeight="1">
      <c r="A181" s="55">
        <f t="shared" si="28"/>
        <v>170</v>
      </c>
      <c r="B181" s="56" t="str">
        <f t="shared" si="34"/>
        <v/>
      </c>
      <c r="C181" s="131"/>
      <c r="D181" s="57" t="str">
        <f t="shared" si="35"/>
        <v/>
      </c>
      <c r="E181" s="57" t="str">
        <f t="shared" si="36"/>
        <v/>
      </c>
      <c r="F181" s="32"/>
      <c r="G181" s="32"/>
      <c r="H181" s="32"/>
      <c r="I181" s="32"/>
      <c r="J181" s="147"/>
      <c r="K181" s="33" t="str">
        <f>IF(I181="中間容量","項番11に入力してください",IFERROR(VLOOKUP(Z181,※編集不可※選択項目!$U$4:$V$195,2,0),""))</f>
        <v/>
      </c>
      <c r="L181" s="147"/>
      <c r="M181" s="149"/>
      <c r="N181" s="64" t="str">
        <f>IFERROR(VLOOKUP(C181,Sheet1!$A$2:$F$134,6,0),"")</f>
        <v/>
      </c>
      <c r="O181" s="64" t="str">
        <f t="shared" si="37"/>
        <v/>
      </c>
      <c r="P181" s="32"/>
      <c r="Q181" s="32"/>
      <c r="R181" s="67"/>
      <c r="S181" s="140"/>
      <c r="T181" s="67"/>
      <c r="U181" s="71"/>
      <c r="V181" s="84" t="str">
        <f t="shared" si="38"/>
        <v/>
      </c>
      <c r="W181" s="118"/>
      <c r="X181" s="119"/>
      <c r="Y181" s="120"/>
      <c r="Z181" s="66" t="str">
        <f t="shared" si="29"/>
        <v xml:space="preserve"> / </v>
      </c>
      <c r="AA181" s="87" t="str">
        <f t="shared" si="30"/>
        <v/>
      </c>
      <c r="AB181" s="87" t="str">
        <f>IF(I181="","",IF(I181="中間容量",J181,INDEX(※編集不可※選択項目!$E$2:$E$15,MATCH(新規登録用!I181,※編集不可※選択項目!$F$2:$F$15,0))))</f>
        <v/>
      </c>
      <c r="AC181" s="89" t="str">
        <f t="shared" si="39"/>
        <v/>
      </c>
      <c r="AD181" s="123">
        <f t="shared" si="40"/>
        <v>0</v>
      </c>
      <c r="AE181" s="123">
        <f t="shared" si="31"/>
        <v>0</v>
      </c>
      <c r="AF181" s="123" t="str">
        <f t="shared" si="41"/>
        <v/>
      </c>
      <c r="AG181" s="124">
        <f t="shared" si="32"/>
        <v>0</v>
      </c>
      <c r="AH181" s="124">
        <f t="shared" si="33"/>
        <v>0</v>
      </c>
    </row>
    <row r="182" spans="1:34" ht="25.15" customHeight="1">
      <c r="A182" s="55">
        <f t="shared" si="28"/>
        <v>171</v>
      </c>
      <c r="B182" s="56" t="str">
        <f t="shared" si="34"/>
        <v/>
      </c>
      <c r="C182" s="131"/>
      <c r="D182" s="57" t="str">
        <f t="shared" si="35"/>
        <v/>
      </c>
      <c r="E182" s="57" t="str">
        <f t="shared" si="36"/>
        <v/>
      </c>
      <c r="F182" s="32"/>
      <c r="G182" s="32"/>
      <c r="H182" s="32"/>
      <c r="I182" s="32"/>
      <c r="J182" s="147"/>
      <c r="K182" s="33" t="str">
        <f>IF(I182="中間容量","項番11に入力してください",IFERROR(VLOOKUP(Z182,※編集不可※選択項目!$U$4:$V$195,2,0),""))</f>
        <v/>
      </c>
      <c r="L182" s="147"/>
      <c r="M182" s="149"/>
      <c r="N182" s="64" t="str">
        <f>IFERROR(VLOOKUP(C182,Sheet1!$A$2:$F$134,6,0),"")</f>
        <v/>
      </c>
      <c r="O182" s="64" t="str">
        <f t="shared" si="37"/>
        <v/>
      </c>
      <c r="P182" s="32"/>
      <c r="Q182" s="32"/>
      <c r="R182" s="67"/>
      <c r="S182" s="140"/>
      <c r="T182" s="67"/>
      <c r="U182" s="71"/>
      <c r="V182" s="84" t="str">
        <f t="shared" si="38"/>
        <v/>
      </c>
      <c r="W182" s="118"/>
      <c r="X182" s="119"/>
      <c r="Y182" s="120"/>
      <c r="Z182" s="66" t="str">
        <f t="shared" si="29"/>
        <v xml:space="preserve"> / </v>
      </c>
      <c r="AA182" s="87" t="str">
        <f t="shared" si="30"/>
        <v/>
      </c>
      <c r="AB182" s="87" t="str">
        <f>IF(I182="","",IF(I182="中間容量",J182,INDEX(※編集不可※選択項目!$E$2:$E$15,MATCH(新規登録用!I182,※編集不可※選択項目!$F$2:$F$15,0))))</f>
        <v/>
      </c>
      <c r="AC182" s="89" t="str">
        <f t="shared" si="39"/>
        <v/>
      </c>
      <c r="AD182" s="123">
        <f t="shared" si="40"/>
        <v>0</v>
      </c>
      <c r="AE182" s="123">
        <f t="shared" si="31"/>
        <v>0</v>
      </c>
      <c r="AF182" s="123" t="str">
        <f t="shared" si="41"/>
        <v/>
      </c>
      <c r="AG182" s="124">
        <f t="shared" si="32"/>
        <v>0</v>
      </c>
      <c r="AH182" s="124">
        <f t="shared" si="33"/>
        <v>0</v>
      </c>
    </row>
    <row r="183" spans="1:34" ht="25.15" customHeight="1">
      <c r="A183" s="55">
        <f t="shared" si="28"/>
        <v>172</v>
      </c>
      <c r="B183" s="56" t="str">
        <f t="shared" si="34"/>
        <v/>
      </c>
      <c r="C183" s="131"/>
      <c r="D183" s="57" t="str">
        <f t="shared" si="35"/>
        <v/>
      </c>
      <c r="E183" s="57" t="str">
        <f t="shared" si="36"/>
        <v/>
      </c>
      <c r="F183" s="32"/>
      <c r="G183" s="32"/>
      <c r="H183" s="32"/>
      <c r="I183" s="32"/>
      <c r="J183" s="147"/>
      <c r="K183" s="33" t="str">
        <f>IF(I183="中間容量","項番11に入力してください",IFERROR(VLOOKUP(Z183,※編集不可※選択項目!$U$4:$V$195,2,0),""))</f>
        <v/>
      </c>
      <c r="L183" s="147"/>
      <c r="M183" s="149"/>
      <c r="N183" s="64" t="str">
        <f>IFERROR(VLOOKUP(C183,Sheet1!$A$2:$F$134,6,0),"")</f>
        <v/>
      </c>
      <c r="O183" s="64" t="str">
        <f t="shared" si="37"/>
        <v/>
      </c>
      <c r="P183" s="32"/>
      <c r="Q183" s="32"/>
      <c r="R183" s="67"/>
      <c r="S183" s="140"/>
      <c r="T183" s="67"/>
      <c r="U183" s="71"/>
      <c r="V183" s="84" t="str">
        <f t="shared" si="38"/>
        <v/>
      </c>
      <c r="W183" s="118"/>
      <c r="X183" s="119"/>
      <c r="Y183" s="120"/>
      <c r="Z183" s="66" t="str">
        <f t="shared" si="29"/>
        <v xml:space="preserve"> / </v>
      </c>
      <c r="AA183" s="87" t="str">
        <f t="shared" si="30"/>
        <v/>
      </c>
      <c r="AB183" s="87" t="str">
        <f>IF(I183="","",IF(I183="中間容量",J183,INDEX(※編集不可※選択項目!$E$2:$E$15,MATCH(新規登録用!I183,※編集不可※選択項目!$F$2:$F$15,0))))</f>
        <v/>
      </c>
      <c r="AC183" s="89" t="str">
        <f t="shared" si="39"/>
        <v/>
      </c>
      <c r="AD183" s="123">
        <f t="shared" si="40"/>
        <v>0</v>
      </c>
      <c r="AE183" s="123">
        <f t="shared" si="31"/>
        <v>0</v>
      </c>
      <c r="AF183" s="123" t="str">
        <f t="shared" si="41"/>
        <v/>
      </c>
      <c r="AG183" s="124">
        <f t="shared" si="32"/>
        <v>0</v>
      </c>
      <c r="AH183" s="124">
        <f t="shared" si="33"/>
        <v>0</v>
      </c>
    </row>
    <row r="184" spans="1:34" ht="25.15" customHeight="1">
      <c r="A184" s="55">
        <f t="shared" si="28"/>
        <v>173</v>
      </c>
      <c r="B184" s="56" t="str">
        <f t="shared" si="34"/>
        <v/>
      </c>
      <c r="C184" s="131"/>
      <c r="D184" s="57" t="str">
        <f t="shared" si="35"/>
        <v/>
      </c>
      <c r="E184" s="57" t="str">
        <f t="shared" si="36"/>
        <v/>
      </c>
      <c r="F184" s="32"/>
      <c r="G184" s="32"/>
      <c r="H184" s="32"/>
      <c r="I184" s="32"/>
      <c r="J184" s="147"/>
      <c r="K184" s="33" t="str">
        <f>IF(I184="中間容量","項番11に入力してください",IFERROR(VLOOKUP(Z184,※編集不可※選択項目!$U$4:$V$195,2,0),""))</f>
        <v/>
      </c>
      <c r="L184" s="147"/>
      <c r="M184" s="149"/>
      <c r="N184" s="64" t="str">
        <f>IFERROR(VLOOKUP(C184,Sheet1!$A$2:$F$134,6,0),"")</f>
        <v/>
      </c>
      <c r="O184" s="64" t="str">
        <f t="shared" si="37"/>
        <v/>
      </c>
      <c r="P184" s="32"/>
      <c r="Q184" s="32"/>
      <c r="R184" s="67"/>
      <c r="S184" s="140"/>
      <c r="T184" s="67"/>
      <c r="U184" s="71"/>
      <c r="V184" s="84" t="str">
        <f t="shared" si="38"/>
        <v/>
      </c>
      <c r="W184" s="118"/>
      <c r="X184" s="119"/>
      <c r="Y184" s="120"/>
      <c r="Z184" s="66" t="str">
        <f t="shared" si="29"/>
        <v xml:space="preserve"> / </v>
      </c>
      <c r="AA184" s="87" t="str">
        <f t="shared" si="30"/>
        <v/>
      </c>
      <c r="AB184" s="87" t="str">
        <f>IF(I184="","",IF(I184="中間容量",J184,INDEX(※編集不可※選択項目!$E$2:$E$15,MATCH(新規登録用!I184,※編集不可※選択項目!$F$2:$F$15,0))))</f>
        <v/>
      </c>
      <c r="AC184" s="89" t="str">
        <f t="shared" si="39"/>
        <v/>
      </c>
      <c r="AD184" s="123">
        <f t="shared" si="40"/>
        <v>0</v>
      </c>
      <c r="AE184" s="123">
        <f t="shared" si="31"/>
        <v>0</v>
      </c>
      <c r="AF184" s="123" t="str">
        <f t="shared" si="41"/>
        <v/>
      </c>
      <c r="AG184" s="124">
        <f t="shared" si="32"/>
        <v>0</v>
      </c>
      <c r="AH184" s="124">
        <f t="shared" si="33"/>
        <v>0</v>
      </c>
    </row>
    <row r="185" spans="1:34" ht="25.15" customHeight="1">
      <c r="A185" s="55">
        <f t="shared" si="28"/>
        <v>174</v>
      </c>
      <c r="B185" s="56" t="str">
        <f t="shared" si="34"/>
        <v/>
      </c>
      <c r="C185" s="131"/>
      <c r="D185" s="57" t="str">
        <f t="shared" si="35"/>
        <v/>
      </c>
      <c r="E185" s="57" t="str">
        <f t="shared" si="36"/>
        <v/>
      </c>
      <c r="F185" s="32"/>
      <c r="G185" s="32"/>
      <c r="H185" s="32"/>
      <c r="I185" s="32"/>
      <c r="J185" s="147"/>
      <c r="K185" s="33" t="str">
        <f>IF(I185="中間容量","項番11に入力してください",IFERROR(VLOOKUP(Z185,※編集不可※選択項目!$U$4:$V$195,2,0),""))</f>
        <v/>
      </c>
      <c r="L185" s="147"/>
      <c r="M185" s="149"/>
      <c r="N185" s="64" t="str">
        <f>IFERROR(VLOOKUP(C185,Sheet1!$A$2:$F$134,6,0),"")</f>
        <v/>
      </c>
      <c r="O185" s="64" t="str">
        <f t="shared" si="37"/>
        <v/>
      </c>
      <c r="P185" s="32"/>
      <c r="Q185" s="32"/>
      <c r="R185" s="67"/>
      <c r="S185" s="140"/>
      <c r="T185" s="67"/>
      <c r="U185" s="71"/>
      <c r="V185" s="84" t="str">
        <f t="shared" si="38"/>
        <v/>
      </c>
      <c r="W185" s="118"/>
      <c r="X185" s="119"/>
      <c r="Y185" s="120"/>
      <c r="Z185" s="66" t="str">
        <f t="shared" si="29"/>
        <v xml:space="preserve"> / </v>
      </c>
      <c r="AA185" s="87" t="str">
        <f t="shared" si="30"/>
        <v/>
      </c>
      <c r="AB185" s="87" t="str">
        <f>IF(I185="","",IF(I185="中間容量",J185,INDEX(※編集不可※選択項目!$E$2:$E$15,MATCH(新規登録用!I185,※編集不可※選択項目!$F$2:$F$15,0))))</f>
        <v/>
      </c>
      <c r="AC185" s="89" t="str">
        <f t="shared" si="39"/>
        <v/>
      </c>
      <c r="AD185" s="123">
        <f t="shared" si="40"/>
        <v>0</v>
      </c>
      <c r="AE185" s="123">
        <f t="shared" si="31"/>
        <v>0</v>
      </c>
      <c r="AF185" s="123" t="str">
        <f t="shared" si="41"/>
        <v/>
      </c>
      <c r="AG185" s="124">
        <f t="shared" si="32"/>
        <v>0</v>
      </c>
      <c r="AH185" s="124">
        <f t="shared" si="33"/>
        <v>0</v>
      </c>
    </row>
    <row r="186" spans="1:34" ht="25.15" customHeight="1">
      <c r="A186" s="55">
        <f t="shared" si="28"/>
        <v>175</v>
      </c>
      <c r="B186" s="56" t="str">
        <f t="shared" si="34"/>
        <v/>
      </c>
      <c r="C186" s="131"/>
      <c r="D186" s="57" t="str">
        <f t="shared" si="35"/>
        <v/>
      </c>
      <c r="E186" s="57" t="str">
        <f t="shared" si="36"/>
        <v/>
      </c>
      <c r="F186" s="32"/>
      <c r="G186" s="32"/>
      <c r="H186" s="32"/>
      <c r="I186" s="32"/>
      <c r="J186" s="147"/>
      <c r="K186" s="33" t="str">
        <f>IF(I186="中間容量","項番11に入力してください",IFERROR(VLOOKUP(Z186,※編集不可※選択項目!$U$4:$V$195,2,0),""))</f>
        <v/>
      </c>
      <c r="L186" s="147"/>
      <c r="M186" s="149"/>
      <c r="N186" s="64" t="str">
        <f>IFERROR(VLOOKUP(C186,Sheet1!$A$2:$F$134,6,0),"")</f>
        <v/>
      </c>
      <c r="O186" s="64" t="str">
        <f t="shared" si="37"/>
        <v/>
      </c>
      <c r="P186" s="32"/>
      <c r="Q186" s="32"/>
      <c r="R186" s="67"/>
      <c r="S186" s="140"/>
      <c r="T186" s="67"/>
      <c r="U186" s="71"/>
      <c r="V186" s="84" t="str">
        <f t="shared" si="38"/>
        <v/>
      </c>
      <c r="W186" s="118"/>
      <c r="X186" s="119"/>
      <c r="Y186" s="120"/>
      <c r="Z186" s="66" t="str">
        <f t="shared" si="29"/>
        <v xml:space="preserve"> / </v>
      </c>
      <c r="AA186" s="87" t="str">
        <f t="shared" si="30"/>
        <v/>
      </c>
      <c r="AB186" s="87" t="str">
        <f>IF(I186="","",IF(I186="中間容量",J186,INDEX(※編集不可※選択項目!$E$2:$E$15,MATCH(新規登録用!I186,※編集不可※選択項目!$F$2:$F$15,0))))</f>
        <v/>
      </c>
      <c r="AC186" s="89" t="str">
        <f t="shared" si="39"/>
        <v/>
      </c>
      <c r="AD186" s="123">
        <f t="shared" si="40"/>
        <v>0</v>
      </c>
      <c r="AE186" s="123">
        <f t="shared" si="31"/>
        <v>0</v>
      </c>
      <c r="AF186" s="123" t="str">
        <f t="shared" si="41"/>
        <v/>
      </c>
      <c r="AG186" s="124">
        <f t="shared" si="32"/>
        <v>0</v>
      </c>
      <c r="AH186" s="124">
        <f t="shared" si="33"/>
        <v>0</v>
      </c>
    </row>
    <row r="187" spans="1:34" ht="25.15" customHeight="1">
      <c r="A187" s="55">
        <f t="shared" si="28"/>
        <v>176</v>
      </c>
      <c r="B187" s="56" t="str">
        <f t="shared" si="34"/>
        <v/>
      </c>
      <c r="C187" s="131"/>
      <c r="D187" s="57" t="str">
        <f t="shared" si="35"/>
        <v/>
      </c>
      <c r="E187" s="57" t="str">
        <f t="shared" si="36"/>
        <v/>
      </c>
      <c r="F187" s="32"/>
      <c r="G187" s="32"/>
      <c r="H187" s="32"/>
      <c r="I187" s="32"/>
      <c r="J187" s="147"/>
      <c r="K187" s="33" t="str">
        <f>IF(I187="中間容量","項番11に入力してください",IFERROR(VLOOKUP(Z187,※編集不可※選択項目!$U$4:$V$195,2,0),""))</f>
        <v/>
      </c>
      <c r="L187" s="147"/>
      <c r="M187" s="149"/>
      <c r="N187" s="64" t="str">
        <f>IFERROR(VLOOKUP(C187,Sheet1!$A$2:$F$134,6,0),"")</f>
        <v/>
      </c>
      <c r="O187" s="64" t="str">
        <f t="shared" si="37"/>
        <v/>
      </c>
      <c r="P187" s="32"/>
      <c r="Q187" s="32"/>
      <c r="R187" s="67"/>
      <c r="S187" s="140"/>
      <c r="T187" s="67"/>
      <c r="U187" s="71"/>
      <c r="V187" s="84" t="str">
        <f t="shared" si="38"/>
        <v/>
      </c>
      <c r="W187" s="118"/>
      <c r="X187" s="119"/>
      <c r="Y187" s="120"/>
      <c r="Z187" s="66" t="str">
        <f t="shared" si="29"/>
        <v xml:space="preserve"> / </v>
      </c>
      <c r="AA187" s="87" t="str">
        <f t="shared" si="30"/>
        <v/>
      </c>
      <c r="AB187" s="87" t="str">
        <f>IF(I187="","",IF(I187="中間容量",J187,INDEX(※編集不可※選択項目!$E$2:$E$15,MATCH(新規登録用!I187,※編集不可※選択項目!$F$2:$F$15,0))))</f>
        <v/>
      </c>
      <c r="AC187" s="89" t="str">
        <f t="shared" si="39"/>
        <v/>
      </c>
      <c r="AD187" s="123">
        <f t="shared" si="40"/>
        <v>0</v>
      </c>
      <c r="AE187" s="123">
        <f t="shared" si="31"/>
        <v>0</v>
      </c>
      <c r="AF187" s="123" t="str">
        <f t="shared" si="41"/>
        <v/>
      </c>
      <c r="AG187" s="124">
        <f t="shared" si="32"/>
        <v>0</v>
      </c>
      <c r="AH187" s="124">
        <f t="shared" si="33"/>
        <v>0</v>
      </c>
    </row>
    <row r="188" spans="1:34" ht="25.15" customHeight="1">
      <c r="A188" s="55">
        <f t="shared" si="28"/>
        <v>177</v>
      </c>
      <c r="B188" s="56" t="str">
        <f t="shared" si="34"/>
        <v/>
      </c>
      <c r="C188" s="131"/>
      <c r="D188" s="57" t="str">
        <f t="shared" si="35"/>
        <v/>
      </c>
      <c r="E188" s="57" t="str">
        <f t="shared" si="36"/>
        <v/>
      </c>
      <c r="F188" s="32"/>
      <c r="G188" s="32"/>
      <c r="H188" s="32"/>
      <c r="I188" s="32"/>
      <c r="J188" s="147"/>
      <c r="K188" s="33" t="str">
        <f>IF(I188="中間容量","項番11に入力してください",IFERROR(VLOOKUP(Z188,※編集不可※選択項目!$U$4:$V$195,2,0),""))</f>
        <v/>
      </c>
      <c r="L188" s="147"/>
      <c r="M188" s="149"/>
      <c r="N188" s="64" t="str">
        <f>IFERROR(VLOOKUP(C188,Sheet1!$A$2:$F$134,6,0),"")</f>
        <v/>
      </c>
      <c r="O188" s="64" t="str">
        <f t="shared" si="37"/>
        <v/>
      </c>
      <c r="P188" s="32"/>
      <c r="Q188" s="32"/>
      <c r="R188" s="67"/>
      <c r="S188" s="140"/>
      <c r="T188" s="67"/>
      <c r="U188" s="71"/>
      <c r="V188" s="84" t="str">
        <f t="shared" si="38"/>
        <v/>
      </c>
      <c r="W188" s="118"/>
      <c r="X188" s="119"/>
      <c r="Y188" s="120"/>
      <c r="Z188" s="66" t="str">
        <f t="shared" si="29"/>
        <v xml:space="preserve"> / </v>
      </c>
      <c r="AA188" s="87" t="str">
        <f t="shared" si="30"/>
        <v/>
      </c>
      <c r="AB188" s="87" t="str">
        <f>IF(I188="","",IF(I188="中間容量",J188,INDEX(※編集不可※選択項目!$E$2:$E$15,MATCH(新規登録用!I188,※編集不可※選択項目!$F$2:$F$15,0))))</f>
        <v/>
      </c>
      <c r="AC188" s="89" t="str">
        <f t="shared" si="39"/>
        <v/>
      </c>
      <c r="AD188" s="123">
        <f t="shared" si="40"/>
        <v>0</v>
      </c>
      <c r="AE188" s="123">
        <f t="shared" si="31"/>
        <v>0</v>
      </c>
      <c r="AF188" s="123" t="str">
        <f t="shared" si="41"/>
        <v/>
      </c>
      <c r="AG188" s="124">
        <f t="shared" si="32"/>
        <v>0</v>
      </c>
      <c r="AH188" s="124">
        <f t="shared" si="33"/>
        <v>0</v>
      </c>
    </row>
    <row r="189" spans="1:34" ht="25.15" customHeight="1">
      <c r="A189" s="55">
        <f t="shared" si="28"/>
        <v>178</v>
      </c>
      <c r="B189" s="56" t="str">
        <f t="shared" si="34"/>
        <v/>
      </c>
      <c r="C189" s="131"/>
      <c r="D189" s="57" t="str">
        <f t="shared" si="35"/>
        <v/>
      </c>
      <c r="E189" s="57" t="str">
        <f t="shared" si="36"/>
        <v/>
      </c>
      <c r="F189" s="32"/>
      <c r="G189" s="32"/>
      <c r="H189" s="32"/>
      <c r="I189" s="32"/>
      <c r="J189" s="147"/>
      <c r="K189" s="33" t="str">
        <f>IF(I189="中間容量","項番11に入力してください",IFERROR(VLOOKUP(Z189,※編集不可※選択項目!$U$4:$V$195,2,0),""))</f>
        <v/>
      </c>
      <c r="L189" s="147"/>
      <c r="M189" s="149"/>
      <c r="N189" s="64" t="str">
        <f>IFERROR(VLOOKUP(C189,Sheet1!$A$2:$F$134,6,0),"")</f>
        <v/>
      </c>
      <c r="O189" s="64" t="str">
        <f t="shared" si="37"/>
        <v/>
      </c>
      <c r="P189" s="32"/>
      <c r="Q189" s="32"/>
      <c r="R189" s="67"/>
      <c r="S189" s="140"/>
      <c r="T189" s="67"/>
      <c r="U189" s="71"/>
      <c r="V189" s="84" t="str">
        <f t="shared" si="38"/>
        <v/>
      </c>
      <c r="W189" s="118"/>
      <c r="X189" s="119"/>
      <c r="Y189" s="120"/>
      <c r="Z189" s="66" t="str">
        <f t="shared" si="29"/>
        <v xml:space="preserve"> / </v>
      </c>
      <c r="AA189" s="87" t="str">
        <f t="shared" si="30"/>
        <v/>
      </c>
      <c r="AB189" s="87" t="str">
        <f>IF(I189="","",IF(I189="中間容量",J189,INDEX(※編集不可※選択項目!$E$2:$E$15,MATCH(新規登録用!I189,※編集不可※選択項目!$F$2:$F$15,0))))</f>
        <v/>
      </c>
      <c r="AC189" s="89" t="str">
        <f t="shared" si="39"/>
        <v/>
      </c>
      <c r="AD189" s="123">
        <f t="shared" si="40"/>
        <v>0</v>
      </c>
      <c r="AE189" s="123">
        <f t="shared" si="31"/>
        <v>0</v>
      </c>
      <c r="AF189" s="123" t="str">
        <f t="shared" si="41"/>
        <v/>
      </c>
      <c r="AG189" s="124">
        <f t="shared" si="32"/>
        <v>0</v>
      </c>
      <c r="AH189" s="124">
        <f t="shared" si="33"/>
        <v>0</v>
      </c>
    </row>
    <row r="190" spans="1:34" ht="25.15" customHeight="1">
      <c r="A190" s="55">
        <f t="shared" si="28"/>
        <v>179</v>
      </c>
      <c r="B190" s="56" t="str">
        <f t="shared" si="34"/>
        <v/>
      </c>
      <c r="C190" s="131"/>
      <c r="D190" s="57" t="str">
        <f t="shared" si="35"/>
        <v/>
      </c>
      <c r="E190" s="57" t="str">
        <f t="shared" si="36"/>
        <v/>
      </c>
      <c r="F190" s="32"/>
      <c r="G190" s="32"/>
      <c r="H190" s="32"/>
      <c r="I190" s="32"/>
      <c r="J190" s="147"/>
      <c r="K190" s="33" t="str">
        <f>IF(I190="中間容量","項番11に入力してください",IFERROR(VLOOKUP(Z190,※編集不可※選択項目!$U$4:$V$195,2,0),""))</f>
        <v/>
      </c>
      <c r="L190" s="147"/>
      <c r="M190" s="149"/>
      <c r="N190" s="64" t="str">
        <f>IFERROR(VLOOKUP(C190,Sheet1!$A$2:$F$134,6,0),"")</f>
        <v/>
      </c>
      <c r="O190" s="64" t="str">
        <f t="shared" si="37"/>
        <v/>
      </c>
      <c r="P190" s="32"/>
      <c r="Q190" s="32"/>
      <c r="R190" s="67"/>
      <c r="S190" s="140"/>
      <c r="T190" s="67"/>
      <c r="U190" s="71"/>
      <c r="V190" s="84" t="str">
        <f t="shared" si="38"/>
        <v/>
      </c>
      <c r="W190" s="118"/>
      <c r="X190" s="119"/>
      <c r="Y190" s="120"/>
      <c r="Z190" s="66" t="str">
        <f t="shared" si="29"/>
        <v xml:space="preserve"> / </v>
      </c>
      <c r="AA190" s="87" t="str">
        <f t="shared" si="30"/>
        <v/>
      </c>
      <c r="AB190" s="87" t="str">
        <f>IF(I190="","",IF(I190="中間容量",J190,INDEX(※編集不可※選択項目!$E$2:$E$15,MATCH(新規登録用!I190,※編集不可※選択項目!$F$2:$F$15,0))))</f>
        <v/>
      </c>
      <c r="AC190" s="89" t="str">
        <f t="shared" si="39"/>
        <v/>
      </c>
      <c r="AD190" s="123">
        <f t="shared" si="40"/>
        <v>0</v>
      </c>
      <c r="AE190" s="123">
        <f t="shared" si="31"/>
        <v>0</v>
      </c>
      <c r="AF190" s="123" t="str">
        <f t="shared" si="41"/>
        <v/>
      </c>
      <c r="AG190" s="124">
        <f t="shared" si="32"/>
        <v>0</v>
      </c>
      <c r="AH190" s="124">
        <f t="shared" si="33"/>
        <v>0</v>
      </c>
    </row>
    <row r="191" spans="1:34" ht="25.15" customHeight="1">
      <c r="A191" s="55">
        <f t="shared" si="28"/>
        <v>180</v>
      </c>
      <c r="B191" s="56" t="str">
        <f t="shared" si="34"/>
        <v/>
      </c>
      <c r="C191" s="131"/>
      <c r="D191" s="57" t="str">
        <f t="shared" si="35"/>
        <v/>
      </c>
      <c r="E191" s="57" t="str">
        <f t="shared" si="36"/>
        <v/>
      </c>
      <c r="F191" s="32"/>
      <c r="G191" s="32"/>
      <c r="H191" s="32"/>
      <c r="I191" s="32"/>
      <c r="J191" s="147"/>
      <c r="K191" s="33" t="str">
        <f>IF(I191="中間容量","項番11に入力してください",IFERROR(VLOOKUP(Z191,※編集不可※選択項目!$U$4:$V$195,2,0),""))</f>
        <v/>
      </c>
      <c r="L191" s="147"/>
      <c r="M191" s="149"/>
      <c r="N191" s="64" t="str">
        <f>IFERROR(VLOOKUP(C191,Sheet1!$A$2:$F$134,6,0),"")</f>
        <v/>
      </c>
      <c r="O191" s="64" t="str">
        <f t="shared" si="37"/>
        <v/>
      </c>
      <c r="P191" s="32"/>
      <c r="Q191" s="32"/>
      <c r="R191" s="67"/>
      <c r="S191" s="140"/>
      <c r="T191" s="67"/>
      <c r="U191" s="71"/>
      <c r="V191" s="84" t="str">
        <f t="shared" si="38"/>
        <v/>
      </c>
      <c r="W191" s="118"/>
      <c r="X191" s="119"/>
      <c r="Y191" s="120"/>
      <c r="Z191" s="66" t="str">
        <f t="shared" si="29"/>
        <v xml:space="preserve"> / </v>
      </c>
      <c r="AA191" s="87" t="str">
        <f t="shared" si="30"/>
        <v/>
      </c>
      <c r="AB191" s="87" t="str">
        <f>IF(I191="","",IF(I191="中間容量",J191,INDEX(※編集不可※選択項目!$E$2:$E$15,MATCH(新規登録用!I191,※編集不可※選択項目!$F$2:$F$15,0))))</f>
        <v/>
      </c>
      <c r="AC191" s="89" t="str">
        <f t="shared" si="39"/>
        <v/>
      </c>
      <c r="AD191" s="123">
        <f t="shared" si="40"/>
        <v>0</v>
      </c>
      <c r="AE191" s="123">
        <f t="shared" si="31"/>
        <v>0</v>
      </c>
      <c r="AF191" s="123" t="str">
        <f t="shared" si="41"/>
        <v/>
      </c>
      <c r="AG191" s="124">
        <f t="shared" si="32"/>
        <v>0</v>
      </c>
      <c r="AH191" s="124">
        <f t="shared" si="33"/>
        <v>0</v>
      </c>
    </row>
    <row r="192" spans="1:34" ht="25.15" customHeight="1">
      <c r="A192" s="55">
        <f t="shared" si="28"/>
        <v>181</v>
      </c>
      <c r="B192" s="56" t="str">
        <f t="shared" si="34"/>
        <v/>
      </c>
      <c r="C192" s="131"/>
      <c r="D192" s="57" t="str">
        <f t="shared" si="35"/>
        <v/>
      </c>
      <c r="E192" s="57" t="str">
        <f t="shared" si="36"/>
        <v/>
      </c>
      <c r="F192" s="32"/>
      <c r="G192" s="32"/>
      <c r="H192" s="32"/>
      <c r="I192" s="32"/>
      <c r="J192" s="147"/>
      <c r="K192" s="33" t="str">
        <f>IF(I192="中間容量","項番11に入力してください",IFERROR(VLOOKUP(Z192,※編集不可※選択項目!$U$4:$V$195,2,0),""))</f>
        <v/>
      </c>
      <c r="L192" s="147"/>
      <c r="M192" s="149"/>
      <c r="N192" s="64" t="str">
        <f>IFERROR(VLOOKUP(C192,Sheet1!$A$2:$F$134,6,0),"")</f>
        <v/>
      </c>
      <c r="O192" s="64" t="str">
        <f t="shared" si="37"/>
        <v/>
      </c>
      <c r="P192" s="32"/>
      <c r="Q192" s="32"/>
      <c r="R192" s="67"/>
      <c r="S192" s="140"/>
      <c r="T192" s="67"/>
      <c r="U192" s="71"/>
      <c r="V192" s="84" t="str">
        <f t="shared" si="38"/>
        <v/>
      </c>
      <c r="W192" s="118"/>
      <c r="X192" s="119"/>
      <c r="Y192" s="120"/>
      <c r="Z192" s="66" t="str">
        <f t="shared" si="29"/>
        <v xml:space="preserve"> / </v>
      </c>
      <c r="AA192" s="87" t="str">
        <f t="shared" si="30"/>
        <v/>
      </c>
      <c r="AB192" s="87" t="str">
        <f>IF(I192="","",IF(I192="中間容量",J192,INDEX(※編集不可※選択項目!$E$2:$E$15,MATCH(新規登録用!I192,※編集不可※選択項目!$F$2:$F$15,0))))</f>
        <v/>
      </c>
      <c r="AC192" s="89" t="str">
        <f t="shared" si="39"/>
        <v/>
      </c>
      <c r="AD192" s="123">
        <f t="shared" si="40"/>
        <v>0</v>
      </c>
      <c r="AE192" s="123">
        <f t="shared" si="31"/>
        <v>0</v>
      </c>
      <c r="AF192" s="123" t="str">
        <f t="shared" si="41"/>
        <v/>
      </c>
      <c r="AG192" s="124">
        <f t="shared" si="32"/>
        <v>0</v>
      </c>
      <c r="AH192" s="124">
        <f t="shared" si="33"/>
        <v>0</v>
      </c>
    </row>
    <row r="193" spans="1:34" ht="25.15" customHeight="1">
      <c r="A193" s="55">
        <f t="shared" si="28"/>
        <v>182</v>
      </c>
      <c r="B193" s="56" t="str">
        <f t="shared" si="34"/>
        <v/>
      </c>
      <c r="C193" s="131"/>
      <c r="D193" s="57" t="str">
        <f t="shared" si="35"/>
        <v/>
      </c>
      <c r="E193" s="57" t="str">
        <f t="shared" si="36"/>
        <v/>
      </c>
      <c r="F193" s="32"/>
      <c r="G193" s="32"/>
      <c r="H193" s="32"/>
      <c r="I193" s="32"/>
      <c r="J193" s="147"/>
      <c r="K193" s="33" t="str">
        <f>IF(I193="中間容量","項番11に入力してください",IFERROR(VLOOKUP(Z193,※編集不可※選択項目!$U$4:$V$195,2,0),""))</f>
        <v/>
      </c>
      <c r="L193" s="147"/>
      <c r="M193" s="149"/>
      <c r="N193" s="64" t="str">
        <f>IFERROR(VLOOKUP(C193,Sheet1!$A$2:$F$134,6,0),"")</f>
        <v/>
      </c>
      <c r="O193" s="64" t="str">
        <f t="shared" si="37"/>
        <v/>
      </c>
      <c r="P193" s="32"/>
      <c r="Q193" s="32"/>
      <c r="R193" s="67"/>
      <c r="S193" s="140"/>
      <c r="T193" s="67"/>
      <c r="U193" s="71"/>
      <c r="V193" s="84" t="str">
        <f t="shared" si="38"/>
        <v/>
      </c>
      <c r="W193" s="118"/>
      <c r="X193" s="119"/>
      <c r="Y193" s="120"/>
      <c r="Z193" s="66" t="str">
        <f t="shared" si="29"/>
        <v xml:space="preserve"> / </v>
      </c>
      <c r="AA193" s="87" t="str">
        <f t="shared" si="30"/>
        <v/>
      </c>
      <c r="AB193" s="87" t="str">
        <f>IF(I193="","",IF(I193="中間容量",J193,INDEX(※編集不可※選択項目!$E$2:$E$15,MATCH(新規登録用!I193,※編集不可※選択項目!$F$2:$F$15,0))))</f>
        <v/>
      </c>
      <c r="AC193" s="89" t="str">
        <f t="shared" si="39"/>
        <v/>
      </c>
      <c r="AD193" s="123">
        <f t="shared" si="40"/>
        <v>0</v>
      </c>
      <c r="AE193" s="123">
        <f t="shared" si="31"/>
        <v>0</v>
      </c>
      <c r="AF193" s="123" t="str">
        <f t="shared" si="41"/>
        <v/>
      </c>
      <c r="AG193" s="124">
        <f t="shared" si="32"/>
        <v>0</v>
      </c>
      <c r="AH193" s="124">
        <f t="shared" si="33"/>
        <v>0</v>
      </c>
    </row>
    <row r="194" spans="1:34" ht="25.15" customHeight="1">
      <c r="A194" s="55">
        <f t="shared" si="28"/>
        <v>183</v>
      </c>
      <c r="B194" s="56" t="str">
        <f t="shared" si="34"/>
        <v/>
      </c>
      <c r="C194" s="131"/>
      <c r="D194" s="57" t="str">
        <f t="shared" si="35"/>
        <v/>
      </c>
      <c r="E194" s="57" t="str">
        <f t="shared" si="36"/>
        <v/>
      </c>
      <c r="F194" s="32"/>
      <c r="G194" s="32"/>
      <c r="H194" s="32"/>
      <c r="I194" s="32"/>
      <c r="J194" s="147"/>
      <c r="K194" s="33" t="str">
        <f>IF(I194="中間容量","項番11に入力してください",IFERROR(VLOOKUP(Z194,※編集不可※選択項目!$U$4:$V$195,2,0),""))</f>
        <v/>
      </c>
      <c r="L194" s="147"/>
      <c r="M194" s="149"/>
      <c r="N194" s="64" t="str">
        <f>IFERROR(VLOOKUP(C194,Sheet1!$A$2:$F$134,6,0),"")</f>
        <v/>
      </c>
      <c r="O194" s="64" t="str">
        <f t="shared" si="37"/>
        <v/>
      </c>
      <c r="P194" s="32"/>
      <c r="Q194" s="32"/>
      <c r="R194" s="67"/>
      <c r="S194" s="140"/>
      <c r="T194" s="67"/>
      <c r="U194" s="71"/>
      <c r="V194" s="84" t="str">
        <f t="shared" si="38"/>
        <v/>
      </c>
      <c r="W194" s="118"/>
      <c r="X194" s="119"/>
      <c r="Y194" s="120"/>
      <c r="Z194" s="66" t="str">
        <f t="shared" si="29"/>
        <v xml:space="preserve"> / </v>
      </c>
      <c r="AA194" s="87" t="str">
        <f t="shared" si="30"/>
        <v/>
      </c>
      <c r="AB194" s="87" t="str">
        <f>IF(I194="","",IF(I194="中間容量",J194,INDEX(※編集不可※選択項目!$E$2:$E$15,MATCH(新規登録用!I194,※編集不可※選択項目!$F$2:$F$15,0))))</f>
        <v/>
      </c>
      <c r="AC194" s="89" t="str">
        <f t="shared" si="39"/>
        <v/>
      </c>
      <c r="AD194" s="123">
        <f t="shared" si="40"/>
        <v>0</v>
      </c>
      <c r="AE194" s="123">
        <f t="shared" si="31"/>
        <v>0</v>
      </c>
      <c r="AF194" s="123" t="str">
        <f t="shared" si="41"/>
        <v/>
      </c>
      <c r="AG194" s="124">
        <f t="shared" si="32"/>
        <v>0</v>
      </c>
      <c r="AH194" s="124">
        <f t="shared" si="33"/>
        <v>0</v>
      </c>
    </row>
    <row r="195" spans="1:34" ht="25.15" customHeight="1">
      <c r="A195" s="55">
        <f t="shared" si="28"/>
        <v>184</v>
      </c>
      <c r="B195" s="56" t="str">
        <f t="shared" si="34"/>
        <v/>
      </c>
      <c r="C195" s="131"/>
      <c r="D195" s="57" t="str">
        <f t="shared" si="35"/>
        <v/>
      </c>
      <c r="E195" s="57" t="str">
        <f t="shared" si="36"/>
        <v/>
      </c>
      <c r="F195" s="32"/>
      <c r="G195" s="32"/>
      <c r="H195" s="32"/>
      <c r="I195" s="32"/>
      <c r="J195" s="147"/>
      <c r="K195" s="33" t="str">
        <f>IF(I195="中間容量","項番11に入力してください",IFERROR(VLOOKUP(Z195,※編集不可※選択項目!$U$4:$V$195,2,0),""))</f>
        <v/>
      </c>
      <c r="L195" s="147"/>
      <c r="M195" s="149"/>
      <c r="N195" s="64" t="str">
        <f>IFERROR(VLOOKUP(C195,Sheet1!$A$2:$F$134,6,0),"")</f>
        <v/>
      </c>
      <c r="O195" s="64" t="str">
        <f t="shared" si="37"/>
        <v/>
      </c>
      <c r="P195" s="32"/>
      <c r="Q195" s="32"/>
      <c r="R195" s="67"/>
      <c r="S195" s="140"/>
      <c r="T195" s="67"/>
      <c r="U195" s="71"/>
      <c r="V195" s="84" t="str">
        <f t="shared" si="38"/>
        <v/>
      </c>
      <c r="W195" s="118"/>
      <c r="X195" s="119"/>
      <c r="Y195" s="120"/>
      <c r="Z195" s="66" t="str">
        <f t="shared" si="29"/>
        <v xml:space="preserve"> / </v>
      </c>
      <c r="AA195" s="87" t="str">
        <f t="shared" si="30"/>
        <v/>
      </c>
      <c r="AB195" s="87" t="str">
        <f>IF(I195="","",IF(I195="中間容量",J195,INDEX(※編集不可※選択項目!$E$2:$E$15,MATCH(新規登録用!I195,※編集不可※選択項目!$F$2:$F$15,0))))</f>
        <v/>
      </c>
      <c r="AC195" s="89" t="str">
        <f t="shared" si="39"/>
        <v/>
      </c>
      <c r="AD195" s="123">
        <f t="shared" si="40"/>
        <v>0</v>
      </c>
      <c r="AE195" s="123">
        <f t="shared" si="31"/>
        <v>0</v>
      </c>
      <c r="AF195" s="123" t="str">
        <f t="shared" si="41"/>
        <v/>
      </c>
      <c r="AG195" s="124">
        <f t="shared" si="32"/>
        <v>0</v>
      </c>
      <c r="AH195" s="124">
        <f t="shared" si="33"/>
        <v>0</v>
      </c>
    </row>
    <row r="196" spans="1:34" ht="25.15" customHeight="1">
      <c r="A196" s="55">
        <f t="shared" si="28"/>
        <v>185</v>
      </c>
      <c r="B196" s="56" t="str">
        <f t="shared" si="34"/>
        <v/>
      </c>
      <c r="C196" s="131"/>
      <c r="D196" s="57" t="str">
        <f t="shared" si="35"/>
        <v/>
      </c>
      <c r="E196" s="57" t="str">
        <f t="shared" si="36"/>
        <v/>
      </c>
      <c r="F196" s="32"/>
      <c r="G196" s="32"/>
      <c r="H196" s="32"/>
      <c r="I196" s="32"/>
      <c r="J196" s="147"/>
      <c r="K196" s="33" t="str">
        <f>IF(I196="中間容量","項番11に入力してください",IFERROR(VLOOKUP(Z196,※編集不可※選択項目!$U$4:$V$195,2,0),""))</f>
        <v/>
      </c>
      <c r="L196" s="147"/>
      <c r="M196" s="149"/>
      <c r="N196" s="64" t="str">
        <f>IFERROR(VLOOKUP(C196,Sheet1!$A$2:$F$134,6,0),"")</f>
        <v/>
      </c>
      <c r="O196" s="64" t="str">
        <f t="shared" si="37"/>
        <v/>
      </c>
      <c r="P196" s="32"/>
      <c r="Q196" s="32"/>
      <c r="R196" s="67"/>
      <c r="S196" s="140"/>
      <c r="T196" s="67"/>
      <c r="U196" s="71"/>
      <c r="V196" s="84" t="str">
        <f t="shared" si="38"/>
        <v/>
      </c>
      <c r="W196" s="118"/>
      <c r="X196" s="119"/>
      <c r="Y196" s="120"/>
      <c r="Z196" s="66" t="str">
        <f t="shared" si="29"/>
        <v xml:space="preserve"> / </v>
      </c>
      <c r="AA196" s="87" t="str">
        <f t="shared" si="30"/>
        <v/>
      </c>
      <c r="AB196" s="87" t="str">
        <f>IF(I196="","",IF(I196="中間容量",J196,INDEX(※編集不可※選択項目!$E$2:$E$15,MATCH(新規登録用!I196,※編集不可※選択項目!$F$2:$F$15,0))))</f>
        <v/>
      </c>
      <c r="AC196" s="89" t="str">
        <f t="shared" si="39"/>
        <v/>
      </c>
      <c r="AD196" s="123">
        <f t="shared" si="40"/>
        <v>0</v>
      </c>
      <c r="AE196" s="123">
        <f t="shared" si="31"/>
        <v>0</v>
      </c>
      <c r="AF196" s="123" t="str">
        <f t="shared" si="41"/>
        <v/>
      </c>
      <c r="AG196" s="124">
        <f t="shared" si="32"/>
        <v>0</v>
      </c>
      <c r="AH196" s="124">
        <f t="shared" si="33"/>
        <v>0</v>
      </c>
    </row>
    <row r="197" spans="1:34" ht="25.15" customHeight="1">
      <c r="A197" s="55">
        <f t="shared" si="28"/>
        <v>186</v>
      </c>
      <c r="B197" s="56" t="str">
        <f t="shared" si="34"/>
        <v/>
      </c>
      <c r="C197" s="131"/>
      <c r="D197" s="57" t="str">
        <f t="shared" si="35"/>
        <v/>
      </c>
      <c r="E197" s="57" t="str">
        <f t="shared" si="36"/>
        <v/>
      </c>
      <c r="F197" s="32"/>
      <c r="G197" s="32"/>
      <c r="H197" s="32"/>
      <c r="I197" s="32"/>
      <c r="J197" s="147"/>
      <c r="K197" s="33" t="str">
        <f>IF(I197="中間容量","項番11に入力してください",IFERROR(VLOOKUP(Z197,※編集不可※選択項目!$U$4:$V$195,2,0),""))</f>
        <v/>
      </c>
      <c r="L197" s="147"/>
      <c r="M197" s="149"/>
      <c r="N197" s="64" t="str">
        <f>IFERROR(VLOOKUP(C197,Sheet1!$A$2:$F$134,6,0),"")</f>
        <v/>
      </c>
      <c r="O197" s="64" t="str">
        <f t="shared" si="37"/>
        <v/>
      </c>
      <c r="P197" s="32"/>
      <c r="Q197" s="32"/>
      <c r="R197" s="67"/>
      <c r="S197" s="140"/>
      <c r="T197" s="67"/>
      <c r="U197" s="71"/>
      <c r="V197" s="84" t="str">
        <f t="shared" si="38"/>
        <v/>
      </c>
      <c r="W197" s="118"/>
      <c r="X197" s="119"/>
      <c r="Y197" s="120"/>
      <c r="Z197" s="66" t="str">
        <f t="shared" si="29"/>
        <v xml:space="preserve"> / </v>
      </c>
      <c r="AA197" s="87" t="str">
        <f t="shared" si="30"/>
        <v/>
      </c>
      <c r="AB197" s="87" t="str">
        <f>IF(I197="","",IF(I197="中間容量",J197,INDEX(※編集不可※選択項目!$E$2:$E$15,MATCH(新規登録用!I197,※編集不可※選択項目!$F$2:$F$15,0))))</f>
        <v/>
      </c>
      <c r="AC197" s="89" t="str">
        <f t="shared" si="39"/>
        <v/>
      </c>
      <c r="AD197" s="123">
        <f t="shared" si="40"/>
        <v>0</v>
      </c>
      <c r="AE197" s="123">
        <f t="shared" si="31"/>
        <v>0</v>
      </c>
      <c r="AF197" s="123" t="str">
        <f t="shared" si="41"/>
        <v/>
      </c>
      <c r="AG197" s="124">
        <f t="shared" si="32"/>
        <v>0</v>
      </c>
      <c r="AH197" s="124">
        <f t="shared" si="33"/>
        <v>0</v>
      </c>
    </row>
    <row r="198" spans="1:34" ht="25.15" customHeight="1">
      <c r="A198" s="55">
        <f t="shared" si="28"/>
        <v>187</v>
      </c>
      <c r="B198" s="56" t="str">
        <f t="shared" si="34"/>
        <v/>
      </c>
      <c r="C198" s="131"/>
      <c r="D198" s="57" t="str">
        <f t="shared" si="35"/>
        <v/>
      </c>
      <c r="E198" s="57" t="str">
        <f t="shared" si="36"/>
        <v/>
      </c>
      <c r="F198" s="32"/>
      <c r="G198" s="32"/>
      <c r="H198" s="32"/>
      <c r="I198" s="32"/>
      <c r="J198" s="147"/>
      <c r="K198" s="33" t="str">
        <f>IF(I198="中間容量","項番11に入力してください",IFERROR(VLOOKUP(Z198,※編集不可※選択項目!$U$4:$V$195,2,0),""))</f>
        <v/>
      </c>
      <c r="L198" s="147"/>
      <c r="M198" s="149"/>
      <c r="N198" s="64" t="str">
        <f>IFERROR(VLOOKUP(C198,Sheet1!$A$2:$F$134,6,0),"")</f>
        <v/>
      </c>
      <c r="O198" s="64" t="str">
        <f t="shared" si="37"/>
        <v/>
      </c>
      <c r="P198" s="32"/>
      <c r="Q198" s="32"/>
      <c r="R198" s="67"/>
      <c r="S198" s="140"/>
      <c r="T198" s="67"/>
      <c r="U198" s="71"/>
      <c r="V198" s="84" t="str">
        <f t="shared" si="38"/>
        <v/>
      </c>
      <c r="W198" s="118"/>
      <c r="X198" s="119"/>
      <c r="Y198" s="120"/>
      <c r="Z198" s="66" t="str">
        <f t="shared" si="29"/>
        <v xml:space="preserve"> / </v>
      </c>
      <c r="AA198" s="87" t="str">
        <f t="shared" si="30"/>
        <v/>
      </c>
      <c r="AB198" s="87" t="str">
        <f>IF(I198="","",IF(I198="中間容量",J198,INDEX(※編集不可※選択項目!$E$2:$E$15,MATCH(新規登録用!I198,※編集不可※選択項目!$F$2:$F$15,0))))</f>
        <v/>
      </c>
      <c r="AC198" s="89" t="str">
        <f t="shared" si="39"/>
        <v/>
      </c>
      <c r="AD198" s="123">
        <f t="shared" si="40"/>
        <v>0</v>
      </c>
      <c r="AE198" s="123">
        <f t="shared" si="31"/>
        <v>0</v>
      </c>
      <c r="AF198" s="123" t="str">
        <f t="shared" si="41"/>
        <v/>
      </c>
      <c r="AG198" s="124">
        <f t="shared" si="32"/>
        <v>0</v>
      </c>
      <c r="AH198" s="124">
        <f t="shared" si="33"/>
        <v>0</v>
      </c>
    </row>
    <row r="199" spans="1:34" ht="25.15" customHeight="1">
      <c r="A199" s="55">
        <f t="shared" si="28"/>
        <v>188</v>
      </c>
      <c r="B199" s="56" t="str">
        <f t="shared" si="34"/>
        <v/>
      </c>
      <c r="C199" s="131"/>
      <c r="D199" s="57" t="str">
        <f t="shared" si="35"/>
        <v/>
      </c>
      <c r="E199" s="57" t="str">
        <f t="shared" si="36"/>
        <v/>
      </c>
      <c r="F199" s="32"/>
      <c r="G199" s="32"/>
      <c r="H199" s="32"/>
      <c r="I199" s="32"/>
      <c r="J199" s="147"/>
      <c r="K199" s="33" t="str">
        <f>IF(I199="中間容量","項番11に入力してください",IFERROR(VLOOKUP(Z199,※編集不可※選択項目!$U$4:$V$195,2,0),""))</f>
        <v/>
      </c>
      <c r="L199" s="147"/>
      <c r="M199" s="149"/>
      <c r="N199" s="64" t="str">
        <f>IFERROR(VLOOKUP(C199,Sheet1!$A$2:$F$134,6,0),"")</f>
        <v/>
      </c>
      <c r="O199" s="64" t="str">
        <f t="shared" si="37"/>
        <v/>
      </c>
      <c r="P199" s="32"/>
      <c r="Q199" s="32"/>
      <c r="R199" s="67"/>
      <c r="S199" s="140"/>
      <c r="T199" s="67"/>
      <c r="U199" s="71"/>
      <c r="V199" s="84" t="str">
        <f t="shared" si="38"/>
        <v/>
      </c>
      <c r="W199" s="118"/>
      <c r="X199" s="119"/>
      <c r="Y199" s="120"/>
      <c r="Z199" s="66" t="str">
        <f t="shared" si="29"/>
        <v xml:space="preserve"> / </v>
      </c>
      <c r="AA199" s="87" t="str">
        <f t="shared" si="30"/>
        <v/>
      </c>
      <c r="AB199" s="87" t="str">
        <f>IF(I199="","",IF(I199="中間容量",J199,INDEX(※編集不可※選択項目!$E$2:$E$15,MATCH(新規登録用!I199,※編集不可※選択項目!$F$2:$F$15,0))))</f>
        <v/>
      </c>
      <c r="AC199" s="89" t="str">
        <f t="shared" si="39"/>
        <v/>
      </c>
      <c r="AD199" s="123">
        <f t="shared" si="40"/>
        <v>0</v>
      </c>
      <c r="AE199" s="123">
        <f t="shared" si="31"/>
        <v>0</v>
      </c>
      <c r="AF199" s="123" t="str">
        <f t="shared" si="41"/>
        <v/>
      </c>
      <c r="AG199" s="124">
        <f t="shared" si="32"/>
        <v>0</v>
      </c>
      <c r="AH199" s="124">
        <f t="shared" si="33"/>
        <v>0</v>
      </c>
    </row>
    <row r="200" spans="1:34" ht="25.15" customHeight="1">
      <c r="A200" s="55">
        <f t="shared" si="28"/>
        <v>189</v>
      </c>
      <c r="B200" s="56" t="str">
        <f t="shared" si="34"/>
        <v/>
      </c>
      <c r="C200" s="131"/>
      <c r="D200" s="57" t="str">
        <f t="shared" si="35"/>
        <v/>
      </c>
      <c r="E200" s="57" t="str">
        <f t="shared" si="36"/>
        <v/>
      </c>
      <c r="F200" s="32"/>
      <c r="G200" s="32"/>
      <c r="H200" s="32"/>
      <c r="I200" s="32"/>
      <c r="J200" s="147"/>
      <c r="K200" s="33" t="str">
        <f>IF(I200="中間容量","項番11に入力してください",IFERROR(VLOOKUP(Z200,※編集不可※選択項目!$U$4:$V$195,2,0),""))</f>
        <v/>
      </c>
      <c r="L200" s="147"/>
      <c r="M200" s="149"/>
      <c r="N200" s="64" t="str">
        <f>IFERROR(VLOOKUP(C200,Sheet1!$A$2:$F$134,6,0),"")</f>
        <v/>
      </c>
      <c r="O200" s="64" t="str">
        <f t="shared" si="37"/>
        <v/>
      </c>
      <c r="P200" s="32"/>
      <c r="Q200" s="32"/>
      <c r="R200" s="67"/>
      <c r="S200" s="140"/>
      <c r="T200" s="67"/>
      <c r="U200" s="71"/>
      <c r="V200" s="84" t="str">
        <f t="shared" si="38"/>
        <v/>
      </c>
      <c r="W200" s="118"/>
      <c r="X200" s="119"/>
      <c r="Y200" s="120"/>
      <c r="Z200" s="66" t="str">
        <f t="shared" si="29"/>
        <v xml:space="preserve"> / </v>
      </c>
      <c r="AA200" s="87" t="str">
        <f t="shared" si="30"/>
        <v/>
      </c>
      <c r="AB200" s="87" t="str">
        <f>IF(I200="","",IF(I200="中間容量",J200,INDEX(※編集不可※選択項目!$E$2:$E$15,MATCH(新規登録用!I200,※編集不可※選択項目!$F$2:$F$15,0))))</f>
        <v/>
      </c>
      <c r="AC200" s="89" t="str">
        <f t="shared" si="39"/>
        <v/>
      </c>
      <c r="AD200" s="123">
        <f t="shared" si="40"/>
        <v>0</v>
      </c>
      <c r="AE200" s="123">
        <f t="shared" si="31"/>
        <v>0</v>
      </c>
      <c r="AF200" s="123" t="str">
        <f t="shared" si="41"/>
        <v/>
      </c>
      <c r="AG200" s="124">
        <f t="shared" si="32"/>
        <v>0</v>
      </c>
      <c r="AH200" s="124">
        <f t="shared" si="33"/>
        <v>0</v>
      </c>
    </row>
    <row r="201" spans="1:34" ht="25.15" customHeight="1">
      <c r="A201" s="55">
        <f t="shared" si="28"/>
        <v>190</v>
      </c>
      <c r="B201" s="56" t="str">
        <f t="shared" si="34"/>
        <v/>
      </c>
      <c r="C201" s="131"/>
      <c r="D201" s="57" t="str">
        <f t="shared" si="35"/>
        <v/>
      </c>
      <c r="E201" s="57" t="str">
        <f t="shared" si="36"/>
        <v/>
      </c>
      <c r="F201" s="32"/>
      <c r="G201" s="32"/>
      <c r="H201" s="32"/>
      <c r="I201" s="32"/>
      <c r="J201" s="147"/>
      <c r="K201" s="33" t="str">
        <f>IF(I201="中間容量","項番11に入力してください",IFERROR(VLOOKUP(Z201,※編集不可※選択項目!$U$4:$V$195,2,0),""))</f>
        <v/>
      </c>
      <c r="L201" s="147"/>
      <c r="M201" s="149"/>
      <c r="N201" s="64" t="str">
        <f>IFERROR(VLOOKUP(C201,Sheet1!$A$2:$F$134,6,0),"")</f>
        <v/>
      </c>
      <c r="O201" s="64" t="str">
        <f t="shared" si="37"/>
        <v/>
      </c>
      <c r="P201" s="32"/>
      <c r="Q201" s="32"/>
      <c r="R201" s="67"/>
      <c r="S201" s="140"/>
      <c r="T201" s="67"/>
      <c r="U201" s="71"/>
      <c r="V201" s="84" t="str">
        <f t="shared" si="38"/>
        <v/>
      </c>
      <c r="W201" s="118"/>
      <c r="X201" s="119"/>
      <c r="Y201" s="120"/>
      <c r="Z201" s="66" t="str">
        <f t="shared" si="29"/>
        <v xml:space="preserve"> / </v>
      </c>
      <c r="AA201" s="87" t="str">
        <f t="shared" si="30"/>
        <v/>
      </c>
      <c r="AB201" s="87" t="str">
        <f>IF(I201="","",IF(I201="中間容量",J201,INDEX(※編集不可※選択項目!$E$2:$E$15,MATCH(新規登録用!I201,※編集不可※選択項目!$F$2:$F$15,0))))</f>
        <v/>
      </c>
      <c r="AC201" s="89" t="str">
        <f t="shared" si="39"/>
        <v/>
      </c>
      <c r="AD201" s="123">
        <f t="shared" si="40"/>
        <v>0</v>
      </c>
      <c r="AE201" s="123">
        <f t="shared" si="31"/>
        <v>0</v>
      </c>
      <c r="AF201" s="123" t="str">
        <f t="shared" si="41"/>
        <v/>
      </c>
      <c r="AG201" s="124">
        <f t="shared" si="32"/>
        <v>0</v>
      </c>
      <c r="AH201" s="124">
        <f t="shared" si="33"/>
        <v>0</v>
      </c>
    </row>
    <row r="202" spans="1:34" ht="25.15" customHeight="1">
      <c r="A202" s="55">
        <f t="shared" si="28"/>
        <v>191</v>
      </c>
      <c r="B202" s="56" t="str">
        <f t="shared" si="34"/>
        <v/>
      </c>
      <c r="C202" s="131"/>
      <c r="D202" s="57" t="str">
        <f t="shared" si="35"/>
        <v/>
      </c>
      <c r="E202" s="57" t="str">
        <f t="shared" si="36"/>
        <v/>
      </c>
      <c r="F202" s="32"/>
      <c r="G202" s="32"/>
      <c r="H202" s="32"/>
      <c r="I202" s="32"/>
      <c r="J202" s="147"/>
      <c r="K202" s="33" t="str">
        <f>IF(I202="中間容量","項番11に入力してください",IFERROR(VLOOKUP(Z202,※編集不可※選択項目!$U$4:$V$195,2,0),""))</f>
        <v/>
      </c>
      <c r="L202" s="147"/>
      <c r="M202" s="149"/>
      <c r="N202" s="64" t="str">
        <f>IFERROR(VLOOKUP(C202,Sheet1!$A$2:$F$134,6,0),"")</f>
        <v/>
      </c>
      <c r="O202" s="64" t="str">
        <f t="shared" si="37"/>
        <v/>
      </c>
      <c r="P202" s="32"/>
      <c r="Q202" s="32"/>
      <c r="R202" s="67"/>
      <c r="S202" s="140"/>
      <c r="T202" s="67"/>
      <c r="U202" s="71"/>
      <c r="V202" s="84" t="str">
        <f t="shared" si="38"/>
        <v/>
      </c>
      <c r="W202" s="118"/>
      <c r="X202" s="119"/>
      <c r="Y202" s="120"/>
      <c r="Z202" s="66" t="str">
        <f t="shared" si="29"/>
        <v xml:space="preserve"> / </v>
      </c>
      <c r="AA202" s="87" t="str">
        <f t="shared" si="30"/>
        <v/>
      </c>
      <c r="AB202" s="87" t="str">
        <f>IF(I202="","",IF(I202="中間容量",J202,INDEX(※編集不可※選択項目!$E$2:$E$15,MATCH(新規登録用!I202,※編集不可※選択項目!$F$2:$F$15,0))))</f>
        <v/>
      </c>
      <c r="AC202" s="89" t="str">
        <f t="shared" si="39"/>
        <v/>
      </c>
      <c r="AD202" s="123">
        <f t="shared" si="40"/>
        <v>0</v>
      </c>
      <c r="AE202" s="123">
        <f t="shared" si="31"/>
        <v>0</v>
      </c>
      <c r="AF202" s="123" t="str">
        <f t="shared" si="41"/>
        <v/>
      </c>
      <c r="AG202" s="124">
        <f t="shared" si="32"/>
        <v>0</v>
      </c>
      <c r="AH202" s="124">
        <f t="shared" si="33"/>
        <v>0</v>
      </c>
    </row>
    <row r="203" spans="1:34" ht="25.15" customHeight="1">
      <c r="A203" s="55">
        <f t="shared" si="28"/>
        <v>192</v>
      </c>
      <c r="B203" s="56" t="str">
        <f t="shared" si="34"/>
        <v/>
      </c>
      <c r="C203" s="131"/>
      <c r="D203" s="57" t="str">
        <f t="shared" si="35"/>
        <v/>
      </c>
      <c r="E203" s="57" t="str">
        <f t="shared" si="36"/>
        <v/>
      </c>
      <c r="F203" s="32"/>
      <c r="G203" s="32"/>
      <c r="H203" s="32"/>
      <c r="I203" s="32"/>
      <c r="J203" s="147"/>
      <c r="K203" s="33" t="str">
        <f>IF(I203="中間容量","項番11に入力してください",IFERROR(VLOOKUP(Z203,※編集不可※選択項目!$U$4:$V$195,2,0),""))</f>
        <v/>
      </c>
      <c r="L203" s="147"/>
      <c r="M203" s="149"/>
      <c r="N203" s="64" t="str">
        <f>IFERROR(VLOOKUP(C203,Sheet1!$A$2:$F$134,6,0),"")</f>
        <v/>
      </c>
      <c r="O203" s="64" t="str">
        <f t="shared" si="37"/>
        <v/>
      </c>
      <c r="P203" s="32"/>
      <c r="Q203" s="32"/>
      <c r="R203" s="67"/>
      <c r="S203" s="140"/>
      <c r="T203" s="67"/>
      <c r="U203" s="71"/>
      <c r="V203" s="84" t="str">
        <f t="shared" si="38"/>
        <v/>
      </c>
      <c r="W203" s="118"/>
      <c r="X203" s="119"/>
      <c r="Y203" s="120"/>
      <c r="Z203" s="66" t="str">
        <f t="shared" si="29"/>
        <v xml:space="preserve"> / </v>
      </c>
      <c r="AA203" s="87" t="str">
        <f t="shared" si="30"/>
        <v/>
      </c>
      <c r="AB203" s="87" t="str">
        <f>IF(I203="","",IF(I203="中間容量",J203,INDEX(※編集不可※選択項目!$E$2:$E$15,MATCH(新規登録用!I203,※編集不可※選択項目!$F$2:$F$15,0))))</f>
        <v/>
      </c>
      <c r="AC203" s="89" t="str">
        <f t="shared" si="39"/>
        <v/>
      </c>
      <c r="AD203" s="123">
        <f t="shared" si="40"/>
        <v>0</v>
      </c>
      <c r="AE203" s="123">
        <f t="shared" si="31"/>
        <v>0</v>
      </c>
      <c r="AF203" s="123" t="str">
        <f t="shared" si="41"/>
        <v/>
      </c>
      <c r="AG203" s="124">
        <f t="shared" si="32"/>
        <v>0</v>
      </c>
      <c r="AH203" s="124">
        <f t="shared" si="33"/>
        <v>0</v>
      </c>
    </row>
    <row r="204" spans="1:34" ht="25.15" customHeight="1">
      <c r="A204" s="55">
        <f t="shared" ref="A204:A267" si="42">ROW()-11</f>
        <v>193</v>
      </c>
      <c r="B204" s="56" t="str">
        <f t="shared" si="34"/>
        <v/>
      </c>
      <c r="C204" s="131"/>
      <c r="D204" s="57" t="str">
        <f t="shared" si="35"/>
        <v/>
      </c>
      <c r="E204" s="57" t="str">
        <f t="shared" si="36"/>
        <v/>
      </c>
      <c r="F204" s="32"/>
      <c r="G204" s="32"/>
      <c r="H204" s="32"/>
      <c r="I204" s="32"/>
      <c r="J204" s="147"/>
      <c r="K204" s="33" t="str">
        <f>IF(I204="中間容量","項番11に入力してください",IFERROR(VLOOKUP(Z204,※編集不可※選択項目!$U$4:$V$195,2,0),""))</f>
        <v/>
      </c>
      <c r="L204" s="147"/>
      <c r="M204" s="149"/>
      <c r="N204" s="64" t="str">
        <f>IFERROR(VLOOKUP(C204,Sheet1!$A$2:$F$134,6,0),"")</f>
        <v/>
      </c>
      <c r="O204" s="64" t="str">
        <f t="shared" si="37"/>
        <v/>
      </c>
      <c r="P204" s="32"/>
      <c r="Q204" s="32"/>
      <c r="R204" s="67"/>
      <c r="S204" s="140"/>
      <c r="T204" s="67"/>
      <c r="U204" s="71"/>
      <c r="V204" s="84" t="str">
        <f t="shared" si="38"/>
        <v/>
      </c>
      <c r="W204" s="118"/>
      <c r="X204" s="119"/>
      <c r="Y204" s="120"/>
      <c r="Z204" s="66" t="str">
        <f t="shared" ref="Z204:Z267" si="43">C204&amp;H204&amp;" / "&amp;I204</f>
        <v xml:space="preserve"> / </v>
      </c>
      <c r="AA204" s="87" t="str">
        <f t="shared" ref="AA204:AA267" si="44">RIGHT($H204,4)</f>
        <v/>
      </c>
      <c r="AB204" s="87" t="str">
        <f>IF(I204="","",IF(I204="中間容量",J204,INDEX(※編集不可※選択項目!$E$2:$E$15,MATCH(新規登録用!I204,※編集不可※選択項目!$F$2:$F$15,0))))</f>
        <v/>
      </c>
      <c r="AC204" s="89" t="str">
        <f t="shared" si="39"/>
        <v/>
      </c>
      <c r="AD204" s="123">
        <f t="shared" si="40"/>
        <v>0</v>
      </c>
      <c r="AE204" s="123">
        <f t="shared" ref="AE204:AE267" si="45">IF(AND($G204&lt;&gt;"",COUNTIF($G204,"*■*")&gt;0,$S204=""),1,0)</f>
        <v>0</v>
      </c>
      <c r="AF204" s="123" t="str">
        <f t="shared" si="41"/>
        <v/>
      </c>
      <c r="AG204" s="124">
        <f t="shared" ref="AG204:AG267" si="46">IF(AF204="",0,COUNTIF($AF$12:$AF$1048576,AF204))</f>
        <v>0</v>
      </c>
      <c r="AH204" s="124">
        <f t="shared" ref="AH204:AH267" si="47">IF(AND(($C204&lt;&gt;""),IF($N204&gt;$O204,1,0)),1,0)</f>
        <v>0</v>
      </c>
    </row>
    <row r="205" spans="1:34" ht="25.15" customHeight="1">
      <c r="A205" s="55">
        <f t="shared" si="42"/>
        <v>194</v>
      </c>
      <c r="B205" s="56" t="str">
        <f t="shared" ref="B205:B268" si="48">IF(C205="","",$A$1)</f>
        <v/>
      </c>
      <c r="C205" s="131"/>
      <c r="D205" s="57" t="str">
        <f t="shared" ref="D205:D268" si="49">IF($C$2="","",IF($B205&lt;&gt;"",$C$2,""))</f>
        <v/>
      </c>
      <c r="E205" s="57" t="str">
        <f t="shared" ref="E205:E268" si="50">IF($F$2="","",IF($B205&lt;&gt;"",$F$2,""))</f>
        <v/>
      </c>
      <c r="F205" s="32"/>
      <c r="G205" s="32"/>
      <c r="H205" s="32"/>
      <c r="I205" s="32"/>
      <c r="J205" s="147"/>
      <c r="K205" s="33" t="str">
        <f>IF(I205="中間容量","項番11に入力してください",IFERROR(VLOOKUP(Z205,※編集不可※選択項目!$U$4:$V$195,2,0),""))</f>
        <v/>
      </c>
      <c r="L205" s="147"/>
      <c r="M205" s="149"/>
      <c r="N205" s="64" t="str">
        <f>IFERROR(VLOOKUP(C205,Sheet1!$A$2:$F$134,6,0),"")</f>
        <v/>
      </c>
      <c r="O205" s="64" t="str">
        <f t="shared" ref="O205:O268" si="51">IF(I205="中間容量",IFERROR(ROUNDDOWN(L205/M205,2),""),IFERROR(ROUNDDOWN(K205/M205,2),""))</f>
        <v/>
      </c>
      <c r="P205" s="32"/>
      <c r="Q205" s="32"/>
      <c r="R205" s="67"/>
      <c r="S205" s="140"/>
      <c r="T205" s="67"/>
      <c r="U205" s="71"/>
      <c r="V205" s="84" t="str">
        <f t="shared" ref="V205:V268" si="52">IF(G205="","",G205&amp;H205&amp;I205&amp;J205)</f>
        <v/>
      </c>
      <c r="W205" s="118"/>
      <c r="X205" s="119"/>
      <c r="Y205" s="120"/>
      <c r="Z205" s="66" t="str">
        <f t="shared" si="43"/>
        <v xml:space="preserve"> / </v>
      </c>
      <c r="AA205" s="87" t="str">
        <f t="shared" si="44"/>
        <v/>
      </c>
      <c r="AB205" s="87" t="str">
        <f>IF(I205="","",IF(I205="中間容量",J205,INDEX(※編集不可※選択項目!$E$2:$E$15,MATCH(新規登録用!I205,※編集不可※選択項目!$F$2:$F$15,0))))</f>
        <v/>
      </c>
      <c r="AC205" s="89" t="str">
        <f t="shared" ref="AC205:AC268" si="53">IF(I205="中間容量",L205,K205)</f>
        <v/>
      </c>
      <c r="AD205" s="123">
        <f t="shared" ref="AD205:AD268" si="54">IF(AND(($C205&lt;&gt;""),(OR($C$2="",$F$2="",$G$3="",F205="",G205="",H205="",I205="",AND(I205="中間容量",J205=""),M205="",P205="",Q205=""))),1,0)</f>
        <v>0</v>
      </c>
      <c r="AE205" s="123">
        <f t="shared" si="45"/>
        <v>0</v>
      </c>
      <c r="AF205" s="123" t="str">
        <f t="shared" ref="AF205:AF268" si="55">TEXT(V205,"G/標準")</f>
        <v/>
      </c>
      <c r="AG205" s="124">
        <f t="shared" si="46"/>
        <v>0</v>
      </c>
      <c r="AH205" s="124">
        <f t="shared" si="47"/>
        <v>0</v>
      </c>
    </row>
    <row r="206" spans="1:34" ht="25.15" customHeight="1">
      <c r="A206" s="55">
        <f t="shared" si="42"/>
        <v>195</v>
      </c>
      <c r="B206" s="56" t="str">
        <f t="shared" si="48"/>
        <v/>
      </c>
      <c r="C206" s="131"/>
      <c r="D206" s="57" t="str">
        <f t="shared" si="49"/>
        <v/>
      </c>
      <c r="E206" s="57" t="str">
        <f t="shared" si="50"/>
        <v/>
      </c>
      <c r="F206" s="32"/>
      <c r="G206" s="32"/>
      <c r="H206" s="32"/>
      <c r="I206" s="32"/>
      <c r="J206" s="147"/>
      <c r="K206" s="33" t="str">
        <f>IF(I206="中間容量","項番11に入力してください",IFERROR(VLOOKUP(Z206,※編集不可※選択項目!$U$4:$V$195,2,0),""))</f>
        <v/>
      </c>
      <c r="L206" s="147"/>
      <c r="M206" s="149"/>
      <c r="N206" s="64" t="str">
        <f>IFERROR(VLOOKUP(C206,Sheet1!$A$2:$F$134,6,0),"")</f>
        <v/>
      </c>
      <c r="O206" s="64" t="str">
        <f t="shared" si="51"/>
        <v/>
      </c>
      <c r="P206" s="32"/>
      <c r="Q206" s="32"/>
      <c r="R206" s="67"/>
      <c r="S206" s="140"/>
      <c r="T206" s="67"/>
      <c r="U206" s="71"/>
      <c r="V206" s="84" t="str">
        <f t="shared" si="52"/>
        <v/>
      </c>
      <c r="W206" s="118"/>
      <c r="X206" s="119"/>
      <c r="Y206" s="120"/>
      <c r="Z206" s="66" t="str">
        <f t="shared" si="43"/>
        <v xml:space="preserve"> / </v>
      </c>
      <c r="AA206" s="87" t="str">
        <f t="shared" si="44"/>
        <v/>
      </c>
      <c r="AB206" s="87" t="str">
        <f>IF(I206="","",IF(I206="中間容量",J206,INDEX(※編集不可※選択項目!$E$2:$E$15,MATCH(新規登録用!I206,※編集不可※選択項目!$F$2:$F$15,0))))</f>
        <v/>
      </c>
      <c r="AC206" s="89" t="str">
        <f t="shared" si="53"/>
        <v/>
      </c>
      <c r="AD206" s="123">
        <f t="shared" si="54"/>
        <v>0</v>
      </c>
      <c r="AE206" s="123">
        <f t="shared" si="45"/>
        <v>0</v>
      </c>
      <c r="AF206" s="123" t="str">
        <f t="shared" si="55"/>
        <v/>
      </c>
      <c r="AG206" s="124">
        <f t="shared" si="46"/>
        <v>0</v>
      </c>
      <c r="AH206" s="124">
        <f t="shared" si="47"/>
        <v>0</v>
      </c>
    </row>
    <row r="207" spans="1:34" ht="25.15" customHeight="1">
      <c r="A207" s="55">
        <f t="shared" si="42"/>
        <v>196</v>
      </c>
      <c r="B207" s="56" t="str">
        <f t="shared" si="48"/>
        <v/>
      </c>
      <c r="C207" s="131"/>
      <c r="D207" s="57" t="str">
        <f t="shared" si="49"/>
        <v/>
      </c>
      <c r="E207" s="57" t="str">
        <f t="shared" si="50"/>
        <v/>
      </c>
      <c r="F207" s="32"/>
      <c r="G207" s="32"/>
      <c r="H207" s="32"/>
      <c r="I207" s="32"/>
      <c r="J207" s="147"/>
      <c r="K207" s="33" t="str">
        <f>IF(I207="中間容量","項番11に入力してください",IFERROR(VLOOKUP(Z207,※編集不可※選択項目!$U$4:$V$195,2,0),""))</f>
        <v/>
      </c>
      <c r="L207" s="147"/>
      <c r="M207" s="149"/>
      <c r="N207" s="64" t="str">
        <f>IFERROR(VLOOKUP(C207,Sheet1!$A$2:$F$134,6,0),"")</f>
        <v/>
      </c>
      <c r="O207" s="64" t="str">
        <f t="shared" si="51"/>
        <v/>
      </c>
      <c r="P207" s="32"/>
      <c r="Q207" s="32"/>
      <c r="R207" s="67"/>
      <c r="S207" s="140"/>
      <c r="T207" s="67"/>
      <c r="U207" s="71"/>
      <c r="V207" s="84" t="str">
        <f t="shared" si="52"/>
        <v/>
      </c>
      <c r="W207" s="118"/>
      <c r="X207" s="119"/>
      <c r="Y207" s="120"/>
      <c r="Z207" s="66" t="str">
        <f t="shared" si="43"/>
        <v xml:space="preserve"> / </v>
      </c>
      <c r="AA207" s="87" t="str">
        <f t="shared" si="44"/>
        <v/>
      </c>
      <c r="AB207" s="87" t="str">
        <f>IF(I207="","",IF(I207="中間容量",J207,INDEX(※編集不可※選択項目!$E$2:$E$15,MATCH(新規登録用!I207,※編集不可※選択項目!$F$2:$F$15,0))))</f>
        <v/>
      </c>
      <c r="AC207" s="89" t="str">
        <f t="shared" si="53"/>
        <v/>
      </c>
      <c r="AD207" s="123">
        <f t="shared" si="54"/>
        <v>0</v>
      </c>
      <c r="AE207" s="123">
        <f t="shared" si="45"/>
        <v>0</v>
      </c>
      <c r="AF207" s="123" t="str">
        <f t="shared" si="55"/>
        <v/>
      </c>
      <c r="AG207" s="124">
        <f t="shared" si="46"/>
        <v>0</v>
      </c>
      <c r="AH207" s="124">
        <f t="shared" si="47"/>
        <v>0</v>
      </c>
    </row>
    <row r="208" spans="1:34" ht="25.15" customHeight="1">
      <c r="A208" s="55">
        <f t="shared" si="42"/>
        <v>197</v>
      </c>
      <c r="B208" s="56" t="str">
        <f t="shared" si="48"/>
        <v/>
      </c>
      <c r="C208" s="131"/>
      <c r="D208" s="57" t="str">
        <f t="shared" si="49"/>
        <v/>
      </c>
      <c r="E208" s="57" t="str">
        <f t="shared" si="50"/>
        <v/>
      </c>
      <c r="F208" s="32"/>
      <c r="G208" s="32"/>
      <c r="H208" s="32"/>
      <c r="I208" s="32"/>
      <c r="J208" s="147"/>
      <c r="K208" s="33" t="str">
        <f>IF(I208="中間容量","項番11に入力してください",IFERROR(VLOOKUP(Z208,※編集不可※選択項目!$U$4:$V$195,2,0),""))</f>
        <v/>
      </c>
      <c r="L208" s="147"/>
      <c r="M208" s="149"/>
      <c r="N208" s="64" t="str">
        <f>IFERROR(VLOOKUP(C208,Sheet1!$A$2:$F$134,6,0),"")</f>
        <v/>
      </c>
      <c r="O208" s="64" t="str">
        <f t="shared" si="51"/>
        <v/>
      </c>
      <c r="P208" s="32"/>
      <c r="Q208" s="32"/>
      <c r="R208" s="67"/>
      <c r="S208" s="140"/>
      <c r="T208" s="67"/>
      <c r="U208" s="71"/>
      <c r="V208" s="84" t="str">
        <f t="shared" si="52"/>
        <v/>
      </c>
      <c r="W208" s="118"/>
      <c r="X208" s="119"/>
      <c r="Y208" s="120"/>
      <c r="Z208" s="66" t="str">
        <f t="shared" si="43"/>
        <v xml:space="preserve"> / </v>
      </c>
      <c r="AA208" s="87" t="str">
        <f t="shared" si="44"/>
        <v/>
      </c>
      <c r="AB208" s="87" t="str">
        <f>IF(I208="","",IF(I208="中間容量",J208,INDEX(※編集不可※選択項目!$E$2:$E$15,MATCH(新規登録用!I208,※編集不可※選択項目!$F$2:$F$15,0))))</f>
        <v/>
      </c>
      <c r="AC208" s="89" t="str">
        <f t="shared" si="53"/>
        <v/>
      </c>
      <c r="AD208" s="123">
        <f t="shared" si="54"/>
        <v>0</v>
      </c>
      <c r="AE208" s="123">
        <f t="shared" si="45"/>
        <v>0</v>
      </c>
      <c r="AF208" s="123" t="str">
        <f t="shared" si="55"/>
        <v/>
      </c>
      <c r="AG208" s="124">
        <f t="shared" si="46"/>
        <v>0</v>
      </c>
      <c r="AH208" s="124">
        <f t="shared" si="47"/>
        <v>0</v>
      </c>
    </row>
    <row r="209" spans="1:34" ht="25.15" customHeight="1">
      <c r="A209" s="55">
        <f t="shared" si="42"/>
        <v>198</v>
      </c>
      <c r="B209" s="56" t="str">
        <f t="shared" si="48"/>
        <v/>
      </c>
      <c r="C209" s="131"/>
      <c r="D209" s="57" t="str">
        <f t="shared" si="49"/>
        <v/>
      </c>
      <c r="E209" s="57" t="str">
        <f t="shared" si="50"/>
        <v/>
      </c>
      <c r="F209" s="32"/>
      <c r="G209" s="32"/>
      <c r="H209" s="32"/>
      <c r="I209" s="32"/>
      <c r="J209" s="147"/>
      <c r="K209" s="33" t="str">
        <f>IF(I209="中間容量","項番11に入力してください",IFERROR(VLOOKUP(Z209,※編集不可※選択項目!$U$4:$V$195,2,0),""))</f>
        <v/>
      </c>
      <c r="L209" s="147"/>
      <c r="M209" s="149"/>
      <c r="N209" s="64" t="str">
        <f>IFERROR(VLOOKUP(C209,Sheet1!$A$2:$F$134,6,0),"")</f>
        <v/>
      </c>
      <c r="O209" s="64" t="str">
        <f t="shared" si="51"/>
        <v/>
      </c>
      <c r="P209" s="32"/>
      <c r="Q209" s="32"/>
      <c r="R209" s="67"/>
      <c r="S209" s="140"/>
      <c r="T209" s="67"/>
      <c r="U209" s="71"/>
      <c r="V209" s="84" t="str">
        <f t="shared" si="52"/>
        <v/>
      </c>
      <c r="W209" s="118"/>
      <c r="X209" s="119"/>
      <c r="Y209" s="120"/>
      <c r="Z209" s="66" t="str">
        <f t="shared" si="43"/>
        <v xml:space="preserve"> / </v>
      </c>
      <c r="AA209" s="87" t="str">
        <f t="shared" si="44"/>
        <v/>
      </c>
      <c r="AB209" s="87" t="str">
        <f>IF(I209="","",IF(I209="中間容量",J209,INDEX(※編集不可※選択項目!$E$2:$E$15,MATCH(新規登録用!I209,※編集不可※選択項目!$F$2:$F$15,0))))</f>
        <v/>
      </c>
      <c r="AC209" s="89" t="str">
        <f t="shared" si="53"/>
        <v/>
      </c>
      <c r="AD209" s="123">
        <f t="shared" si="54"/>
        <v>0</v>
      </c>
      <c r="AE209" s="123">
        <f t="shared" si="45"/>
        <v>0</v>
      </c>
      <c r="AF209" s="123" t="str">
        <f t="shared" si="55"/>
        <v/>
      </c>
      <c r="AG209" s="124">
        <f t="shared" si="46"/>
        <v>0</v>
      </c>
      <c r="AH209" s="124">
        <f t="shared" si="47"/>
        <v>0</v>
      </c>
    </row>
    <row r="210" spans="1:34" ht="25.15" customHeight="1">
      <c r="A210" s="55">
        <f t="shared" si="42"/>
        <v>199</v>
      </c>
      <c r="B210" s="56" t="str">
        <f t="shared" si="48"/>
        <v/>
      </c>
      <c r="C210" s="131"/>
      <c r="D210" s="57" t="str">
        <f t="shared" si="49"/>
        <v/>
      </c>
      <c r="E210" s="57" t="str">
        <f t="shared" si="50"/>
        <v/>
      </c>
      <c r="F210" s="32"/>
      <c r="G210" s="32"/>
      <c r="H210" s="32"/>
      <c r="I210" s="32"/>
      <c r="J210" s="147"/>
      <c r="K210" s="33" t="str">
        <f>IF(I210="中間容量","項番11に入力してください",IFERROR(VLOOKUP(Z210,※編集不可※選択項目!$U$4:$V$195,2,0),""))</f>
        <v/>
      </c>
      <c r="L210" s="147"/>
      <c r="M210" s="149"/>
      <c r="N210" s="64" t="str">
        <f>IFERROR(VLOOKUP(C210,Sheet1!$A$2:$F$134,6,0),"")</f>
        <v/>
      </c>
      <c r="O210" s="64" t="str">
        <f t="shared" si="51"/>
        <v/>
      </c>
      <c r="P210" s="32"/>
      <c r="Q210" s="32"/>
      <c r="R210" s="67"/>
      <c r="S210" s="140"/>
      <c r="T210" s="67"/>
      <c r="U210" s="71"/>
      <c r="V210" s="84" t="str">
        <f t="shared" si="52"/>
        <v/>
      </c>
      <c r="W210" s="118"/>
      <c r="X210" s="119"/>
      <c r="Y210" s="120"/>
      <c r="Z210" s="66" t="str">
        <f t="shared" si="43"/>
        <v xml:space="preserve"> / </v>
      </c>
      <c r="AA210" s="87" t="str">
        <f t="shared" si="44"/>
        <v/>
      </c>
      <c r="AB210" s="87" t="str">
        <f>IF(I210="","",IF(I210="中間容量",J210,INDEX(※編集不可※選択項目!$E$2:$E$15,MATCH(新規登録用!I210,※編集不可※選択項目!$F$2:$F$15,0))))</f>
        <v/>
      </c>
      <c r="AC210" s="89" t="str">
        <f t="shared" si="53"/>
        <v/>
      </c>
      <c r="AD210" s="123">
        <f t="shared" si="54"/>
        <v>0</v>
      </c>
      <c r="AE210" s="123">
        <f t="shared" si="45"/>
        <v>0</v>
      </c>
      <c r="AF210" s="123" t="str">
        <f t="shared" si="55"/>
        <v/>
      </c>
      <c r="AG210" s="124">
        <f t="shared" si="46"/>
        <v>0</v>
      </c>
      <c r="AH210" s="124">
        <f t="shared" si="47"/>
        <v>0</v>
      </c>
    </row>
    <row r="211" spans="1:34" ht="25.15" customHeight="1">
      <c r="A211" s="55">
        <f t="shared" si="42"/>
        <v>200</v>
      </c>
      <c r="B211" s="56" t="str">
        <f t="shared" si="48"/>
        <v/>
      </c>
      <c r="C211" s="131"/>
      <c r="D211" s="57" t="str">
        <f t="shared" si="49"/>
        <v/>
      </c>
      <c r="E211" s="57" t="str">
        <f t="shared" si="50"/>
        <v/>
      </c>
      <c r="F211" s="32"/>
      <c r="G211" s="32"/>
      <c r="H211" s="32"/>
      <c r="I211" s="32"/>
      <c r="J211" s="147"/>
      <c r="K211" s="33" t="str">
        <f>IF(I211="中間容量","項番11に入力してください",IFERROR(VLOOKUP(Z211,※編集不可※選択項目!$U$4:$V$195,2,0),""))</f>
        <v/>
      </c>
      <c r="L211" s="147"/>
      <c r="M211" s="149"/>
      <c r="N211" s="64" t="str">
        <f>IFERROR(VLOOKUP(C211,Sheet1!$A$2:$F$134,6,0),"")</f>
        <v/>
      </c>
      <c r="O211" s="64" t="str">
        <f t="shared" si="51"/>
        <v/>
      </c>
      <c r="P211" s="32"/>
      <c r="Q211" s="32"/>
      <c r="R211" s="67"/>
      <c r="S211" s="140"/>
      <c r="T211" s="67"/>
      <c r="U211" s="71"/>
      <c r="V211" s="84" t="str">
        <f t="shared" si="52"/>
        <v/>
      </c>
      <c r="W211" s="118"/>
      <c r="X211" s="119"/>
      <c r="Y211" s="120"/>
      <c r="Z211" s="66" t="str">
        <f t="shared" si="43"/>
        <v xml:space="preserve"> / </v>
      </c>
      <c r="AA211" s="87" t="str">
        <f t="shared" si="44"/>
        <v/>
      </c>
      <c r="AB211" s="87" t="str">
        <f>IF(I211="","",IF(I211="中間容量",J211,INDEX(※編集不可※選択項目!$E$2:$E$15,MATCH(新規登録用!I211,※編集不可※選択項目!$F$2:$F$15,0))))</f>
        <v/>
      </c>
      <c r="AC211" s="89" t="str">
        <f t="shared" si="53"/>
        <v/>
      </c>
      <c r="AD211" s="123">
        <f t="shared" si="54"/>
        <v>0</v>
      </c>
      <c r="AE211" s="123">
        <f t="shared" si="45"/>
        <v>0</v>
      </c>
      <c r="AF211" s="123" t="str">
        <f t="shared" si="55"/>
        <v/>
      </c>
      <c r="AG211" s="124">
        <f t="shared" si="46"/>
        <v>0</v>
      </c>
      <c r="AH211" s="124">
        <f t="shared" si="47"/>
        <v>0</v>
      </c>
    </row>
    <row r="212" spans="1:34" ht="25.15" customHeight="1">
      <c r="A212" s="55">
        <f t="shared" si="42"/>
        <v>201</v>
      </c>
      <c r="B212" s="56" t="str">
        <f t="shared" si="48"/>
        <v/>
      </c>
      <c r="C212" s="131"/>
      <c r="D212" s="57" t="str">
        <f t="shared" si="49"/>
        <v/>
      </c>
      <c r="E212" s="57" t="str">
        <f t="shared" si="50"/>
        <v/>
      </c>
      <c r="F212" s="32"/>
      <c r="G212" s="32"/>
      <c r="H212" s="32"/>
      <c r="I212" s="32"/>
      <c r="J212" s="147"/>
      <c r="K212" s="33" t="str">
        <f>IF(I212="中間容量","項番11に入力してください",IFERROR(VLOOKUP(Z212,※編集不可※選択項目!$U$4:$V$195,2,0),""))</f>
        <v/>
      </c>
      <c r="L212" s="147"/>
      <c r="M212" s="149"/>
      <c r="N212" s="64" t="str">
        <f>IFERROR(VLOOKUP(C212,Sheet1!$A$2:$F$134,6,0),"")</f>
        <v/>
      </c>
      <c r="O212" s="64" t="str">
        <f t="shared" si="51"/>
        <v/>
      </c>
      <c r="P212" s="32"/>
      <c r="Q212" s="32"/>
      <c r="R212" s="67"/>
      <c r="S212" s="140"/>
      <c r="T212" s="67"/>
      <c r="U212" s="71"/>
      <c r="V212" s="84" t="str">
        <f t="shared" si="52"/>
        <v/>
      </c>
      <c r="W212" s="118"/>
      <c r="X212" s="119"/>
      <c r="Y212" s="120"/>
      <c r="Z212" s="66" t="str">
        <f t="shared" si="43"/>
        <v xml:space="preserve"> / </v>
      </c>
      <c r="AA212" s="87" t="str">
        <f t="shared" si="44"/>
        <v/>
      </c>
      <c r="AB212" s="87" t="str">
        <f>IF(I212="","",IF(I212="中間容量",J212,INDEX(※編集不可※選択項目!$E$2:$E$15,MATCH(新規登録用!I212,※編集不可※選択項目!$F$2:$F$15,0))))</f>
        <v/>
      </c>
      <c r="AC212" s="89" t="str">
        <f t="shared" si="53"/>
        <v/>
      </c>
      <c r="AD212" s="123">
        <f t="shared" si="54"/>
        <v>0</v>
      </c>
      <c r="AE212" s="123">
        <f t="shared" si="45"/>
        <v>0</v>
      </c>
      <c r="AF212" s="123" t="str">
        <f t="shared" si="55"/>
        <v/>
      </c>
      <c r="AG212" s="124">
        <f t="shared" si="46"/>
        <v>0</v>
      </c>
      <c r="AH212" s="124">
        <f t="shared" si="47"/>
        <v>0</v>
      </c>
    </row>
    <row r="213" spans="1:34" ht="25.15" customHeight="1">
      <c r="A213" s="55">
        <f t="shared" si="42"/>
        <v>202</v>
      </c>
      <c r="B213" s="56" t="str">
        <f t="shared" si="48"/>
        <v/>
      </c>
      <c r="C213" s="131"/>
      <c r="D213" s="57" t="str">
        <f t="shared" si="49"/>
        <v/>
      </c>
      <c r="E213" s="57" t="str">
        <f t="shared" si="50"/>
        <v/>
      </c>
      <c r="F213" s="32"/>
      <c r="G213" s="32"/>
      <c r="H213" s="32"/>
      <c r="I213" s="32"/>
      <c r="J213" s="147"/>
      <c r="K213" s="33" t="str">
        <f>IF(I213="中間容量","項番11に入力してください",IFERROR(VLOOKUP(Z213,※編集不可※選択項目!$U$4:$V$195,2,0),""))</f>
        <v/>
      </c>
      <c r="L213" s="147"/>
      <c r="M213" s="149"/>
      <c r="N213" s="64" t="str">
        <f>IFERROR(VLOOKUP(C213,Sheet1!$A$2:$F$134,6,0),"")</f>
        <v/>
      </c>
      <c r="O213" s="64" t="str">
        <f t="shared" si="51"/>
        <v/>
      </c>
      <c r="P213" s="32"/>
      <c r="Q213" s="32"/>
      <c r="R213" s="67"/>
      <c r="S213" s="140"/>
      <c r="T213" s="67"/>
      <c r="U213" s="71"/>
      <c r="V213" s="84" t="str">
        <f t="shared" si="52"/>
        <v/>
      </c>
      <c r="W213" s="118"/>
      <c r="X213" s="119"/>
      <c r="Y213" s="120"/>
      <c r="Z213" s="66" t="str">
        <f t="shared" si="43"/>
        <v xml:space="preserve"> / </v>
      </c>
      <c r="AA213" s="87" t="str">
        <f t="shared" si="44"/>
        <v/>
      </c>
      <c r="AB213" s="87" t="str">
        <f>IF(I213="","",IF(I213="中間容量",J213,INDEX(※編集不可※選択項目!$E$2:$E$15,MATCH(新規登録用!I213,※編集不可※選択項目!$F$2:$F$15,0))))</f>
        <v/>
      </c>
      <c r="AC213" s="89" t="str">
        <f t="shared" si="53"/>
        <v/>
      </c>
      <c r="AD213" s="123">
        <f t="shared" si="54"/>
        <v>0</v>
      </c>
      <c r="AE213" s="123">
        <f t="shared" si="45"/>
        <v>0</v>
      </c>
      <c r="AF213" s="123" t="str">
        <f t="shared" si="55"/>
        <v/>
      </c>
      <c r="AG213" s="124">
        <f t="shared" si="46"/>
        <v>0</v>
      </c>
      <c r="AH213" s="124">
        <f t="shared" si="47"/>
        <v>0</v>
      </c>
    </row>
    <row r="214" spans="1:34" ht="25.15" customHeight="1">
      <c r="A214" s="55">
        <f t="shared" si="42"/>
        <v>203</v>
      </c>
      <c r="B214" s="56" t="str">
        <f t="shared" si="48"/>
        <v/>
      </c>
      <c r="C214" s="131"/>
      <c r="D214" s="57" t="str">
        <f t="shared" si="49"/>
        <v/>
      </c>
      <c r="E214" s="57" t="str">
        <f t="shared" si="50"/>
        <v/>
      </c>
      <c r="F214" s="32"/>
      <c r="G214" s="32"/>
      <c r="H214" s="32"/>
      <c r="I214" s="32"/>
      <c r="J214" s="147"/>
      <c r="K214" s="33" t="str">
        <f>IF(I214="中間容量","項番11に入力してください",IFERROR(VLOOKUP(Z214,※編集不可※選択項目!$U$4:$V$195,2,0),""))</f>
        <v/>
      </c>
      <c r="L214" s="147"/>
      <c r="M214" s="149"/>
      <c r="N214" s="64" t="str">
        <f>IFERROR(VLOOKUP(C214,Sheet1!$A$2:$F$134,6,0),"")</f>
        <v/>
      </c>
      <c r="O214" s="64" t="str">
        <f t="shared" si="51"/>
        <v/>
      </c>
      <c r="P214" s="32"/>
      <c r="Q214" s="32"/>
      <c r="R214" s="67"/>
      <c r="S214" s="140"/>
      <c r="T214" s="67"/>
      <c r="U214" s="71"/>
      <c r="V214" s="84" t="str">
        <f t="shared" si="52"/>
        <v/>
      </c>
      <c r="W214" s="118"/>
      <c r="X214" s="119"/>
      <c r="Y214" s="120"/>
      <c r="Z214" s="66" t="str">
        <f t="shared" si="43"/>
        <v xml:space="preserve"> / </v>
      </c>
      <c r="AA214" s="87" t="str">
        <f t="shared" si="44"/>
        <v/>
      </c>
      <c r="AB214" s="87" t="str">
        <f>IF(I214="","",IF(I214="中間容量",J214,INDEX(※編集不可※選択項目!$E$2:$E$15,MATCH(新規登録用!I214,※編集不可※選択項目!$F$2:$F$15,0))))</f>
        <v/>
      </c>
      <c r="AC214" s="89" t="str">
        <f t="shared" si="53"/>
        <v/>
      </c>
      <c r="AD214" s="123">
        <f t="shared" si="54"/>
        <v>0</v>
      </c>
      <c r="AE214" s="123">
        <f t="shared" si="45"/>
        <v>0</v>
      </c>
      <c r="AF214" s="123" t="str">
        <f t="shared" si="55"/>
        <v/>
      </c>
      <c r="AG214" s="124">
        <f t="shared" si="46"/>
        <v>0</v>
      </c>
      <c r="AH214" s="124">
        <f t="shared" si="47"/>
        <v>0</v>
      </c>
    </row>
    <row r="215" spans="1:34" ht="25.15" customHeight="1">
      <c r="A215" s="55">
        <f t="shared" si="42"/>
        <v>204</v>
      </c>
      <c r="B215" s="56" t="str">
        <f t="shared" si="48"/>
        <v/>
      </c>
      <c r="C215" s="131"/>
      <c r="D215" s="57" t="str">
        <f t="shared" si="49"/>
        <v/>
      </c>
      <c r="E215" s="57" t="str">
        <f t="shared" si="50"/>
        <v/>
      </c>
      <c r="F215" s="32"/>
      <c r="G215" s="32"/>
      <c r="H215" s="32"/>
      <c r="I215" s="32"/>
      <c r="J215" s="147"/>
      <c r="K215" s="33" t="str">
        <f>IF(I215="中間容量","項番11に入力してください",IFERROR(VLOOKUP(Z215,※編集不可※選択項目!$U$4:$V$195,2,0),""))</f>
        <v/>
      </c>
      <c r="L215" s="147"/>
      <c r="M215" s="149"/>
      <c r="N215" s="64" t="str">
        <f>IFERROR(VLOOKUP(C215,Sheet1!$A$2:$F$134,6,0),"")</f>
        <v/>
      </c>
      <c r="O215" s="64" t="str">
        <f t="shared" si="51"/>
        <v/>
      </c>
      <c r="P215" s="32"/>
      <c r="Q215" s="32"/>
      <c r="R215" s="67"/>
      <c r="S215" s="140"/>
      <c r="T215" s="67"/>
      <c r="U215" s="71"/>
      <c r="V215" s="84" t="str">
        <f t="shared" si="52"/>
        <v/>
      </c>
      <c r="W215" s="118"/>
      <c r="X215" s="119"/>
      <c r="Y215" s="120"/>
      <c r="Z215" s="66" t="str">
        <f t="shared" si="43"/>
        <v xml:space="preserve"> / </v>
      </c>
      <c r="AA215" s="87" t="str">
        <f t="shared" si="44"/>
        <v/>
      </c>
      <c r="AB215" s="87" t="str">
        <f>IF(I215="","",IF(I215="中間容量",J215,INDEX(※編集不可※選択項目!$E$2:$E$15,MATCH(新規登録用!I215,※編集不可※選択項目!$F$2:$F$15,0))))</f>
        <v/>
      </c>
      <c r="AC215" s="89" t="str">
        <f t="shared" si="53"/>
        <v/>
      </c>
      <c r="AD215" s="123">
        <f t="shared" si="54"/>
        <v>0</v>
      </c>
      <c r="AE215" s="123">
        <f t="shared" si="45"/>
        <v>0</v>
      </c>
      <c r="AF215" s="123" t="str">
        <f t="shared" si="55"/>
        <v/>
      </c>
      <c r="AG215" s="124">
        <f t="shared" si="46"/>
        <v>0</v>
      </c>
      <c r="AH215" s="124">
        <f t="shared" si="47"/>
        <v>0</v>
      </c>
    </row>
    <row r="216" spans="1:34" ht="25.15" customHeight="1">
      <c r="A216" s="55">
        <f t="shared" si="42"/>
        <v>205</v>
      </c>
      <c r="B216" s="56" t="str">
        <f t="shared" si="48"/>
        <v/>
      </c>
      <c r="C216" s="131"/>
      <c r="D216" s="57" t="str">
        <f t="shared" si="49"/>
        <v/>
      </c>
      <c r="E216" s="57" t="str">
        <f t="shared" si="50"/>
        <v/>
      </c>
      <c r="F216" s="32"/>
      <c r="G216" s="32"/>
      <c r="H216" s="32"/>
      <c r="I216" s="32"/>
      <c r="J216" s="147"/>
      <c r="K216" s="33" t="str">
        <f>IF(I216="中間容量","項番11に入力してください",IFERROR(VLOOKUP(Z216,※編集不可※選択項目!$U$4:$V$195,2,0),""))</f>
        <v/>
      </c>
      <c r="L216" s="147"/>
      <c r="M216" s="149"/>
      <c r="N216" s="64" t="str">
        <f>IFERROR(VLOOKUP(C216,Sheet1!$A$2:$F$134,6,0),"")</f>
        <v/>
      </c>
      <c r="O216" s="64" t="str">
        <f t="shared" si="51"/>
        <v/>
      </c>
      <c r="P216" s="32"/>
      <c r="Q216" s="32"/>
      <c r="R216" s="67"/>
      <c r="S216" s="140"/>
      <c r="T216" s="67"/>
      <c r="U216" s="71"/>
      <c r="V216" s="84" t="str">
        <f t="shared" si="52"/>
        <v/>
      </c>
      <c r="W216" s="118"/>
      <c r="X216" s="119"/>
      <c r="Y216" s="120"/>
      <c r="Z216" s="66" t="str">
        <f t="shared" si="43"/>
        <v xml:space="preserve"> / </v>
      </c>
      <c r="AA216" s="87" t="str">
        <f t="shared" si="44"/>
        <v/>
      </c>
      <c r="AB216" s="87" t="str">
        <f>IF(I216="","",IF(I216="中間容量",J216,INDEX(※編集不可※選択項目!$E$2:$E$15,MATCH(新規登録用!I216,※編集不可※選択項目!$F$2:$F$15,0))))</f>
        <v/>
      </c>
      <c r="AC216" s="89" t="str">
        <f t="shared" si="53"/>
        <v/>
      </c>
      <c r="AD216" s="123">
        <f t="shared" si="54"/>
        <v>0</v>
      </c>
      <c r="AE216" s="123">
        <f t="shared" si="45"/>
        <v>0</v>
      </c>
      <c r="AF216" s="123" t="str">
        <f t="shared" si="55"/>
        <v/>
      </c>
      <c r="AG216" s="124">
        <f t="shared" si="46"/>
        <v>0</v>
      </c>
      <c r="AH216" s="124">
        <f t="shared" si="47"/>
        <v>0</v>
      </c>
    </row>
    <row r="217" spans="1:34" ht="25.15" customHeight="1">
      <c r="A217" s="55">
        <f t="shared" si="42"/>
        <v>206</v>
      </c>
      <c r="B217" s="56" t="str">
        <f t="shared" si="48"/>
        <v/>
      </c>
      <c r="C217" s="131"/>
      <c r="D217" s="57" t="str">
        <f t="shared" si="49"/>
        <v/>
      </c>
      <c r="E217" s="57" t="str">
        <f t="shared" si="50"/>
        <v/>
      </c>
      <c r="F217" s="32"/>
      <c r="G217" s="32"/>
      <c r="H217" s="32"/>
      <c r="I217" s="32"/>
      <c r="J217" s="147"/>
      <c r="K217" s="33" t="str">
        <f>IF(I217="中間容量","項番11に入力してください",IFERROR(VLOOKUP(Z217,※編集不可※選択項目!$U$4:$V$195,2,0),""))</f>
        <v/>
      </c>
      <c r="L217" s="147"/>
      <c r="M217" s="149"/>
      <c r="N217" s="64" t="str">
        <f>IFERROR(VLOOKUP(C217,Sheet1!$A$2:$F$134,6,0),"")</f>
        <v/>
      </c>
      <c r="O217" s="64" t="str">
        <f t="shared" si="51"/>
        <v/>
      </c>
      <c r="P217" s="32"/>
      <c r="Q217" s="32"/>
      <c r="R217" s="67"/>
      <c r="S217" s="140"/>
      <c r="T217" s="67"/>
      <c r="U217" s="71"/>
      <c r="V217" s="84" t="str">
        <f t="shared" si="52"/>
        <v/>
      </c>
      <c r="W217" s="118"/>
      <c r="X217" s="119"/>
      <c r="Y217" s="120"/>
      <c r="Z217" s="66" t="str">
        <f t="shared" si="43"/>
        <v xml:space="preserve"> / </v>
      </c>
      <c r="AA217" s="87" t="str">
        <f t="shared" si="44"/>
        <v/>
      </c>
      <c r="AB217" s="87" t="str">
        <f>IF(I217="","",IF(I217="中間容量",J217,INDEX(※編集不可※選択項目!$E$2:$E$15,MATCH(新規登録用!I217,※編集不可※選択項目!$F$2:$F$15,0))))</f>
        <v/>
      </c>
      <c r="AC217" s="89" t="str">
        <f t="shared" si="53"/>
        <v/>
      </c>
      <c r="AD217" s="123">
        <f t="shared" si="54"/>
        <v>0</v>
      </c>
      <c r="AE217" s="123">
        <f t="shared" si="45"/>
        <v>0</v>
      </c>
      <c r="AF217" s="123" t="str">
        <f t="shared" si="55"/>
        <v/>
      </c>
      <c r="AG217" s="124">
        <f t="shared" si="46"/>
        <v>0</v>
      </c>
      <c r="AH217" s="124">
        <f t="shared" si="47"/>
        <v>0</v>
      </c>
    </row>
    <row r="218" spans="1:34" ht="25.15" customHeight="1">
      <c r="A218" s="55">
        <f t="shared" si="42"/>
        <v>207</v>
      </c>
      <c r="B218" s="56" t="str">
        <f t="shared" si="48"/>
        <v/>
      </c>
      <c r="C218" s="131"/>
      <c r="D218" s="57" t="str">
        <f t="shared" si="49"/>
        <v/>
      </c>
      <c r="E218" s="57" t="str">
        <f t="shared" si="50"/>
        <v/>
      </c>
      <c r="F218" s="32"/>
      <c r="G218" s="32"/>
      <c r="H218" s="32"/>
      <c r="I218" s="32"/>
      <c r="J218" s="147"/>
      <c r="K218" s="33" t="str">
        <f>IF(I218="中間容量","項番11に入力してください",IFERROR(VLOOKUP(Z218,※編集不可※選択項目!$U$4:$V$195,2,0),""))</f>
        <v/>
      </c>
      <c r="L218" s="147"/>
      <c r="M218" s="149"/>
      <c r="N218" s="64" t="str">
        <f>IFERROR(VLOOKUP(C218,Sheet1!$A$2:$F$134,6,0),"")</f>
        <v/>
      </c>
      <c r="O218" s="64" t="str">
        <f t="shared" si="51"/>
        <v/>
      </c>
      <c r="P218" s="32"/>
      <c r="Q218" s="32"/>
      <c r="R218" s="67"/>
      <c r="S218" s="140"/>
      <c r="T218" s="67"/>
      <c r="U218" s="71"/>
      <c r="V218" s="84" t="str">
        <f t="shared" si="52"/>
        <v/>
      </c>
      <c r="W218" s="118"/>
      <c r="X218" s="119"/>
      <c r="Y218" s="120"/>
      <c r="Z218" s="66" t="str">
        <f t="shared" si="43"/>
        <v xml:space="preserve"> / </v>
      </c>
      <c r="AA218" s="87" t="str">
        <f t="shared" si="44"/>
        <v/>
      </c>
      <c r="AB218" s="87" t="str">
        <f>IF(I218="","",IF(I218="中間容量",J218,INDEX(※編集不可※選択項目!$E$2:$E$15,MATCH(新規登録用!I218,※編集不可※選択項目!$F$2:$F$15,0))))</f>
        <v/>
      </c>
      <c r="AC218" s="89" t="str">
        <f t="shared" si="53"/>
        <v/>
      </c>
      <c r="AD218" s="123">
        <f t="shared" si="54"/>
        <v>0</v>
      </c>
      <c r="AE218" s="123">
        <f t="shared" si="45"/>
        <v>0</v>
      </c>
      <c r="AF218" s="123" t="str">
        <f t="shared" si="55"/>
        <v/>
      </c>
      <c r="AG218" s="124">
        <f t="shared" si="46"/>
        <v>0</v>
      </c>
      <c r="AH218" s="124">
        <f t="shared" si="47"/>
        <v>0</v>
      </c>
    </row>
    <row r="219" spans="1:34" ht="25.15" customHeight="1">
      <c r="A219" s="55">
        <f t="shared" si="42"/>
        <v>208</v>
      </c>
      <c r="B219" s="56" t="str">
        <f t="shared" si="48"/>
        <v/>
      </c>
      <c r="C219" s="131"/>
      <c r="D219" s="57" t="str">
        <f t="shared" si="49"/>
        <v/>
      </c>
      <c r="E219" s="57" t="str">
        <f t="shared" si="50"/>
        <v/>
      </c>
      <c r="F219" s="32"/>
      <c r="G219" s="32"/>
      <c r="H219" s="32"/>
      <c r="I219" s="32"/>
      <c r="J219" s="147"/>
      <c r="K219" s="33" t="str">
        <f>IF(I219="中間容量","項番11に入力してください",IFERROR(VLOOKUP(Z219,※編集不可※選択項目!$U$4:$V$195,2,0),""))</f>
        <v/>
      </c>
      <c r="L219" s="147"/>
      <c r="M219" s="149"/>
      <c r="N219" s="64" t="str">
        <f>IFERROR(VLOOKUP(C219,Sheet1!$A$2:$F$134,6,0),"")</f>
        <v/>
      </c>
      <c r="O219" s="64" t="str">
        <f t="shared" si="51"/>
        <v/>
      </c>
      <c r="P219" s="32"/>
      <c r="Q219" s="32"/>
      <c r="R219" s="67"/>
      <c r="S219" s="140"/>
      <c r="T219" s="67"/>
      <c r="U219" s="71"/>
      <c r="V219" s="84" t="str">
        <f t="shared" si="52"/>
        <v/>
      </c>
      <c r="W219" s="118"/>
      <c r="X219" s="119"/>
      <c r="Y219" s="120"/>
      <c r="Z219" s="66" t="str">
        <f t="shared" si="43"/>
        <v xml:space="preserve"> / </v>
      </c>
      <c r="AA219" s="87" t="str">
        <f t="shared" si="44"/>
        <v/>
      </c>
      <c r="AB219" s="87" t="str">
        <f>IF(I219="","",IF(I219="中間容量",J219,INDEX(※編集不可※選択項目!$E$2:$E$15,MATCH(新規登録用!I219,※編集不可※選択項目!$F$2:$F$15,0))))</f>
        <v/>
      </c>
      <c r="AC219" s="89" t="str">
        <f t="shared" si="53"/>
        <v/>
      </c>
      <c r="AD219" s="123">
        <f t="shared" si="54"/>
        <v>0</v>
      </c>
      <c r="AE219" s="123">
        <f t="shared" si="45"/>
        <v>0</v>
      </c>
      <c r="AF219" s="123" t="str">
        <f t="shared" si="55"/>
        <v/>
      </c>
      <c r="AG219" s="124">
        <f t="shared" si="46"/>
        <v>0</v>
      </c>
      <c r="AH219" s="124">
        <f t="shared" si="47"/>
        <v>0</v>
      </c>
    </row>
    <row r="220" spans="1:34" ht="25.15" customHeight="1">
      <c r="A220" s="55">
        <f t="shared" si="42"/>
        <v>209</v>
      </c>
      <c r="B220" s="56" t="str">
        <f t="shared" si="48"/>
        <v/>
      </c>
      <c r="C220" s="131"/>
      <c r="D220" s="57" t="str">
        <f t="shared" si="49"/>
        <v/>
      </c>
      <c r="E220" s="57" t="str">
        <f t="shared" si="50"/>
        <v/>
      </c>
      <c r="F220" s="32"/>
      <c r="G220" s="32"/>
      <c r="H220" s="32"/>
      <c r="I220" s="32"/>
      <c r="J220" s="147"/>
      <c r="K220" s="33" t="str">
        <f>IF(I220="中間容量","項番11に入力してください",IFERROR(VLOOKUP(Z220,※編集不可※選択項目!$U$4:$V$195,2,0),""))</f>
        <v/>
      </c>
      <c r="L220" s="147"/>
      <c r="M220" s="149"/>
      <c r="N220" s="64" t="str">
        <f>IFERROR(VLOOKUP(C220,Sheet1!$A$2:$F$134,6,0),"")</f>
        <v/>
      </c>
      <c r="O220" s="64" t="str">
        <f t="shared" si="51"/>
        <v/>
      </c>
      <c r="P220" s="32"/>
      <c r="Q220" s="32"/>
      <c r="R220" s="67"/>
      <c r="S220" s="140"/>
      <c r="T220" s="67"/>
      <c r="U220" s="71"/>
      <c r="V220" s="84" t="str">
        <f t="shared" si="52"/>
        <v/>
      </c>
      <c r="W220" s="118"/>
      <c r="X220" s="119"/>
      <c r="Y220" s="120"/>
      <c r="Z220" s="66" t="str">
        <f t="shared" si="43"/>
        <v xml:space="preserve"> / </v>
      </c>
      <c r="AA220" s="87" t="str">
        <f t="shared" si="44"/>
        <v/>
      </c>
      <c r="AB220" s="87" t="str">
        <f>IF(I220="","",IF(I220="中間容量",J220,INDEX(※編集不可※選択項目!$E$2:$E$15,MATCH(新規登録用!I220,※編集不可※選択項目!$F$2:$F$15,0))))</f>
        <v/>
      </c>
      <c r="AC220" s="89" t="str">
        <f t="shared" si="53"/>
        <v/>
      </c>
      <c r="AD220" s="123">
        <f t="shared" si="54"/>
        <v>0</v>
      </c>
      <c r="AE220" s="123">
        <f t="shared" si="45"/>
        <v>0</v>
      </c>
      <c r="AF220" s="123" t="str">
        <f t="shared" si="55"/>
        <v/>
      </c>
      <c r="AG220" s="124">
        <f t="shared" si="46"/>
        <v>0</v>
      </c>
      <c r="AH220" s="124">
        <f t="shared" si="47"/>
        <v>0</v>
      </c>
    </row>
    <row r="221" spans="1:34" ht="25.15" customHeight="1">
      <c r="A221" s="55">
        <f t="shared" si="42"/>
        <v>210</v>
      </c>
      <c r="B221" s="56" t="str">
        <f t="shared" si="48"/>
        <v/>
      </c>
      <c r="C221" s="131"/>
      <c r="D221" s="57" t="str">
        <f t="shared" si="49"/>
        <v/>
      </c>
      <c r="E221" s="57" t="str">
        <f t="shared" si="50"/>
        <v/>
      </c>
      <c r="F221" s="32"/>
      <c r="G221" s="32"/>
      <c r="H221" s="32"/>
      <c r="I221" s="32"/>
      <c r="J221" s="147"/>
      <c r="K221" s="33" t="str">
        <f>IF(I221="中間容量","項番11に入力してください",IFERROR(VLOOKUP(Z221,※編集不可※選択項目!$U$4:$V$195,2,0),""))</f>
        <v/>
      </c>
      <c r="L221" s="147"/>
      <c r="M221" s="149"/>
      <c r="N221" s="64" t="str">
        <f>IFERROR(VLOOKUP(C221,Sheet1!$A$2:$F$134,6,0),"")</f>
        <v/>
      </c>
      <c r="O221" s="64" t="str">
        <f t="shared" si="51"/>
        <v/>
      </c>
      <c r="P221" s="32"/>
      <c r="Q221" s="32"/>
      <c r="R221" s="67"/>
      <c r="S221" s="140"/>
      <c r="T221" s="67"/>
      <c r="U221" s="71"/>
      <c r="V221" s="84" t="str">
        <f t="shared" si="52"/>
        <v/>
      </c>
      <c r="W221" s="118"/>
      <c r="X221" s="119"/>
      <c r="Y221" s="120"/>
      <c r="Z221" s="66" t="str">
        <f t="shared" si="43"/>
        <v xml:space="preserve"> / </v>
      </c>
      <c r="AA221" s="87" t="str">
        <f t="shared" si="44"/>
        <v/>
      </c>
      <c r="AB221" s="87" t="str">
        <f>IF(I221="","",IF(I221="中間容量",J221,INDEX(※編集不可※選択項目!$E$2:$E$15,MATCH(新規登録用!I221,※編集不可※選択項目!$F$2:$F$15,0))))</f>
        <v/>
      </c>
      <c r="AC221" s="89" t="str">
        <f t="shared" si="53"/>
        <v/>
      </c>
      <c r="AD221" s="123">
        <f t="shared" si="54"/>
        <v>0</v>
      </c>
      <c r="AE221" s="123">
        <f t="shared" si="45"/>
        <v>0</v>
      </c>
      <c r="AF221" s="123" t="str">
        <f t="shared" si="55"/>
        <v/>
      </c>
      <c r="AG221" s="124">
        <f t="shared" si="46"/>
        <v>0</v>
      </c>
      <c r="AH221" s="124">
        <f t="shared" si="47"/>
        <v>0</v>
      </c>
    </row>
    <row r="222" spans="1:34" ht="25.15" customHeight="1">
      <c r="A222" s="55">
        <f t="shared" si="42"/>
        <v>211</v>
      </c>
      <c r="B222" s="56" t="str">
        <f t="shared" si="48"/>
        <v/>
      </c>
      <c r="C222" s="131"/>
      <c r="D222" s="57" t="str">
        <f t="shared" si="49"/>
        <v/>
      </c>
      <c r="E222" s="57" t="str">
        <f t="shared" si="50"/>
        <v/>
      </c>
      <c r="F222" s="32"/>
      <c r="G222" s="32"/>
      <c r="H222" s="32"/>
      <c r="I222" s="32"/>
      <c r="J222" s="147"/>
      <c r="K222" s="33" t="str">
        <f>IF(I222="中間容量","項番11に入力してください",IFERROR(VLOOKUP(Z222,※編集不可※選択項目!$U$4:$V$195,2,0),""))</f>
        <v/>
      </c>
      <c r="L222" s="147"/>
      <c r="M222" s="149"/>
      <c r="N222" s="64" t="str">
        <f>IFERROR(VLOOKUP(C222,Sheet1!$A$2:$F$134,6,0),"")</f>
        <v/>
      </c>
      <c r="O222" s="64" t="str">
        <f t="shared" si="51"/>
        <v/>
      </c>
      <c r="P222" s="32"/>
      <c r="Q222" s="32"/>
      <c r="R222" s="67"/>
      <c r="S222" s="140"/>
      <c r="T222" s="67"/>
      <c r="U222" s="71"/>
      <c r="V222" s="84" t="str">
        <f t="shared" si="52"/>
        <v/>
      </c>
      <c r="W222" s="118"/>
      <c r="X222" s="119"/>
      <c r="Y222" s="120"/>
      <c r="Z222" s="66" t="str">
        <f t="shared" si="43"/>
        <v xml:space="preserve"> / </v>
      </c>
      <c r="AA222" s="87" t="str">
        <f t="shared" si="44"/>
        <v/>
      </c>
      <c r="AB222" s="87" t="str">
        <f>IF(I222="","",IF(I222="中間容量",J222,INDEX(※編集不可※選択項目!$E$2:$E$15,MATCH(新規登録用!I222,※編集不可※選択項目!$F$2:$F$15,0))))</f>
        <v/>
      </c>
      <c r="AC222" s="89" t="str">
        <f t="shared" si="53"/>
        <v/>
      </c>
      <c r="AD222" s="123">
        <f t="shared" si="54"/>
        <v>0</v>
      </c>
      <c r="AE222" s="123">
        <f t="shared" si="45"/>
        <v>0</v>
      </c>
      <c r="AF222" s="123" t="str">
        <f t="shared" si="55"/>
        <v/>
      </c>
      <c r="AG222" s="124">
        <f t="shared" si="46"/>
        <v>0</v>
      </c>
      <c r="AH222" s="124">
        <f t="shared" si="47"/>
        <v>0</v>
      </c>
    </row>
    <row r="223" spans="1:34" ht="25.15" customHeight="1">
      <c r="A223" s="55">
        <f t="shared" si="42"/>
        <v>212</v>
      </c>
      <c r="B223" s="56" t="str">
        <f t="shared" si="48"/>
        <v/>
      </c>
      <c r="C223" s="131"/>
      <c r="D223" s="57" t="str">
        <f t="shared" si="49"/>
        <v/>
      </c>
      <c r="E223" s="57" t="str">
        <f t="shared" si="50"/>
        <v/>
      </c>
      <c r="F223" s="32"/>
      <c r="G223" s="32"/>
      <c r="H223" s="32"/>
      <c r="I223" s="32"/>
      <c r="J223" s="147"/>
      <c r="K223" s="33" t="str">
        <f>IF(I223="中間容量","項番11に入力してください",IFERROR(VLOOKUP(Z223,※編集不可※選択項目!$U$4:$V$195,2,0),""))</f>
        <v/>
      </c>
      <c r="L223" s="147"/>
      <c r="M223" s="149"/>
      <c r="N223" s="64" t="str">
        <f>IFERROR(VLOOKUP(C223,Sheet1!$A$2:$F$134,6,0),"")</f>
        <v/>
      </c>
      <c r="O223" s="64" t="str">
        <f t="shared" si="51"/>
        <v/>
      </c>
      <c r="P223" s="32"/>
      <c r="Q223" s="32"/>
      <c r="R223" s="67"/>
      <c r="S223" s="140"/>
      <c r="T223" s="67"/>
      <c r="U223" s="71"/>
      <c r="V223" s="84" t="str">
        <f t="shared" si="52"/>
        <v/>
      </c>
      <c r="W223" s="118"/>
      <c r="X223" s="119"/>
      <c r="Y223" s="120"/>
      <c r="Z223" s="66" t="str">
        <f t="shared" si="43"/>
        <v xml:space="preserve"> / </v>
      </c>
      <c r="AA223" s="87" t="str">
        <f t="shared" si="44"/>
        <v/>
      </c>
      <c r="AB223" s="87" t="str">
        <f>IF(I223="","",IF(I223="中間容量",J223,INDEX(※編集不可※選択項目!$E$2:$E$15,MATCH(新規登録用!I223,※編集不可※選択項目!$F$2:$F$15,0))))</f>
        <v/>
      </c>
      <c r="AC223" s="89" t="str">
        <f t="shared" si="53"/>
        <v/>
      </c>
      <c r="AD223" s="123">
        <f t="shared" si="54"/>
        <v>0</v>
      </c>
      <c r="AE223" s="123">
        <f t="shared" si="45"/>
        <v>0</v>
      </c>
      <c r="AF223" s="123" t="str">
        <f t="shared" si="55"/>
        <v/>
      </c>
      <c r="AG223" s="124">
        <f t="shared" si="46"/>
        <v>0</v>
      </c>
      <c r="AH223" s="124">
        <f t="shared" si="47"/>
        <v>0</v>
      </c>
    </row>
    <row r="224" spans="1:34" ht="25.15" customHeight="1">
      <c r="A224" s="55">
        <f t="shared" si="42"/>
        <v>213</v>
      </c>
      <c r="B224" s="56" t="str">
        <f t="shared" si="48"/>
        <v/>
      </c>
      <c r="C224" s="131"/>
      <c r="D224" s="57" t="str">
        <f t="shared" si="49"/>
        <v/>
      </c>
      <c r="E224" s="57" t="str">
        <f t="shared" si="50"/>
        <v/>
      </c>
      <c r="F224" s="32"/>
      <c r="G224" s="32"/>
      <c r="H224" s="32"/>
      <c r="I224" s="32"/>
      <c r="J224" s="147"/>
      <c r="K224" s="33" t="str">
        <f>IF(I224="中間容量","項番11に入力してください",IFERROR(VLOOKUP(Z224,※編集不可※選択項目!$U$4:$V$195,2,0),""))</f>
        <v/>
      </c>
      <c r="L224" s="147"/>
      <c r="M224" s="149"/>
      <c r="N224" s="64" t="str">
        <f>IFERROR(VLOOKUP(C224,Sheet1!$A$2:$F$134,6,0),"")</f>
        <v/>
      </c>
      <c r="O224" s="64" t="str">
        <f t="shared" si="51"/>
        <v/>
      </c>
      <c r="P224" s="32"/>
      <c r="Q224" s="32"/>
      <c r="R224" s="67"/>
      <c r="S224" s="140"/>
      <c r="T224" s="67"/>
      <c r="U224" s="71"/>
      <c r="V224" s="84" t="str">
        <f t="shared" si="52"/>
        <v/>
      </c>
      <c r="W224" s="118"/>
      <c r="X224" s="119"/>
      <c r="Y224" s="120"/>
      <c r="Z224" s="66" t="str">
        <f t="shared" si="43"/>
        <v xml:space="preserve"> / </v>
      </c>
      <c r="AA224" s="87" t="str">
        <f t="shared" si="44"/>
        <v/>
      </c>
      <c r="AB224" s="87" t="str">
        <f>IF(I224="","",IF(I224="中間容量",J224,INDEX(※編集不可※選択項目!$E$2:$E$15,MATCH(新規登録用!I224,※編集不可※選択項目!$F$2:$F$15,0))))</f>
        <v/>
      </c>
      <c r="AC224" s="89" t="str">
        <f t="shared" si="53"/>
        <v/>
      </c>
      <c r="AD224" s="123">
        <f t="shared" si="54"/>
        <v>0</v>
      </c>
      <c r="AE224" s="123">
        <f t="shared" si="45"/>
        <v>0</v>
      </c>
      <c r="AF224" s="123" t="str">
        <f t="shared" si="55"/>
        <v/>
      </c>
      <c r="AG224" s="124">
        <f t="shared" si="46"/>
        <v>0</v>
      </c>
      <c r="AH224" s="124">
        <f t="shared" si="47"/>
        <v>0</v>
      </c>
    </row>
    <row r="225" spans="1:34" ht="25.15" customHeight="1">
      <c r="A225" s="55">
        <f t="shared" si="42"/>
        <v>214</v>
      </c>
      <c r="B225" s="56" t="str">
        <f t="shared" si="48"/>
        <v/>
      </c>
      <c r="C225" s="131"/>
      <c r="D225" s="57" t="str">
        <f t="shared" si="49"/>
        <v/>
      </c>
      <c r="E225" s="57" t="str">
        <f t="shared" si="50"/>
        <v/>
      </c>
      <c r="F225" s="32"/>
      <c r="G225" s="32"/>
      <c r="H225" s="32"/>
      <c r="I225" s="32"/>
      <c r="J225" s="147"/>
      <c r="K225" s="33" t="str">
        <f>IF(I225="中間容量","項番11に入力してください",IFERROR(VLOOKUP(Z225,※編集不可※選択項目!$U$4:$V$195,2,0),""))</f>
        <v/>
      </c>
      <c r="L225" s="147"/>
      <c r="M225" s="149"/>
      <c r="N225" s="64" t="str">
        <f>IFERROR(VLOOKUP(C225,Sheet1!$A$2:$F$134,6,0),"")</f>
        <v/>
      </c>
      <c r="O225" s="64" t="str">
        <f t="shared" si="51"/>
        <v/>
      </c>
      <c r="P225" s="32"/>
      <c r="Q225" s="32"/>
      <c r="R225" s="67"/>
      <c r="S225" s="140"/>
      <c r="T225" s="67"/>
      <c r="U225" s="71"/>
      <c r="V225" s="84" t="str">
        <f t="shared" si="52"/>
        <v/>
      </c>
      <c r="W225" s="118"/>
      <c r="X225" s="119"/>
      <c r="Y225" s="120"/>
      <c r="Z225" s="66" t="str">
        <f t="shared" si="43"/>
        <v xml:space="preserve"> / </v>
      </c>
      <c r="AA225" s="87" t="str">
        <f t="shared" si="44"/>
        <v/>
      </c>
      <c r="AB225" s="87" t="str">
        <f>IF(I225="","",IF(I225="中間容量",J225,INDEX(※編集不可※選択項目!$E$2:$E$15,MATCH(新規登録用!I225,※編集不可※選択項目!$F$2:$F$15,0))))</f>
        <v/>
      </c>
      <c r="AC225" s="89" t="str">
        <f t="shared" si="53"/>
        <v/>
      </c>
      <c r="AD225" s="123">
        <f t="shared" si="54"/>
        <v>0</v>
      </c>
      <c r="AE225" s="123">
        <f t="shared" si="45"/>
        <v>0</v>
      </c>
      <c r="AF225" s="123" t="str">
        <f t="shared" si="55"/>
        <v/>
      </c>
      <c r="AG225" s="124">
        <f t="shared" si="46"/>
        <v>0</v>
      </c>
      <c r="AH225" s="124">
        <f t="shared" si="47"/>
        <v>0</v>
      </c>
    </row>
    <row r="226" spans="1:34" ht="25.15" customHeight="1">
      <c r="A226" s="55">
        <f t="shared" si="42"/>
        <v>215</v>
      </c>
      <c r="B226" s="56" t="str">
        <f t="shared" si="48"/>
        <v/>
      </c>
      <c r="C226" s="131"/>
      <c r="D226" s="57" t="str">
        <f t="shared" si="49"/>
        <v/>
      </c>
      <c r="E226" s="57" t="str">
        <f t="shared" si="50"/>
        <v/>
      </c>
      <c r="F226" s="32"/>
      <c r="G226" s="32"/>
      <c r="H226" s="32"/>
      <c r="I226" s="32"/>
      <c r="J226" s="147"/>
      <c r="K226" s="33" t="str">
        <f>IF(I226="中間容量","項番11に入力してください",IFERROR(VLOOKUP(Z226,※編集不可※選択項目!$U$4:$V$195,2,0),""))</f>
        <v/>
      </c>
      <c r="L226" s="147"/>
      <c r="M226" s="149"/>
      <c r="N226" s="64" t="str">
        <f>IFERROR(VLOOKUP(C226,Sheet1!$A$2:$F$134,6,0),"")</f>
        <v/>
      </c>
      <c r="O226" s="64" t="str">
        <f t="shared" si="51"/>
        <v/>
      </c>
      <c r="P226" s="32"/>
      <c r="Q226" s="32"/>
      <c r="R226" s="67"/>
      <c r="S226" s="140"/>
      <c r="T226" s="67"/>
      <c r="U226" s="71"/>
      <c r="V226" s="84" t="str">
        <f t="shared" si="52"/>
        <v/>
      </c>
      <c r="W226" s="118"/>
      <c r="X226" s="119"/>
      <c r="Y226" s="120"/>
      <c r="Z226" s="66" t="str">
        <f t="shared" si="43"/>
        <v xml:space="preserve"> / </v>
      </c>
      <c r="AA226" s="87" t="str">
        <f t="shared" si="44"/>
        <v/>
      </c>
      <c r="AB226" s="87" t="str">
        <f>IF(I226="","",IF(I226="中間容量",J226,INDEX(※編集不可※選択項目!$E$2:$E$15,MATCH(新規登録用!I226,※編集不可※選択項目!$F$2:$F$15,0))))</f>
        <v/>
      </c>
      <c r="AC226" s="89" t="str">
        <f t="shared" si="53"/>
        <v/>
      </c>
      <c r="AD226" s="123">
        <f t="shared" si="54"/>
        <v>0</v>
      </c>
      <c r="AE226" s="123">
        <f t="shared" si="45"/>
        <v>0</v>
      </c>
      <c r="AF226" s="123" t="str">
        <f t="shared" si="55"/>
        <v/>
      </c>
      <c r="AG226" s="124">
        <f t="shared" si="46"/>
        <v>0</v>
      </c>
      <c r="AH226" s="124">
        <f t="shared" si="47"/>
        <v>0</v>
      </c>
    </row>
    <row r="227" spans="1:34" ht="25.15" customHeight="1">
      <c r="A227" s="55">
        <f t="shared" si="42"/>
        <v>216</v>
      </c>
      <c r="B227" s="56" t="str">
        <f t="shared" si="48"/>
        <v/>
      </c>
      <c r="C227" s="131"/>
      <c r="D227" s="57" t="str">
        <f t="shared" si="49"/>
        <v/>
      </c>
      <c r="E227" s="57" t="str">
        <f t="shared" si="50"/>
        <v/>
      </c>
      <c r="F227" s="32"/>
      <c r="G227" s="32"/>
      <c r="H227" s="32"/>
      <c r="I227" s="32"/>
      <c r="J227" s="147"/>
      <c r="K227" s="33" t="str">
        <f>IF(I227="中間容量","項番11に入力してください",IFERROR(VLOOKUP(Z227,※編集不可※選択項目!$U$4:$V$195,2,0),""))</f>
        <v/>
      </c>
      <c r="L227" s="147"/>
      <c r="M227" s="149"/>
      <c r="N227" s="64" t="str">
        <f>IFERROR(VLOOKUP(C227,Sheet1!$A$2:$F$134,6,0),"")</f>
        <v/>
      </c>
      <c r="O227" s="64" t="str">
        <f t="shared" si="51"/>
        <v/>
      </c>
      <c r="P227" s="32"/>
      <c r="Q227" s="32"/>
      <c r="R227" s="67"/>
      <c r="S227" s="140"/>
      <c r="T227" s="67"/>
      <c r="U227" s="71"/>
      <c r="V227" s="84" t="str">
        <f t="shared" si="52"/>
        <v/>
      </c>
      <c r="W227" s="118"/>
      <c r="X227" s="119"/>
      <c r="Y227" s="120"/>
      <c r="Z227" s="66" t="str">
        <f t="shared" si="43"/>
        <v xml:space="preserve"> / </v>
      </c>
      <c r="AA227" s="87" t="str">
        <f t="shared" si="44"/>
        <v/>
      </c>
      <c r="AB227" s="87" t="str">
        <f>IF(I227="","",IF(I227="中間容量",J227,INDEX(※編集不可※選択項目!$E$2:$E$15,MATCH(新規登録用!I227,※編集不可※選択項目!$F$2:$F$15,0))))</f>
        <v/>
      </c>
      <c r="AC227" s="89" t="str">
        <f t="shared" si="53"/>
        <v/>
      </c>
      <c r="AD227" s="123">
        <f t="shared" si="54"/>
        <v>0</v>
      </c>
      <c r="AE227" s="123">
        <f t="shared" si="45"/>
        <v>0</v>
      </c>
      <c r="AF227" s="123" t="str">
        <f t="shared" si="55"/>
        <v/>
      </c>
      <c r="AG227" s="124">
        <f t="shared" si="46"/>
        <v>0</v>
      </c>
      <c r="AH227" s="124">
        <f t="shared" si="47"/>
        <v>0</v>
      </c>
    </row>
    <row r="228" spans="1:34" ht="25.15" customHeight="1">
      <c r="A228" s="55">
        <f t="shared" si="42"/>
        <v>217</v>
      </c>
      <c r="B228" s="56" t="str">
        <f t="shared" si="48"/>
        <v/>
      </c>
      <c r="C228" s="131"/>
      <c r="D228" s="57" t="str">
        <f t="shared" si="49"/>
        <v/>
      </c>
      <c r="E228" s="57" t="str">
        <f t="shared" si="50"/>
        <v/>
      </c>
      <c r="F228" s="32"/>
      <c r="G228" s="32"/>
      <c r="H228" s="32"/>
      <c r="I228" s="32"/>
      <c r="J228" s="147"/>
      <c r="K228" s="33" t="str">
        <f>IF(I228="中間容量","項番11に入力してください",IFERROR(VLOOKUP(Z228,※編集不可※選択項目!$U$4:$V$195,2,0),""))</f>
        <v/>
      </c>
      <c r="L228" s="147"/>
      <c r="M228" s="149"/>
      <c r="N228" s="64" t="str">
        <f>IFERROR(VLOOKUP(C228,Sheet1!$A$2:$F$134,6,0),"")</f>
        <v/>
      </c>
      <c r="O228" s="64" t="str">
        <f t="shared" si="51"/>
        <v/>
      </c>
      <c r="P228" s="32"/>
      <c r="Q228" s="32"/>
      <c r="R228" s="67"/>
      <c r="S228" s="140"/>
      <c r="T228" s="67"/>
      <c r="U228" s="71"/>
      <c r="V228" s="84" t="str">
        <f t="shared" si="52"/>
        <v/>
      </c>
      <c r="W228" s="118"/>
      <c r="X228" s="119"/>
      <c r="Y228" s="120"/>
      <c r="Z228" s="66" t="str">
        <f t="shared" si="43"/>
        <v xml:space="preserve"> / </v>
      </c>
      <c r="AA228" s="87" t="str">
        <f t="shared" si="44"/>
        <v/>
      </c>
      <c r="AB228" s="87" t="str">
        <f>IF(I228="","",IF(I228="中間容量",J228,INDEX(※編集不可※選択項目!$E$2:$E$15,MATCH(新規登録用!I228,※編集不可※選択項目!$F$2:$F$15,0))))</f>
        <v/>
      </c>
      <c r="AC228" s="89" t="str">
        <f t="shared" si="53"/>
        <v/>
      </c>
      <c r="AD228" s="123">
        <f t="shared" si="54"/>
        <v>0</v>
      </c>
      <c r="AE228" s="123">
        <f t="shared" si="45"/>
        <v>0</v>
      </c>
      <c r="AF228" s="123" t="str">
        <f t="shared" si="55"/>
        <v/>
      </c>
      <c r="AG228" s="124">
        <f t="shared" si="46"/>
        <v>0</v>
      </c>
      <c r="AH228" s="124">
        <f t="shared" si="47"/>
        <v>0</v>
      </c>
    </row>
    <row r="229" spans="1:34" ht="25.15" customHeight="1">
      <c r="A229" s="55">
        <f t="shared" si="42"/>
        <v>218</v>
      </c>
      <c r="B229" s="56" t="str">
        <f t="shared" si="48"/>
        <v/>
      </c>
      <c r="C229" s="131"/>
      <c r="D229" s="57" t="str">
        <f t="shared" si="49"/>
        <v/>
      </c>
      <c r="E229" s="57" t="str">
        <f t="shared" si="50"/>
        <v/>
      </c>
      <c r="F229" s="32"/>
      <c r="G229" s="32"/>
      <c r="H229" s="32"/>
      <c r="I229" s="32"/>
      <c r="J229" s="147"/>
      <c r="K229" s="33" t="str">
        <f>IF(I229="中間容量","項番11に入力してください",IFERROR(VLOOKUP(Z229,※編集不可※選択項目!$U$4:$V$195,2,0),""))</f>
        <v/>
      </c>
      <c r="L229" s="147"/>
      <c r="M229" s="149"/>
      <c r="N229" s="64" t="str">
        <f>IFERROR(VLOOKUP(C229,Sheet1!$A$2:$F$134,6,0),"")</f>
        <v/>
      </c>
      <c r="O229" s="64" t="str">
        <f t="shared" si="51"/>
        <v/>
      </c>
      <c r="P229" s="32"/>
      <c r="Q229" s="32"/>
      <c r="R229" s="67"/>
      <c r="S229" s="140"/>
      <c r="T229" s="67"/>
      <c r="U229" s="71"/>
      <c r="V229" s="84" t="str">
        <f t="shared" si="52"/>
        <v/>
      </c>
      <c r="W229" s="118"/>
      <c r="X229" s="119"/>
      <c r="Y229" s="120"/>
      <c r="Z229" s="66" t="str">
        <f t="shared" si="43"/>
        <v xml:space="preserve"> / </v>
      </c>
      <c r="AA229" s="87" t="str">
        <f t="shared" si="44"/>
        <v/>
      </c>
      <c r="AB229" s="87" t="str">
        <f>IF(I229="","",IF(I229="中間容量",J229,INDEX(※編集不可※選択項目!$E$2:$E$15,MATCH(新規登録用!I229,※編集不可※選択項目!$F$2:$F$15,0))))</f>
        <v/>
      </c>
      <c r="AC229" s="89" t="str">
        <f t="shared" si="53"/>
        <v/>
      </c>
      <c r="AD229" s="123">
        <f t="shared" si="54"/>
        <v>0</v>
      </c>
      <c r="AE229" s="123">
        <f t="shared" si="45"/>
        <v>0</v>
      </c>
      <c r="AF229" s="123" t="str">
        <f t="shared" si="55"/>
        <v/>
      </c>
      <c r="AG229" s="124">
        <f t="shared" si="46"/>
        <v>0</v>
      </c>
      <c r="AH229" s="124">
        <f t="shared" si="47"/>
        <v>0</v>
      </c>
    </row>
    <row r="230" spans="1:34" ht="25.15" customHeight="1">
      <c r="A230" s="55">
        <f t="shared" si="42"/>
        <v>219</v>
      </c>
      <c r="B230" s="56" t="str">
        <f t="shared" si="48"/>
        <v/>
      </c>
      <c r="C230" s="131"/>
      <c r="D230" s="57" t="str">
        <f t="shared" si="49"/>
        <v/>
      </c>
      <c r="E230" s="57" t="str">
        <f t="shared" si="50"/>
        <v/>
      </c>
      <c r="F230" s="32"/>
      <c r="G230" s="32"/>
      <c r="H230" s="32"/>
      <c r="I230" s="32"/>
      <c r="J230" s="147"/>
      <c r="K230" s="33" t="str">
        <f>IF(I230="中間容量","項番11に入力してください",IFERROR(VLOOKUP(Z230,※編集不可※選択項目!$U$4:$V$195,2,0),""))</f>
        <v/>
      </c>
      <c r="L230" s="147"/>
      <c r="M230" s="149"/>
      <c r="N230" s="64" t="str">
        <f>IFERROR(VLOOKUP(C230,Sheet1!$A$2:$F$134,6,0),"")</f>
        <v/>
      </c>
      <c r="O230" s="64" t="str">
        <f t="shared" si="51"/>
        <v/>
      </c>
      <c r="P230" s="32"/>
      <c r="Q230" s="32"/>
      <c r="R230" s="67"/>
      <c r="S230" s="140"/>
      <c r="T230" s="67"/>
      <c r="U230" s="71"/>
      <c r="V230" s="84" t="str">
        <f t="shared" si="52"/>
        <v/>
      </c>
      <c r="W230" s="118"/>
      <c r="X230" s="119"/>
      <c r="Y230" s="120"/>
      <c r="Z230" s="66" t="str">
        <f t="shared" si="43"/>
        <v xml:space="preserve"> / </v>
      </c>
      <c r="AA230" s="87" t="str">
        <f t="shared" si="44"/>
        <v/>
      </c>
      <c r="AB230" s="87" t="str">
        <f>IF(I230="","",IF(I230="中間容量",J230,INDEX(※編集不可※選択項目!$E$2:$E$15,MATCH(新規登録用!I230,※編集不可※選択項目!$F$2:$F$15,0))))</f>
        <v/>
      </c>
      <c r="AC230" s="89" t="str">
        <f t="shared" si="53"/>
        <v/>
      </c>
      <c r="AD230" s="123">
        <f t="shared" si="54"/>
        <v>0</v>
      </c>
      <c r="AE230" s="123">
        <f t="shared" si="45"/>
        <v>0</v>
      </c>
      <c r="AF230" s="123" t="str">
        <f t="shared" si="55"/>
        <v/>
      </c>
      <c r="AG230" s="124">
        <f t="shared" si="46"/>
        <v>0</v>
      </c>
      <c r="AH230" s="124">
        <f t="shared" si="47"/>
        <v>0</v>
      </c>
    </row>
    <row r="231" spans="1:34" ht="25.15" customHeight="1">
      <c r="A231" s="55">
        <f t="shared" si="42"/>
        <v>220</v>
      </c>
      <c r="B231" s="56" t="str">
        <f t="shared" si="48"/>
        <v/>
      </c>
      <c r="C231" s="131"/>
      <c r="D231" s="57" t="str">
        <f t="shared" si="49"/>
        <v/>
      </c>
      <c r="E231" s="57" t="str">
        <f t="shared" si="50"/>
        <v/>
      </c>
      <c r="F231" s="32"/>
      <c r="G231" s="32"/>
      <c r="H231" s="32"/>
      <c r="I231" s="32"/>
      <c r="J231" s="147"/>
      <c r="K231" s="33" t="str">
        <f>IF(I231="中間容量","項番11に入力してください",IFERROR(VLOOKUP(Z231,※編集不可※選択項目!$U$4:$V$195,2,0),""))</f>
        <v/>
      </c>
      <c r="L231" s="147"/>
      <c r="M231" s="149"/>
      <c r="N231" s="64" t="str">
        <f>IFERROR(VLOOKUP(C231,Sheet1!$A$2:$F$134,6,0),"")</f>
        <v/>
      </c>
      <c r="O231" s="64" t="str">
        <f t="shared" si="51"/>
        <v/>
      </c>
      <c r="P231" s="32"/>
      <c r="Q231" s="32"/>
      <c r="R231" s="67"/>
      <c r="S231" s="140"/>
      <c r="T231" s="67"/>
      <c r="U231" s="71"/>
      <c r="V231" s="84" t="str">
        <f t="shared" si="52"/>
        <v/>
      </c>
      <c r="W231" s="118"/>
      <c r="X231" s="119"/>
      <c r="Y231" s="120"/>
      <c r="Z231" s="66" t="str">
        <f t="shared" si="43"/>
        <v xml:space="preserve"> / </v>
      </c>
      <c r="AA231" s="87" t="str">
        <f t="shared" si="44"/>
        <v/>
      </c>
      <c r="AB231" s="87" t="str">
        <f>IF(I231="","",IF(I231="中間容量",J231,INDEX(※編集不可※選択項目!$E$2:$E$15,MATCH(新規登録用!I231,※編集不可※選択項目!$F$2:$F$15,0))))</f>
        <v/>
      </c>
      <c r="AC231" s="89" t="str">
        <f t="shared" si="53"/>
        <v/>
      </c>
      <c r="AD231" s="123">
        <f t="shared" si="54"/>
        <v>0</v>
      </c>
      <c r="AE231" s="123">
        <f t="shared" si="45"/>
        <v>0</v>
      </c>
      <c r="AF231" s="123" t="str">
        <f t="shared" si="55"/>
        <v/>
      </c>
      <c r="AG231" s="124">
        <f t="shared" si="46"/>
        <v>0</v>
      </c>
      <c r="AH231" s="124">
        <f t="shared" si="47"/>
        <v>0</v>
      </c>
    </row>
    <row r="232" spans="1:34" ht="25.15" customHeight="1">
      <c r="A232" s="55">
        <f t="shared" si="42"/>
        <v>221</v>
      </c>
      <c r="B232" s="56" t="str">
        <f t="shared" si="48"/>
        <v/>
      </c>
      <c r="C232" s="131"/>
      <c r="D232" s="57" t="str">
        <f t="shared" si="49"/>
        <v/>
      </c>
      <c r="E232" s="57" t="str">
        <f t="shared" si="50"/>
        <v/>
      </c>
      <c r="F232" s="32"/>
      <c r="G232" s="32"/>
      <c r="H232" s="32"/>
      <c r="I232" s="32"/>
      <c r="J232" s="147"/>
      <c r="K232" s="33" t="str">
        <f>IF(I232="中間容量","項番11に入力してください",IFERROR(VLOOKUP(Z232,※編集不可※選択項目!$U$4:$V$195,2,0),""))</f>
        <v/>
      </c>
      <c r="L232" s="147"/>
      <c r="M232" s="149"/>
      <c r="N232" s="64" t="str">
        <f>IFERROR(VLOOKUP(C232,Sheet1!$A$2:$F$134,6,0),"")</f>
        <v/>
      </c>
      <c r="O232" s="64" t="str">
        <f t="shared" si="51"/>
        <v/>
      </c>
      <c r="P232" s="32"/>
      <c r="Q232" s="32"/>
      <c r="R232" s="67"/>
      <c r="S232" s="140"/>
      <c r="T232" s="67"/>
      <c r="U232" s="71"/>
      <c r="V232" s="84" t="str">
        <f t="shared" si="52"/>
        <v/>
      </c>
      <c r="W232" s="118"/>
      <c r="X232" s="119"/>
      <c r="Y232" s="120"/>
      <c r="Z232" s="66" t="str">
        <f t="shared" si="43"/>
        <v xml:space="preserve"> / </v>
      </c>
      <c r="AA232" s="87" t="str">
        <f t="shared" si="44"/>
        <v/>
      </c>
      <c r="AB232" s="87" t="str">
        <f>IF(I232="","",IF(I232="中間容量",J232,INDEX(※編集不可※選択項目!$E$2:$E$15,MATCH(新規登録用!I232,※編集不可※選択項目!$F$2:$F$15,0))))</f>
        <v/>
      </c>
      <c r="AC232" s="89" t="str">
        <f t="shared" si="53"/>
        <v/>
      </c>
      <c r="AD232" s="123">
        <f t="shared" si="54"/>
        <v>0</v>
      </c>
      <c r="AE232" s="123">
        <f t="shared" si="45"/>
        <v>0</v>
      </c>
      <c r="AF232" s="123" t="str">
        <f t="shared" si="55"/>
        <v/>
      </c>
      <c r="AG232" s="124">
        <f t="shared" si="46"/>
        <v>0</v>
      </c>
      <c r="AH232" s="124">
        <f t="shared" si="47"/>
        <v>0</v>
      </c>
    </row>
    <row r="233" spans="1:34" ht="25.15" customHeight="1">
      <c r="A233" s="55">
        <f t="shared" si="42"/>
        <v>222</v>
      </c>
      <c r="B233" s="56" t="str">
        <f t="shared" si="48"/>
        <v/>
      </c>
      <c r="C233" s="131"/>
      <c r="D233" s="57" t="str">
        <f t="shared" si="49"/>
        <v/>
      </c>
      <c r="E233" s="57" t="str">
        <f t="shared" si="50"/>
        <v/>
      </c>
      <c r="F233" s="32"/>
      <c r="G233" s="32"/>
      <c r="H233" s="32"/>
      <c r="I233" s="32"/>
      <c r="J233" s="147"/>
      <c r="K233" s="33" t="str">
        <f>IF(I233="中間容量","項番11に入力してください",IFERROR(VLOOKUP(Z233,※編集不可※選択項目!$U$4:$V$195,2,0),""))</f>
        <v/>
      </c>
      <c r="L233" s="147"/>
      <c r="M233" s="149"/>
      <c r="N233" s="64" t="str">
        <f>IFERROR(VLOOKUP(C233,Sheet1!$A$2:$F$134,6,0),"")</f>
        <v/>
      </c>
      <c r="O233" s="64" t="str">
        <f t="shared" si="51"/>
        <v/>
      </c>
      <c r="P233" s="32"/>
      <c r="Q233" s="32"/>
      <c r="R233" s="67"/>
      <c r="S233" s="140"/>
      <c r="T233" s="67"/>
      <c r="U233" s="71"/>
      <c r="V233" s="84" t="str">
        <f t="shared" si="52"/>
        <v/>
      </c>
      <c r="W233" s="118"/>
      <c r="X233" s="119"/>
      <c r="Y233" s="120"/>
      <c r="Z233" s="66" t="str">
        <f t="shared" si="43"/>
        <v xml:space="preserve"> / </v>
      </c>
      <c r="AA233" s="87" t="str">
        <f t="shared" si="44"/>
        <v/>
      </c>
      <c r="AB233" s="87" t="str">
        <f>IF(I233="","",IF(I233="中間容量",J233,INDEX(※編集不可※選択項目!$E$2:$E$15,MATCH(新規登録用!I233,※編集不可※選択項目!$F$2:$F$15,0))))</f>
        <v/>
      </c>
      <c r="AC233" s="89" t="str">
        <f t="shared" si="53"/>
        <v/>
      </c>
      <c r="AD233" s="123">
        <f t="shared" si="54"/>
        <v>0</v>
      </c>
      <c r="AE233" s="123">
        <f t="shared" si="45"/>
        <v>0</v>
      </c>
      <c r="AF233" s="123" t="str">
        <f t="shared" si="55"/>
        <v/>
      </c>
      <c r="AG233" s="124">
        <f t="shared" si="46"/>
        <v>0</v>
      </c>
      <c r="AH233" s="124">
        <f t="shared" si="47"/>
        <v>0</v>
      </c>
    </row>
    <row r="234" spans="1:34" ht="25.15" customHeight="1">
      <c r="A234" s="55">
        <f t="shared" si="42"/>
        <v>223</v>
      </c>
      <c r="B234" s="56" t="str">
        <f t="shared" si="48"/>
        <v/>
      </c>
      <c r="C234" s="131"/>
      <c r="D234" s="57" t="str">
        <f t="shared" si="49"/>
        <v/>
      </c>
      <c r="E234" s="57" t="str">
        <f t="shared" si="50"/>
        <v/>
      </c>
      <c r="F234" s="32"/>
      <c r="G234" s="32"/>
      <c r="H234" s="32"/>
      <c r="I234" s="32"/>
      <c r="J234" s="147"/>
      <c r="K234" s="33" t="str">
        <f>IF(I234="中間容量","項番11に入力してください",IFERROR(VLOOKUP(Z234,※編集不可※選択項目!$U$4:$V$195,2,0),""))</f>
        <v/>
      </c>
      <c r="L234" s="147"/>
      <c r="M234" s="149"/>
      <c r="N234" s="64" t="str">
        <f>IFERROR(VLOOKUP(C234,Sheet1!$A$2:$F$134,6,0),"")</f>
        <v/>
      </c>
      <c r="O234" s="64" t="str">
        <f t="shared" si="51"/>
        <v/>
      </c>
      <c r="P234" s="32"/>
      <c r="Q234" s="32"/>
      <c r="R234" s="67"/>
      <c r="S234" s="140"/>
      <c r="T234" s="67"/>
      <c r="U234" s="71"/>
      <c r="V234" s="84" t="str">
        <f t="shared" si="52"/>
        <v/>
      </c>
      <c r="W234" s="118"/>
      <c r="X234" s="119"/>
      <c r="Y234" s="120"/>
      <c r="Z234" s="66" t="str">
        <f t="shared" si="43"/>
        <v xml:space="preserve"> / </v>
      </c>
      <c r="AA234" s="87" t="str">
        <f t="shared" si="44"/>
        <v/>
      </c>
      <c r="AB234" s="87" t="str">
        <f>IF(I234="","",IF(I234="中間容量",J234,INDEX(※編集不可※選択項目!$E$2:$E$15,MATCH(新規登録用!I234,※編集不可※選択項目!$F$2:$F$15,0))))</f>
        <v/>
      </c>
      <c r="AC234" s="89" t="str">
        <f t="shared" si="53"/>
        <v/>
      </c>
      <c r="AD234" s="123">
        <f t="shared" si="54"/>
        <v>0</v>
      </c>
      <c r="AE234" s="123">
        <f t="shared" si="45"/>
        <v>0</v>
      </c>
      <c r="AF234" s="123" t="str">
        <f t="shared" si="55"/>
        <v/>
      </c>
      <c r="AG234" s="124">
        <f t="shared" si="46"/>
        <v>0</v>
      </c>
      <c r="AH234" s="124">
        <f t="shared" si="47"/>
        <v>0</v>
      </c>
    </row>
    <row r="235" spans="1:34" ht="25.15" customHeight="1">
      <c r="A235" s="55">
        <f t="shared" si="42"/>
        <v>224</v>
      </c>
      <c r="B235" s="56" t="str">
        <f t="shared" si="48"/>
        <v/>
      </c>
      <c r="C235" s="131"/>
      <c r="D235" s="57" t="str">
        <f t="shared" si="49"/>
        <v/>
      </c>
      <c r="E235" s="57" t="str">
        <f t="shared" si="50"/>
        <v/>
      </c>
      <c r="F235" s="32"/>
      <c r="G235" s="32"/>
      <c r="H235" s="32"/>
      <c r="I235" s="32"/>
      <c r="J235" s="147"/>
      <c r="K235" s="33" t="str">
        <f>IF(I235="中間容量","項番11に入力してください",IFERROR(VLOOKUP(Z235,※編集不可※選択項目!$U$4:$V$195,2,0),""))</f>
        <v/>
      </c>
      <c r="L235" s="147"/>
      <c r="M235" s="149"/>
      <c r="N235" s="64" t="str">
        <f>IFERROR(VLOOKUP(C235,Sheet1!$A$2:$F$134,6,0),"")</f>
        <v/>
      </c>
      <c r="O235" s="64" t="str">
        <f t="shared" si="51"/>
        <v/>
      </c>
      <c r="P235" s="32"/>
      <c r="Q235" s="32"/>
      <c r="R235" s="67"/>
      <c r="S235" s="140"/>
      <c r="T235" s="67"/>
      <c r="U235" s="71"/>
      <c r="V235" s="84" t="str">
        <f t="shared" si="52"/>
        <v/>
      </c>
      <c r="W235" s="118"/>
      <c r="X235" s="119"/>
      <c r="Y235" s="120"/>
      <c r="Z235" s="66" t="str">
        <f t="shared" si="43"/>
        <v xml:space="preserve"> / </v>
      </c>
      <c r="AA235" s="87" t="str">
        <f t="shared" si="44"/>
        <v/>
      </c>
      <c r="AB235" s="87" t="str">
        <f>IF(I235="","",IF(I235="中間容量",J235,INDEX(※編集不可※選択項目!$E$2:$E$15,MATCH(新規登録用!I235,※編集不可※選択項目!$F$2:$F$15,0))))</f>
        <v/>
      </c>
      <c r="AC235" s="89" t="str">
        <f t="shared" si="53"/>
        <v/>
      </c>
      <c r="AD235" s="123">
        <f t="shared" si="54"/>
        <v>0</v>
      </c>
      <c r="AE235" s="123">
        <f t="shared" si="45"/>
        <v>0</v>
      </c>
      <c r="AF235" s="123" t="str">
        <f t="shared" si="55"/>
        <v/>
      </c>
      <c r="AG235" s="124">
        <f t="shared" si="46"/>
        <v>0</v>
      </c>
      <c r="AH235" s="124">
        <f t="shared" si="47"/>
        <v>0</v>
      </c>
    </row>
    <row r="236" spans="1:34" ht="25.15" customHeight="1">
      <c r="A236" s="55">
        <f t="shared" si="42"/>
        <v>225</v>
      </c>
      <c r="B236" s="56" t="str">
        <f t="shared" si="48"/>
        <v/>
      </c>
      <c r="C236" s="131"/>
      <c r="D236" s="57" t="str">
        <f t="shared" si="49"/>
        <v/>
      </c>
      <c r="E236" s="57" t="str">
        <f t="shared" si="50"/>
        <v/>
      </c>
      <c r="F236" s="32"/>
      <c r="G236" s="32"/>
      <c r="H236" s="32"/>
      <c r="I236" s="32"/>
      <c r="J236" s="147"/>
      <c r="K236" s="33" t="str">
        <f>IF(I236="中間容量","項番11に入力してください",IFERROR(VLOOKUP(Z236,※編集不可※選択項目!$U$4:$V$195,2,0),""))</f>
        <v/>
      </c>
      <c r="L236" s="147"/>
      <c r="M236" s="149"/>
      <c r="N236" s="64" t="str">
        <f>IFERROR(VLOOKUP(C236,Sheet1!$A$2:$F$134,6,0),"")</f>
        <v/>
      </c>
      <c r="O236" s="64" t="str">
        <f t="shared" si="51"/>
        <v/>
      </c>
      <c r="P236" s="32"/>
      <c r="Q236" s="32"/>
      <c r="R236" s="67"/>
      <c r="S236" s="140"/>
      <c r="T236" s="67"/>
      <c r="U236" s="71"/>
      <c r="V236" s="84" t="str">
        <f t="shared" si="52"/>
        <v/>
      </c>
      <c r="W236" s="118"/>
      <c r="X236" s="119"/>
      <c r="Y236" s="120"/>
      <c r="Z236" s="66" t="str">
        <f t="shared" si="43"/>
        <v xml:space="preserve"> / </v>
      </c>
      <c r="AA236" s="87" t="str">
        <f t="shared" si="44"/>
        <v/>
      </c>
      <c r="AB236" s="87" t="str">
        <f>IF(I236="","",IF(I236="中間容量",J236,INDEX(※編集不可※選択項目!$E$2:$E$15,MATCH(新規登録用!I236,※編集不可※選択項目!$F$2:$F$15,0))))</f>
        <v/>
      </c>
      <c r="AC236" s="89" t="str">
        <f t="shared" si="53"/>
        <v/>
      </c>
      <c r="AD236" s="123">
        <f t="shared" si="54"/>
        <v>0</v>
      </c>
      <c r="AE236" s="123">
        <f t="shared" si="45"/>
        <v>0</v>
      </c>
      <c r="AF236" s="123" t="str">
        <f t="shared" si="55"/>
        <v/>
      </c>
      <c r="AG236" s="124">
        <f t="shared" si="46"/>
        <v>0</v>
      </c>
      <c r="AH236" s="124">
        <f t="shared" si="47"/>
        <v>0</v>
      </c>
    </row>
    <row r="237" spans="1:34" ht="25.15" customHeight="1">
      <c r="A237" s="55">
        <f t="shared" si="42"/>
        <v>226</v>
      </c>
      <c r="B237" s="56" t="str">
        <f t="shared" si="48"/>
        <v/>
      </c>
      <c r="C237" s="131"/>
      <c r="D237" s="57" t="str">
        <f t="shared" si="49"/>
        <v/>
      </c>
      <c r="E237" s="57" t="str">
        <f t="shared" si="50"/>
        <v/>
      </c>
      <c r="F237" s="32"/>
      <c r="G237" s="32"/>
      <c r="H237" s="32"/>
      <c r="I237" s="32"/>
      <c r="J237" s="147"/>
      <c r="K237" s="33" t="str">
        <f>IF(I237="中間容量","項番11に入力してください",IFERROR(VLOOKUP(Z237,※編集不可※選択項目!$U$4:$V$195,2,0),""))</f>
        <v/>
      </c>
      <c r="L237" s="147"/>
      <c r="M237" s="149"/>
      <c r="N237" s="64" t="str">
        <f>IFERROR(VLOOKUP(C237,Sheet1!$A$2:$F$134,6,0),"")</f>
        <v/>
      </c>
      <c r="O237" s="64" t="str">
        <f t="shared" si="51"/>
        <v/>
      </c>
      <c r="P237" s="32"/>
      <c r="Q237" s="32"/>
      <c r="R237" s="67"/>
      <c r="S237" s="140"/>
      <c r="T237" s="67"/>
      <c r="U237" s="71"/>
      <c r="V237" s="84" t="str">
        <f t="shared" si="52"/>
        <v/>
      </c>
      <c r="W237" s="118"/>
      <c r="X237" s="119"/>
      <c r="Y237" s="120"/>
      <c r="Z237" s="66" t="str">
        <f t="shared" si="43"/>
        <v xml:space="preserve"> / </v>
      </c>
      <c r="AA237" s="87" t="str">
        <f t="shared" si="44"/>
        <v/>
      </c>
      <c r="AB237" s="87" t="str">
        <f>IF(I237="","",IF(I237="中間容量",J237,INDEX(※編集不可※選択項目!$E$2:$E$15,MATCH(新規登録用!I237,※編集不可※選択項目!$F$2:$F$15,0))))</f>
        <v/>
      </c>
      <c r="AC237" s="89" t="str">
        <f t="shared" si="53"/>
        <v/>
      </c>
      <c r="AD237" s="123">
        <f t="shared" si="54"/>
        <v>0</v>
      </c>
      <c r="AE237" s="123">
        <f t="shared" si="45"/>
        <v>0</v>
      </c>
      <c r="AF237" s="123" t="str">
        <f t="shared" si="55"/>
        <v/>
      </c>
      <c r="AG237" s="124">
        <f t="shared" si="46"/>
        <v>0</v>
      </c>
      <c r="AH237" s="124">
        <f t="shared" si="47"/>
        <v>0</v>
      </c>
    </row>
    <row r="238" spans="1:34" ht="25.15" customHeight="1">
      <c r="A238" s="55">
        <f t="shared" si="42"/>
        <v>227</v>
      </c>
      <c r="B238" s="56" t="str">
        <f t="shared" si="48"/>
        <v/>
      </c>
      <c r="C238" s="131"/>
      <c r="D238" s="57" t="str">
        <f t="shared" si="49"/>
        <v/>
      </c>
      <c r="E238" s="57" t="str">
        <f t="shared" si="50"/>
        <v/>
      </c>
      <c r="F238" s="32"/>
      <c r="G238" s="32"/>
      <c r="H238" s="32"/>
      <c r="I238" s="32"/>
      <c r="J238" s="147"/>
      <c r="K238" s="33" t="str">
        <f>IF(I238="中間容量","項番11に入力してください",IFERROR(VLOOKUP(Z238,※編集不可※選択項目!$U$4:$V$195,2,0),""))</f>
        <v/>
      </c>
      <c r="L238" s="147"/>
      <c r="M238" s="149"/>
      <c r="N238" s="64" t="str">
        <f>IFERROR(VLOOKUP(C238,Sheet1!$A$2:$F$134,6,0),"")</f>
        <v/>
      </c>
      <c r="O238" s="64" t="str">
        <f t="shared" si="51"/>
        <v/>
      </c>
      <c r="P238" s="32"/>
      <c r="Q238" s="32"/>
      <c r="R238" s="67"/>
      <c r="S238" s="140"/>
      <c r="T238" s="67"/>
      <c r="U238" s="71"/>
      <c r="V238" s="84" t="str">
        <f t="shared" si="52"/>
        <v/>
      </c>
      <c r="W238" s="118"/>
      <c r="X238" s="119"/>
      <c r="Y238" s="120"/>
      <c r="Z238" s="66" t="str">
        <f t="shared" si="43"/>
        <v xml:space="preserve"> / </v>
      </c>
      <c r="AA238" s="87" t="str">
        <f t="shared" si="44"/>
        <v/>
      </c>
      <c r="AB238" s="87" t="str">
        <f>IF(I238="","",IF(I238="中間容量",J238,INDEX(※編集不可※選択項目!$E$2:$E$15,MATCH(新規登録用!I238,※編集不可※選択項目!$F$2:$F$15,0))))</f>
        <v/>
      </c>
      <c r="AC238" s="89" t="str">
        <f t="shared" si="53"/>
        <v/>
      </c>
      <c r="AD238" s="123">
        <f t="shared" si="54"/>
        <v>0</v>
      </c>
      <c r="AE238" s="123">
        <f t="shared" si="45"/>
        <v>0</v>
      </c>
      <c r="AF238" s="123" t="str">
        <f t="shared" si="55"/>
        <v/>
      </c>
      <c r="AG238" s="124">
        <f t="shared" si="46"/>
        <v>0</v>
      </c>
      <c r="AH238" s="124">
        <f t="shared" si="47"/>
        <v>0</v>
      </c>
    </row>
    <row r="239" spans="1:34" ht="25.15" customHeight="1">
      <c r="A239" s="55">
        <f t="shared" si="42"/>
        <v>228</v>
      </c>
      <c r="B239" s="56" t="str">
        <f t="shared" si="48"/>
        <v/>
      </c>
      <c r="C239" s="131"/>
      <c r="D239" s="57" t="str">
        <f t="shared" si="49"/>
        <v/>
      </c>
      <c r="E239" s="57" t="str">
        <f t="shared" si="50"/>
        <v/>
      </c>
      <c r="F239" s="32"/>
      <c r="G239" s="32"/>
      <c r="H239" s="32"/>
      <c r="I239" s="32"/>
      <c r="J239" s="147"/>
      <c r="K239" s="33" t="str">
        <f>IF(I239="中間容量","項番11に入力してください",IFERROR(VLOOKUP(Z239,※編集不可※選択項目!$U$4:$V$195,2,0),""))</f>
        <v/>
      </c>
      <c r="L239" s="147"/>
      <c r="M239" s="149"/>
      <c r="N239" s="64" t="str">
        <f>IFERROR(VLOOKUP(C239,Sheet1!$A$2:$F$134,6,0),"")</f>
        <v/>
      </c>
      <c r="O239" s="64" t="str">
        <f t="shared" si="51"/>
        <v/>
      </c>
      <c r="P239" s="32"/>
      <c r="Q239" s="32"/>
      <c r="R239" s="67"/>
      <c r="S239" s="140"/>
      <c r="T239" s="67"/>
      <c r="U239" s="71"/>
      <c r="V239" s="84" t="str">
        <f t="shared" si="52"/>
        <v/>
      </c>
      <c r="W239" s="118"/>
      <c r="X239" s="119"/>
      <c r="Y239" s="120"/>
      <c r="Z239" s="66" t="str">
        <f t="shared" si="43"/>
        <v xml:space="preserve"> / </v>
      </c>
      <c r="AA239" s="87" t="str">
        <f t="shared" si="44"/>
        <v/>
      </c>
      <c r="AB239" s="87" t="str">
        <f>IF(I239="","",IF(I239="中間容量",J239,INDEX(※編集不可※選択項目!$E$2:$E$15,MATCH(新規登録用!I239,※編集不可※選択項目!$F$2:$F$15,0))))</f>
        <v/>
      </c>
      <c r="AC239" s="89" t="str">
        <f t="shared" si="53"/>
        <v/>
      </c>
      <c r="AD239" s="123">
        <f t="shared" si="54"/>
        <v>0</v>
      </c>
      <c r="AE239" s="123">
        <f t="shared" si="45"/>
        <v>0</v>
      </c>
      <c r="AF239" s="123" t="str">
        <f t="shared" si="55"/>
        <v/>
      </c>
      <c r="AG239" s="124">
        <f t="shared" si="46"/>
        <v>0</v>
      </c>
      <c r="AH239" s="124">
        <f t="shared" si="47"/>
        <v>0</v>
      </c>
    </row>
    <row r="240" spans="1:34" ht="25.15" customHeight="1">
      <c r="A240" s="55">
        <f t="shared" si="42"/>
        <v>229</v>
      </c>
      <c r="B240" s="56" t="str">
        <f t="shared" si="48"/>
        <v/>
      </c>
      <c r="C240" s="131"/>
      <c r="D240" s="57" t="str">
        <f t="shared" si="49"/>
        <v/>
      </c>
      <c r="E240" s="57" t="str">
        <f t="shared" si="50"/>
        <v/>
      </c>
      <c r="F240" s="32"/>
      <c r="G240" s="32"/>
      <c r="H240" s="32"/>
      <c r="I240" s="32"/>
      <c r="J240" s="147"/>
      <c r="K240" s="33" t="str">
        <f>IF(I240="中間容量","項番11に入力してください",IFERROR(VLOOKUP(Z240,※編集不可※選択項目!$U$4:$V$195,2,0),""))</f>
        <v/>
      </c>
      <c r="L240" s="147"/>
      <c r="M240" s="149"/>
      <c r="N240" s="64" t="str">
        <f>IFERROR(VLOOKUP(C240,Sheet1!$A$2:$F$134,6,0),"")</f>
        <v/>
      </c>
      <c r="O240" s="64" t="str">
        <f t="shared" si="51"/>
        <v/>
      </c>
      <c r="P240" s="32"/>
      <c r="Q240" s="32"/>
      <c r="R240" s="67"/>
      <c r="S240" s="140"/>
      <c r="T240" s="67"/>
      <c r="U240" s="71"/>
      <c r="V240" s="84" t="str">
        <f t="shared" si="52"/>
        <v/>
      </c>
      <c r="W240" s="118"/>
      <c r="X240" s="119"/>
      <c r="Y240" s="120"/>
      <c r="Z240" s="66" t="str">
        <f t="shared" si="43"/>
        <v xml:space="preserve"> / </v>
      </c>
      <c r="AA240" s="87" t="str">
        <f t="shared" si="44"/>
        <v/>
      </c>
      <c r="AB240" s="87" t="str">
        <f>IF(I240="","",IF(I240="中間容量",J240,INDEX(※編集不可※選択項目!$E$2:$E$15,MATCH(新規登録用!I240,※編集不可※選択項目!$F$2:$F$15,0))))</f>
        <v/>
      </c>
      <c r="AC240" s="89" t="str">
        <f t="shared" si="53"/>
        <v/>
      </c>
      <c r="AD240" s="123">
        <f t="shared" si="54"/>
        <v>0</v>
      </c>
      <c r="AE240" s="123">
        <f t="shared" si="45"/>
        <v>0</v>
      </c>
      <c r="AF240" s="123" t="str">
        <f t="shared" si="55"/>
        <v/>
      </c>
      <c r="AG240" s="124">
        <f t="shared" si="46"/>
        <v>0</v>
      </c>
      <c r="AH240" s="124">
        <f t="shared" si="47"/>
        <v>0</v>
      </c>
    </row>
    <row r="241" spans="1:34" ht="25.15" customHeight="1">
      <c r="A241" s="55">
        <f t="shared" si="42"/>
        <v>230</v>
      </c>
      <c r="B241" s="56" t="str">
        <f t="shared" si="48"/>
        <v/>
      </c>
      <c r="C241" s="131"/>
      <c r="D241" s="57" t="str">
        <f t="shared" si="49"/>
        <v/>
      </c>
      <c r="E241" s="57" t="str">
        <f t="shared" si="50"/>
        <v/>
      </c>
      <c r="F241" s="32"/>
      <c r="G241" s="32"/>
      <c r="H241" s="32"/>
      <c r="I241" s="32"/>
      <c r="J241" s="147"/>
      <c r="K241" s="33" t="str">
        <f>IF(I241="中間容量","項番11に入力してください",IFERROR(VLOOKUP(Z241,※編集不可※選択項目!$U$4:$V$195,2,0),""))</f>
        <v/>
      </c>
      <c r="L241" s="147"/>
      <c r="M241" s="149"/>
      <c r="N241" s="64" t="str">
        <f>IFERROR(VLOOKUP(C241,Sheet1!$A$2:$F$134,6,0),"")</f>
        <v/>
      </c>
      <c r="O241" s="64" t="str">
        <f t="shared" si="51"/>
        <v/>
      </c>
      <c r="P241" s="32"/>
      <c r="Q241" s="32"/>
      <c r="R241" s="67"/>
      <c r="S241" s="140"/>
      <c r="T241" s="67"/>
      <c r="U241" s="71"/>
      <c r="V241" s="84" t="str">
        <f t="shared" si="52"/>
        <v/>
      </c>
      <c r="W241" s="118"/>
      <c r="X241" s="119"/>
      <c r="Y241" s="120"/>
      <c r="Z241" s="66" t="str">
        <f t="shared" si="43"/>
        <v xml:space="preserve"> / </v>
      </c>
      <c r="AA241" s="87" t="str">
        <f t="shared" si="44"/>
        <v/>
      </c>
      <c r="AB241" s="87" t="str">
        <f>IF(I241="","",IF(I241="中間容量",J241,INDEX(※編集不可※選択項目!$E$2:$E$15,MATCH(新規登録用!I241,※編集不可※選択項目!$F$2:$F$15,0))))</f>
        <v/>
      </c>
      <c r="AC241" s="89" t="str">
        <f t="shared" si="53"/>
        <v/>
      </c>
      <c r="AD241" s="123">
        <f t="shared" si="54"/>
        <v>0</v>
      </c>
      <c r="AE241" s="123">
        <f t="shared" si="45"/>
        <v>0</v>
      </c>
      <c r="AF241" s="123" t="str">
        <f t="shared" si="55"/>
        <v/>
      </c>
      <c r="AG241" s="124">
        <f t="shared" si="46"/>
        <v>0</v>
      </c>
      <c r="AH241" s="124">
        <f t="shared" si="47"/>
        <v>0</v>
      </c>
    </row>
    <row r="242" spans="1:34" ht="25.15" customHeight="1">
      <c r="A242" s="55">
        <f t="shared" si="42"/>
        <v>231</v>
      </c>
      <c r="B242" s="56" t="str">
        <f t="shared" si="48"/>
        <v/>
      </c>
      <c r="C242" s="131"/>
      <c r="D242" s="57" t="str">
        <f t="shared" si="49"/>
        <v/>
      </c>
      <c r="E242" s="57" t="str">
        <f t="shared" si="50"/>
        <v/>
      </c>
      <c r="F242" s="32"/>
      <c r="G242" s="32"/>
      <c r="H242" s="32"/>
      <c r="I242" s="32"/>
      <c r="J242" s="147"/>
      <c r="K242" s="33" t="str">
        <f>IF(I242="中間容量","項番11に入力してください",IFERROR(VLOOKUP(Z242,※編集不可※選択項目!$U$4:$V$195,2,0),""))</f>
        <v/>
      </c>
      <c r="L242" s="147"/>
      <c r="M242" s="149"/>
      <c r="N242" s="64" t="str">
        <f>IFERROR(VLOOKUP(C242,Sheet1!$A$2:$F$134,6,0),"")</f>
        <v/>
      </c>
      <c r="O242" s="64" t="str">
        <f t="shared" si="51"/>
        <v/>
      </c>
      <c r="P242" s="32"/>
      <c r="Q242" s="32"/>
      <c r="R242" s="67"/>
      <c r="S242" s="140"/>
      <c r="T242" s="67"/>
      <c r="U242" s="71"/>
      <c r="V242" s="84" t="str">
        <f t="shared" si="52"/>
        <v/>
      </c>
      <c r="W242" s="118"/>
      <c r="X242" s="119"/>
      <c r="Y242" s="120"/>
      <c r="Z242" s="66" t="str">
        <f t="shared" si="43"/>
        <v xml:space="preserve"> / </v>
      </c>
      <c r="AA242" s="87" t="str">
        <f t="shared" si="44"/>
        <v/>
      </c>
      <c r="AB242" s="87" t="str">
        <f>IF(I242="","",IF(I242="中間容量",J242,INDEX(※編集不可※選択項目!$E$2:$E$15,MATCH(新規登録用!I242,※編集不可※選択項目!$F$2:$F$15,0))))</f>
        <v/>
      </c>
      <c r="AC242" s="89" t="str">
        <f t="shared" si="53"/>
        <v/>
      </c>
      <c r="AD242" s="123">
        <f t="shared" si="54"/>
        <v>0</v>
      </c>
      <c r="AE242" s="123">
        <f t="shared" si="45"/>
        <v>0</v>
      </c>
      <c r="AF242" s="123" t="str">
        <f t="shared" si="55"/>
        <v/>
      </c>
      <c r="AG242" s="124">
        <f t="shared" si="46"/>
        <v>0</v>
      </c>
      <c r="AH242" s="124">
        <f t="shared" si="47"/>
        <v>0</v>
      </c>
    </row>
    <row r="243" spans="1:34" ht="25.15" customHeight="1">
      <c r="A243" s="55">
        <f t="shared" si="42"/>
        <v>232</v>
      </c>
      <c r="B243" s="56" t="str">
        <f t="shared" si="48"/>
        <v/>
      </c>
      <c r="C243" s="131"/>
      <c r="D243" s="57" t="str">
        <f t="shared" si="49"/>
        <v/>
      </c>
      <c r="E243" s="57" t="str">
        <f t="shared" si="50"/>
        <v/>
      </c>
      <c r="F243" s="32"/>
      <c r="G243" s="32"/>
      <c r="H243" s="32"/>
      <c r="I243" s="32"/>
      <c r="J243" s="147"/>
      <c r="K243" s="33" t="str">
        <f>IF(I243="中間容量","項番11に入力してください",IFERROR(VLOOKUP(Z243,※編集不可※選択項目!$U$4:$V$195,2,0),""))</f>
        <v/>
      </c>
      <c r="L243" s="147"/>
      <c r="M243" s="149"/>
      <c r="N243" s="64" t="str">
        <f>IFERROR(VLOOKUP(C243,Sheet1!$A$2:$F$134,6,0),"")</f>
        <v/>
      </c>
      <c r="O243" s="64" t="str">
        <f t="shared" si="51"/>
        <v/>
      </c>
      <c r="P243" s="32"/>
      <c r="Q243" s="32"/>
      <c r="R243" s="67"/>
      <c r="S243" s="140"/>
      <c r="T243" s="67"/>
      <c r="U243" s="71"/>
      <c r="V243" s="84" t="str">
        <f t="shared" si="52"/>
        <v/>
      </c>
      <c r="W243" s="118"/>
      <c r="X243" s="119"/>
      <c r="Y243" s="120"/>
      <c r="Z243" s="66" t="str">
        <f t="shared" si="43"/>
        <v xml:space="preserve"> / </v>
      </c>
      <c r="AA243" s="87" t="str">
        <f t="shared" si="44"/>
        <v/>
      </c>
      <c r="AB243" s="87" t="str">
        <f>IF(I243="","",IF(I243="中間容量",J243,INDEX(※編集不可※選択項目!$E$2:$E$15,MATCH(新規登録用!I243,※編集不可※選択項目!$F$2:$F$15,0))))</f>
        <v/>
      </c>
      <c r="AC243" s="89" t="str">
        <f t="shared" si="53"/>
        <v/>
      </c>
      <c r="AD243" s="123">
        <f t="shared" si="54"/>
        <v>0</v>
      </c>
      <c r="AE243" s="123">
        <f t="shared" si="45"/>
        <v>0</v>
      </c>
      <c r="AF243" s="123" t="str">
        <f t="shared" si="55"/>
        <v/>
      </c>
      <c r="AG243" s="124">
        <f t="shared" si="46"/>
        <v>0</v>
      </c>
      <c r="AH243" s="124">
        <f t="shared" si="47"/>
        <v>0</v>
      </c>
    </row>
    <row r="244" spans="1:34" ht="25.15" customHeight="1">
      <c r="A244" s="55">
        <f t="shared" si="42"/>
        <v>233</v>
      </c>
      <c r="B244" s="56" t="str">
        <f t="shared" si="48"/>
        <v/>
      </c>
      <c r="C244" s="131"/>
      <c r="D244" s="57" t="str">
        <f t="shared" si="49"/>
        <v/>
      </c>
      <c r="E244" s="57" t="str">
        <f t="shared" si="50"/>
        <v/>
      </c>
      <c r="F244" s="32"/>
      <c r="G244" s="32"/>
      <c r="H244" s="32"/>
      <c r="I244" s="32"/>
      <c r="J244" s="147"/>
      <c r="K244" s="33" t="str">
        <f>IF(I244="中間容量","項番11に入力してください",IFERROR(VLOOKUP(Z244,※編集不可※選択項目!$U$4:$V$195,2,0),""))</f>
        <v/>
      </c>
      <c r="L244" s="147"/>
      <c r="M244" s="149"/>
      <c r="N244" s="64" t="str">
        <f>IFERROR(VLOOKUP(C244,Sheet1!$A$2:$F$134,6,0),"")</f>
        <v/>
      </c>
      <c r="O244" s="64" t="str">
        <f t="shared" si="51"/>
        <v/>
      </c>
      <c r="P244" s="32"/>
      <c r="Q244" s="32"/>
      <c r="R244" s="67"/>
      <c r="S244" s="140"/>
      <c r="T244" s="67"/>
      <c r="U244" s="71"/>
      <c r="V244" s="84" t="str">
        <f t="shared" si="52"/>
        <v/>
      </c>
      <c r="W244" s="118"/>
      <c r="X244" s="119"/>
      <c r="Y244" s="120"/>
      <c r="Z244" s="66" t="str">
        <f t="shared" si="43"/>
        <v xml:space="preserve"> / </v>
      </c>
      <c r="AA244" s="87" t="str">
        <f t="shared" si="44"/>
        <v/>
      </c>
      <c r="AB244" s="87" t="str">
        <f>IF(I244="","",IF(I244="中間容量",J244,INDEX(※編集不可※選択項目!$E$2:$E$15,MATCH(新規登録用!I244,※編集不可※選択項目!$F$2:$F$15,0))))</f>
        <v/>
      </c>
      <c r="AC244" s="89" t="str">
        <f t="shared" si="53"/>
        <v/>
      </c>
      <c r="AD244" s="123">
        <f t="shared" si="54"/>
        <v>0</v>
      </c>
      <c r="AE244" s="123">
        <f t="shared" si="45"/>
        <v>0</v>
      </c>
      <c r="AF244" s="123" t="str">
        <f t="shared" si="55"/>
        <v/>
      </c>
      <c r="AG244" s="124">
        <f t="shared" si="46"/>
        <v>0</v>
      </c>
      <c r="AH244" s="124">
        <f t="shared" si="47"/>
        <v>0</v>
      </c>
    </row>
    <row r="245" spans="1:34" ht="25.15" customHeight="1">
      <c r="A245" s="55">
        <f t="shared" si="42"/>
        <v>234</v>
      </c>
      <c r="B245" s="56" t="str">
        <f t="shared" si="48"/>
        <v/>
      </c>
      <c r="C245" s="131"/>
      <c r="D245" s="57" t="str">
        <f t="shared" si="49"/>
        <v/>
      </c>
      <c r="E245" s="57" t="str">
        <f t="shared" si="50"/>
        <v/>
      </c>
      <c r="F245" s="32"/>
      <c r="G245" s="32"/>
      <c r="H245" s="32"/>
      <c r="I245" s="32"/>
      <c r="J245" s="147"/>
      <c r="K245" s="33" t="str">
        <f>IF(I245="中間容量","項番11に入力してください",IFERROR(VLOOKUP(Z245,※編集不可※選択項目!$U$4:$V$195,2,0),""))</f>
        <v/>
      </c>
      <c r="L245" s="147"/>
      <c r="M245" s="149"/>
      <c r="N245" s="64" t="str">
        <f>IFERROR(VLOOKUP(C245,Sheet1!$A$2:$F$134,6,0),"")</f>
        <v/>
      </c>
      <c r="O245" s="64" t="str">
        <f t="shared" si="51"/>
        <v/>
      </c>
      <c r="P245" s="32"/>
      <c r="Q245" s="32"/>
      <c r="R245" s="67"/>
      <c r="S245" s="140"/>
      <c r="T245" s="67"/>
      <c r="U245" s="71"/>
      <c r="V245" s="84" t="str">
        <f t="shared" si="52"/>
        <v/>
      </c>
      <c r="W245" s="118"/>
      <c r="X245" s="119"/>
      <c r="Y245" s="120"/>
      <c r="Z245" s="66" t="str">
        <f t="shared" si="43"/>
        <v xml:space="preserve"> / </v>
      </c>
      <c r="AA245" s="87" t="str">
        <f t="shared" si="44"/>
        <v/>
      </c>
      <c r="AB245" s="87" t="str">
        <f>IF(I245="","",IF(I245="中間容量",J245,INDEX(※編集不可※選択項目!$E$2:$E$15,MATCH(新規登録用!I245,※編集不可※選択項目!$F$2:$F$15,0))))</f>
        <v/>
      </c>
      <c r="AC245" s="89" t="str">
        <f t="shared" si="53"/>
        <v/>
      </c>
      <c r="AD245" s="123">
        <f t="shared" si="54"/>
        <v>0</v>
      </c>
      <c r="AE245" s="123">
        <f t="shared" si="45"/>
        <v>0</v>
      </c>
      <c r="AF245" s="123" t="str">
        <f t="shared" si="55"/>
        <v/>
      </c>
      <c r="AG245" s="124">
        <f t="shared" si="46"/>
        <v>0</v>
      </c>
      <c r="AH245" s="124">
        <f t="shared" si="47"/>
        <v>0</v>
      </c>
    </row>
    <row r="246" spans="1:34" ht="25.15" customHeight="1">
      <c r="A246" s="55">
        <f t="shared" si="42"/>
        <v>235</v>
      </c>
      <c r="B246" s="56" t="str">
        <f t="shared" si="48"/>
        <v/>
      </c>
      <c r="C246" s="131"/>
      <c r="D246" s="57" t="str">
        <f t="shared" si="49"/>
        <v/>
      </c>
      <c r="E246" s="57" t="str">
        <f t="shared" si="50"/>
        <v/>
      </c>
      <c r="F246" s="32"/>
      <c r="G246" s="32"/>
      <c r="H246" s="32"/>
      <c r="I246" s="32"/>
      <c r="J246" s="147"/>
      <c r="K246" s="33" t="str">
        <f>IF(I246="中間容量","項番11に入力してください",IFERROR(VLOOKUP(Z246,※編集不可※選択項目!$U$4:$V$195,2,0),""))</f>
        <v/>
      </c>
      <c r="L246" s="147"/>
      <c r="M246" s="149"/>
      <c r="N246" s="64" t="str">
        <f>IFERROR(VLOOKUP(C246,Sheet1!$A$2:$F$134,6,0),"")</f>
        <v/>
      </c>
      <c r="O246" s="64" t="str">
        <f t="shared" si="51"/>
        <v/>
      </c>
      <c r="P246" s="32"/>
      <c r="Q246" s="32"/>
      <c r="R246" s="67"/>
      <c r="S246" s="140"/>
      <c r="T246" s="67"/>
      <c r="U246" s="71"/>
      <c r="V246" s="84" t="str">
        <f t="shared" si="52"/>
        <v/>
      </c>
      <c r="W246" s="118"/>
      <c r="X246" s="119"/>
      <c r="Y246" s="120"/>
      <c r="Z246" s="66" t="str">
        <f t="shared" si="43"/>
        <v xml:space="preserve"> / </v>
      </c>
      <c r="AA246" s="87" t="str">
        <f t="shared" si="44"/>
        <v/>
      </c>
      <c r="AB246" s="87" t="str">
        <f>IF(I246="","",IF(I246="中間容量",J246,INDEX(※編集不可※選択項目!$E$2:$E$15,MATCH(新規登録用!I246,※編集不可※選択項目!$F$2:$F$15,0))))</f>
        <v/>
      </c>
      <c r="AC246" s="89" t="str">
        <f t="shared" si="53"/>
        <v/>
      </c>
      <c r="AD246" s="123">
        <f t="shared" si="54"/>
        <v>0</v>
      </c>
      <c r="AE246" s="123">
        <f t="shared" si="45"/>
        <v>0</v>
      </c>
      <c r="AF246" s="123" t="str">
        <f t="shared" si="55"/>
        <v/>
      </c>
      <c r="AG246" s="124">
        <f t="shared" si="46"/>
        <v>0</v>
      </c>
      <c r="AH246" s="124">
        <f t="shared" si="47"/>
        <v>0</v>
      </c>
    </row>
    <row r="247" spans="1:34" ht="25.15" customHeight="1">
      <c r="A247" s="55">
        <f t="shared" si="42"/>
        <v>236</v>
      </c>
      <c r="B247" s="56" t="str">
        <f t="shared" si="48"/>
        <v/>
      </c>
      <c r="C247" s="131"/>
      <c r="D247" s="57" t="str">
        <f t="shared" si="49"/>
        <v/>
      </c>
      <c r="E247" s="57" t="str">
        <f t="shared" si="50"/>
        <v/>
      </c>
      <c r="F247" s="32"/>
      <c r="G247" s="32"/>
      <c r="H247" s="32"/>
      <c r="I247" s="32"/>
      <c r="J247" s="147"/>
      <c r="K247" s="33" t="str">
        <f>IF(I247="中間容量","項番11に入力してください",IFERROR(VLOOKUP(Z247,※編集不可※選択項目!$U$4:$V$195,2,0),""))</f>
        <v/>
      </c>
      <c r="L247" s="147"/>
      <c r="M247" s="149"/>
      <c r="N247" s="64" t="str">
        <f>IFERROR(VLOOKUP(C247,Sheet1!$A$2:$F$134,6,0),"")</f>
        <v/>
      </c>
      <c r="O247" s="64" t="str">
        <f t="shared" si="51"/>
        <v/>
      </c>
      <c r="P247" s="32"/>
      <c r="Q247" s="32"/>
      <c r="R247" s="67"/>
      <c r="S247" s="140"/>
      <c r="T247" s="67"/>
      <c r="U247" s="71"/>
      <c r="V247" s="84" t="str">
        <f t="shared" si="52"/>
        <v/>
      </c>
      <c r="W247" s="118"/>
      <c r="X247" s="119"/>
      <c r="Y247" s="120"/>
      <c r="Z247" s="66" t="str">
        <f t="shared" si="43"/>
        <v xml:space="preserve"> / </v>
      </c>
      <c r="AA247" s="87" t="str">
        <f t="shared" si="44"/>
        <v/>
      </c>
      <c r="AB247" s="87" t="str">
        <f>IF(I247="","",IF(I247="中間容量",J247,INDEX(※編集不可※選択項目!$E$2:$E$15,MATCH(新規登録用!I247,※編集不可※選択項目!$F$2:$F$15,0))))</f>
        <v/>
      </c>
      <c r="AC247" s="89" t="str">
        <f t="shared" si="53"/>
        <v/>
      </c>
      <c r="AD247" s="123">
        <f t="shared" si="54"/>
        <v>0</v>
      </c>
      <c r="AE247" s="123">
        <f t="shared" si="45"/>
        <v>0</v>
      </c>
      <c r="AF247" s="123" t="str">
        <f t="shared" si="55"/>
        <v/>
      </c>
      <c r="AG247" s="124">
        <f t="shared" si="46"/>
        <v>0</v>
      </c>
      <c r="AH247" s="124">
        <f t="shared" si="47"/>
        <v>0</v>
      </c>
    </row>
    <row r="248" spans="1:34" ht="25.15" customHeight="1">
      <c r="A248" s="55">
        <f t="shared" si="42"/>
        <v>237</v>
      </c>
      <c r="B248" s="56" t="str">
        <f t="shared" si="48"/>
        <v/>
      </c>
      <c r="C248" s="131"/>
      <c r="D248" s="57" t="str">
        <f t="shared" si="49"/>
        <v/>
      </c>
      <c r="E248" s="57" t="str">
        <f t="shared" si="50"/>
        <v/>
      </c>
      <c r="F248" s="32"/>
      <c r="G248" s="32"/>
      <c r="H248" s="32"/>
      <c r="I248" s="32"/>
      <c r="J248" s="147"/>
      <c r="K248" s="33" t="str">
        <f>IF(I248="中間容量","項番11に入力してください",IFERROR(VLOOKUP(Z248,※編集不可※選択項目!$U$4:$V$195,2,0),""))</f>
        <v/>
      </c>
      <c r="L248" s="147"/>
      <c r="M248" s="149"/>
      <c r="N248" s="64" t="str">
        <f>IFERROR(VLOOKUP(C248,Sheet1!$A$2:$F$134,6,0),"")</f>
        <v/>
      </c>
      <c r="O248" s="64" t="str">
        <f t="shared" si="51"/>
        <v/>
      </c>
      <c r="P248" s="32"/>
      <c r="Q248" s="32"/>
      <c r="R248" s="67"/>
      <c r="S248" s="140"/>
      <c r="T248" s="67"/>
      <c r="U248" s="71"/>
      <c r="V248" s="84" t="str">
        <f t="shared" si="52"/>
        <v/>
      </c>
      <c r="W248" s="118"/>
      <c r="X248" s="119"/>
      <c r="Y248" s="120"/>
      <c r="Z248" s="66" t="str">
        <f t="shared" si="43"/>
        <v xml:space="preserve"> / </v>
      </c>
      <c r="AA248" s="87" t="str">
        <f t="shared" si="44"/>
        <v/>
      </c>
      <c r="AB248" s="87" t="str">
        <f>IF(I248="","",IF(I248="中間容量",J248,INDEX(※編集不可※選択項目!$E$2:$E$15,MATCH(新規登録用!I248,※編集不可※選択項目!$F$2:$F$15,0))))</f>
        <v/>
      </c>
      <c r="AC248" s="89" t="str">
        <f t="shared" si="53"/>
        <v/>
      </c>
      <c r="AD248" s="123">
        <f t="shared" si="54"/>
        <v>0</v>
      </c>
      <c r="AE248" s="123">
        <f t="shared" si="45"/>
        <v>0</v>
      </c>
      <c r="AF248" s="123" t="str">
        <f t="shared" si="55"/>
        <v/>
      </c>
      <c r="AG248" s="124">
        <f t="shared" si="46"/>
        <v>0</v>
      </c>
      <c r="AH248" s="124">
        <f t="shared" si="47"/>
        <v>0</v>
      </c>
    </row>
    <row r="249" spans="1:34" ht="25.15" customHeight="1">
      <c r="A249" s="55">
        <f t="shared" si="42"/>
        <v>238</v>
      </c>
      <c r="B249" s="56" t="str">
        <f t="shared" si="48"/>
        <v/>
      </c>
      <c r="C249" s="131"/>
      <c r="D249" s="57" t="str">
        <f t="shared" si="49"/>
        <v/>
      </c>
      <c r="E249" s="57" t="str">
        <f t="shared" si="50"/>
        <v/>
      </c>
      <c r="F249" s="32"/>
      <c r="G249" s="32"/>
      <c r="H249" s="32"/>
      <c r="I249" s="32"/>
      <c r="J249" s="147"/>
      <c r="K249" s="33" t="str">
        <f>IF(I249="中間容量","項番11に入力してください",IFERROR(VLOOKUP(Z249,※編集不可※選択項目!$U$4:$V$195,2,0),""))</f>
        <v/>
      </c>
      <c r="L249" s="147"/>
      <c r="M249" s="149"/>
      <c r="N249" s="64" t="str">
        <f>IFERROR(VLOOKUP(C249,Sheet1!$A$2:$F$134,6,0),"")</f>
        <v/>
      </c>
      <c r="O249" s="64" t="str">
        <f t="shared" si="51"/>
        <v/>
      </c>
      <c r="P249" s="32"/>
      <c r="Q249" s="32"/>
      <c r="R249" s="67"/>
      <c r="S249" s="140"/>
      <c r="T249" s="67"/>
      <c r="U249" s="71"/>
      <c r="V249" s="84" t="str">
        <f t="shared" si="52"/>
        <v/>
      </c>
      <c r="W249" s="118"/>
      <c r="X249" s="119"/>
      <c r="Y249" s="120"/>
      <c r="Z249" s="66" t="str">
        <f t="shared" si="43"/>
        <v xml:space="preserve"> / </v>
      </c>
      <c r="AA249" s="87" t="str">
        <f t="shared" si="44"/>
        <v/>
      </c>
      <c r="AB249" s="87" t="str">
        <f>IF(I249="","",IF(I249="中間容量",J249,INDEX(※編集不可※選択項目!$E$2:$E$15,MATCH(新規登録用!I249,※編集不可※選択項目!$F$2:$F$15,0))))</f>
        <v/>
      </c>
      <c r="AC249" s="89" t="str">
        <f t="shared" si="53"/>
        <v/>
      </c>
      <c r="AD249" s="123">
        <f t="shared" si="54"/>
        <v>0</v>
      </c>
      <c r="AE249" s="123">
        <f t="shared" si="45"/>
        <v>0</v>
      </c>
      <c r="AF249" s="123" t="str">
        <f t="shared" si="55"/>
        <v/>
      </c>
      <c r="AG249" s="124">
        <f t="shared" si="46"/>
        <v>0</v>
      </c>
      <c r="AH249" s="124">
        <f t="shared" si="47"/>
        <v>0</v>
      </c>
    </row>
    <row r="250" spans="1:34" ht="25.15" customHeight="1">
      <c r="A250" s="55">
        <f t="shared" si="42"/>
        <v>239</v>
      </c>
      <c r="B250" s="56" t="str">
        <f t="shared" si="48"/>
        <v/>
      </c>
      <c r="C250" s="131"/>
      <c r="D250" s="57" t="str">
        <f t="shared" si="49"/>
        <v/>
      </c>
      <c r="E250" s="57" t="str">
        <f t="shared" si="50"/>
        <v/>
      </c>
      <c r="F250" s="32"/>
      <c r="G250" s="32"/>
      <c r="H250" s="32"/>
      <c r="I250" s="32"/>
      <c r="J250" s="147"/>
      <c r="K250" s="33" t="str">
        <f>IF(I250="中間容量","項番11に入力してください",IFERROR(VLOOKUP(Z250,※編集不可※選択項目!$U$4:$V$195,2,0),""))</f>
        <v/>
      </c>
      <c r="L250" s="147"/>
      <c r="M250" s="149"/>
      <c r="N250" s="64" t="str">
        <f>IFERROR(VLOOKUP(C250,Sheet1!$A$2:$F$134,6,0),"")</f>
        <v/>
      </c>
      <c r="O250" s="64" t="str">
        <f t="shared" si="51"/>
        <v/>
      </c>
      <c r="P250" s="32"/>
      <c r="Q250" s="32"/>
      <c r="R250" s="67"/>
      <c r="S250" s="140"/>
      <c r="T250" s="67"/>
      <c r="U250" s="71"/>
      <c r="V250" s="84" t="str">
        <f t="shared" si="52"/>
        <v/>
      </c>
      <c r="W250" s="118"/>
      <c r="X250" s="119"/>
      <c r="Y250" s="120"/>
      <c r="Z250" s="66" t="str">
        <f t="shared" si="43"/>
        <v xml:space="preserve"> / </v>
      </c>
      <c r="AA250" s="87" t="str">
        <f t="shared" si="44"/>
        <v/>
      </c>
      <c r="AB250" s="87" t="str">
        <f>IF(I250="","",IF(I250="中間容量",J250,INDEX(※編集不可※選択項目!$E$2:$E$15,MATCH(新規登録用!I250,※編集不可※選択項目!$F$2:$F$15,0))))</f>
        <v/>
      </c>
      <c r="AC250" s="89" t="str">
        <f t="shared" si="53"/>
        <v/>
      </c>
      <c r="AD250" s="123">
        <f t="shared" si="54"/>
        <v>0</v>
      </c>
      <c r="AE250" s="123">
        <f t="shared" si="45"/>
        <v>0</v>
      </c>
      <c r="AF250" s="123" t="str">
        <f t="shared" si="55"/>
        <v/>
      </c>
      <c r="AG250" s="124">
        <f t="shared" si="46"/>
        <v>0</v>
      </c>
      <c r="AH250" s="124">
        <f t="shared" si="47"/>
        <v>0</v>
      </c>
    </row>
    <row r="251" spans="1:34" ht="25.15" customHeight="1">
      <c r="A251" s="55">
        <f t="shared" si="42"/>
        <v>240</v>
      </c>
      <c r="B251" s="56" t="str">
        <f t="shared" si="48"/>
        <v/>
      </c>
      <c r="C251" s="131"/>
      <c r="D251" s="57" t="str">
        <f t="shared" si="49"/>
        <v/>
      </c>
      <c r="E251" s="57" t="str">
        <f t="shared" si="50"/>
        <v/>
      </c>
      <c r="F251" s="32"/>
      <c r="G251" s="32"/>
      <c r="H251" s="32"/>
      <c r="I251" s="32"/>
      <c r="J251" s="147"/>
      <c r="K251" s="33" t="str">
        <f>IF(I251="中間容量","項番11に入力してください",IFERROR(VLOOKUP(Z251,※編集不可※選択項目!$U$4:$V$195,2,0),""))</f>
        <v/>
      </c>
      <c r="L251" s="147"/>
      <c r="M251" s="149"/>
      <c r="N251" s="64" t="str">
        <f>IFERROR(VLOOKUP(C251,Sheet1!$A$2:$F$134,6,0),"")</f>
        <v/>
      </c>
      <c r="O251" s="64" t="str">
        <f t="shared" si="51"/>
        <v/>
      </c>
      <c r="P251" s="32"/>
      <c r="Q251" s="32"/>
      <c r="R251" s="67"/>
      <c r="S251" s="140"/>
      <c r="T251" s="67"/>
      <c r="U251" s="71"/>
      <c r="V251" s="84" t="str">
        <f t="shared" si="52"/>
        <v/>
      </c>
      <c r="W251" s="118"/>
      <c r="X251" s="119"/>
      <c r="Y251" s="120"/>
      <c r="Z251" s="66" t="str">
        <f t="shared" si="43"/>
        <v xml:space="preserve"> / </v>
      </c>
      <c r="AA251" s="87" t="str">
        <f t="shared" si="44"/>
        <v/>
      </c>
      <c r="AB251" s="87" t="str">
        <f>IF(I251="","",IF(I251="中間容量",J251,INDEX(※編集不可※選択項目!$E$2:$E$15,MATCH(新規登録用!I251,※編集不可※選択項目!$F$2:$F$15,0))))</f>
        <v/>
      </c>
      <c r="AC251" s="89" t="str">
        <f t="shared" si="53"/>
        <v/>
      </c>
      <c r="AD251" s="123">
        <f t="shared" si="54"/>
        <v>0</v>
      </c>
      <c r="AE251" s="123">
        <f t="shared" si="45"/>
        <v>0</v>
      </c>
      <c r="AF251" s="123" t="str">
        <f t="shared" si="55"/>
        <v/>
      </c>
      <c r="AG251" s="124">
        <f t="shared" si="46"/>
        <v>0</v>
      </c>
      <c r="AH251" s="124">
        <f t="shared" si="47"/>
        <v>0</v>
      </c>
    </row>
    <row r="252" spans="1:34" ht="25.15" customHeight="1">
      <c r="A252" s="55">
        <f t="shared" si="42"/>
        <v>241</v>
      </c>
      <c r="B252" s="56" t="str">
        <f t="shared" si="48"/>
        <v/>
      </c>
      <c r="C252" s="131"/>
      <c r="D252" s="57" t="str">
        <f t="shared" si="49"/>
        <v/>
      </c>
      <c r="E252" s="57" t="str">
        <f t="shared" si="50"/>
        <v/>
      </c>
      <c r="F252" s="32"/>
      <c r="G252" s="32"/>
      <c r="H252" s="32"/>
      <c r="I252" s="32"/>
      <c r="J252" s="147"/>
      <c r="K252" s="33" t="str">
        <f>IF(I252="中間容量","項番11に入力してください",IFERROR(VLOOKUP(Z252,※編集不可※選択項目!$U$4:$V$195,2,0),""))</f>
        <v/>
      </c>
      <c r="L252" s="147"/>
      <c r="M252" s="149"/>
      <c r="N252" s="64" t="str">
        <f>IFERROR(VLOOKUP(C252,Sheet1!$A$2:$F$134,6,0),"")</f>
        <v/>
      </c>
      <c r="O252" s="64" t="str">
        <f t="shared" si="51"/>
        <v/>
      </c>
      <c r="P252" s="32"/>
      <c r="Q252" s="32"/>
      <c r="R252" s="67"/>
      <c r="S252" s="140"/>
      <c r="T252" s="67"/>
      <c r="U252" s="71"/>
      <c r="V252" s="84" t="str">
        <f t="shared" si="52"/>
        <v/>
      </c>
      <c r="W252" s="118"/>
      <c r="X252" s="119"/>
      <c r="Y252" s="120"/>
      <c r="Z252" s="66" t="str">
        <f t="shared" si="43"/>
        <v xml:space="preserve"> / </v>
      </c>
      <c r="AA252" s="87" t="str">
        <f t="shared" si="44"/>
        <v/>
      </c>
      <c r="AB252" s="87" t="str">
        <f>IF(I252="","",IF(I252="中間容量",J252,INDEX(※編集不可※選択項目!$E$2:$E$15,MATCH(新規登録用!I252,※編集不可※選択項目!$F$2:$F$15,0))))</f>
        <v/>
      </c>
      <c r="AC252" s="89" t="str">
        <f t="shared" si="53"/>
        <v/>
      </c>
      <c r="AD252" s="123">
        <f t="shared" si="54"/>
        <v>0</v>
      </c>
      <c r="AE252" s="123">
        <f t="shared" si="45"/>
        <v>0</v>
      </c>
      <c r="AF252" s="123" t="str">
        <f t="shared" si="55"/>
        <v/>
      </c>
      <c r="AG252" s="124">
        <f t="shared" si="46"/>
        <v>0</v>
      </c>
      <c r="AH252" s="124">
        <f t="shared" si="47"/>
        <v>0</v>
      </c>
    </row>
    <row r="253" spans="1:34" ht="25.15" customHeight="1">
      <c r="A253" s="55">
        <f t="shared" si="42"/>
        <v>242</v>
      </c>
      <c r="B253" s="56" t="str">
        <f t="shared" si="48"/>
        <v/>
      </c>
      <c r="C253" s="131"/>
      <c r="D253" s="57" t="str">
        <f t="shared" si="49"/>
        <v/>
      </c>
      <c r="E253" s="57" t="str">
        <f t="shared" si="50"/>
        <v/>
      </c>
      <c r="F253" s="32"/>
      <c r="G253" s="32"/>
      <c r="H253" s="32"/>
      <c r="I253" s="32"/>
      <c r="J253" s="147"/>
      <c r="K253" s="33" t="str">
        <f>IF(I253="中間容量","項番11に入力してください",IFERROR(VLOOKUP(Z253,※編集不可※選択項目!$U$4:$V$195,2,0),""))</f>
        <v/>
      </c>
      <c r="L253" s="147"/>
      <c r="M253" s="149"/>
      <c r="N253" s="64" t="str">
        <f>IFERROR(VLOOKUP(C253,Sheet1!$A$2:$F$134,6,0),"")</f>
        <v/>
      </c>
      <c r="O253" s="64" t="str">
        <f t="shared" si="51"/>
        <v/>
      </c>
      <c r="P253" s="32"/>
      <c r="Q253" s="32"/>
      <c r="R253" s="67"/>
      <c r="S253" s="140"/>
      <c r="T253" s="67"/>
      <c r="U253" s="71"/>
      <c r="V253" s="84" t="str">
        <f t="shared" si="52"/>
        <v/>
      </c>
      <c r="W253" s="118"/>
      <c r="X253" s="119"/>
      <c r="Y253" s="120"/>
      <c r="Z253" s="66" t="str">
        <f t="shared" si="43"/>
        <v xml:space="preserve"> / </v>
      </c>
      <c r="AA253" s="87" t="str">
        <f t="shared" si="44"/>
        <v/>
      </c>
      <c r="AB253" s="87" t="str">
        <f>IF(I253="","",IF(I253="中間容量",J253,INDEX(※編集不可※選択項目!$E$2:$E$15,MATCH(新規登録用!I253,※編集不可※選択項目!$F$2:$F$15,0))))</f>
        <v/>
      </c>
      <c r="AC253" s="89" t="str">
        <f t="shared" si="53"/>
        <v/>
      </c>
      <c r="AD253" s="123">
        <f t="shared" si="54"/>
        <v>0</v>
      </c>
      <c r="AE253" s="123">
        <f t="shared" si="45"/>
        <v>0</v>
      </c>
      <c r="AF253" s="123" t="str">
        <f t="shared" si="55"/>
        <v/>
      </c>
      <c r="AG253" s="124">
        <f t="shared" si="46"/>
        <v>0</v>
      </c>
      <c r="AH253" s="124">
        <f t="shared" si="47"/>
        <v>0</v>
      </c>
    </row>
    <row r="254" spans="1:34" ht="25.15" customHeight="1">
      <c r="A254" s="55">
        <f t="shared" si="42"/>
        <v>243</v>
      </c>
      <c r="B254" s="56" t="str">
        <f t="shared" si="48"/>
        <v/>
      </c>
      <c r="C254" s="131"/>
      <c r="D254" s="57" t="str">
        <f t="shared" si="49"/>
        <v/>
      </c>
      <c r="E254" s="57" t="str">
        <f t="shared" si="50"/>
        <v/>
      </c>
      <c r="F254" s="32"/>
      <c r="G254" s="32"/>
      <c r="H254" s="32"/>
      <c r="I254" s="32"/>
      <c r="J254" s="147"/>
      <c r="K254" s="33" t="str">
        <f>IF(I254="中間容量","項番11に入力してください",IFERROR(VLOOKUP(Z254,※編集不可※選択項目!$U$4:$V$195,2,0),""))</f>
        <v/>
      </c>
      <c r="L254" s="147"/>
      <c r="M254" s="149"/>
      <c r="N254" s="64" t="str">
        <f>IFERROR(VLOOKUP(C254,Sheet1!$A$2:$F$134,6,0),"")</f>
        <v/>
      </c>
      <c r="O254" s="64" t="str">
        <f t="shared" si="51"/>
        <v/>
      </c>
      <c r="P254" s="32"/>
      <c r="Q254" s="32"/>
      <c r="R254" s="67"/>
      <c r="S254" s="140"/>
      <c r="T254" s="67"/>
      <c r="U254" s="71"/>
      <c r="V254" s="84" t="str">
        <f t="shared" si="52"/>
        <v/>
      </c>
      <c r="W254" s="118"/>
      <c r="X254" s="119"/>
      <c r="Y254" s="120"/>
      <c r="Z254" s="66" t="str">
        <f t="shared" si="43"/>
        <v xml:space="preserve"> / </v>
      </c>
      <c r="AA254" s="87" t="str">
        <f t="shared" si="44"/>
        <v/>
      </c>
      <c r="AB254" s="87" t="str">
        <f>IF(I254="","",IF(I254="中間容量",J254,INDEX(※編集不可※選択項目!$E$2:$E$15,MATCH(新規登録用!I254,※編集不可※選択項目!$F$2:$F$15,0))))</f>
        <v/>
      </c>
      <c r="AC254" s="89" t="str">
        <f t="shared" si="53"/>
        <v/>
      </c>
      <c r="AD254" s="123">
        <f t="shared" si="54"/>
        <v>0</v>
      </c>
      <c r="AE254" s="123">
        <f t="shared" si="45"/>
        <v>0</v>
      </c>
      <c r="AF254" s="123" t="str">
        <f t="shared" si="55"/>
        <v/>
      </c>
      <c r="AG254" s="124">
        <f t="shared" si="46"/>
        <v>0</v>
      </c>
      <c r="AH254" s="124">
        <f t="shared" si="47"/>
        <v>0</v>
      </c>
    </row>
    <row r="255" spans="1:34" ht="25.15" customHeight="1">
      <c r="A255" s="55">
        <f t="shared" si="42"/>
        <v>244</v>
      </c>
      <c r="B255" s="56" t="str">
        <f t="shared" si="48"/>
        <v/>
      </c>
      <c r="C255" s="131"/>
      <c r="D255" s="57" t="str">
        <f t="shared" si="49"/>
        <v/>
      </c>
      <c r="E255" s="57" t="str">
        <f t="shared" si="50"/>
        <v/>
      </c>
      <c r="F255" s="32"/>
      <c r="G255" s="32"/>
      <c r="H255" s="32"/>
      <c r="I255" s="32"/>
      <c r="J255" s="147"/>
      <c r="K255" s="33" t="str">
        <f>IF(I255="中間容量","項番11に入力してください",IFERROR(VLOOKUP(Z255,※編集不可※選択項目!$U$4:$V$195,2,0),""))</f>
        <v/>
      </c>
      <c r="L255" s="147"/>
      <c r="M255" s="149"/>
      <c r="N255" s="64" t="str">
        <f>IFERROR(VLOOKUP(C255,Sheet1!$A$2:$F$134,6,0),"")</f>
        <v/>
      </c>
      <c r="O255" s="64" t="str">
        <f t="shared" si="51"/>
        <v/>
      </c>
      <c r="P255" s="32"/>
      <c r="Q255" s="32"/>
      <c r="R255" s="67"/>
      <c r="S255" s="140"/>
      <c r="T255" s="67"/>
      <c r="U255" s="71"/>
      <c r="V255" s="84" t="str">
        <f t="shared" si="52"/>
        <v/>
      </c>
      <c r="W255" s="118"/>
      <c r="X255" s="119"/>
      <c r="Y255" s="120"/>
      <c r="Z255" s="66" t="str">
        <f t="shared" si="43"/>
        <v xml:space="preserve"> / </v>
      </c>
      <c r="AA255" s="87" t="str">
        <f t="shared" si="44"/>
        <v/>
      </c>
      <c r="AB255" s="87" t="str">
        <f>IF(I255="","",IF(I255="中間容量",J255,INDEX(※編集不可※選択項目!$E$2:$E$15,MATCH(新規登録用!I255,※編集不可※選択項目!$F$2:$F$15,0))))</f>
        <v/>
      </c>
      <c r="AC255" s="89" t="str">
        <f t="shared" si="53"/>
        <v/>
      </c>
      <c r="AD255" s="123">
        <f t="shared" si="54"/>
        <v>0</v>
      </c>
      <c r="AE255" s="123">
        <f t="shared" si="45"/>
        <v>0</v>
      </c>
      <c r="AF255" s="123" t="str">
        <f t="shared" si="55"/>
        <v/>
      </c>
      <c r="AG255" s="124">
        <f t="shared" si="46"/>
        <v>0</v>
      </c>
      <c r="AH255" s="124">
        <f t="shared" si="47"/>
        <v>0</v>
      </c>
    </row>
    <row r="256" spans="1:34" ht="25.15" customHeight="1">
      <c r="A256" s="55">
        <f t="shared" si="42"/>
        <v>245</v>
      </c>
      <c r="B256" s="56" t="str">
        <f t="shared" si="48"/>
        <v/>
      </c>
      <c r="C256" s="131"/>
      <c r="D256" s="57" t="str">
        <f t="shared" si="49"/>
        <v/>
      </c>
      <c r="E256" s="57" t="str">
        <f t="shared" si="50"/>
        <v/>
      </c>
      <c r="F256" s="32"/>
      <c r="G256" s="32"/>
      <c r="H256" s="32"/>
      <c r="I256" s="32"/>
      <c r="J256" s="147"/>
      <c r="K256" s="33" t="str">
        <f>IF(I256="中間容量","項番11に入力してください",IFERROR(VLOOKUP(Z256,※編集不可※選択項目!$U$4:$V$195,2,0),""))</f>
        <v/>
      </c>
      <c r="L256" s="147"/>
      <c r="M256" s="149"/>
      <c r="N256" s="64" t="str">
        <f>IFERROR(VLOOKUP(C256,Sheet1!$A$2:$F$134,6,0),"")</f>
        <v/>
      </c>
      <c r="O256" s="64" t="str">
        <f t="shared" si="51"/>
        <v/>
      </c>
      <c r="P256" s="32"/>
      <c r="Q256" s="32"/>
      <c r="R256" s="67"/>
      <c r="S256" s="140"/>
      <c r="T256" s="67"/>
      <c r="U256" s="71"/>
      <c r="V256" s="84" t="str">
        <f t="shared" si="52"/>
        <v/>
      </c>
      <c r="W256" s="118"/>
      <c r="X256" s="119"/>
      <c r="Y256" s="120"/>
      <c r="Z256" s="66" t="str">
        <f t="shared" si="43"/>
        <v xml:space="preserve"> / </v>
      </c>
      <c r="AA256" s="87" t="str">
        <f t="shared" si="44"/>
        <v/>
      </c>
      <c r="AB256" s="87" t="str">
        <f>IF(I256="","",IF(I256="中間容量",J256,INDEX(※編集不可※選択項目!$E$2:$E$15,MATCH(新規登録用!I256,※編集不可※選択項目!$F$2:$F$15,0))))</f>
        <v/>
      </c>
      <c r="AC256" s="89" t="str">
        <f t="shared" si="53"/>
        <v/>
      </c>
      <c r="AD256" s="123">
        <f t="shared" si="54"/>
        <v>0</v>
      </c>
      <c r="AE256" s="123">
        <f t="shared" si="45"/>
        <v>0</v>
      </c>
      <c r="AF256" s="123" t="str">
        <f t="shared" si="55"/>
        <v/>
      </c>
      <c r="AG256" s="124">
        <f t="shared" si="46"/>
        <v>0</v>
      </c>
      <c r="AH256" s="124">
        <f t="shared" si="47"/>
        <v>0</v>
      </c>
    </row>
    <row r="257" spans="1:34" ht="25.15" customHeight="1">
      <c r="A257" s="55">
        <f t="shared" si="42"/>
        <v>246</v>
      </c>
      <c r="B257" s="56" t="str">
        <f t="shared" si="48"/>
        <v/>
      </c>
      <c r="C257" s="131"/>
      <c r="D257" s="57" t="str">
        <f t="shared" si="49"/>
        <v/>
      </c>
      <c r="E257" s="57" t="str">
        <f t="shared" si="50"/>
        <v/>
      </c>
      <c r="F257" s="32"/>
      <c r="G257" s="32"/>
      <c r="H257" s="32"/>
      <c r="I257" s="32"/>
      <c r="J257" s="147"/>
      <c r="K257" s="33" t="str">
        <f>IF(I257="中間容量","項番11に入力してください",IFERROR(VLOOKUP(Z257,※編集不可※選択項目!$U$4:$V$195,2,0),""))</f>
        <v/>
      </c>
      <c r="L257" s="147"/>
      <c r="M257" s="149"/>
      <c r="N257" s="64" t="str">
        <f>IFERROR(VLOOKUP(C257,Sheet1!$A$2:$F$134,6,0),"")</f>
        <v/>
      </c>
      <c r="O257" s="64" t="str">
        <f t="shared" si="51"/>
        <v/>
      </c>
      <c r="P257" s="32"/>
      <c r="Q257" s="32"/>
      <c r="R257" s="67"/>
      <c r="S257" s="140"/>
      <c r="T257" s="67"/>
      <c r="U257" s="71"/>
      <c r="V257" s="84" t="str">
        <f t="shared" si="52"/>
        <v/>
      </c>
      <c r="W257" s="118"/>
      <c r="X257" s="119"/>
      <c r="Y257" s="120"/>
      <c r="Z257" s="66" t="str">
        <f t="shared" si="43"/>
        <v xml:space="preserve"> / </v>
      </c>
      <c r="AA257" s="87" t="str">
        <f t="shared" si="44"/>
        <v/>
      </c>
      <c r="AB257" s="87" t="str">
        <f>IF(I257="","",IF(I257="中間容量",J257,INDEX(※編集不可※選択項目!$E$2:$E$15,MATCH(新規登録用!I257,※編集不可※選択項目!$F$2:$F$15,0))))</f>
        <v/>
      </c>
      <c r="AC257" s="89" t="str">
        <f t="shared" si="53"/>
        <v/>
      </c>
      <c r="AD257" s="123">
        <f t="shared" si="54"/>
        <v>0</v>
      </c>
      <c r="AE257" s="123">
        <f t="shared" si="45"/>
        <v>0</v>
      </c>
      <c r="AF257" s="123" t="str">
        <f t="shared" si="55"/>
        <v/>
      </c>
      <c r="AG257" s="124">
        <f t="shared" si="46"/>
        <v>0</v>
      </c>
      <c r="AH257" s="124">
        <f t="shared" si="47"/>
        <v>0</v>
      </c>
    </row>
    <row r="258" spans="1:34" ht="25.15" customHeight="1">
      <c r="A258" s="55">
        <f t="shared" si="42"/>
        <v>247</v>
      </c>
      <c r="B258" s="56" t="str">
        <f t="shared" si="48"/>
        <v/>
      </c>
      <c r="C258" s="131"/>
      <c r="D258" s="57" t="str">
        <f t="shared" si="49"/>
        <v/>
      </c>
      <c r="E258" s="57" t="str">
        <f t="shared" si="50"/>
        <v/>
      </c>
      <c r="F258" s="32"/>
      <c r="G258" s="32"/>
      <c r="H258" s="32"/>
      <c r="I258" s="32"/>
      <c r="J258" s="147"/>
      <c r="K258" s="33" t="str">
        <f>IF(I258="中間容量","項番11に入力してください",IFERROR(VLOOKUP(Z258,※編集不可※選択項目!$U$4:$V$195,2,0),""))</f>
        <v/>
      </c>
      <c r="L258" s="147"/>
      <c r="M258" s="149"/>
      <c r="N258" s="64" t="str">
        <f>IFERROR(VLOOKUP(C258,Sheet1!$A$2:$F$134,6,0),"")</f>
        <v/>
      </c>
      <c r="O258" s="64" t="str">
        <f t="shared" si="51"/>
        <v/>
      </c>
      <c r="P258" s="32"/>
      <c r="Q258" s="32"/>
      <c r="R258" s="67"/>
      <c r="S258" s="140"/>
      <c r="T258" s="67"/>
      <c r="U258" s="71"/>
      <c r="V258" s="84" t="str">
        <f t="shared" si="52"/>
        <v/>
      </c>
      <c r="W258" s="118"/>
      <c r="X258" s="119"/>
      <c r="Y258" s="120"/>
      <c r="Z258" s="66" t="str">
        <f t="shared" si="43"/>
        <v xml:space="preserve"> / </v>
      </c>
      <c r="AA258" s="87" t="str">
        <f t="shared" si="44"/>
        <v/>
      </c>
      <c r="AB258" s="87" t="str">
        <f>IF(I258="","",IF(I258="中間容量",J258,INDEX(※編集不可※選択項目!$E$2:$E$15,MATCH(新規登録用!I258,※編集不可※選択項目!$F$2:$F$15,0))))</f>
        <v/>
      </c>
      <c r="AC258" s="89" t="str">
        <f t="shared" si="53"/>
        <v/>
      </c>
      <c r="AD258" s="123">
        <f t="shared" si="54"/>
        <v>0</v>
      </c>
      <c r="AE258" s="123">
        <f t="shared" si="45"/>
        <v>0</v>
      </c>
      <c r="AF258" s="123" t="str">
        <f t="shared" si="55"/>
        <v/>
      </c>
      <c r="AG258" s="124">
        <f t="shared" si="46"/>
        <v>0</v>
      </c>
      <c r="AH258" s="124">
        <f t="shared" si="47"/>
        <v>0</v>
      </c>
    </row>
    <row r="259" spans="1:34" ht="25.15" customHeight="1">
      <c r="A259" s="55">
        <f t="shared" si="42"/>
        <v>248</v>
      </c>
      <c r="B259" s="56" t="str">
        <f t="shared" si="48"/>
        <v/>
      </c>
      <c r="C259" s="131"/>
      <c r="D259" s="57" t="str">
        <f t="shared" si="49"/>
        <v/>
      </c>
      <c r="E259" s="57" t="str">
        <f t="shared" si="50"/>
        <v/>
      </c>
      <c r="F259" s="32"/>
      <c r="G259" s="32"/>
      <c r="H259" s="32"/>
      <c r="I259" s="32"/>
      <c r="J259" s="147"/>
      <c r="K259" s="33" t="str">
        <f>IF(I259="中間容量","項番11に入力してください",IFERROR(VLOOKUP(Z259,※編集不可※選択項目!$U$4:$V$195,2,0),""))</f>
        <v/>
      </c>
      <c r="L259" s="147"/>
      <c r="M259" s="149"/>
      <c r="N259" s="64" t="str">
        <f>IFERROR(VLOOKUP(C259,Sheet1!$A$2:$F$134,6,0),"")</f>
        <v/>
      </c>
      <c r="O259" s="64" t="str">
        <f t="shared" si="51"/>
        <v/>
      </c>
      <c r="P259" s="32"/>
      <c r="Q259" s="32"/>
      <c r="R259" s="67"/>
      <c r="S259" s="140"/>
      <c r="T259" s="67"/>
      <c r="U259" s="71"/>
      <c r="V259" s="84" t="str">
        <f t="shared" si="52"/>
        <v/>
      </c>
      <c r="W259" s="118"/>
      <c r="X259" s="119"/>
      <c r="Y259" s="120"/>
      <c r="Z259" s="66" t="str">
        <f t="shared" si="43"/>
        <v xml:space="preserve"> / </v>
      </c>
      <c r="AA259" s="87" t="str">
        <f t="shared" si="44"/>
        <v/>
      </c>
      <c r="AB259" s="87" t="str">
        <f>IF(I259="","",IF(I259="中間容量",J259,INDEX(※編集不可※選択項目!$E$2:$E$15,MATCH(新規登録用!I259,※編集不可※選択項目!$F$2:$F$15,0))))</f>
        <v/>
      </c>
      <c r="AC259" s="89" t="str">
        <f t="shared" si="53"/>
        <v/>
      </c>
      <c r="AD259" s="123">
        <f t="shared" si="54"/>
        <v>0</v>
      </c>
      <c r="AE259" s="123">
        <f t="shared" si="45"/>
        <v>0</v>
      </c>
      <c r="AF259" s="123" t="str">
        <f t="shared" si="55"/>
        <v/>
      </c>
      <c r="AG259" s="124">
        <f t="shared" si="46"/>
        <v>0</v>
      </c>
      <c r="AH259" s="124">
        <f t="shared" si="47"/>
        <v>0</v>
      </c>
    </row>
    <row r="260" spans="1:34" ht="25.15" customHeight="1">
      <c r="A260" s="55">
        <f t="shared" si="42"/>
        <v>249</v>
      </c>
      <c r="B260" s="56" t="str">
        <f t="shared" si="48"/>
        <v/>
      </c>
      <c r="C260" s="131"/>
      <c r="D260" s="57" t="str">
        <f t="shared" si="49"/>
        <v/>
      </c>
      <c r="E260" s="57" t="str">
        <f t="shared" si="50"/>
        <v/>
      </c>
      <c r="F260" s="32"/>
      <c r="G260" s="32"/>
      <c r="H260" s="32"/>
      <c r="I260" s="32"/>
      <c r="J260" s="147"/>
      <c r="K260" s="33" t="str">
        <f>IF(I260="中間容量","項番11に入力してください",IFERROR(VLOOKUP(Z260,※編集不可※選択項目!$U$4:$V$195,2,0),""))</f>
        <v/>
      </c>
      <c r="L260" s="147"/>
      <c r="M260" s="149"/>
      <c r="N260" s="64" t="str">
        <f>IFERROR(VLOOKUP(C260,Sheet1!$A$2:$F$134,6,0),"")</f>
        <v/>
      </c>
      <c r="O260" s="64" t="str">
        <f t="shared" si="51"/>
        <v/>
      </c>
      <c r="P260" s="32"/>
      <c r="Q260" s="32"/>
      <c r="R260" s="67"/>
      <c r="S260" s="140"/>
      <c r="T260" s="67"/>
      <c r="U260" s="71"/>
      <c r="V260" s="84" t="str">
        <f t="shared" si="52"/>
        <v/>
      </c>
      <c r="W260" s="118"/>
      <c r="X260" s="119"/>
      <c r="Y260" s="120"/>
      <c r="Z260" s="66" t="str">
        <f t="shared" si="43"/>
        <v xml:space="preserve"> / </v>
      </c>
      <c r="AA260" s="87" t="str">
        <f t="shared" si="44"/>
        <v/>
      </c>
      <c r="AB260" s="87" t="str">
        <f>IF(I260="","",IF(I260="中間容量",J260,INDEX(※編集不可※選択項目!$E$2:$E$15,MATCH(新規登録用!I260,※編集不可※選択項目!$F$2:$F$15,0))))</f>
        <v/>
      </c>
      <c r="AC260" s="89" t="str">
        <f t="shared" si="53"/>
        <v/>
      </c>
      <c r="AD260" s="123">
        <f t="shared" si="54"/>
        <v>0</v>
      </c>
      <c r="AE260" s="123">
        <f t="shared" si="45"/>
        <v>0</v>
      </c>
      <c r="AF260" s="123" t="str">
        <f t="shared" si="55"/>
        <v/>
      </c>
      <c r="AG260" s="124">
        <f t="shared" si="46"/>
        <v>0</v>
      </c>
      <c r="AH260" s="124">
        <f t="shared" si="47"/>
        <v>0</v>
      </c>
    </row>
    <row r="261" spans="1:34" ht="25.15" customHeight="1">
      <c r="A261" s="55">
        <f t="shared" si="42"/>
        <v>250</v>
      </c>
      <c r="B261" s="56" t="str">
        <f t="shared" si="48"/>
        <v/>
      </c>
      <c r="C261" s="131"/>
      <c r="D261" s="57" t="str">
        <f t="shared" si="49"/>
        <v/>
      </c>
      <c r="E261" s="57" t="str">
        <f t="shared" si="50"/>
        <v/>
      </c>
      <c r="F261" s="32"/>
      <c r="G261" s="32"/>
      <c r="H261" s="32"/>
      <c r="I261" s="32"/>
      <c r="J261" s="147"/>
      <c r="K261" s="33" t="str">
        <f>IF(I261="中間容量","項番11に入力してください",IFERROR(VLOOKUP(Z261,※編集不可※選択項目!$U$4:$V$195,2,0),""))</f>
        <v/>
      </c>
      <c r="L261" s="147"/>
      <c r="M261" s="149"/>
      <c r="N261" s="64" t="str">
        <f>IFERROR(VLOOKUP(C261,Sheet1!$A$2:$F$134,6,0),"")</f>
        <v/>
      </c>
      <c r="O261" s="64" t="str">
        <f t="shared" si="51"/>
        <v/>
      </c>
      <c r="P261" s="32"/>
      <c r="Q261" s="32"/>
      <c r="R261" s="67"/>
      <c r="S261" s="140"/>
      <c r="T261" s="67"/>
      <c r="U261" s="71"/>
      <c r="V261" s="84" t="str">
        <f t="shared" si="52"/>
        <v/>
      </c>
      <c r="W261" s="118"/>
      <c r="X261" s="119"/>
      <c r="Y261" s="120"/>
      <c r="Z261" s="66" t="str">
        <f t="shared" si="43"/>
        <v xml:space="preserve"> / </v>
      </c>
      <c r="AA261" s="87" t="str">
        <f t="shared" si="44"/>
        <v/>
      </c>
      <c r="AB261" s="87" t="str">
        <f>IF(I261="","",IF(I261="中間容量",J261,INDEX(※編集不可※選択項目!$E$2:$E$15,MATCH(新規登録用!I261,※編集不可※選択項目!$F$2:$F$15,0))))</f>
        <v/>
      </c>
      <c r="AC261" s="89" t="str">
        <f t="shared" si="53"/>
        <v/>
      </c>
      <c r="AD261" s="123">
        <f t="shared" si="54"/>
        <v>0</v>
      </c>
      <c r="AE261" s="123">
        <f t="shared" si="45"/>
        <v>0</v>
      </c>
      <c r="AF261" s="123" t="str">
        <f t="shared" si="55"/>
        <v/>
      </c>
      <c r="AG261" s="124">
        <f t="shared" si="46"/>
        <v>0</v>
      </c>
      <c r="AH261" s="124">
        <f t="shared" si="47"/>
        <v>0</v>
      </c>
    </row>
    <row r="262" spans="1:34" ht="25.15" customHeight="1">
      <c r="A262" s="55">
        <f t="shared" si="42"/>
        <v>251</v>
      </c>
      <c r="B262" s="56" t="str">
        <f t="shared" si="48"/>
        <v/>
      </c>
      <c r="C262" s="131"/>
      <c r="D262" s="57" t="str">
        <f t="shared" si="49"/>
        <v/>
      </c>
      <c r="E262" s="57" t="str">
        <f t="shared" si="50"/>
        <v/>
      </c>
      <c r="F262" s="32"/>
      <c r="G262" s="32"/>
      <c r="H262" s="32"/>
      <c r="I262" s="32"/>
      <c r="J262" s="147"/>
      <c r="K262" s="33" t="str">
        <f>IF(I262="中間容量","項番11に入力してください",IFERROR(VLOOKUP(Z262,※編集不可※選択項目!$U$4:$V$195,2,0),""))</f>
        <v/>
      </c>
      <c r="L262" s="147"/>
      <c r="M262" s="149"/>
      <c r="N262" s="64" t="str">
        <f>IFERROR(VLOOKUP(C262,Sheet1!$A$2:$F$134,6,0),"")</f>
        <v/>
      </c>
      <c r="O262" s="64" t="str">
        <f t="shared" si="51"/>
        <v/>
      </c>
      <c r="P262" s="32"/>
      <c r="Q262" s="32"/>
      <c r="R262" s="67"/>
      <c r="S262" s="140"/>
      <c r="T262" s="67"/>
      <c r="U262" s="71"/>
      <c r="V262" s="84" t="str">
        <f t="shared" si="52"/>
        <v/>
      </c>
      <c r="W262" s="118"/>
      <c r="X262" s="119"/>
      <c r="Y262" s="120"/>
      <c r="Z262" s="66" t="str">
        <f t="shared" si="43"/>
        <v xml:space="preserve"> / </v>
      </c>
      <c r="AA262" s="87" t="str">
        <f t="shared" si="44"/>
        <v/>
      </c>
      <c r="AB262" s="87" t="str">
        <f>IF(I262="","",IF(I262="中間容量",J262,INDEX(※編集不可※選択項目!$E$2:$E$15,MATCH(新規登録用!I262,※編集不可※選択項目!$F$2:$F$15,0))))</f>
        <v/>
      </c>
      <c r="AC262" s="89" t="str">
        <f t="shared" si="53"/>
        <v/>
      </c>
      <c r="AD262" s="123">
        <f t="shared" si="54"/>
        <v>0</v>
      </c>
      <c r="AE262" s="123">
        <f t="shared" si="45"/>
        <v>0</v>
      </c>
      <c r="AF262" s="123" t="str">
        <f t="shared" si="55"/>
        <v/>
      </c>
      <c r="AG262" s="124">
        <f t="shared" si="46"/>
        <v>0</v>
      </c>
      <c r="AH262" s="124">
        <f t="shared" si="47"/>
        <v>0</v>
      </c>
    </row>
    <row r="263" spans="1:34" ht="25.15" customHeight="1">
      <c r="A263" s="55">
        <f t="shared" si="42"/>
        <v>252</v>
      </c>
      <c r="B263" s="56" t="str">
        <f t="shared" si="48"/>
        <v/>
      </c>
      <c r="C263" s="131"/>
      <c r="D263" s="57" t="str">
        <f t="shared" si="49"/>
        <v/>
      </c>
      <c r="E263" s="57" t="str">
        <f t="shared" si="50"/>
        <v/>
      </c>
      <c r="F263" s="32"/>
      <c r="G263" s="32"/>
      <c r="H263" s="32"/>
      <c r="I263" s="32"/>
      <c r="J263" s="147"/>
      <c r="K263" s="33" t="str">
        <f>IF(I263="中間容量","項番11に入力してください",IFERROR(VLOOKUP(Z263,※編集不可※選択項目!$U$4:$V$195,2,0),""))</f>
        <v/>
      </c>
      <c r="L263" s="147"/>
      <c r="M263" s="149"/>
      <c r="N263" s="64" t="str">
        <f>IFERROR(VLOOKUP(C263,Sheet1!$A$2:$F$134,6,0),"")</f>
        <v/>
      </c>
      <c r="O263" s="64" t="str">
        <f t="shared" si="51"/>
        <v/>
      </c>
      <c r="P263" s="32"/>
      <c r="Q263" s="32"/>
      <c r="R263" s="67"/>
      <c r="S263" s="140"/>
      <c r="T263" s="67"/>
      <c r="U263" s="71"/>
      <c r="V263" s="84" t="str">
        <f t="shared" si="52"/>
        <v/>
      </c>
      <c r="W263" s="118"/>
      <c r="X263" s="119"/>
      <c r="Y263" s="120"/>
      <c r="Z263" s="66" t="str">
        <f t="shared" si="43"/>
        <v xml:space="preserve"> / </v>
      </c>
      <c r="AA263" s="87" t="str">
        <f t="shared" si="44"/>
        <v/>
      </c>
      <c r="AB263" s="87" t="str">
        <f>IF(I263="","",IF(I263="中間容量",J263,INDEX(※編集不可※選択項目!$E$2:$E$15,MATCH(新規登録用!I263,※編集不可※選択項目!$F$2:$F$15,0))))</f>
        <v/>
      </c>
      <c r="AC263" s="89" t="str">
        <f t="shared" si="53"/>
        <v/>
      </c>
      <c r="AD263" s="123">
        <f t="shared" si="54"/>
        <v>0</v>
      </c>
      <c r="AE263" s="123">
        <f t="shared" si="45"/>
        <v>0</v>
      </c>
      <c r="AF263" s="123" t="str">
        <f t="shared" si="55"/>
        <v/>
      </c>
      <c r="AG263" s="124">
        <f t="shared" si="46"/>
        <v>0</v>
      </c>
      <c r="AH263" s="124">
        <f t="shared" si="47"/>
        <v>0</v>
      </c>
    </row>
    <row r="264" spans="1:34" ht="25.15" customHeight="1">
      <c r="A264" s="55">
        <f t="shared" si="42"/>
        <v>253</v>
      </c>
      <c r="B264" s="56" t="str">
        <f t="shared" si="48"/>
        <v/>
      </c>
      <c r="C264" s="131"/>
      <c r="D264" s="57" t="str">
        <f t="shared" si="49"/>
        <v/>
      </c>
      <c r="E264" s="57" t="str">
        <f t="shared" si="50"/>
        <v/>
      </c>
      <c r="F264" s="32"/>
      <c r="G264" s="32"/>
      <c r="H264" s="32"/>
      <c r="I264" s="32"/>
      <c r="J264" s="147"/>
      <c r="K264" s="33" t="str">
        <f>IF(I264="中間容量","項番11に入力してください",IFERROR(VLOOKUP(Z264,※編集不可※選択項目!$U$4:$V$195,2,0),""))</f>
        <v/>
      </c>
      <c r="L264" s="147"/>
      <c r="M264" s="149"/>
      <c r="N264" s="64" t="str">
        <f>IFERROR(VLOOKUP(C264,Sheet1!$A$2:$F$134,6,0),"")</f>
        <v/>
      </c>
      <c r="O264" s="64" t="str">
        <f t="shared" si="51"/>
        <v/>
      </c>
      <c r="P264" s="32"/>
      <c r="Q264" s="32"/>
      <c r="R264" s="67"/>
      <c r="S264" s="140"/>
      <c r="T264" s="67"/>
      <c r="U264" s="71"/>
      <c r="V264" s="84" t="str">
        <f t="shared" si="52"/>
        <v/>
      </c>
      <c r="W264" s="118"/>
      <c r="X264" s="119"/>
      <c r="Y264" s="120"/>
      <c r="Z264" s="66" t="str">
        <f t="shared" si="43"/>
        <v xml:space="preserve"> / </v>
      </c>
      <c r="AA264" s="87" t="str">
        <f t="shared" si="44"/>
        <v/>
      </c>
      <c r="AB264" s="87" t="str">
        <f>IF(I264="","",IF(I264="中間容量",J264,INDEX(※編集不可※選択項目!$E$2:$E$15,MATCH(新規登録用!I264,※編集不可※選択項目!$F$2:$F$15,0))))</f>
        <v/>
      </c>
      <c r="AC264" s="89" t="str">
        <f t="shared" si="53"/>
        <v/>
      </c>
      <c r="AD264" s="123">
        <f t="shared" si="54"/>
        <v>0</v>
      </c>
      <c r="AE264" s="123">
        <f t="shared" si="45"/>
        <v>0</v>
      </c>
      <c r="AF264" s="123" t="str">
        <f t="shared" si="55"/>
        <v/>
      </c>
      <c r="AG264" s="124">
        <f t="shared" si="46"/>
        <v>0</v>
      </c>
      <c r="AH264" s="124">
        <f t="shared" si="47"/>
        <v>0</v>
      </c>
    </row>
    <row r="265" spans="1:34" ht="25.15" customHeight="1">
      <c r="A265" s="55">
        <f t="shared" si="42"/>
        <v>254</v>
      </c>
      <c r="B265" s="56" t="str">
        <f t="shared" si="48"/>
        <v/>
      </c>
      <c r="C265" s="131"/>
      <c r="D265" s="57" t="str">
        <f t="shared" si="49"/>
        <v/>
      </c>
      <c r="E265" s="57" t="str">
        <f t="shared" si="50"/>
        <v/>
      </c>
      <c r="F265" s="32"/>
      <c r="G265" s="32"/>
      <c r="H265" s="32"/>
      <c r="I265" s="32"/>
      <c r="J265" s="147"/>
      <c r="K265" s="33" t="str">
        <f>IF(I265="中間容量","項番11に入力してください",IFERROR(VLOOKUP(Z265,※編集不可※選択項目!$U$4:$V$195,2,0),""))</f>
        <v/>
      </c>
      <c r="L265" s="147"/>
      <c r="M265" s="149"/>
      <c r="N265" s="64" t="str">
        <f>IFERROR(VLOOKUP(C265,Sheet1!$A$2:$F$134,6,0),"")</f>
        <v/>
      </c>
      <c r="O265" s="64" t="str">
        <f t="shared" si="51"/>
        <v/>
      </c>
      <c r="P265" s="32"/>
      <c r="Q265" s="32"/>
      <c r="R265" s="67"/>
      <c r="S265" s="140"/>
      <c r="T265" s="67"/>
      <c r="U265" s="71"/>
      <c r="V265" s="84" t="str">
        <f t="shared" si="52"/>
        <v/>
      </c>
      <c r="W265" s="118"/>
      <c r="X265" s="119"/>
      <c r="Y265" s="120"/>
      <c r="Z265" s="66" t="str">
        <f t="shared" si="43"/>
        <v xml:space="preserve"> / </v>
      </c>
      <c r="AA265" s="87" t="str">
        <f t="shared" si="44"/>
        <v/>
      </c>
      <c r="AB265" s="87" t="str">
        <f>IF(I265="","",IF(I265="中間容量",J265,INDEX(※編集不可※選択項目!$E$2:$E$15,MATCH(新規登録用!I265,※編集不可※選択項目!$F$2:$F$15,0))))</f>
        <v/>
      </c>
      <c r="AC265" s="89" t="str">
        <f t="shared" si="53"/>
        <v/>
      </c>
      <c r="AD265" s="123">
        <f t="shared" si="54"/>
        <v>0</v>
      </c>
      <c r="AE265" s="123">
        <f t="shared" si="45"/>
        <v>0</v>
      </c>
      <c r="AF265" s="123" t="str">
        <f t="shared" si="55"/>
        <v/>
      </c>
      <c r="AG265" s="124">
        <f t="shared" si="46"/>
        <v>0</v>
      </c>
      <c r="AH265" s="124">
        <f t="shared" si="47"/>
        <v>0</v>
      </c>
    </row>
    <row r="266" spans="1:34" ht="25.15" customHeight="1">
      <c r="A266" s="55">
        <f t="shared" si="42"/>
        <v>255</v>
      </c>
      <c r="B266" s="56" t="str">
        <f t="shared" si="48"/>
        <v/>
      </c>
      <c r="C266" s="131"/>
      <c r="D266" s="57" t="str">
        <f t="shared" si="49"/>
        <v/>
      </c>
      <c r="E266" s="57" t="str">
        <f t="shared" si="50"/>
        <v/>
      </c>
      <c r="F266" s="32"/>
      <c r="G266" s="32"/>
      <c r="H266" s="32"/>
      <c r="I266" s="32"/>
      <c r="J266" s="147"/>
      <c r="K266" s="33" t="str">
        <f>IF(I266="中間容量","項番11に入力してください",IFERROR(VLOOKUP(Z266,※編集不可※選択項目!$U$4:$V$195,2,0),""))</f>
        <v/>
      </c>
      <c r="L266" s="147"/>
      <c r="M266" s="149"/>
      <c r="N266" s="64" t="str">
        <f>IFERROR(VLOOKUP(C266,Sheet1!$A$2:$F$134,6,0),"")</f>
        <v/>
      </c>
      <c r="O266" s="64" t="str">
        <f t="shared" si="51"/>
        <v/>
      </c>
      <c r="P266" s="32"/>
      <c r="Q266" s="32"/>
      <c r="R266" s="67"/>
      <c r="S266" s="140"/>
      <c r="T266" s="67"/>
      <c r="U266" s="71"/>
      <c r="V266" s="84" t="str">
        <f t="shared" si="52"/>
        <v/>
      </c>
      <c r="W266" s="118"/>
      <c r="X266" s="119"/>
      <c r="Y266" s="120"/>
      <c r="Z266" s="66" t="str">
        <f t="shared" si="43"/>
        <v xml:space="preserve"> / </v>
      </c>
      <c r="AA266" s="87" t="str">
        <f t="shared" si="44"/>
        <v/>
      </c>
      <c r="AB266" s="87" t="str">
        <f>IF(I266="","",IF(I266="中間容量",J266,INDEX(※編集不可※選択項目!$E$2:$E$15,MATCH(新規登録用!I266,※編集不可※選択項目!$F$2:$F$15,0))))</f>
        <v/>
      </c>
      <c r="AC266" s="89" t="str">
        <f t="shared" si="53"/>
        <v/>
      </c>
      <c r="AD266" s="123">
        <f t="shared" si="54"/>
        <v>0</v>
      </c>
      <c r="AE266" s="123">
        <f t="shared" si="45"/>
        <v>0</v>
      </c>
      <c r="AF266" s="123" t="str">
        <f t="shared" si="55"/>
        <v/>
      </c>
      <c r="AG266" s="124">
        <f t="shared" si="46"/>
        <v>0</v>
      </c>
      <c r="AH266" s="124">
        <f t="shared" si="47"/>
        <v>0</v>
      </c>
    </row>
    <row r="267" spans="1:34" ht="25.15" customHeight="1">
      <c r="A267" s="55">
        <f t="shared" si="42"/>
        <v>256</v>
      </c>
      <c r="B267" s="56" t="str">
        <f t="shared" si="48"/>
        <v/>
      </c>
      <c r="C267" s="131"/>
      <c r="D267" s="57" t="str">
        <f t="shared" si="49"/>
        <v/>
      </c>
      <c r="E267" s="57" t="str">
        <f t="shared" si="50"/>
        <v/>
      </c>
      <c r="F267" s="32"/>
      <c r="G267" s="32"/>
      <c r="H267" s="32"/>
      <c r="I267" s="32"/>
      <c r="J267" s="147"/>
      <c r="K267" s="33" t="str">
        <f>IF(I267="中間容量","項番11に入力してください",IFERROR(VLOOKUP(Z267,※編集不可※選択項目!$U$4:$V$195,2,0),""))</f>
        <v/>
      </c>
      <c r="L267" s="147"/>
      <c r="M267" s="149"/>
      <c r="N267" s="64" t="str">
        <f>IFERROR(VLOOKUP(C267,Sheet1!$A$2:$F$134,6,0),"")</f>
        <v/>
      </c>
      <c r="O267" s="64" t="str">
        <f t="shared" si="51"/>
        <v/>
      </c>
      <c r="P267" s="32"/>
      <c r="Q267" s="32"/>
      <c r="R267" s="67"/>
      <c r="S267" s="140"/>
      <c r="T267" s="67"/>
      <c r="U267" s="71"/>
      <c r="V267" s="84" t="str">
        <f t="shared" si="52"/>
        <v/>
      </c>
      <c r="W267" s="118"/>
      <c r="X267" s="119"/>
      <c r="Y267" s="120"/>
      <c r="Z267" s="66" t="str">
        <f t="shared" si="43"/>
        <v xml:space="preserve"> / </v>
      </c>
      <c r="AA267" s="87" t="str">
        <f t="shared" si="44"/>
        <v/>
      </c>
      <c r="AB267" s="87" t="str">
        <f>IF(I267="","",IF(I267="中間容量",J267,INDEX(※編集不可※選択項目!$E$2:$E$15,MATCH(新規登録用!I267,※編集不可※選択項目!$F$2:$F$15,0))))</f>
        <v/>
      </c>
      <c r="AC267" s="89" t="str">
        <f t="shared" si="53"/>
        <v/>
      </c>
      <c r="AD267" s="123">
        <f t="shared" si="54"/>
        <v>0</v>
      </c>
      <c r="AE267" s="123">
        <f t="shared" si="45"/>
        <v>0</v>
      </c>
      <c r="AF267" s="123" t="str">
        <f t="shared" si="55"/>
        <v/>
      </c>
      <c r="AG267" s="124">
        <f t="shared" si="46"/>
        <v>0</v>
      </c>
      <c r="AH267" s="124">
        <f t="shared" si="47"/>
        <v>0</v>
      </c>
    </row>
    <row r="268" spans="1:34" ht="25.15" customHeight="1">
      <c r="A268" s="55">
        <f t="shared" ref="A268:A331" si="56">ROW()-11</f>
        <v>257</v>
      </c>
      <c r="B268" s="56" t="str">
        <f t="shared" si="48"/>
        <v/>
      </c>
      <c r="C268" s="131"/>
      <c r="D268" s="57" t="str">
        <f t="shared" si="49"/>
        <v/>
      </c>
      <c r="E268" s="57" t="str">
        <f t="shared" si="50"/>
        <v/>
      </c>
      <c r="F268" s="32"/>
      <c r="G268" s="32"/>
      <c r="H268" s="32"/>
      <c r="I268" s="32"/>
      <c r="J268" s="147"/>
      <c r="K268" s="33" t="str">
        <f>IF(I268="中間容量","項番11に入力してください",IFERROR(VLOOKUP(Z268,※編集不可※選択項目!$U$4:$V$195,2,0),""))</f>
        <v/>
      </c>
      <c r="L268" s="147"/>
      <c r="M268" s="149"/>
      <c r="N268" s="64" t="str">
        <f>IFERROR(VLOOKUP(C268,Sheet1!$A$2:$F$134,6,0),"")</f>
        <v/>
      </c>
      <c r="O268" s="64" t="str">
        <f t="shared" si="51"/>
        <v/>
      </c>
      <c r="P268" s="32"/>
      <c r="Q268" s="32"/>
      <c r="R268" s="67"/>
      <c r="S268" s="140"/>
      <c r="T268" s="67"/>
      <c r="U268" s="71"/>
      <c r="V268" s="84" t="str">
        <f t="shared" si="52"/>
        <v/>
      </c>
      <c r="W268" s="118"/>
      <c r="X268" s="119"/>
      <c r="Y268" s="120"/>
      <c r="Z268" s="66" t="str">
        <f t="shared" ref="Z268:Z331" si="57">C268&amp;H268&amp;" / "&amp;I268</f>
        <v xml:space="preserve"> / </v>
      </c>
      <c r="AA268" s="87" t="str">
        <f t="shared" ref="AA268:AA331" si="58">RIGHT($H268,4)</f>
        <v/>
      </c>
      <c r="AB268" s="87" t="str">
        <f>IF(I268="","",IF(I268="中間容量",J268,INDEX(※編集不可※選択項目!$E$2:$E$15,MATCH(新規登録用!I268,※編集不可※選択項目!$F$2:$F$15,0))))</f>
        <v/>
      </c>
      <c r="AC268" s="89" t="str">
        <f t="shared" si="53"/>
        <v/>
      </c>
      <c r="AD268" s="123">
        <f t="shared" si="54"/>
        <v>0</v>
      </c>
      <c r="AE268" s="123">
        <f t="shared" ref="AE268:AE331" si="59">IF(AND($G268&lt;&gt;"",COUNTIF($G268,"*■*")&gt;0,$S268=""),1,0)</f>
        <v>0</v>
      </c>
      <c r="AF268" s="123" t="str">
        <f t="shared" si="55"/>
        <v/>
      </c>
      <c r="AG268" s="124">
        <f t="shared" ref="AG268:AG331" si="60">IF(AF268="",0,COUNTIF($AF$12:$AF$1048576,AF268))</f>
        <v>0</v>
      </c>
      <c r="AH268" s="124">
        <f t="shared" ref="AH268:AH331" si="61">IF(AND(($C268&lt;&gt;""),IF($N268&gt;$O268,1,0)),1,0)</f>
        <v>0</v>
      </c>
    </row>
    <row r="269" spans="1:34" ht="25.15" customHeight="1">
      <c r="A269" s="55">
        <f t="shared" si="56"/>
        <v>258</v>
      </c>
      <c r="B269" s="56" t="str">
        <f t="shared" ref="B269:B332" si="62">IF(C269="","",$A$1)</f>
        <v/>
      </c>
      <c r="C269" s="131"/>
      <c r="D269" s="57" t="str">
        <f t="shared" ref="D269:D332" si="63">IF($C$2="","",IF($B269&lt;&gt;"",$C$2,""))</f>
        <v/>
      </c>
      <c r="E269" s="57" t="str">
        <f t="shared" ref="E269:E332" si="64">IF($F$2="","",IF($B269&lt;&gt;"",$F$2,""))</f>
        <v/>
      </c>
      <c r="F269" s="32"/>
      <c r="G269" s="32"/>
      <c r="H269" s="32"/>
      <c r="I269" s="32"/>
      <c r="J269" s="147"/>
      <c r="K269" s="33" t="str">
        <f>IF(I269="中間容量","項番11に入力してください",IFERROR(VLOOKUP(Z269,※編集不可※選択項目!$U$4:$V$195,2,0),""))</f>
        <v/>
      </c>
      <c r="L269" s="147"/>
      <c r="M269" s="149"/>
      <c r="N269" s="64" t="str">
        <f>IFERROR(VLOOKUP(C269,Sheet1!$A$2:$F$134,6,0),"")</f>
        <v/>
      </c>
      <c r="O269" s="64" t="str">
        <f t="shared" ref="O269:O332" si="65">IF(I269="中間容量",IFERROR(ROUNDDOWN(L269/M269,2),""),IFERROR(ROUNDDOWN(K269/M269,2),""))</f>
        <v/>
      </c>
      <c r="P269" s="32"/>
      <c r="Q269" s="32"/>
      <c r="R269" s="67"/>
      <c r="S269" s="140"/>
      <c r="T269" s="67"/>
      <c r="U269" s="71"/>
      <c r="V269" s="84" t="str">
        <f t="shared" ref="V269:V332" si="66">IF(G269="","",G269&amp;H269&amp;I269&amp;J269)</f>
        <v/>
      </c>
      <c r="W269" s="118"/>
      <c r="X269" s="119"/>
      <c r="Y269" s="120"/>
      <c r="Z269" s="66" t="str">
        <f t="shared" si="57"/>
        <v xml:space="preserve"> / </v>
      </c>
      <c r="AA269" s="87" t="str">
        <f t="shared" si="58"/>
        <v/>
      </c>
      <c r="AB269" s="87" t="str">
        <f>IF(I269="","",IF(I269="中間容量",J269,INDEX(※編集不可※選択項目!$E$2:$E$15,MATCH(新規登録用!I269,※編集不可※選択項目!$F$2:$F$15,0))))</f>
        <v/>
      </c>
      <c r="AC269" s="89" t="str">
        <f t="shared" ref="AC269:AC332" si="67">IF(I269="中間容量",L269,K269)</f>
        <v/>
      </c>
      <c r="AD269" s="123">
        <f t="shared" ref="AD269:AD332" si="68">IF(AND(($C269&lt;&gt;""),(OR($C$2="",$F$2="",$G$3="",F269="",G269="",H269="",I269="",AND(I269="中間容量",J269=""),M269="",P269="",Q269=""))),1,0)</f>
        <v>0</v>
      </c>
      <c r="AE269" s="123">
        <f t="shared" si="59"/>
        <v>0</v>
      </c>
      <c r="AF269" s="123" t="str">
        <f t="shared" ref="AF269:AF332" si="69">TEXT(V269,"G/標準")</f>
        <v/>
      </c>
      <c r="AG269" s="124">
        <f t="shared" si="60"/>
        <v>0</v>
      </c>
      <c r="AH269" s="124">
        <f t="shared" si="61"/>
        <v>0</v>
      </c>
    </row>
    <row r="270" spans="1:34" ht="25.15" customHeight="1">
      <c r="A270" s="55">
        <f t="shared" si="56"/>
        <v>259</v>
      </c>
      <c r="B270" s="56" t="str">
        <f t="shared" si="62"/>
        <v/>
      </c>
      <c r="C270" s="131"/>
      <c r="D270" s="57" t="str">
        <f t="shared" si="63"/>
        <v/>
      </c>
      <c r="E270" s="57" t="str">
        <f t="shared" si="64"/>
        <v/>
      </c>
      <c r="F270" s="32"/>
      <c r="G270" s="32"/>
      <c r="H270" s="32"/>
      <c r="I270" s="32"/>
      <c r="J270" s="147"/>
      <c r="K270" s="33" t="str">
        <f>IF(I270="中間容量","項番11に入力してください",IFERROR(VLOOKUP(Z270,※編集不可※選択項目!$U$4:$V$195,2,0),""))</f>
        <v/>
      </c>
      <c r="L270" s="147"/>
      <c r="M270" s="149"/>
      <c r="N270" s="64" t="str">
        <f>IFERROR(VLOOKUP(C270,Sheet1!$A$2:$F$134,6,0),"")</f>
        <v/>
      </c>
      <c r="O270" s="64" t="str">
        <f t="shared" si="65"/>
        <v/>
      </c>
      <c r="P270" s="32"/>
      <c r="Q270" s="32"/>
      <c r="R270" s="67"/>
      <c r="S270" s="140"/>
      <c r="T270" s="67"/>
      <c r="U270" s="71"/>
      <c r="V270" s="84" t="str">
        <f t="shared" si="66"/>
        <v/>
      </c>
      <c r="W270" s="118"/>
      <c r="X270" s="119"/>
      <c r="Y270" s="120"/>
      <c r="Z270" s="66" t="str">
        <f t="shared" si="57"/>
        <v xml:space="preserve"> / </v>
      </c>
      <c r="AA270" s="87" t="str">
        <f t="shared" si="58"/>
        <v/>
      </c>
      <c r="AB270" s="87" t="str">
        <f>IF(I270="","",IF(I270="中間容量",J270,INDEX(※編集不可※選択項目!$E$2:$E$15,MATCH(新規登録用!I270,※編集不可※選択項目!$F$2:$F$15,0))))</f>
        <v/>
      </c>
      <c r="AC270" s="89" t="str">
        <f t="shared" si="67"/>
        <v/>
      </c>
      <c r="AD270" s="123">
        <f t="shared" si="68"/>
        <v>0</v>
      </c>
      <c r="AE270" s="123">
        <f t="shared" si="59"/>
        <v>0</v>
      </c>
      <c r="AF270" s="123" t="str">
        <f t="shared" si="69"/>
        <v/>
      </c>
      <c r="AG270" s="124">
        <f t="shared" si="60"/>
        <v>0</v>
      </c>
      <c r="AH270" s="124">
        <f t="shared" si="61"/>
        <v>0</v>
      </c>
    </row>
    <row r="271" spans="1:34" ht="25.15" customHeight="1">
      <c r="A271" s="55">
        <f t="shared" si="56"/>
        <v>260</v>
      </c>
      <c r="B271" s="56" t="str">
        <f t="shared" si="62"/>
        <v/>
      </c>
      <c r="C271" s="131"/>
      <c r="D271" s="57" t="str">
        <f t="shared" si="63"/>
        <v/>
      </c>
      <c r="E271" s="57" t="str">
        <f t="shared" si="64"/>
        <v/>
      </c>
      <c r="F271" s="32"/>
      <c r="G271" s="32"/>
      <c r="H271" s="32"/>
      <c r="I271" s="32"/>
      <c r="J271" s="147"/>
      <c r="K271" s="33" t="str">
        <f>IF(I271="中間容量","項番11に入力してください",IFERROR(VLOOKUP(Z271,※編集不可※選択項目!$U$4:$V$195,2,0),""))</f>
        <v/>
      </c>
      <c r="L271" s="147"/>
      <c r="M271" s="149"/>
      <c r="N271" s="64" t="str">
        <f>IFERROR(VLOOKUP(C271,Sheet1!$A$2:$F$134,6,0),"")</f>
        <v/>
      </c>
      <c r="O271" s="64" t="str">
        <f t="shared" si="65"/>
        <v/>
      </c>
      <c r="P271" s="32"/>
      <c r="Q271" s="32"/>
      <c r="R271" s="67"/>
      <c r="S271" s="140"/>
      <c r="T271" s="67"/>
      <c r="U271" s="71"/>
      <c r="V271" s="84" t="str">
        <f t="shared" si="66"/>
        <v/>
      </c>
      <c r="W271" s="118"/>
      <c r="X271" s="119"/>
      <c r="Y271" s="120"/>
      <c r="Z271" s="66" t="str">
        <f t="shared" si="57"/>
        <v xml:space="preserve"> / </v>
      </c>
      <c r="AA271" s="87" t="str">
        <f t="shared" si="58"/>
        <v/>
      </c>
      <c r="AB271" s="87" t="str">
        <f>IF(I271="","",IF(I271="中間容量",J271,INDEX(※編集不可※選択項目!$E$2:$E$15,MATCH(新規登録用!I271,※編集不可※選択項目!$F$2:$F$15,0))))</f>
        <v/>
      </c>
      <c r="AC271" s="89" t="str">
        <f t="shared" si="67"/>
        <v/>
      </c>
      <c r="AD271" s="123">
        <f t="shared" si="68"/>
        <v>0</v>
      </c>
      <c r="AE271" s="123">
        <f t="shared" si="59"/>
        <v>0</v>
      </c>
      <c r="AF271" s="123" t="str">
        <f t="shared" si="69"/>
        <v/>
      </c>
      <c r="AG271" s="124">
        <f t="shared" si="60"/>
        <v>0</v>
      </c>
      <c r="AH271" s="124">
        <f t="shared" si="61"/>
        <v>0</v>
      </c>
    </row>
    <row r="272" spans="1:34" ht="25.15" customHeight="1">
      <c r="A272" s="55">
        <f t="shared" si="56"/>
        <v>261</v>
      </c>
      <c r="B272" s="56" t="str">
        <f t="shared" si="62"/>
        <v/>
      </c>
      <c r="C272" s="131"/>
      <c r="D272" s="57" t="str">
        <f t="shared" si="63"/>
        <v/>
      </c>
      <c r="E272" s="57" t="str">
        <f t="shared" si="64"/>
        <v/>
      </c>
      <c r="F272" s="32"/>
      <c r="G272" s="32"/>
      <c r="H272" s="32"/>
      <c r="I272" s="32"/>
      <c r="J272" s="147"/>
      <c r="K272" s="33" t="str">
        <f>IF(I272="中間容量","項番11に入力してください",IFERROR(VLOOKUP(Z272,※編集不可※選択項目!$U$4:$V$195,2,0),""))</f>
        <v/>
      </c>
      <c r="L272" s="147"/>
      <c r="M272" s="149"/>
      <c r="N272" s="64" t="str">
        <f>IFERROR(VLOOKUP(C272,Sheet1!$A$2:$F$134,6,0),"")</f>
        <v/>
      </c>
      <c r="O272" s="64" t="str">
        <f t="shared" si="65"/>
        <v/>
      </c>
      <c r="P272" s="32"/>
      <c r="Q272" s="32"/>
      <c r="R272" s="67"/>
      <c r="S272" s="140"/>
      <c r="T272" s="67"/>
      <c r="U272" s="71"/>
      <c r="V272" s="84" t="str">
        <f t="shared" si="66"/>
        <v/>
      </c>
      <c r="W272" s="118"/>
      <c r="X272" s="119"/>
      <c r="Y272" s="120"/>
      <c r="Z272" s="66" t="str">
        <f t="shared" si="57"/>
        <v xml:space="preserve"> / </v>
      </c>
      <c r="AA272" s="87" t="str">
        <f t="shared" si="58"/>
        <v/>
      </c>
      <c r="AB272" s="87" t="str">
        <f>IF(I272="","",IF(I272="中間容量",J272,INDEX(※編集不可※選択項目!$E$2:$E$15,MATCH(新規登録用!I272,※編集不可※選択項目!$F$2:$F$15,0))))</f>
        <v/>
      </c>
      <c r="AC272" s="89" t="str">
        <f t="shared" si="67"/>
        <v/>
      </c>
      <c r="AD272" s="123">
        <f t="shared" si="68"/>
        <v>0</v>
      </c>
      <c r="AE272" s="123">
        <f t="shared" si="59"/>
        <v>0</v>
      </c>
      <c r="AF272" s="123" t="str">
        <f t="shared" si="69"/>
        <v/>
      </c>
      <c r="AG272" s="124">
        <f t="shared" si="60"/>
        <v>0</v>
      </c>
      <c r="AH272" s="124">
        <f t="shared" si="61"/>
        <v>0</v>
      </c>
    </row>
    <row r="273" spans="1:34" ht="25.15" customHeight="1">
      <c r="A273" s="55">
        <f t="shared" si="56"/>
        <v>262</v>
      </c>
      <c r="B273" s="56" t="str">
        <f t="shared" si="62"/>
        <v/>
      </c>
      <c r="C273" s="131"/>
      <c r="D273" s="57" t="str">
        <f t="shared" si="63"/>
        <v/>
      </c>
      <c r="E273" s="57" t="str">
        <f t="shared" si="64"/>
        <v/>
      </c>
      <c r="F273" s="32"/>
      <c r="G273" s="32"/>
      <c r="H273" s="32"/>
      <c r="I273" s="32"/>
      <c r="J273" s="147"/>
      <c r="K273" s="33" t="str">
        <f>IF(I273="中間容量","項番11に入力してください",IFERROR(VLOOKUP(Z273,※編集不可※選択項目!$U$4:$V$195,2,0),""))</f>
        <v/>
      </c>
      <c r="L273" s="147"/>
      <c r="M273" s="149"/>
      <c r="N273" s="64" t="str">
        <f>IFERROR(VLOOKUP(C273,Sheet1!$A$2:$F$134,6,0),"")</f>
        <v/>
      </c>
      <c r="O273" s="64" t="str">
        <f t="shared" si="65"/>
        <v/>
      </c>
      <c r="P273" s="32"/>
      <c r="Q273" s="32"/>
      <c r="R273" s="67"/>
      <c r="S273" s="140"/>
      <c r="T273" s="67"/>
      <c r="U273" s="71"/>
      <c r="V273" s="84" t="str">
        <f t="shared" si="66"/>
        <v/>
      </c>
      <c r="W273" s="118"/>
      <c r="X273" s="119"/>
      <c r="Y273" s="120"/>
      <c r="Z273" s="66" t="str">
        <f t="shared" si="57"/>
        <v xml:space="preserve"> / </v>
      </c>
      <c r="AA273" s="87" t="str">
        <f t="shared" si="58"/>
        <v/>
      </c>
      <c r="AB273" s="87" t="str">
        <f>IF(I273="","",IF(I273="中間容量",J273,INDEX(※編集不可※選択項目!$E$2:$E$15,MATCH(新規登録用!I273,※編集不可※選択項目!$F$2:$F$15,0))))</f>
        <v/>
      </c>
      <c r="AC273" s="89" t="str">
        <f t="shared" si="67"/>
        <v/>
      </c>
      <c r="AD273" s="123">
        <f t="shared" si="68"/>
        <v>0</v>
      </c>
      <c r="AE273" s="123">
        <f t="shared" si="59"/>
        <v>0</v>
      </c>
      <c r="AF273" s="123" t="str">
        <f t="shared" si="69"/>
        <v/>
      </c>
      <c r="AG273" s="124">
        <f t="shared" si="60"/>
        <v>0</v>
      </c>
      <c r="AH273" s="124">
        <f t="shared" si="61"/>
        <v>0</v>
      </c>
    </row>
    <row r="274" spans="1:34" ht="25.15" customHeight="1">
      <c r="A274" s="55">
        <f t="shared" si="56"/>
        <v>263</v>
      </c>
      <c r="B274" s="56" t="str">
        <f t="shared" si="62"/>
        <v/>
      </c>
      <c r="C274" s="131"/>
      <c r="D274" s="57" t="str">
        <f t="shared" si="63"/>
        <v/>
      </c>
      <c r="E274" s="57" t="str">
        <f t="shared" si="64"/>
        <v/>
      </c>
      <c r="F274" s="32"/>
      <c r="G274" s="32"/>
      <c r="H274" s="32"/>
      <c r="I274" s="32"/>
      <c r="J274" s="147"/>
      <c r="K274" s="33" t="str">
        <f>IF(I274="中間容量","項番11に入力してください",IFERROR(VLOOKUP(Z274,※編集不可※選択項目!$U$4:$V$195,2,0),""))</f>
        <v/>
      </c>
      <c r="L274" s="147"/>
      <c r="M274" s="149"/>
      <c r="N274" s="64" t="str">
        <f>IFERROR(VLOOKUP(C274,Sheet1!$A$2:$F$134,6,0),"")</f>
        <v/>
      </c>
      <c r="O274" s="64" t="str">
        <f t="shared" si="65"/>
        <v/>
      </c>
      <c r="P274" s="32"/>
      <c r="Q274" s="32"/>
      <c r="R274" s="67"/>
      <c r="S274" s="140"/>
      <c r="T274" s="67"/>
      <c r="U274" s="71"/>
      <c r="V274" s="84" t="str">
        <f t="shared" si="66"/>
        <v/>
      </c>
      <c r="W274" s="118"/>
      <c r="X274" s="119"/>
      <c r="Y274" s="120"/>
      <c r="Z274" s="66" t="str">
        <f t="shared" si="57"/>
        <v xml:space="preserve"> / </v>
      </c>
      <c r="AA274" s="87" t="str">
        <f t="shared" si="58"/>
        <v/>
      </c>
      <c r="AB274" s="87" t="str">
        <f>IF(I274="","",IF(I274="中間容量",J274,INDEX(※編集不可※選択項目!$E$2:$E$15,MATCH(新規登録用!I274,※編集不可※選択項目!$F$2:$F$15,0))))</f>
        <v/>
      </c>
      <c r="AC274" s="89" t="str">
        <f t="shared" si="67"/>
        <v/>
      </c>
      <c r="AD274" s="123">
        <f t="shared" si="68"/>
        <v>0</v>
      </c>
      <c r="AE274" s="123">
        <f t="shared" si="59"/>
        <v>0</v>
      </c>
      <c r="AF274" s="123" t="str">
        <f t="shared" si="69"/>
        <v/>
      </c>
      <c r="AG274" s="124">
        <f t="shared" si="60"/>
        <v>0</v>
      </c>
      <c r="AH274" s="124">
        <f t="shared" si="61"/>
        <v>0</v>
      </c>
    </row>
    <row r="275" spans="1:34" ht="25.15" customHeight="1">
      <c r="A275" s="55">
        <f t="shared" si="56"/>
        <v>264</v>
      </c>
      <c r="B275" s="56" t="str">
        <f t="shared" si="62"/>
        <v/>
      </c>
      <c r="C275" s="131"/>
      <c r="D275" s="57" t="str">
        <f t="shared" si="63"/>
        <v/>
      </c>
      <c r="E275" s="57" t="str">
        <f t="shared" si="64"/>
        <v/>
      </c>
      <c r="F275" s="32"/>
      <c r="G275" s="32"/>
      <c r="H275" s="32"/>
      <c r="I275" s="32"/>
      <c r="J275" s="147"/>
      <c r="K275" s="33" t="str">
        <f>IF(I275="中間容量","項番11に入力してください",IFERROR(VLOOKUP(Z275,※編集不可※選択項目!$U$4:$V$195,2,0),""))</f>
        <v/>
      </c>
      <c r="L275" s="147"/>
      <c r="M275" s="149"/>
      <c r="N275" s="64" t="str">
        <f>IFERROR(VLOOKUP(C275,Sheet1!$A$2:$F$134,6,0),"")</f>
        <v/>
      </c>
      <c r="O275" s="64" t="str">
        <f t="shared" si="65"/>
        <v/>
      </c>
      <c r="P275" s="32"/>
      <c r="Q275" s="32"/>
      <c r="R275" s="67"/>
      <c r="S275" s="140"/>
      <c r="T275" s="67"/>
      <c r="U275" s="71"/>
      <c r="V275" s="84" t="str">
        <f t="shared" si="66"/>
        <v/>
      </c>
      <c r="W275" s="118"/>
      <c r="X275" s="119"/>
      <c r="Y275" s="120"/>
      <c r="Z275" s="66" t="str">
        <f t="shared" si="57"/>
        <v xml:space="preserve"> / </v>
      </c>
      <c r="AA275" s="87" t="str">
        <f t="shared" si="58"/>
        <v/>
      </c>
      <c r="AB275" s="87" t="str">
        <f>IF(I275="","",IF(I275="中間容量",J275,INDEX(※編集不可※選択項目!$E$2:$E$15,MATCH(新規登録用!I275,※編集不可※選択項目!$F$2:$F$15,0))))</f>
        <v/>
      </c>
      <c r="AC275" s="89" t="str">
        <f t="shared" si="67"/>
        <v/>
      </c>
      <c r="AD275" s="123">
        <f t="shared" si="68"/>
        <v>0</v>
      </c>
      <c r="AE275" s="123">
        <f t="shared" si="59"/>
        <v>0</v>
      </c>
      <c r="AF275" s="123" t="str">
        <f t="shared" si="69"/>
        <v/>
      </c>
      <c r="AG275" s="124">
        <f t="shared" si="60"/>
        <v>0</v>
      </c>
      <c r="AH275" s="124">
        <f t="shared" si="61"/>
        <v>0</v>
      </c>
    </row>
    <row r="276" spans="1:34" ht="25.15" customHeight="1">
      <c r="A276" s="55">
        <f t="shared" si="56"/>
        <v>265</v>
      </c>
      <c r="B276" s="56" t="str">
        <f t="shared" si="62"/>
        <v/>
      </c>
      <c r="C276" s="131"/>
      <c r="D276" s="57" t="str">
        <f t="shared" si="63"/>
        <v/>
      </c>
      <c r="E276" s="57" t="str">
        <f t="shared" si="64"/>
        <v/>
      </c>
      <c r="F276" s="32"/>
      <c r="G276" s="32"/>
      <c r="H276" s="32"/>
      <c r="I276" s="32"/>
      <c r="J276" s="147"/>
      <c r="K276" s="33" t="str">
        <f>IF(I276="中間容量","項番11に入力してください",IFERROR(VLOOKUP(Z276,※編集不可※選択項目!$U$4:$V$195,2,0),""))</f>
        <v/>
      </c>
      <c r="L276" s="147"/>
      <c r="M276" s="149"/>
      <c r="N276" s="64" t="str">
        <f>IFERROR(VLOOKUP(C276,Sheet1!$A$2:$F$134,6,0),"")</f>
        <v/>
      </c>
      <c r="O276" s="64" t="str">
        <f t="shared" si="65"/>
        <v/>
      </c>
      <c r="P276" s="32"/>
      <c r="Q276" s="32"/>
      <c r="R276" s="67"/>
      <c r="S276" s="140"/>
      <c r="T276" s="67"/>
      <c r="U276" s="71"/>
      <c r="V276" s="84" t="str">
        <f t="shared" si="66"/>
        <v/>
      </c>
      <c r="W276" s="118"/>
      <c r="X276" s="119"/>
      <c r="Y276" s="120"/>
      <c r="Z276" s="66" t="str">
        <f t="shared" si="57"/>
        <v xml:space="preserve"> / </v>
      </c>
      <c r="AA276" s="87" t="str">
        <f t="shared" si="58"/>
        <v/>
      </c>
      <c r="AB276" s="87" t="str">
        <f>IF(I276="","",IF(I276="中間容量",J276,INDEX(※編集不可※選択項目!$E$2:$E$15,MATCH(新規登録用!I276,※編集不可※選択項目!$F$2:$F$15,0))))</f>
        <v/>
      </c>
      <c r="AC276" s="89" t="str">
        <f t="shared" si="67"/>
        <v/>
      </c>
      <c r="AD276" s="123">
        <f t="shared" si="68"/>
        <v>0</v>
      </c>
      <c r="AE276" s="123">
        <f t="shared" si="59"/>
        <v>0</v>
      </c>
      <c r="AF276" s="123" t="str">
        <f t="shared" si="69"/>
        <v/>
      </c>
      <c r="AG276" s="124">
        <f t="shared" si="60"/>
        <v>0</v>
      </c>
      <c r="AH276" s="124">
        <f t="shared" si="61"/>
        <v>0</v>
      </c>
    </row>
    <row r="277" spans="1:34" ht="25.15" customHeight="1">
      <c r="A277" s="55">
        <f t="shared" si="56"/>
        <v>266</v>
      </c>
      <c r="B277" s="56" t="str">
        <f t="shared" si="62"/>
        <v/>
      </c>
      <c r="C277" s="131"/>
      <c r="D277" s="57" t="str">
        <f t="shared" si="63"/>
        <v/>
      </c>
      <c r="E277" s="57" t="str">
        <f t="shared" si="64"/>
        <v/>
      </c>
      <c r="F277" s="32"/>
      <c r="G277" s="32"/>
      <c r="H277" s="32"/>
      <c r="I277" s="32"/>
      <c r="J277" s="147"/>
      <c r="K277" s="33" t="str">
        <f>IF(I277="中間容量","項番11に入力してください",IFERROR(VLOOKUP(Z277,※編集不可※選択項目!$U$4:$V$195,2,0),""))</f>
        <v/>
      </c>
      <c r="L277" s="147"/>
      <c r="M277" s="149"/>
      <c r="N277" s="64" t="str">
        <f>IFERROR(VLOOKUP(C277,Sheet1!$A$2:$F$134,6,0),"")</f>
        <v/>
      </c>
      <c r="O277" s="64" t="str">
        <f t="shared" si="65"/>
        <v/>
      </c>
      <c r="P277" s="32"/>
      <c r="Q277" s="32"/>
      <c r="R277" s="67"/>
      <c r="S277" s="140"/>
      <c r="T277" s="67"/>
      <c r="U277" s="71"/>
      <c r="V277" s="84" t="str">
        <f t="shared" si="66"/>
        <v/>
      </c>
      <c r="W277" s="118"/>
      <c r="X277" s="119"/>
      <c r="Y277" s="120"/>
      <c r="Z277" s="66" t="str">
        <f t="shared" si="57"/>
        <v xml:space="preserve"> / </v>
      </c>
      <c r="AA277" s="87" t="str">
        <f t="shared" si="58"/>
        <v/>
      </c>
      <c r="AB277" s="87" t="str">
        <f>IF(I277="","",IF(I277="中間容量",J277,INDEX(※編集不可※選択項目!$E$2:$E$15,MATCH(新規登録用!I277,※編集不可※選択項目!$F$2:$F$15,0))))</f>
        <v/>
      </c>
      <c r="AC277" s="89" t="str">
        <f t="shared" si="67"/>
        <v/>
      </c>
      <c r="AD277" s="123">
        <f t="shared" si="68"/>
        <v>0</v>
      </c>
      <c r="AE277" s="123">
        <f t="shared" si="59"/>
        <v>0</v>
      </c>
      <c r="AF277" s="123" t="str">
        <f t="shared" si="69"/>
        <v/>
      </c>
      <c r="AG277" s="124">
        <f t="shared" si="60"/>
        <v>0</v>
      </c>
      <c r="AH277" s="124">
        <f t="shared" si="61"/>
        <v>0</v>
      </c>
    </row>
    <row r="278" spans="1:34" ht="25.15" customHeight="1">
      <c r="A278" s="55">
        <f t="shared" si="56"/>
        <v>267</v>
      </c>
      <c r="B278" s="56" t="str">
        <f t="shared" si="62"/>
        <v/>
      </c>
      <c r="C278" s="131"/>
      <c r="D278" s="57" t="str">
        <f t="shared" si="63"/>
        <v/>
      </c>
      <c r="E278" s="57" t="str">
        <f t="shared" si="64"/>
        <v/>
      </c>
      <c r="F278" s="32"/>
      <c r="G278" s="32"/>
      <c r="H278" s="32"/>
      <c r="I278" s="32"/>
      <c r="J278" s="147"/>
      <c r="K278" s="33" t="str">
        <f>IF(I278="中間容量","項番11に入力してください",IFERROR(VLOOKUP(Z278,※編集不可※選択項目!$U$4:$V$195,2,0),""))</f>
        <v/>
      </c>
      <c r="L278" s="147"/>
      <c r="M278" s="149"/>
      <c r="N278" s="64" t="str">
        <f>IFERROR(VLOOKUP(C278,Sheet1!$A$2:$F$134,6,0),"")</f>
        <v/>
      </c>
      <c r="O278" s="64" t="str">
        <f t="shared" si="65"/>
        <v/>
      </c>
      <c r="P278" s="32"/>
      <c r="Q278" s="32"/>
      <c r="R278" s="67"/>
      <c r="S278" s="140"/>
      <c r="T278" s="67"/>
      <c r="U278" s="71"/>
      <c r="V278" s="84" t="str">
        <f t="shared" si="66"/>
        <v/>
      </c>
      <c r="W278" s="118"/>
      <c r="X278" s="119"/>
      <c r="Y278" s="120"/>
      <c r="Z278" s="66" t="str">
        <f t="shared" si="57"/>
        <v xml:space="preserve"> / </v>
      </c>
      <c r="AA278" s="87" t="str">
        <f t="shared" si="58"/>
        <v/>
      </c>
      <c r="AB278" s="87" t="str">
        <f>IF(I278="","",IF(I278="中間容量",J278,INDEX(※編集不可※選択項目!$E$2:$E$15,MATCH(新規登録用!I278,※編集不可※選択項目!$F$2:$F$15,0))))</f>
        <v/>
      </c>
      <c r="AC278" s="89" t="str">
        <f t="shared" si="67"/>
        <v/>
      </c>
      <c r="AD278" s="123">
        <f t="shared" si="68"/>
        <v>0</v>
      </c>
      <c r="AE278" s="123">
        <f t="shared" si="59"/>
        <v>0</v>
      </c>
      <c r="AF278" s="123" t="str">
        <f t="shared" si="69"/>
        <v/>
      </c>
      <c r="AG278" s="124">
        <f t="shared" si="60"/>
        <v>0</v>
      </c>
      <c r="AH278" s="124">
        <f t="shared" si="61"/>
        <v>0</v>
      </c>
    </row>
    <row r="279" spans="1:34" ht="25.15" customHeight="1">
      <c r="A279" s="55">
        <f t="shared" si="56"/>
        <v>268</v>
      </c>
      <c r="B279" s="56" t="str">
        <f t="shared" si="62"/>
        <v/>
      </c>
      <c r="C279" s="131"/>
      <c r="D279" s="57" t="str">
        <f t="shared" si="63"/>
        <v/>
      </c>
      <c r="E279" s="57" t="str">
        <f t="shared" si="64"/>
        <v/>
      </c>
      <c r="F279" s="32"/>
      <c r="G279" s="32"/>
      <c r="H279" s="32"/>
      <c r="I279" s="32"/>
      <c r="J279" s="147"/>
      <c r="K279" s="33" t="str">
        <f>IF(I279="中間容量","項番11に入力してください",IFERROR(VLOOKUP(Z279,※編集不可※選択項目!$U$4:$V$195,2,0),""))</f>
        <v/>
      </c>
      <c r="L279" s="147"/>
      <c r="M279" s="149"/>
      <c r="N279" s="64" t="str">
        <f>IFERROR(VLOOKUP(C279,Sheet1!$A$2:$F$134,6,0),"")</f>
        <v/>
      </c>
      <c r="O279" s="64" t="str">
        <f t="shared" si="65"/>
        <v/>
      </c>
      <c r="P279" s="32"/>
      <c r="Q279" s="32"/>
      <c r="R279" s="67"/>
      <c r="S279" s="140"/>
      <c r="T279" s="67"/>
      <c r="U279" s="71"/>
      <c r="V279" s="84" t="str">
        <f t="shared" si="66"/>
        <v/>
      </c>
      <c r="W279" s="118"/>
      <c r="X279" s="119"/>
      <c r="Y279" s="120"/>
      <c r="Z279" s="66" t="str">
        <f t="shared" si="57"/>
        <v xml:space="preserve"> / </v>
      </c>
      <c r="AA279" s="87" t="str">
        <f t="shared" si="58"/>
        <v/>
      </c>
      <c r="AB279" s="87" t="str">
        <f>IF(I279="","",IF(I279="中間容量",J279,INDEX(※編集不可※選択項目!$E$2:$E$15,MATCH(新規登録用!I279,※編集不可※選択項目!$F$2:$F$15,0))))</f>
        <v/>
      </c>
      <c r="AC279" s="89" t="str">
        <f t="shared" si="67"/>
        <v/>
      </c>
      <c r="AD279" s="123">
        <f t="shared" si="68"/>
        <v>0</v>
      </c>
      <c r="AE279" s="123">
        <f t="shared" si="59"/>
        <v>0</v>
      </c>
      <c r="AF279" s="123" t="str">
        <f t="shared" si="69"/>
        <v/>
      </c>
      <c r="AG279" s="124">
        <f t="shared" si="60"/>
        <v>0</v>
      </c>
      <c r="AH279" s="124">
        <f t="shared" si="61"/>
        <v>0</v>
      </c>
    </row>
    <row r="280" spans="1:34" ht="25.15" customHeight="1">
      <c r="A280" s="55">
        <f t="shared" si="56"/>
        <v>269</v>
      </c>
      <c r="B280" s="56" t="str">
        <f t="shared" si="62"/>
        <v/>
      </c>
      <c r="C280" s="131"/>
      <c r="D280" s="57" t="str">
        <f t="shared" si="63"/>
        <v/>
      </c>
      <c r="E280" s="57" t="str">
        <f t="shared" si="64"/>
        <v/>
      </c>
      <c r="F280" s="32"/>
      <c r="G280" s="32"/>
      <c r="H280" s="32"/>
      <c r="I280" s="32"/>
      <c r="J280" s="147"/>
      <c r="K280" s="33" t="str">
        <f>IF(I280="中間容量","項番11に入力してください",IFERROR(VLOOKUP(Z280,※編集不可※選択項目!$U$4:$V$195,2,0),""))</f>
        <v/>
      </c>
      <c r="L280" s="147"/>
      <c r="M280" s="149"/>
      <c r="N280" s="64" t="str">
        <f>IFERROR(VLOOKUP(C280,Sheet1!$A$2:$F$134,6,0),"")</f>
        <v/>
      </c>
      <c r="O280" s="64" t="str">
        <f t="shared" si="65"/>
        <v/>
      </c>
      <c r="P280" s="32"/>
      <c r="Q280" s="32"/>
      <c r="R280" s="67"/>
      <c r="S280" s="140"/>
      <c r="T280" s="67"/>
      <c r="U280" s="71"/>
      <c r="V280" s="84" t="str">
        <f t="shared" si="66"/>
        <v/>
      </c>
      <c r="W280" s="118"/>
      <c r="X280" s="119"/>
      <c r="Y280" s="120"/>
      <c r="Z280" s="66" t="str">
        <f t="shared" si="57"/>
        <v xml:space="preserve"> / </v>
      </c>
      <c r="AA280" s="87" t="str">
        <f t="shared" si="58"/>
        <v/>
      </c>
      <c r="AB280" s="87" t="str">
        <f>IF(I280="","",IF(I280="中間容量",J280,INDEX(※編集不可※選択項目!$E$2:$E$15,MATCH(新規登録用!I280,※編集不可※選択項目!$F$2:$F$15,0))))</f>
        <v/>
      </c>
      <c r="AC280" s="89" t="str">
        <f t="shared" si="67"/>
        <v/>
      </c>
      <c r="AD280" s="123">
        <f t="shared" si="68"/>
        <v>0</v>
      </c>
      <c r="AE280" s="123">
        <f t="shared" si="59"/>
        <v>0</v>
      </c>
      <c r="AF280" s="123" t="str">
        <f t="shared" si="69"/>
        <v/>
      </c>
      <c r="AG280" s="124">
        <f t="shared" si="60"/>
        <v>0</v>
      </c>
      <c r="AH280" s="124">
        <f t="shared" si="61"/>
        <v>0</v>
      </c>
    </row>
    <row r="281" spans="1:34" ht="25.15" customHeight="1">
      <c r="A281" s="55">
        <f t="shared" si="56"/>
        <v>270</v>
      </c>
      <c r="B281" s="56" t="str">
        <f t="shared" si="62"/>
        <v/>
      </c>
      <c r="C281" s="131"/>
      <c r="D281" s="57" t="str">
        <f t="shared" si="63"/>
        <v/>
      </c>
      <c r="E281" s="57" t="str">
        <f t="shared" si="64"/>
        <v/>
      </c>
      <c r="F281" s="32"/>
      <c r="G281" s="32"/>
      <c r="H281" s="32"/>
      <c r="I281" s="32"/>
      <c r="J281" s="147"/>
      <c r="K281" s="33" t="str">
        <f>IF(I281="中間容量","項番11に入力してください",IFERROR(VLOOKUP(Z281,※編集不可※選択項目!$U$4:$V$195,2,0),""))</f>
        <v/>
      </c>
      <c r="L281" s="147"/>
      <c r="M281" s="149"/>
      <c r="N281" s="64" t="str">
        <f>IFERROR(VLOOKUP(C281,Sheet1!$A$2:$F$134,6,0),"")</f>
        <v/>
      </c>
      <c r="O281" s="64" t="str">
        <f t="shared" si="65"/>
        <v/>
      </c>
      <c r="P281" s="32"/>
      <c r="Q281" s="32"/>
      <c r="R281" s="67"/>
      <c r="S281" s="140"/>
      <c r="T281" s="67"/>
      <c r="U281" s="71"/>
      <c r="V281" s="84" t="str">
        <f t="shared" si="66"/>
        <v/>
      </c>
      <c r="W281" s="118"/>
      <c r="X281" s="119"/>
      <c r="Y281" s="120"/>
      <c r="Z281" s="66" t="str">
        <f t="shared" si="57"/>
        <v xml:space="preserve"> / </v>
      </c>
      <c r="AA281" s="87" t="str">
        <f t="shared" si="58"/>
        <v/>
      </c>
      <c r="AB281" s="87" t="str">
        <f>IF(I281="","",IF(I281="中間容量",J281,INDEX(※編集不可※選択項目!$E$2:$E$15,MATCH(新規登録用!I281,※編集不可※選択項目!$F$2:$F$15,0))))</f>
        <v/>
      </c>
      <c r="AC281" s="89" t="str">
        <f t="shared" si="67"/>
        <v/>
      </c>
      <c r="AD281" s="123">
        <f t="shared" si="68"/>
        <v>0</v>
      </c>
      <c r="AE281" s="123">
        <f t="shared" si="59"/>
        <v>0</v>
      </c>
      <c r="AF281" s="123" t="str">
        <f t="shared" si="69"/>
        <v/>
      </c>
      <c r="AG281" s="124">
        <f t="shared" si="60"/>
        <v>0</v>
      </c>
      <c r="AH281" s="124">
        <f t="shared" si="61"/>
        <v>0</v>
      </c>
    </row>
    <row r="282" spans="1:34" ht="25.15" customHeight="1">
      <c r="A282" s="55">
        <f t="shared" si="56"/>
        <v>271</v>
      </c>
      <c r="B282" s="56" t="str">
        <f t="shared" si="62"/>
        <v/>
      </c>
      <c r="C282" s="131"/>
      <c r="D282" s="57" t="str">
        <f t="shared" si="63"/>
        <v/>
      </c>
      <c r="E282" s="57" t="str">
        <f t="shared" si="64"/>
        <v/>
      </c>
      <c r="F282" s="32"/>
      <c r="G282" s="32"/>
      <c r="H282" s="32"/>
      <c r="I282" s="32"/>
      <c r="J282" s="147"/>
      <c r="K282" s="33" t="str">
        <f>IF(I282="中間容量","項番11に入力してください",IFERROR(VLOOKUP(Z282,※編集不可※選択項目!$U$4:$V$195,2,0),""))</f>
        <v/>
      </c>
      <c r="L282" s="147"/>
      <c r="M282" s="149"/>
      <c r="N282" s="64" t="str">
        <f>IFERROR(VLOOKUP(C282,Sheet1!$A$2:$F$134,6,0),"")</f>
        <v/>
      </c>
      <c r="O282" s="64" t="str">
        <f t="shared" si="65"/>
        <v/>
      </c>
      <c r="P282" s="32"/>
      <c r="Q282" s="32"/>
      <c r="R282" s="67"/>
      <c r="S282" s="140"/>
      <c r="T282" s="67"/>
      <c r="U282" s="71"/>
      <c r="V282" s="84" t="str">
        <f t="shared" si="66"/>
        <v/>
      </c>
      <c r="W282" s="118"/>
      <c r="X282" s="119"/>
      <c r="Y282" s="120"/>
      <c r="Z282" s="66" t="str">
        <f t="shared" si="57"/>
        <v xml:space="preserve"> / </v>
      </c>
      <c r="AA282" s="87" t="str">
        <f t="shared" si="58"/>
        <v/>
      </c>
      <c r="AB282" s="87" t="str">
        <f>IF(I282="","",IF(I282="中間容量",J282,INDEX(※編集不可※選択項目!$E$2:$E$15,MATCH(新規登録用!I282,※編集不可※選択項目!$F$2:$F$15,0))))</f>
        <v/>
      </c>
      <c r="AC282" s="89" t="str">
        <f t="shared" si="67"/>
        <v/>
      </c>
      <c r="AD282" s="123">
        <f t="shared" si="68"/>
        <v>0</v>
      </c>
      <c r="AE282" s="123">
        <f t="shared" si="59"/>
        <v>0</v>
      </c>
      <c r="AF282" s="123" t="str">
        <f t="shared" si="69"/>
        <v/>
      </c>
      <c r="AG282" s="124">
        <f t="shared" si="60"/>
        <v>0</v>
      </c>
      <c r="AH282" s="124">
        <f t="shared" si="61"/>
        <v>0</v>
      </c>
    </row>
    <row r="283" spans="1:34" ht="25.15" customHeight="1">
      <c r="A283" s="55">
        <f t="shared" si="56"/>
        <v>272</v>
      </c>
      <c r="B283" s="56" t="str">
        <f t="shared" si="62"/>
        <v/>
      </c>
      <c r="C283" s="131"/>
      <c r="D283" s="57" t="str">
        <f t="shared" si="63"/>
        <v/>
      </c>
      <c r="E283" s="57" t="str">
        <f t="shared" si="64"/>
        <v/>
      </c>
      <c r="F283" s="32"/>
      <c r="G283" s="32"/>
      <c r="H283" s="32"/>
      <c r="I283" s="32"/>
      <c r="J283" s="147"/>
      <c r="K283" s="33" t="str">
        <f>IF(I283="中間容量","項番11に入力してください",IFERROR(VLOOKUP(Z283,※編集不可※選択項目!$U$4:$V$195,2,0),""))</f>
        <v/>
      </c>
      <c r="L283" s="147"/>
      <c r="M283" s="149"/>
      <c r="N283" s="64" t="str">
        <f>IFERROR(VLOOKUP(C283,Sheet1!$A$2:$F$134,6,0),"")</f>
        <v/>
      </c>
      <c r="O283" s="64" t="str">
        <f t="shared" si="65"/>
        <v/>
      </c>
      <c r="P283" s="32"/>
      <c r="Q283" s="32"/>
      <c r="R283" s="67"/>
      <c r="S283" s="140"/>
      <c r="T283" s="67"/>
      <c r="U283" s="71"/>
      <c r="V283" s="84" t="str">
        <f t="shared" si="66"/>
        <v/>
      </c>
      <c r="W283" s="118"/>
      <c r="X283" s="119"/>
      <c r="Y283" s="120"/>
      <c r="Z283" s="66" t="str">
        <f t="shared" si="57"/>
        <v xml:space="preserve"> / </v>
      </c>
      <c r="AA283" s="87" t="str">
        <f t="shared" si="58"/>
        <v/>
      </c>
      <c r="AB283" s="87" t="str">
        <f>IF(I283="","",IF(I283="中間容量",J283,INDEX(※編集不可※選択項目!$E$2:$E$15,MATCH(新規登録用!I283,※編集不可※選択項目!$F$2:$F$15,0))))</f>
        <v/>
      </c>
      <c r="AC283" s="89" t="str">
        <f t="shared" si="67"/>
        <v/>
      </c>
      <c r="AD283" s="123">
        <f t="shared" si="68"/>
        <v>0</v>
      </c>
      <c r="AE283" s="123">
        <f t="shared" si="59"/>
        <v>0</v>
      </c>
      <c r="AF283" s="123" t="str">
        <f t="shared" si="69"/>
        <v/>
      </c>
      <c r="AG283" s="124">
        <f t="shared" si="60"/>
        <v>0</v>
      </c>
      <c r="AH283" s="124">
        <f t="shared" si="61"/>
        <v>0</v>
      </c>
    </row>
    <row r="284" spans="1:34" ht="25.15" customHeight="1">
      <c r="A284" s="55">
        <f t="shared" si="56"/>
        <v>273</v>
      </c>
      <c r="B284" s="56" t="str">
        <f t="shared" si="62"/>
        <v/>
      </c>
      <c r="C284" s="131"/>
      <c r="D284" s="57" t="str">
        <f t="shared" si="63"/>
        <v/>
      </c>
      <c r="E284" s="57" t="str">
        <f t="shared" si="64"/>
        <v/>
      </c>
      <c r="F284" s="32"/>
      <c r="G284" s="32"/>
      <c r="H284" s="32"/>
      <c r="I284" s="32"/>
      <c r="J284" s="147"/>
      <c r="K284" s="33" t="str">
        <f>IF(I284="中間容量","項番11に入力してください",IFERROR(VLOOKUP(Z284,※編集不可※選択項目!$U$4:$V$195,2,0),""))</f>
        <v/>
      </c>
      <c r="L284" s="147"/>
      <c r="M284" s="149"/>
      <c r="N284" s="64" t="str">
        <f>IFERROR(VLOOKUP(C284,Sheet1!$A$2:$F$134,6,0),"")</f>
        <v/>
      </c>
      <c r="O284" s="64" t="str">
        <f t="shared" si="65"/>
        <v/>
      </c>
      <c r="P284" s="32"/>
      <c r="Q284" s="32"/>
      <c r="R284" s="67"/>
      <c r="S284" s="140"/>
      <c r="T284" s="67"/>
      <c r="U284" s="71"/>
      <c r="V284" s="84" t="str">
        <f t="shared" si="66"/>
        <v/>
      </c>
      <c r="W284" s="118"/>
      <c r="X284" s="119"/>
      <c r="Y284" s="120"/>
      <c r="Z284" s="66" t="str">
        <f t="shared" si="57"/>
        <v xml:space="preserve"> / </v>
      </c>
      <c r="AA284" s="87" t="str">
        <f t="shared" si="58"/>
        <v/>
      </c>
      <c r="AB284" s="87" t="str">
        <f>IF(I284="","",IF(I284="中間容量",J284,INDEX(※編集不可※選択項目!$E$2:$E$15,MATCH(新規登録用!I284,※編集不可※選択項目!$F$2:$F$15,0))))</f>
        <v/>
      </c>
      <c r="AC284" s="89" t="str">
        <f t="shared" si="67"/>
        <v/>
      </c>
      <c r="AD284" s="123">
        <f t="shared" si="68"/>
        <v>0</v>
      </c>
      <c r="AE284" s="123">
        <f t="shared" si="59"/>
        <v>0</v>
      </c>
      <c r="AF284" s="123" t="str">
        <f t="shared" si="69"/>
        <v/>
      </c>
      <c r="AG284" s="124">
        <f t="shared" si="60"/>
        <v>0</v>
      </c>
      <c r="AH284" s="124">
        <f t="shared" si="61"/>
        <v>0</v>
      </c>
    </row>
    <row r="285" spans="1:34" ht="25.15" customHeight="1">
      <c r="A285" s="55">
        <f t="shared" si="56"/>
        <v>274</v>
      </c>
      <c r="B285" s="56" t="str">
        <f t="shared" si="62"/>
        <v/>
      </c>
      <c r="C285" s="131"/>
      <c r="D285" s="57" t="str">
        <f t="shared" si="63"/>
        <v/>
      </c>
      <c r="E285" s="57" t="str">
        <f t="shared" si="64"/>
        <v/>
      </c>
      <c r="F285" s="32"/>
      <c r="G285" s="32"/>
      <c r="H285" s="32"/>
      <c r="I285" s="32"/>
      <c r="J285" s="147"/>
      <c r="K285" s="33" t="str">
        <f>IF(I285="中間容量","項番11に入力してください",IFERROR(VLOOKUP(Z285,※編集不可※選択項目!$U$4:$V$195,2,0),""))</f>
        <v/>
      </c>
      <c r="L285" s="147"/>
      <c r="M285" s="149"/>
      <c r="N285" s="64" t="str">
        <f>IFERROR(VLOOKUP(C285,Sheet1!$A$2:$F$134,6,0),"")</f>
        <v/>
      </c>
      <c r="O285" s="64" t="str">
        <f t="shared" si="65"/>
        <v/>
      </c>
      <c r="P285" s="32"/>
      <c r="Q285" s="32"/>
      <c r="R285" s="67"/>
      <c r="S285" s="140"/>
      <c r="T285" s="67"/>
      <c r="U285" s="71"/>
      <c r="V285" s="84" t="str">
        <f t="shared" si="66"/>
        <v/>
      </c>
      <c r="W285" s="118"/>
      <c r="X285" s="119"/>
      <c r="Y285" s="120"/>
      <c r="Z285" s="66" t="str">
        <f t="shared" si="57"/>
        <v xml:space="preserve"> / </v>
      </c>
      <c r="AA285" s="87" t="str">
        <f t="shared" si="58"/>
        <v/>
      </c>
      <c r="AB285" s="87" t="str">
        <f>IF(I285="","",IF(I285="中間容量",J285,INDEX(※編集不可※選択項目!$E$2:$E$15,MATCH(新規登録用!I285,※編集不可※選択項目!$F$2:$F$15,0))))</f>
        <v/>
      </c>
      <c r="AC285" s="89" t="str">
        <f t="shared" si="67"/>
        <v/>
      </c>
      <c r="AD285" s="123">
        <f t="shared" si="68"/>
        <v>0</v>
      </c>
      <c r="AE285" s="123">
        <f t="shared" si="59"/>
        <v>0</v>
      </c>
      <c r="AF285" s="123" t="str">
        <f t="shared" si="69"/>
        <v/>
      </c>
      <c r="AG285" s="124">
        <f t="shared" si="60"/>
        <v>0</v>
      </c>
      <c r="AH285" s="124">
        <f t="shared" si="61"/>
        <v>0</v>
      </c>
    </row>
    <row r="286" spans="1:34" ht="25.15" customHeight="1">
      <c r="A286" s="55">
        <f t="shared" si="56"/>
        <v>275</v>
      </c>
      <c r="B286" s="56" t="str">
        <f t="shared" si="62"/>
        <v/>
      </c>
      <c r="C286" s="131"/>
      <c r="D286" s="57" t="str">
        <f t="shared" si="63"/>
        <v/>
      </c>
      <c r="E286" s="57" t="str">
        <f t="shared" si="64"/>
        <v/>
      </c>
      <c r="F286" s="32"/>
      <c r="G286" s="32"/>
      <c r="H286" s="32"/>
      <c r="I286" s="32"/>
      <c r="J286" s="147"/>
      <c r="K286" s="33" t="str">
        <f>IF(I286="中間容量","項番11に入力してください",IFERROR(VLOOKUP(Z286,※編集不可※選択項目!$U$4:$V$195,2,0),""))</f>
        <v/>
      </c>
      <c r="L286" s="147"/>
      <c r="M286" s="149"/>
      <c r="N286" s="64" t="str">
        <f>IFERROR(VLOOKUP(C286,Sheet1!$A$2:$F$134,6,0),"")</f>
        <v/>
      </c>
      <c r="O286" s="64" t="str">
        <f t="shared" si="65"/>
        <v/>
      </c>
      <c r="P286" s="32"/>
      <c r="Q286" s="32"/>
      <c r="R286" s="67"/>
      <c r="S286" s="140"/>
      <c r="T286" s="67"/>
      <c r="U286" s="71"/>
      <c r="V286" s="84" t="str">
        <f t="shared" si="66"/>
        <v/>
      </c>
      <c r="W286" s="118"/>
      <c r="X286" s="119"/>
      <c r="Y286" s="120"/>
      <c r="Z286" s="66" t="str">
        <f t="shared" si="57"/>
        <v xml:space="preserve"> / </v>
      </c>
      <c r="AA286" s="87" t="str">
        <f t="shared" si="58"/>
        <v/>
      </c>
      <c r="AB286" s="87" t="str">
        <f>IF(I286="","",IF(I286="中間容量",J286,INDEX(※編集不可※選択項目!$E$2:$E$15,MATCH(新規登録用!I286,※編集不可※選択項目!$F$2:$F$15,0))))</f>
        <v/>
      </c>
      <c r="AC286" s="89" t="str">
        <f t="shared" si="67"/>
        <v/>
      </c>
      <c r="AD286" s="123">
        <f t="shared" si="68"/>
        <v>0</v>
      </c>
      <c r="AE286" s="123">
        <f t="shared" si="59"/>
        <v>0</v>
      </c>
      <c r="AF286" s="123" t="str">
        <f t="shared" si="69"/>
        <v/>
      </c>
      <c r="AG286" s="124">
        <f t="shared" si="60"/>
        <v>0</v>
      </c>
      <c r="AH286" s="124">
        <f t="shared" si="61"/>
        <v>0</v>
      </c>
    </row>
    <row r="287" spans="1:34" ht="25.15" customHeight="1">
      <c r="A287" s="55">
        <f t="shared" si="56"/>
        <v>276</v>
      </c>
      <c r="B287" s="56" t="str">
        <f t="shared" si="62"/>
        <v/>
      </c>
      <c r="C287" s="131"/>
      <c r="D287" s="57" t="str">
        <f t="shared" si="63"/>
        <v/>
      </c>
      <c r="E287" s="57" t="str">
        <f t="shared" si="64"/>
        <v/>
      </c>
      <c r="F287" s="32"/>
      <c r="G287" s="32"/>
      <c r="H287" s="32"/>
      <c r="I287" s="32"/>
      <c r="J287" s="147"/>
      <c r="K287" s="33" t="str">
        <f>IF(I287="中間容量","項番11に入力してください",IFERROR(VLOOKUP(Z287,※編集不可※選択項目!$U$4:$V$195,2,0),""))</f>
        <v/>
      </c>
      <c r="L287" s="147"/>
      <c r="M287" s="149"/>
      <c r="N287" s="64" t="str">
        <f>IFERROR(VLOOKUP(C287,Sheet1!$A$2:$F$134,6,0),"")</f>
        <v/>
      </c>
      <c r="O287" s="64" t="str">
        <f t="shared" si="65"/>
        <v/>
      </c>
      <c r="P287" s="32"/>
      <c r="Q287" s="32"/>
      <c r="R287" s="67"/>
      <c r="S287" s="140"/>
      <c r="T287" s="67"/>
      <c r="U287" s="71"/>
      <c r="V287" s="84" t="str">
        <f t="shared" si="66"/>
        <v/>
      </c>
      <c r="W287" s="118"/>
      <c r="X287" s="119"/>
      <c r="Y287" s="120"/>
      <c r="Z287" s="66" t="str">
        <f t="shared" si="57"/>
        <v xml:space="preserve"> / </v>
      </c>
      <c r="AA287" s="87" t="str">
        <f t="shared" si="58"/>
        <v/>
      </c>
      <c r="AB287" s="87" t="str">
        <f>IF(I287="","",IF(I287="中間容量",J287,INDEX(※編集不可※選択項目!$E$2:$E$15,MATCH(新規登録用!I287,※編集不可※選択項目!$F$2:$F$15,0))))</f>
        <v/>
      </c>
      <c r="AC287" s="89" t="str">
        <f t="shared" si="67"/>
        <v/>
      </c>
      <c r="AD287" s="123">
        <f t="shared" si="68"/>
        <v>0</v>
      </c>
      <c r="AE287" s="123">
        <f t="shared" si="59"/>
        <v>0</v>
      </c>
      <c r="AF287" s="123" t="str">
        <f t="shared" si="69"/>
        <v/>
      </c>
      <c r="AG287" s="124">
        <f t="shared" si="60"/>
        <v>0</v>
      </c>
      <c r="AH287" s="124">
        <f t="shared" si="61"/>
        <v>0</v>
      </c>
    </row>
    <row r="288" spans="1:34" ht="25.15" customHeight="1">
      <c r="A288" s="55">
        <f t="shared" si="56"/>
        <v>277</v>
      </c>
      <c r="B288" s="56" t="str">
        <f t="shared" si="62"/>
        <v/>
      </c>
      <c r="C288" s="131"/>
      <c r="D288" s="57" t="str">
        <f t="shared" si="63"/>
        <v/>
      </c>
      <c r="E288" s="57" t="str">
        <f t="shared" si="64"/>
        <v/>
      </c>
      <c r="F288" s="32"/>
      <c r="G288" s="32"/>
      <c r="H288" s="32"/>
      <c r="I288" s="32"/>
      <c r="J288" s="147"/>
      <c r="K288" s="33" t="str">
        <f>IF(I288="中間容量","項番11に入力してください",IFERROR(VLOOKUP(Z288,※編集不可※選択項目!$U$4:$V$195,2,0),""))</f>
        <v/>
      </c>
      <c r="L288" s="147"/>
      <c r="M288" s="149"/>
      <c r="N288" s="64" t="str">
        <f>IFERROR(VLOOKUP(C288,Sheet1!$A$2:$F$134,6,0),"")</f>
        <v/>
      </c>
      <c r="O288" s="64" t="str">
        <f t="shared" si="65"/>
        <v/>
      </c>
      <c r="P288" s="32"/>
      <c r="Q288" s="32"/>
      <c r="R288" s="67"/>
      <c r="S288" s="140"/>
      <c r="T288" s="67"/>
      <c r="U288" s="71"/>
      <c r="V288" s="84" t="str">
        <f t="shared" si="66"/>
        <v/>
      </c>
      <c r="W288" s="118"/>
      <c r="X288" s="119"/>
      <c r="Y288" s="120"/>
      <c r="Z288" s="66" t="str">
        <f t="shared" si="57"/>
        <v xml:space="preserve"> / </v>
      </c>
      <c r="AA288" s="87" t="str">
        <f t="shared" si="58"/>
        <v/>
      </c>
      <c r="AB288" s="87" t="str">
        <f>IF(I288="","",IF(I288="中間容量",J288,INDEX(※編集不可※選択項目!$E$2:$E$15,MATCH(新規登録用!I288,※編集不可※選択項目!$F$2:$F$15,0))))</f>
        <v/>
      </c>
      <c r="AC288" s="89" t="str">
        <f t="shared" si="67"/>
        <v/>
      </c>
      <c r="AD288" s="123">
        <f t="shared" si="68"/>
        <v>0</v>
      </c>
      <c r="AE288" s="123">
        <f t="shared" si="59"/>
        <v>0</v>
      </c>
      <c r="AF288" s="123" t="str">
        <f t="shared" si="69"/>
        <v/>
      </c>
      <c r="AG288" s="124">
        <f t="shared" si="60"/>
        <v>0</v>
      </c>
      <c r="AH288" s="124">
        <f t="shared" si="61"/>
        <v>0</v>
      </c>
    </row>
    <row r="289" spans="1:34" ht="25.15" customHeight="1">
      <c r="A289" s="55">
        <f t="shared" si="56"/>
        <v>278</v>
      </c>
      <c r="B289" s="56" t="str">
        <f t="shared" si="62"/>
        <v/>
      </c>
      <c r="C289" s="131"/>
      <c r="D289" s="57" t="str">
        <f t="shared" si="63"/>
        <v/>
      </c>
      <c r="E289" s="57" t="str">
        <f t="shared" si="64"/>
        <v/>
      </c>
      <c r="F289" s="32"/>
      <c r="G289" s="32"/>
      <c r="H289" s="32"/>
      <c r="I289" s="32"/>
      <c r="J289" s="147"/>
      <c r="K289" s="33" t="str">
        <f>IF(I289="中間容量","項番11に入力してください",IFERROR(VLOOKUP(Z289,※編集不可※選択項目!$U$4:$V$195,2,0),""))</f>
        <v/>
      </c>
      <c r="L289" s="147"/>
      <c r="M289" s="149"/>
      <c r="N289" s="64" t="str">
        <f>IFERROR(VLOOKUP(C289,Sheet1!$A$2:$F$134,6,0),"")</f>
        <v/>
      </c>
      <c r="O289" s="64" t="str">
        <f t="shared" si="65"/>
        <v/>
      </c>
      <c r="P289" s="32"/>
      <c r="Q289" s="32"/>
      <c r="R289" s="67"/>
      <c r="S289" s="140"/>
      <c r="T289" s="67"/>
      <c r="U289" s="71"/>
      <c r="V289" s="84" t="str">
        <f t="shared" si="66"/>
        <v/>
      </c>
      <c r="W289" s="118"/>
      <c r="X289" s="119"/>
      <c r="Y289" s="120"/>
      <c r="Z289" s="66" t="str">
        <f t="shared" si="57"/>
        <v xml:space="preserve"> / </v>
      </c>
      <c r="AA289" s="87" t="str">
        <f t="shared" si="58"/>
        <v/>
      </c>
      <c r="AB289" s="87" t="str">
        <f>IF(I289="","",IF(I289="中間容量",J289,INDEX(※編集不可※選択項目!$E$2:$E$15,MATCH(新規登録用!I289,※編集不可※選択項目!$F$2:$F$15,0))))</f>
        <v/>
      </c>
      <c r="AC289" s="89" t="str">
        <f t="shared" si="67"/>
        <v/>
      </c>
      <c r="AD289" s="123">
        <f t="shared" si="68"/>
        <v>0</v>
      </c>
      <c r="AE289" s="123">
        <f t="shared" si="59"/>
        <v>0</v>
      </c>
      <c r="AF289" s="123" t="str">
        <f t="shared" si="69"/>
        <v/>
      </c>
      <c r="AG289" s="124">
        <f t="shared" si="60"/>
        <v>0</v>
      </c>
      <c r="AH289" s="124">
        <f t="shared" si="61"/>
        <v>0</v>
      </c>
    </row>
    <row r="290" spans="1:34" ht="25.15" customHeight="1">
      <c r="A290" s="55">
        <f t="shared" si="56"/>
        <v>279</v>
      </c>
      <c r="B290" s="56" t="str">
        <f t="shared" si="62"/>
        <v/>
      </c>
      <c r="C290" s="131"/>
      <c r="D290" s="57" t="str">
        <f t="shared" si="63"/>
        <v/>
      </c>
      <c r="E290" s="57" t="str">
        <f t="shared" si="64"/>
        <v/>
      </c>
      <c r="F290" s="32"/>
      <c r="G290" s="32"/>
      <c r="H290" s="32"/>
      <c r="I290" s="32"/>
      <c r="J290" s="147"/>
      <c r="K290" s="33" t="str">
        <f>IF(I290="中間容量","項番11に入力してください",IFERROR(VLOOKUP(Z290,※編集不可※選択項目!$U$4:$V$195,2,0),""))</f>
        <v/>
      </c>
      <c r="L290" s="147"/>
      <c r="M290" s="149"/>
      <c r="N290" s="64" t="str">
        <f>IFERROR(VLOOKUP(C290,Sheet1!$A$2:$F$134,6,0),"")</f>
        <v/>
      </c>
      <c r="O290" s="64" t="str">
        <f t="shared" si="65"/>
        <v/>
      </c>
      <c r="P290" s="32"/>
      <c r="Q290" s="32"/>
      <c r="R290" s="67"/>
      <c r="S290" s="140"/>
      <c r="T290" s="67"/>
      <c r="U290" s="71"/>
      <c r="V290" s="84" t="str">
        <f t="shared" si="66"/>
        <v/>
      </c>
      <c r="W290" s="118"/>
      <c r="X290" s="119"/>
      <c r="Y290" s="120"/>
      <c r="Z290" s="66" t="str">
        <f t="shared" si="57"/>
        <v xml:space="preserve"> / </v>
      </c>
      <c r="AA290" s="87" t="str">
        <f t="shared" si="58"/>
        <v/>
      </c>
      <c r="AB290" s="87" t="str">
        <f>IF(I290="","",IF(I290="中間容量",J290,INDEX(※編集不可※選択項目!$E$2:$E$15,MATCH(新規登録用!I290,※編集不可※選択項目!$F$2:$F$15,0))))</f>
        <v/>
      </c>
      <c r="AC290" s="89" t="str">
        <f t="shared" si="67"/>
        <v/>
      </c>
      <c r="AD290" s="123">
        <f t="shared" si="68"/>
        <v>0</v>
      </c>
      <c r="AE290" s="123">
        <f t="shared" si="59"/>
        <v>0</v>
      </c>
      <c r="AF290" s="123" t="str">
        <f t="shared" si="69"/>
        <v/>
      </c>
      <c r="AG290" s="124">
        <f t="shared" si="60"/>
        <v>0</v>
      </c>
      <c r="AH290" s="124">
        <f t="shared" si="61"/>
        <v>0</v>
      </c>
    </row>
    <row r="291" spans="1:34" ht="25.15" customHeight="1">
      <c r="A291" s="55">
        <f t="shared" si="56"/>
        <v>280</v>
      </c>
      <c r="B291" s="56" t="str">
        <f t="shared" si="62"/>
        <v/>
      </c>
      <c r="C291" s="131"/>
      <c r="D291" s="57" t="str">
        <f t="shared" si="63"/>
        <v/>
      </c>
      <c r="E291" s="57" t="str">
        <f t="shared" si="64"/>
        <v/>
      </c>
      <c r="F291" s="32"/>
      <c r="G291" s="32"/>
      <c r="H291" s="32"/>
      <c r="I291" s="32"/>
      <c r="J291" s="147"/>
      <c r="K291" s="33" t="str">
        <f>IF(I291="中間容量","項番11に入力してください",IFERROR(VLOOKUP(Z291,※編集不可※選択項目!$U$4:$V$195,2,0),""))</f>
        <v/>
      </c>
      <c r="L291" s="147"/>
      <c r="M291" s="149"/>
      <c r="N291" s="64" t="str">
        <f>IFERROR(VLOOKUP(C291,Sheet1!$A$2:$F$134,6,0),"")</f>
        <v/>
      </c>
      <c r="O291" s="64" t="str">
        <f t="shared" si="65"/>
        <v/>
      </c>
      <c r="P291" s="32"/>
      <c r="Q291" s="32"/>
      <c r="R291" s="67"/>
      <c r="S291" s="140"/>
      <c r="T291" s="67"/>
      <c r="U291" s="71"/>
      <c r="V291" s="84" t="str">
        <f t="shared" si="66"/>
        <v/>
      </c>
      <c r="W291" s="118"/>
      <c r="X291" s="119"/>
      <c r="Y291" s="120"/>
      <c r="Z291" s="66" t="str">
        <f t="shared" si="57"/>
        <v xml:space="preserve"> / </v>
      </c>
      <c r="AA291" s="87" t="str">
        <f t="shared" si="58"/>
        <v/>
      </c>
      <c r="AB291" s="87" t="str">
        <f>IF(I291="","",IF(I291="中間容量",J291,INDEX(※編集不可※選択項目!$E$2:$E$15,MATCH(新規登録用!I291,※編集不可※選択項目!$F$2:$F$15,0))))</f>
        <v/>
      </c>
      <c r="AC291" s="89" t="str">
        <f t="shared" si="67"/>
        <v/>
      </c>
      <c r="AD291" s="123">
        <f t="shared" si="68"/>
        <v>0</v>
      </c>
      <c r="AE291" s="123">
        <f t="shared" si="59"/>
        <v>0</v>
      </c>
      <c r="AF291" s="123" t="str">
        <f t="shared" si="69"/>
        <v/>
      </c>
      <c r="AG291" s="124">
        <f t="shared" si="60"/>
        <v>0</v>
      </c>
      <c r="AH291" s="124">
        <f t="shared" si="61"/>
        <v>0</v>
      </c>
    </row>
    <row r="292" spans="1:34" ht="25.15" customHeight="1">
      <c r="A292" s="55">
        <f t="shared" si="56"/>
        <v>281</v>
      </c>
      <c r="B292" s="56" t="str">
        <f t="shared" si="62"/>
        <v/>
      </c>
      <c r="C292" s="131"/>
      <c r="D292" s="57" t="str">
        <f t="shared" si="63"/>
        <v/>
      </c>
      <c r="E292" s="57" t="str">
        <f t="shared" si="64"/>
        <v/>
      </c>
      <c r="F292" s="32"/>
      <c r="G292" s="32"/>
      <c r="H292" s="32"/>
      <c r="I292" s="32"/>
      <c r="J292" s="147"/>
      <c r="K292" s="33" t="str">
        <f>IF(I292="中間容量","項番11に入力してください",IFERROR(VLOOKUP(Z292,※編集不可※選択項目!$U$4:$V$195,2,0),""))</f>
        <v/>
      </c>
      <c r="L292" s="147"/>
      <c r="M292" s="149"/>
      <c r="N292" s="64" t="str">
        <f>IFERROR(VLOOKUP(C292,Sheet1!$A$2:$F$134,6,0),"")</f>
        <v/>
      </c>
      <c r="O292" s="64" t="str">
        <f t="shared" si="65"/>
        <v/>
      </c>
      <c r="P292" s="32"/>
      <c r="Q292" s="32"/>
      <c r="R292" s="67"/>
      <c r="S292" s="140"/>
      <c r="T292" s="67"/>
      <c r="U292" s="71"/>
      <c r="V292" s="84" t="str">
        <f t="shared" si="66"/>
        <v/>
      </c>
      <c r="W292" s="118"/>
      <c r="X292" s="119"/>
      <c r="Y292" s="120"/>
      <c r="Z292" s="66" t="str">
        <f t="shared" si="57"/>
        <v xml:space="preserve"> / </v>
      </c>
      <c r="AA292" s="87" t="str">
        <f t="shared" si="58"/>
        <v/>
      </c>
      <c r="AB292" s="87" t="str">
        <f>IF(I292="","",IF(I292="中間容量",J292,INDEX(※編集不可※選択項目!$E$2:$E$15,MATCH(新規登録用!I292,※編集不可※選択項目!$F$2:$F$15,0))))</f>
        <v/>
      </c>
      <c r="AC292" s="89" t="str">
        <f t="shared" si="67"/>
        <v/>
      </c>
      <c r="AD292" s="123">
        <f t="shared" si="68"/>
        <v>0</v>
      </c>
      <c r="AE292" s="123">
        <f t="shared" si="59"/>
        <v>0</v>
      </c>
      <c r="AF292" s="123" t="str">
        <f t="shared" si="69"/>
        <v/>
      </c>
      <c r="AG292" s="124">
        <f t="shared" si="60"/>
        <v>0</v>
      </c>
      <c r="AH292" s="124">
        <f t="shared" si="61"/>
        <v>0</v>
      </c>
    </row>
    <row r="293" spans="1:34" ht="25.15" customHeight="1">
      <c r="A293" s="55">
        <f t="shared" si="56"/>
        <v>282</v>
      </c>
      <c r="B293" s="56" t="str">
        <f t="shared" si="62"/>
        <v/>
      </c>
      <c r="C293" s="131"/>
      <c r="D293" s="57" t="str">
        <f t="shared" si="63"/>
        <v/>
      </c>
      <c r="E293" s="57" t="str">
        <f t="shared" si="64"/>
        <v/>
      </c>
      <c r="F293" s="32"/>
      <c r="G293" s="32"/>
      <c r="H293" s="32"/>
      <c r="I293" s="32"/>
      <c r="J293" s="147"/>
      <c r="K293" s="33" t="str">
        <f>IF(I293="中間容量","項番11に入力してください",IFERROR(VLOOKUP(Z293,※編集不可※選択項目!$U$4:$V$195,2,0),""))</f>
        <v/>
      </c>
      <c r="L293" s="147"/>
      <c r="M293" s="149"/>
      <c r="N293" s="64" t="str">
        <f>IFERROR(VLOOKUP(C293,Sheet1!$A$2:$F$134,6,0),"")</f>
        <v/>
      </c>
      <c r="O293" s="64" t="str">
        <f t="shared" si="65"/>
        <v/>
      </c>
      <c r="P293" s="32"/>
      <c r="Q293" s="32"/>
      <c r="R293" s="67"/>
      <c r="S293" s="140"/>
      <c r="T293" s="67"/>
      <c r="U293" s="71"/>
      <c r="V293" s="84" t="str">
        <f t="shared" si="66"/>
        <v/>
      </c>
      <c r="W293" s="118"/>
      <c r="X293" s="119"/>
      <c r="Y293" s="120"/>
      <c r="Z293" s="66" t="str">
        <f t="shared" si="57"/>
        <v xml:space="preserve"> / </v>
      </c>
      <c r="AA293" s="87" t="str">
        <f t="shared" si="58"/>
        <v/>
      </c>
      <c r="AB293" s="87" t="str">
        <f>IF(I293="","",IF(I293="中間容量",J293,INDEX(※編集不可※選択項目!$E$2:$E$15,MATCH(新規登録用!I293,※編集不可※選択項目!$F$2:$F$15,0))))</f>
        <v/>
      </c>
      <c r="AC293" s="89" t="str">
        <f t="shared" si="67"/>
        <v/>
      </c>
      <c r="AD293" s="123">
        <f t="shared" si="68"/>
        <v>0</v>
      </c>
      <c r="AE293" s="123">
        <f t="shared" si="59"/>
        <v>0</v>
      </c>
      <c r="AF293" s="123" t="str">
        <f t="shared" si="69"/>
        <v/>
      </c>
      <c r="AG293" s="124">
        <f t="shared" si="60"/>
        <v>0</v>
      </c>
      <c r="AH293" s="124">
        <f t="shared" si="61"/>
        <v>0</v>
      </c>
    </row>
    <row r="294" spans="1:34" ht="25.15" customHeight="1">
      <c r="A294" s="55">
        <f t="shared" si="56"/>
        <v>283</v>
      </c>
      <c r="B294" s="56" t="str">
        <f t="shared" si="62"/>
        <v/>
      </c>
      <c r="C294" s="131"/>
      <c r="D294" s="57" t="str">
        <f t="shared" si="63"/>
        <v/>
      </c>
      <c r="E294" s="57" t="str">
        <f t="shared" si="64"/>
        <v/>
      </c>
      <c r="F294" s="32"/>
      <c r="G294" s="32"/>
      <c r="H294" s="32"/>
      <c r="I294" s="32"/>
      <c r="J294" s="147"/>
      <c r="K294" s="33" t="str">
        <f>IF(I294="中間容量","項番11に入力してください",IFERROR(VLOOKUP(Z294,※編集不可※選択項目!$U$4:$V$195,2,0),""))</f>
        <v/>
      </c>
      <c r="L294" s="147"/>
      <c r="M294" s="149"/>
      <c r="N294" s="64" t="str">
        <f>IFERROR(VLOOKUP(C294,Sheet1!$A$2:$F$134,6,0),"")</f>
        <v/>
      </c>
      <c r="O294" s="64" t="str">
        <f t="shared" si="65"/>
        <v/>
      </c>
      <c r="P294" s="32"/>
      <c r="Q294" s="32"/>
      <c r="R294" s="67"/>
      <c r="S294" s="140"/>
      <c r="T294" s="67"/>
      <c r="U294" s="71"/>
      <c r="V294" s="84" t="str">
        <f t="shared" si="66"/>
        <v/>
      </c>
      <c r="W294" s="118"/>
      <c r="X294" s="119"/>
      <c r="Y294" s="120"/>
      <c r="Z294" s="66" t="str">
        <f t="shared" si="57"/>
        <v xml:space="preserve"> / </v>
      </c>
      <c r="AA294" s="87" t="str">
        <f t="shared" si="58"/>
        <v/>
      </c>
      <c r="AB294" s="87" t="str">
        <f>IF(I294="","",IF(I294="中間容量",J294,INDEX(※編集不可※選択項目!$E$2:$E$15,MATCH(新規登録用!I294,※編集不可※選択項目!$F$2:$F$15,0))))</f>
        <v/>
      </c>
      <c r="AC294" s="89" t="str">
        <f t="shared" si="67"/>
        <v/>
      </c>
      <c r="AD294" s="123">
        <f t="shared" si="68"/>
        <v>0</v>
      </c>
      <c r="AE294" s="123">
        <f t="shared" si="59"/>
        <v>0</v>
      </c>
      <c r="AF294" s="123" t="str">
        <f t="shared" si="69"/>
        <v/>
      </c>
      <c r="AG294" s="124">
        <f t="shared" si="60"/>
        <v>0</v>
      </c>
      <c r="AH294" s="124">
        <f t="shared" si="61"/>
        <v>0</v>
      </c>
    </row>
    <row r="295" spans="1:34" ht="25.15" customHeight="1">
      <c r="A295" s="55">
        <f t="shared" si="56"/>
        <v>284</v>
      </c>
      <c r="B295" s="56" t="str">
        <f t="shared" si="62"/>
        <v/>
      </c>
      <c r="C295" s="131"/>
      <c r="D295" s="57" t="str">
        <f t="shared" si="63"/>
        <v/>
      </c>
      <c r="E295" s="57" t="str">
        <f t="shared" si="64"/>
        <v/>
      </c>
      <c r="F295" s="32"/>
      <c r="G295" s="32"/>
      <c r="H295" s="32"/>
      <c r="I295" s="32"/>
      <c r="J295" s="147"/>
      <c r="K295" s="33" t="str">
        <f>IF(I295="中間容量","項番11に入力してください",IFERROR(VLOOKUP(Z295,※編集不可※選択項目!$U$4:$V$195,2,0),""))</f>
        <v/>
      </c>
      <c r="L295" s="147"/>
      <c r="M295" s="149"/>
      <c r="N295" s="64" t="str">
        <f>IFERROR(VLOOKUP(C295,Sheet1!$A$2:$F$134,6,0),"")</f>
        <v/>
      </c>
      <c r="O295" s="64" t="str">
        <f t="shared" si="65"/>
        <v/>
      </c>
      <c r="P295" s="32"/>
      <c r="Q295" s="32"/>
      <c r="R295" s="67"/>
      <c r="S295" s="140"/>
      <c r="T295" s="67"/>
      <c r="U295" s="71"/>
      <c r="V295" s="84" t="str">
        <f t="shared" si="66"/>
        <v/>
      </c>
      <c r="W295" s="118"/>
      <c r="X295" s="119"/>
      <c r="Y295" s="120"/>
      <c r="Z295" s="66" t="str">
        <f t="shared" si="57"/>
        <v xml:space="preserve"> / </v>
      </c>
      <c r="AA295" s="87" t="str">
        <f t="shared" si="58"/>
        <v/>
      </c>
      <c r="AB295" s="87" t="str">
        <f>IF(I295="","",IF(I295="中間容量",J295,INDEX(※編集不可※選択項目!$E$2:$E$15,MATCH(新規登録用!I295,※編集不可※選択項目!$F$2:$F$15,0))))</f>
        <v/>
      </c>
      <c r="AC295" s="89" t="str">
        <f t="shared" si="67"/>
        <v/>
      </c>
      <c r="AD295" s="123">
        <f t="shared" si="68"/>
        <v>0</v>
      </c>
      <c r="AE295" s="123">
        <f t="shared" si="59"/>
        <v>0</v>
      </c>
      <c r="AF295" s="123" t="str">
        <f t="shared" si="69"/>
        <v/>
      </c>
      <c r="AG295" s="124">
        <f t="shared" si="60"/>
        <v>0</v>
      </c>
      <c r="AH295" s="124">
        <f t="shared" si="61"/>
        <v>0</v>
      </c>
    </row>
    <row r="296" spans="1:34" ht="25.15" customHeight="1">
      <c r="A296" s="55">
        <f t="shared" si="56"/>
        <v>285</v>
      </c>
      <c r="B296" s="56" t="str">
        <f t="shared" si="62"/>
        <v/>
      </c>
      <c r="C296" s="131"/>
      <c r="D296" s="57" t="str">
        <f t="shared" si="63"/>
        <v/>
      </c>
      <c r="E296" s="57" t="str">
        <f t="shared" si="64"/>
        <v/>
      </c>
      <c r="F296" s="32"/>
      <c r="G296" s="32"/>
      <c r="H296" s="32"/>
      <c r="I296" s="32"/>
      <c r="J296" s="147"/>
      <c r="K296" s="33" t="str">
        <f>IF(I296="中間容量","項番11に入力してください",IFERROR(VLOOKUP(Z296,※編集不可※選択項目!$U$4:$V$195,2,0),""))</f>
        <v/>
      </c>
      <c r="L296" s="147"/>
      <c r="M296" s="149"/>
      <c r="N296" s="64" t="str">
        <f>IFERROR(VLOOKUP(C296,Sheet1!$A$2:$F$134,6,0),"")</f>
        <v/>
      </c>
      <c r="O296" s="64" t="str">
        <f t="shared" si="65"/>
        <v/>
      </c>
      <c r="P296" s="32"/>
      <c r="Q296" s="32"/>
      <c r="R296" s="67"/>
      <c r="S296" s="140"/>
      <c r="T296" s="67"/>
      <c r="U296" s="71"/>
      <c r="V296" s="84" t="str">
        <f t="shared" si="66"/>
        <v/>
      </c>
      <c r="W296" s="118"/>
      <c r="X296" s="119"/>
      <c r="Y296" s="120"/>
      <c r="Z296" s="66" t="str">
        <f t="shared" si="57"/>
        <v xml:space="preserve"> / </v>
      </c>
      <c r="AA296" s="87" t="str">
        <f t="shared" si="58"/>
        <v/>
      </c>
      <c r="AB296" s="87" t="str">
        <f>IF(I296="","",IF(I296="中間容量",J296,INDEX(※編集不可※選択項目!$E$2:$E$15,MATCH(新規登録用!I296,※編集不可※選択項目!$F$2:$F$15,0))))</f>
        <v/>
      </c>
      <c r="AC296" s="89" t="str">
        <f t="shared" si="67"/>
        <v/>
      </c>
      <c r="AD296" s="123">
        <f t="shared" si="68"/>
        <v>0</v>
      </c>
      <c r="AE296" s="123">
        <f t="shared" si="59"/>
        <v>0</v>
      </c>
      <c r="AF296" s="123" t="str">
        <f t="shared" si="69"/>
        <v/>
      </c>
      <c r="AG296" s="124">
        <f t="shared" si="60"/>
        <v>0</v>
      </c>
      <c r="AH296" s="124">
        <f t="shared" si="61"/>
        <v>0</v>
      </c>
    </row>
    <row r="297" spans="1:34" ht="25.15" customHeight="1">
      <c r="A297" s="55">
        <f t="shared" si="56"/>
        <v>286</v>
      </c>
      <c r="B297" s="56" t="str">
        <f t="shared" si="62"/>
        <v/>
      </c>
      <c r="C297" s="131"/>
      <c r="D297" s="57" t="str">
        <f t="shared" si="63"/>
        <v/>
      </c>
      <c r="E297" s="57" t="str">
        <f t="shared" si="64"/>
        <v/>
      </c>
      <c r="F297" s="32"/>
      <c r="G297" s="32"/>
      <c r="H297" s="32"/>
      <c r="I297" s="32"/>
      <c r="J297" s="147"/>
      <c r="K297" s="33" t="str">
        <f>IF(I297="中間容量","項番11に入力してください",IFERROR(VLOOKUP(Z297,※編集不可※選択項目!$U$4:$V$195,2,0),""))</f>
        <v/>
      </c>
      <c r="L297" s="147"/>
      <c r="M297" s="149"/>
      <c r="N297" s="64" t="str">
        <f>IFERROR(VLOOKUP(C297,Sheet1!$A$2:$F$134,6,0),"")</f>
        <v/>
      </c>
      <c r="O297" s="64" t="str">
        <f t="shared" si="65"/>
        <v/>
      </c>
      <c r="P297" s="32"/>
      <c r="Q297" s="32"/>
      <c r="R297" s="67"/>
      <c r="S297" s="140"/>
      <c r="T297" s="67"/>
      <c r="U297" s="71"/>
      <c r="V297" s="84" t="str">
        <f t="shared" si="66"/>
        <v/>
      </c>
      <c r="W297" s="118"/>
      <c r="X297" s="119"/>
      <c r="Y297" s="120"/>
      <c r="Z297" s="66" t="str">
        <f t="shared" si="57"/>
        <v xml:space="preserve"> / </v>
      </c>
      <c r="AA297" s="87" t="str">
        <f t="shared" si="58"/>
        <v/>
      </c>
      <c r="AB297" s="87" t="str">
        <f>IF(I297="","",IF(I297="中間容量",J297,INDEX(※編集不可※選択項目!$E$2:$E$15,MATCH(新規登録用!I297,※編集不可※選択項目!$F$2:$F$15,0))))</f>
        <v/>
      </c>
      <c r="AC297" s="89" t="str">
        <f t="shared" si="67"/>
        <v/>
      </c>
      <c r="AD297" s="123">
        <f t="shared" si="68"/>
        <v>0</v>
      </c>
      <c r="AE297" s="123">
        <f t="shared" si="59"/>
        <v>0</v>
      </c>
      <c r="AF297" s="123" t="str">
        <f t="shared" si="69"/>
        <v/>
      </c>
      <c r="AG297" s="124">
        <f t="shared" si="60"/>
        <v>0</v>
      </c>
      <c r="AH297" s="124">
        <f t="shared" si="61"/>
        <v>0</v>
      </c>
    </row>
    <row r="298" spans="1:34" ht="25.15" customHeight="1">
      <c r="A298" s="55">
        <f t="shared" si="56"/>
        <v>287</v>
      </c>
      <c r="B298" s="56" t="str">
        <f t="shared" si="62"/>
        <v/>
      </c>
      <c r="C298" s="131"/>
      <c r="D298" s="57" t="str">
        <f t="shared" si="63"/>
        <v/>
      </c>
      <c r="E298" s="57" t="str">
        <f t="shared" si="64"/>
        <v/>
      </c>
      <c r="F298" s="32"/>
      <c r="G298" s="32"/>
      <c r="H298" s="32"/>
      <c r="I298" s="32"/>
      <c r="J298" s="147"/>
      <c r="K298" s="33" t="str">
        <f>IF(I298="中間容量","項番11に入力してください",IFERROR(VLOOKUP(Z298,※編集不可※選択項目!$U$4:$V$195,2,0),""))</f>
        <v/>
      </c>
      <c r="L298" s="147"/>
      <c r="M298" s="149"/>
      <c r="N298" s="64" t="str">
        <f>IFERROR(VLOOKUP(C298,Sheet1!$A$2:$F$134,6,0),"")</f>
        <v/>
      </c>
      <c r="O298" s="64" t="str">
        <f t="shared" si="65"/>
        <v/>
      </c>
      <c r="P298" s="32"/>
      <c r="Q298" s="32"/>
      <c r="R298" s="67"/>
      <c r="S298" s="140"/>
      <c r="T298" s="67"/>
      <c r="U298" s="71"/>
      <c r="V298" s="84" t="str">
        <f t="shared" si="66"/>
        <v/>
      </c>
      <c r="W298" s="118"/>
      <c r="X298" s="119"/>
      <c r="Y298" s="120"/>
      <c r="Z298" s="66" t="str">
        <f t="shared" si="57"/>
        <v xml:space="preserve"> / </v>
      </c>
      <c r="AA298" s="87" t="str">
        <f t="shared" si="58"/>
        <v/>
      </c>
      <c r="AB298" s="87" t="str">
        <f>IF(I298="","",IF(I298="中間容量",J298,INDEX(※編集不可※選択項目!$E$2:$E$15,MATCH(新規登録用!I298,※編集不可※選択項目!$F$2:$F$15,0))))</f>
        <v/>
      </c>
      <c r="AC298" s="89" t="str">
        <f t="shared" si="67"/>
        <v/>
      </c>
      <c r="AD298" s="123">
        <f t="shared" si="68"/>
        <v>0</v>
      </c>
      <c r="AE298" s="123">
        <f t="shared" si="59"/>
        <v>0</v>
      </c>
      <c r="AF298" s="123" t="str">
        <f t="shared" si="69"/>
        <v/>
      </c>
      <c r="AG298" s="124">
        <f t="shared" si="60"/>
        <v>0</v>
      </c>
      <c r="AH298" s="124">
        <f t="shared" si="61"/>
        <v>0</v>
      </c>
    </row>
    <row r="299" spans="1:34" ht="25.15" customHeight="1">
      <c r="A299" s="55">
        <f t="shared" si="56"/>
        <v>288</v>
      </c>
      <c r="B299" s="56" t="str">
        <f t="shared" si="62"/>
        <v/>
      </c>
      <c r="C299" s="131"/>
      <c r="D299" s="57" t="str">
        <f t="shared" si="63"/>
        <v/>
      </c>
      <c r="E299" s="57" t="str">
        <f t="shared" si="64"/>
        <v/>
      </c>
      <c r="F299" s="32"/>
      <c r="G299" s="32"/>
      <c r="H299" s="32"/>
      <c r="I299" s="32"/>
      <c r="J299" s="147"/>
      <c r="K299" s="33" t="str">
        <f>IF(I299="中間容量","項番11に入力してください",IFERROR(VLOOKUP(Z299,※編集不可※選択項目!$U$4:$V$195,2,0),""))</f>
        <v/>
      </c>
      <c r="L299" s="147"/>
      <c r="M299" s="149"/>
      <c r="N299" s="64" t="str">
        <f>IFERROR(VLOOKUP(C299,Sheet1!$A$2:$F$134,6,0),"")</f>
        <v/>
      </c>
      <c r="O299" s="64" t="str">
        <f t="shared" si="65"/>
        <v/>
      </c>
      <c r="P299" s="32"/>
      <c r="Q299" s="32"/>
      <c r="R299" s="67"/>
      <c r="S299" s="140"/>
      <c r="T299" s="67"/>
      <c r="U299" s="71"/>
      <c r="V299" s="84" t="str">
        <f t="shared" si="66"/>
        <v/>
      </c>
      <c r="W299" s="118"/>
      <c r="X299" s="119"/>
      <c r="Y299" s="120"/>
      <c r="Z299" s="66" t="str">
        <f t="shared" si="57"/>
        <v xml:space="preserve"> / </v>
      </c>
      <c r="AA299" s="87" t="str">
        <f t="shared" si="58"/>
        <v/>
      </c>
      <c r="AB299" s="87" t="str">
        <f>IF(I299="","",IF(I299="中間容量",J299,INDEX(※編集不可※選択項目!$E$2:$E$15,MATCH(新規登録用!I299,※編集不可※選択項目!$F$2:$F$15,0))))</f>
        <v/>
      </c>
      <c r="AC299" s="89" t="str">
        <f t="shared" si="67"/>
        <v/>
      </c>
      <c r="AD299" s="123">
        <f t="shared" si="68"/>
        <v>0</v>
      </c>
      <c r="AE299" s="123">
        <f t="shared" si="59"/>
        <v>0</v>
      </c>
      <c r="AF299" s="123" t="str">
        <f t="shared" si="69"/>
        <v/>
      </c>
      <c r="AG299" s="124">
        <f t="shared" si="60"/>
        <v>0</v>
      </c>
      <c r="AH299" s="124">
        <f t="shared" si="61"/>
        <v>0</v>
      </c>
    </row>
    <row r="300" spans="1:34" ht="25.15" customHeight="1">
      <c r="A300" s="55">
        <f t="shared" si="56"/>
        <v>289</v>
      </c>
      <c r="B300" s="56" t="str">
        <f t="shared" si="62"/>
        <v/>
      </c>
      <c r="C300" s="131"/>
      <c r="D300" s="57" t="str">
        <f t="shared" si="63"/>
        <v/>
      </c>
      <c r="E300" s="57" t="str">
        <f t="shared" si="64"/>
        <v/>
      </c>
      <c r="F300" s="32"/>
      <c r="G300" s="32"/>
      <c r="H300" s="32"/>
      <c r="I300" s="32"/>
      <c r="J300" s="147"/>
      <c r="K300" s="33" t="str">
        <f>IF(I300="中間容量","項番11に入力してください",IFERROR(VLOOKUP(Z300,※編集不可※選択項目!$U$4:$V$195,2,0),""))</f>
        <v/>
      </c>
      <c r="L300" s="147"/>
      <c r="M300" s="149"/>
      <c r="N300" s="64" t="str">
        <f>IFERROR(VLOOKUP(C300,Sheet1!$A$2:$F$134,6,0),"")</f>
        <v/>
      </c>
      <c r="O300" s="64" t="str">
        <f t="shared" si="65"/>
        <v/>
      </c>
      <c r="P300" s="32"/>
      <c r="Q300" s="32"/>
      <c r="R300" s="67"/>
      <c r="S300" s="140"/>
      <c r="T300" s="67"/>
      <c r="U300" s="71"/>
      <c r="V300" s="84" t="str">
        <f t="shared" si="66"/>
        <v/>
      </c>
      <c r="W300" s="118"/>
      <c r="X300" s="119"/>
      <c r="Y300" s="120"/>
      <c r="Z300" s="66" t="str">
        <f t="shared" si="57"/>
        <v xml:space="preserve"> / </v>
      </c>
      <c r="AA300" s="87" t="str">
        <f t="shared" si="58"/>
        <v/>
      </c>
      <c r="AB300" s="87" t="str">
        <f>IF(I300="","",IF(I300="中間容量",J300,INDEX(※編集不可※選択項目!$E$2:$E$15,MATCH(新規登録用!I300,※編集不可※選択項目!$F$2:$F$15,0))))</f>
        <v/>
      </c>
      <c r="AC300" s="89" t="str">
        <f t="shared" si="67"/>
        <v/>
      </c>
      <c r="AD300" s="123">
        <f t="shared" si="68"/>
        <v>0</v>
      </c>
      <c r="AE300" s="123">
        <f t="shared" si="59"/>
        <v>0</v>
      </c>
      <c r="AF300" s="123" t="str">
        <f t="shared" si="69"/>
        <v/>
      </c>
      <c r="AG300" s="124">
        <f t="shared" si="60"/>
        <v>0</v>
      </c>
      <c r="AH300" s="124">
        <f t="shared" si="61"/>
        <v>0</v>
      </c>
    </row>
    <row r="301" spans="1:34" ht="25.15" customHeight="1">
      <c r="A301" s="55">
        <f t="shared" si="56"/>
        <v>290</v>
      </c>
      <c r="B301" s="56" t="str">
        <f t="shared" si="62"/>
        <v/>
      </c>
      <c r="C301" s="131"/>
      <c r="D301" s="57" t="str">
        <f t="shared" si="63"/>
        <v/>
      </c>
      <c r="E301" s="57" t="str">
        <f t="shared" si="64"/>
        <v/>
      </c>
      <c r="F301" s="32"/>
      <c r="G301" s="32"/>
      <c r="H301" s="32"/>
      <c r="I301" s="32"/>
      <c r="J301" s="147"/>
      <c r="K301" s="33" t="str">
        <f>IF(I301="中間容量","項番11に入力してください",IFERROR(VLOOKUP(Z301,※編集不可※選択項目!$U$4:$V$195,2,0),""))</f>
        <v/>
      </c>
      <c r="L301" s="147"/>
      <c r="M301" s="149"/>
      <c r="N301" s="64" t="str">
        <f>IFERROR(VLOOKUP(C301,Sheet1!$A$2:$F$134,6,0),"")</f>
        <v/>
      </c>
      <c r="O301" s="64" t="str">
        <f t="shared" si="65"/>
        <v/>
      </c>
      <c r="P301" s="32"/>
      <c r="Q301" s="32"/>
      <c r="R301" s="67"/>
      <c r="S301" s="140"/>
      <c r="T301" s="67"/>
      <c r="U301" s="71"/>
      <c r="V301" s="84" t="str">
        <f t="shared" si="66"/>
        <v/>
      </c>
      <c r="W301" s="118"/>
      <c r="X301" s="119"/>
      <c r="Y301" s="120"/>
      <c r="Z301" s="66" t="str">
        <f t="shared" si="57"/>
        <v xml:space="preserve"> / </v>
      </c>
      <c r="AA301" s="87" t="str">
        <f t="shared" si="58"/>
        <v/>
      </c>
      <c r="AB301" s="87" t="str">
        <f>IF(I301="","",IF(I301="中間容量",J301,INDEX(※編集不可※選択項目!$E$2:$E$15,MATCH(新規登録用!I301,※編集不可※選択項目!$F$2:$F$15,0))))</f>
        <v/>
      </c>
      <c r="AC301" s="89" t="str">
        <f t="shared" si="67"/>
        <v/>
      </c>
      <c r="AD301" s="123">
        <f t="shared" si="68"/>
        <v>0</v>
      </c>
      <c r="AE301" s="123">
        <f t="shared" si="59"/>
        <v>0</v>
      </c>
      <c r="AF301" s="123" t="str">
        <f t="shared" si="69"/>
        <v/>
      </c>
      <c r="AG301" s="124">
        <f t="shared" si="60"/>
        <v>0</v>
      </c>
      <c r="AH301" s="124">
        <f t="shared" si="61"/>
        <v>0</v>
      </c>
    </row>
    <row r="302" spans="1:34" ht="25.15" customHeight="1">
      <c r="A302" s="55">
        <f t="shared" si="56"/>
        <v>291</v>
      </c>
      <c r="B302" s="56" t="str">
        <f t="shared" si="62"/>
        <v/>
      </c>
      <c r="C302" s="131"/>
      <c r="D302" s="57" t="str">
        <f t="shared" si="63"/>
        <v/>
      </c>
      <c r="E302" s="57" t="str">
        <f t="shared" si="64"/>
        <v/>
      </c>
      <c r="F302" s="32"/>
      <c r="G302" s="32"/>
      <c r="H302" s="32"/>
      <c r="I302" s="32"/>
      <c r="J302" s="147"/>
      <c r="K302" s="33" t="str">
        <f>IF(I302="中間容量","項番11に入力してください",IFERROR(VLOOKUP(Z302,※編集不可※選択項目!$U$4:$V$195,2,0),""))</f>
        <v/>
      </c>
      <c r="L302" s="147"/>
      <c r="M302" s="149"/>
      <c r="N302" s="64" t="str">
        <f>IFERROR(VLOOKUP(C302,Sheet1!$A$2:$F$134,6,0),"")</f>
        <v/>
      </c>
      <c r="O302" s="64" t="str">
        <f t="shared" si="65"/>
        <v/>
      </c>
      <c r="P302" s="32"/>
      <c r="Q302" s="32"/>
      <c r="R302" s="67"/>
      <c r="S302" s="140"/>
      <c r="T302" s="67"/>
      <c r="U302" s="71"/>
      <c r="V302" s="84" t="str">
        <f t="shared" si="66"/>
        <v/>
      </c>
      <c r="W302" s="118"/>
      <c r="X302" s="119"/>
      <c r="Y302" s="120"/>
      <c r="Z302" s="66" t="str">
        <f t="shared" si="57"/>
        <v xml:space="preserve"> / </v>
      </c>
      <c r="AA302" s="87" t="str">
        <f t="shared" si="58"/>
        <v/>
      </c>
      <c r="AB302" s="87" t="str">
        <f>IF(I302="","",IF(I302="中間容量",J302,INDEX(※編集不可※選択項目!$E$2:$E$15,MATCH(新規登録用!I302,※編集不可※選択項目!$F$2:$F$15,0))))</f>
        <v/>
      </c>
      <c r="AC302" s="89" t="str">
        <f t="shared" si="67"/>
        <v/>
      </c>
      <c r="AD302" s="123">
        <f t="shared" si="68"/>
        <v>0</v>
      </c>
      <c r="AE302" s="123">
        <f t="shared" si="59"/>
        <v>0</v>
      </c>
      <c r="AF302" s="123" t="str">
        <f t="shared" si="69"/>
        <v/>
      </c>
      <c r="AG302" s="124">
        <f t="shared" si="60"/>
        <v>0</v>
      </c>
      <c r="AH302" s="124">
        <f t="shared" si="61"/>
        <v>0</v>
      </c>
    </row>
    <row r="303" spans="1:34" ht="25.15" customHeight="1">
      <c r="A303" s="55">
        <f t="shared" si="56"/>
        <v>292</v>
      </c>
      <c r="B303" s="56" t="str">
        <f t="shared" si="62"/>
        <v/>
      </c>
      <c r="C303" s="131"/>
      <c r="D303" s="57" t="str">
        <f t="shared" si="63"/>
        <v/>
      </c>
      <c r="E303" s="57" t="str">
        <f t="shared" si="64"/>
        <v/>
      </c>
      <c r="F303" s="32"/>
      <c r="G303" s="32"/>
      <c r="H303" s="32"/>
      <c r="I303" s="32"/>
      <c r="J303" s="147"/>
      <c r="K303" s="33" t="str">
        <f>IF(I303="中間容量","項番11に入力してください",IFERROR(VLOOKUP(Z303,※編集不可※選択項目!$U$4:$V$195,2,0),""))</f>
        <v/>
      </c>
      <c r="L303" s="147"/>
      <c r="M303" s="149"/>
      <c r="N303" s="64" t="str">
        <f>IFERROR(VLOOKUP(C303,Sheet1!$A$2:$F$134,6,0),"")</f>
        <v/>
      </c>
      <c r="O303" s="64" t="str">
        <f t="shared" si="65"/>
        <v/>
      </c>
      <c r="P303" s="32"/>
      <c r="Q303" s="32"/>
      <c r="R303" s="67"/>
      <c r="S303" s="140"/>
      <c r="T303" s="67"/>
      <c r="U303" s="71"/>
      <c r="V303" s="84" t="str">
        <f t="shared" si="66"/>
        <v/>
      </c>
      <c r="W303" s="118"/>
      <c r="X303" s="119"/>
      <c r="Y303" s="120"/>
      <c r="Z303" s="66" t="str">
        <f t="shared" si="57"/>
        <v xml:space="preserve"> / </v>
      </c>
      <c r="AA303" s="87" t="str">
        <f t="shared" si="58"/>
        <v/>
      </c>
      <c r="AB303" s="87" t="str">
        <f>IF(I303="","",IF(I303="中間容量",J303,INDEX(※編集不可※選択項目!$E$2:$E$15,MATCH(新規登録用!I303,※編集不可※選択項目!$F$2:$F$15,0))))</f>
        <v/>
      </c>
      <c r="AC303" s="89" t="str">
        <f t="shared" si="67"/>
        <v/>
      </c>
      <c r="AD303" s="123">
        <f t="shared" si="68"/>
        <v>0</v>
      </c>
      <c r="AE303" s="123">
        <f t="shared" si="59"/>
        <v>0</v>
      </c>
      <c r="AF303" s="123" t="str">
        <f t="shared" si="69"/>
        <v/>
      </c>
      <c r="AG303" s="124">
        <f t="shared" si="60"/>
        <v>0</v>
      </c>
      <c r="AH303" s="124">
        <f t="shared" si="61"/>
        <v>0</v>
      </c>
    </row>
    <row r="304" spans="1:34" ht="25.15" customHeight="1">
      <c r="A304" s="55">
        <f t="shared" si="56"/>
        <v>293</v>
      </c>
      <c r="B304" s="56" t="str">
        <f t="shared" si="62"/>
        <v/>
      </c>
      <c r="C304" s="131"/>
      <c r="D304" s="57" t="str">
        <f t="shared" si="63"/>
        <v/>
      </c>
      <c r="E304" s="57" t="str">
        <f t="shared" si="64"/>
        <v/>
      </c>
      <c r="F304" s="32"/>
      <c r="G304" s="32"/>
      <c r="H304" s="32"/>
      <c r="I304" s="32"/>
      <c r="J304" s="147"/>
      <c r="K304" s="33" t="str">
        <f>IF(I304="中間容量","項番11に入力してください",IFERROR(VLOOKUP(Z304,※編集不可※選択項目!$U$4:$V$195,2,0),""))</f>
        <v/>
      </c>
      <c r="L304" s="147"/>
      <c r="M304" s="149"/>
      <c r="N304" s="64" t="str">
        <f>IFERROR(VLOOKUP(C304,Sheet1!$A$2:$F$134,6,0),"")</f>
        <v/>
      </c>
      <c r="O304" s="64" t="str">
        <f t="shared" si="65"/>
        <v/>
      </c>
      <c r="P304" s="32"/>
      <c r="Q304" s="32"/>
      <c r="R304" s="67"/>
      <c r="S304" s="140"/>
      <c r="T304" s="67"/>
      <c r="U304" s="71"/>
      <c r="V304" s="84" t="str">
        <f t="shared" si="66"/>
        <v/>
      </c>
      <c r="W304" s="118"/>
      <c r="X304" s="119"/>
      <c r="Y304" s="120"/>
      <c r="Z304" s="66" t="str">
        <f t="shared" si="57"/>
        <v xml:space="preserve"> / </v>
      </c>
      <c r="AA304" s="87" t="str">
        <f t="shared" si="58"/>
        <v/>
      </c>
      <c r="AB304" s="87" t="str">
        <f>IF(I304="","",IF(I304="中間容量",J304,INDEX(※編集不可※選択項目!$E$2:$E$15,MATCH(新規登録用!I304,※編集不可※選択項目!$F$2:$F$15,0))))</f>
        <v/>
      </c>
      <c r="AC304" s="89" t="str">
        <f t="shared" si="67"/>
        <v/>
      </c>
      <c r="AD304" s="123">
        <f t="shared" si="68"/>
        <v>0</v>
      </c>
      <c r="AE304" s="123">
        <f t="shared" si="59"/>
        <v>0</v>
      </c>
      <c r="AF304" s="123" t="str">
        <f t="shared" si="69"/>
        <v/>
      </c>
      <c r="AG304" s="124">
        <f t="shared" si="60"/>
        <v>0</v>
      </c>
      <c r="AH304" s="124">
        <f t="shared" si="61"/>
        <v>0</v>
      </c>
    </row>
    <row r="305" spans="1:34" ht="25.15" customHeight="1">
      <c r="A305" s="55">
        <f t="shared" si="56"/>
        <v>294</v>
      </c>
      <c r="B305" s="56" t="str">
        <f t="shared" si="62"/>
        <v/>
      </c>
      <c r="C305" s="131"/>
      <c r="D305" s="57" t="str">
        <f t="shared" si="63"/>
        <v/>
      </c>
      <c r="E305" s="57" t="str">
        <f t="shared" si="64"/>
        <v/>
      </c>
      <c r="F305" s="32"/>
      <c r="G305" s="32"/>
      <c r="H305" s="32"/>
      <c r="I305" s="32"/>
      <c r="J305" s="147"/>
      <c r="K305" s="33" t="str">
        <f>IF(I305="中間容量","項番11に入力してください",IFERROR(VLOOKUP(Z305,※編集不可※選択項目!$U$4:$V$195,2,0),""))</f>
        <v/>
      </c>
      <c r="L305" s="147"/>
      <c r="M305" s="149"/>
      <c r="N305" s="64" t="str">
        <f>IFERROR(VLOOKUP(C305,Sheet1!$A$2:$F$134,6,0),"")</f>
        <v/>
      </c>
      <c r="O305" s="64" t="str">
        <f t="shared" si="65"/>
        <v/>
      </c>
      <c r="P305" s="32"/>
      <c r="Q305" s="32"/>
      <c r="R305" s="67"/>
      <c r="S305" s="140"/>
      <c r="T305" s="67"/>
      <c r="U305" s="71"/>
      <c r="V305" s="84" t="str">
        <f t="shared" si="66"/>
        <v/>
      </c>
      <c r="W305" s="118"/>
      <c r="X305" s="119"/>
      <c r="Y305" s="120"/>
      <c r="Z305" s="66" t="str">
        <f t="shared" si="57"/>
        <v xml:space="preserve"> / </v>
      </c>
      <c r="AA305" s="87" t="str">
        <f t="shared" si="58"/>
        <v/>
      </c>
      <c r="AB305" s="87" t="str">
        <f>IF(I305="","",IF(I305="中間容量",J305,INDEX(※編集不可※選択項目!$E$2:$E$15,MATCH(新規登録用!I305,※編集不可※選択項目!$F$2:$F$15,0))))</f>
        <v/>
      </c>
      <c r="AC305" s="89" t="str">
        <f t="shared" si="67"/>
        <v/>
      </c>
      <c r="AD305" s="123">
        <f t="shared" si="68"/>
        <v>0</v>
      </c>
      <c r="AE305" s="123">
        <f t="shared" si="59"/>
        <v>0</v>
      </c>
      <c r="AF305" s="123" t="str">
        <f t="shared" si="69"/>
        <v/>
      </c>
      <c r="AG305" s="124">
        <f t="shared" si="60"/>
        <v>0</v>
      </c>
      <c r="AH305" s="124">
        <f t="shared" si="61"/>
        <v>0</v>
      </c>
    </row>
    <row r="306" spans="1:34" ht="25.15" customHeight="1">
      <c r="A306" s="55">
        <f t="shared" si="56"/>
        <v>295</v>
      </c>
      <c r="B306" s="56" t="str">
        <f t="shared" si="62"/>
        <v/>
      </c>
      <c r="C306" s="131"/>
      <c r="D306" s="57" t="str">
        <f t="shared" si="63"/>
        <v/>
      </c>
      <c r="E306" s="57" t="str">
        <f t="shared" si="64"/>
        <v/>
      </c>
      <c r="F306" s="32"/>
      <c r="G306" s="32"/>
      <c r="H306" s="32"/>
      <c r="I306" s="32"/>
      <c r="J306" s="147"/>
      <c r="K306" s="33" t="str">
        <f>IF(I306="中間容量","項番11に入力してください",IFERROR(VLOOKUP(Z306,※編集不可※選択項目!$U$4:$V$195,2,0),""))</f>
        <v/>
      </c>
      <c r="L306" s="147"/>
      <c r="M306" s="149"/>
      <c r="N306" s="64" t="str">
        <f>IFERROR(VLOOKUP(C306,Sheet1!$A$2:$F$134,6,0),"")</f>
        <v/>
      </c>
      <c r="O306" s="64" t="str">
        <f t="shared" si="65"/>
        <v/>
      </c>
      <c r="P306" s="32"/>
      <c r="Q306" s="32"/>
      <c r="R306" s="67"/>
      <c r="S306" s="140"/>
      <c r="T306" s="67"/>
      <c r="U306" s="71"/>
      <c r="V306" s="84" t="str">
        <f t="shared" si="66"/>
        <v/>
      </c>
      <c r="W306" s="118"/>
      <c r="X306" s="119"/>
      <c r="Y306" s="120"/>
      <c r="Z306" s="66" t="str">
        <f t="shared" si="57"/>
        <v xml:space="preserve"> / </v>
      </c>
      <c r="AA306" s="87" t="str">
        <f t="shared" si="58"/>
        <v/>
      </c>
      <c r="AB306" s="87" t="str">
        <f>IF(I306="","",IF(I306="中間容量",J306,INDEX(※編集不可※選択項目!$E$2:$E$15,MATCH(新規登録用!I306,※編集不可※選択項目!$F$2:$F$15,0))))</f>
        <v/>
      </c>
      <c r="AC306" s="89" t="str">
        <f t="shared" si="67"/>
        <v/>
      </c>
      <c r="AD306" s="123">
        <f t="shared" si="68"/>
        <v>0</v>
      </c>
      <c r="AE306" s="123">
        <f t="shared" si="59"/>
        <v>0</v>
      </c>
      <c r="AF306" s="123" t="str">
        <f t="shared" si="69"/>
        <v/>
      </c>
      <c r="AG306" s="124">
        <f t="shared" si="60"/>
        <v>0</v>
      </c>
      <c r="AH306" s="124">
        <f t="shared" si="61"/>
        <v>0</v>
      </c>
    </row>
    <row r="307" spans="1:34" ht="25.15" customHeight="1">
      <c r="A307" s="55">
        <f t="shared" si="56"/>
        <v>296</v>
      </c>
      <c r="B307" s="56" t="str">
        <f t="shared" si="62"/>
        <v/>
      </c>
      <c r="C307" s="131"/>
      <c r="D307" s="57" t="str">
        <f t="shared" si="63"/>
        <v/>
      </c>
      <c r="E307" s="57" t="str">
        <f t="shared" si="64"/>
        <v/>
      </c>
      <c r="F307" s="32"/>
      <c r="G307" s="32"/>
      <c r="H307" s="32"/>
      <c r="I307" s="32"/>
      <c r="J307" s="147"/>
      <c r="K307" s="33" t="str">
        <f>IF(I307="中間容量","項番11に入力してください",IFERROR(VLOOKUP(Z307,※編集不可※選択項目!$U$4:$V$195,2,0),""))</f>
        <v/>
      </c>
      <c r="L307" s="147"/>
      <c r="M307" s="149"/>
      <c r="N307" s="64" t="str">
        <f>IFERROR(VLOOKUP(C307,Sheet1!$A$2:$F$134,6,0),"")</f>
        <v/>
      </c>
      <c r="O307" s="64" t="str">
        <f t="shared" si="65"/>
        <v/>
      </c>
      <c r="P307" s="32"/>
      <c r="Q307" s="32"/>
      <c r="R307" s="67"/>
      <c r="S307" s="140"/>
      <c r="T307" s="67"/>
      <c r="U307" s="71"/>
      <c r="V307" s="84" t="str">
        <f t="shared" si="66"/>
        <v/>
      </c>
      <c r="W307" s="118"/>
      <c r="X307" s="119"/>
      <c r="Y307" s="120"/>
      <c r="Z307" s="66" t="str">
        <f t="shared" si="57"/>
        <v xml:space="preserve"> / </v>
      </c>
      <c r="AA307" s="87" t="str">
        <f t="shared" si="58"/>
        <v/>
      </c>
      <c r="AB307" s="87" t="str">
        <f>IF(I307="","",IF(I307="中間容量",J307,INDEX(※編集不可※選択項目!$E$2:$E$15,MATCH(新規登録用!I307,※編集不可※選択項目!$F$2:$F$15,0))))</f>
        <v/>
      </c>
      <c r="AC307" s="89" t="str">
        <f t="shared" si="67"/>
        <v/>
      </c>
      <c r="AD307" s="123">
        <f t="shared" si="68"/>
        <v>0</v>
      </c>
      <c r="AE307" s="123">
        <f t="shared" si="59"/>
        <v>0</v>
      </c>
      <c r="AF307" s="123" t="str">
        <f t="shared" si="69"/>
        <v/>
      </c>
      <c r="AG307" s="124">
        <f t="shared" si="60"/>
        <v>0</v>
      </c>
      <c r="AH307" s="124">
        <f t="shared" si="61"/>
        <v>0</v>
      </c>
    </row>
    <row r="308" spans="1:34" ht="25.15" customHeight="1">
      <c r="A308" s="55">
        <f t="shared" si="56"/>
        <v>297</v>
      </c>
      <c r="B308" s="56" t="str">
        <f t="shared" si="62"/>
        <v/>
      </c>
      <c r="C308" s="131"/>
      <c r="D308" s="57" t="str">
        <f t="shared" si="63"/>
        <v/>
      </c>
      <c r="E308" s="57" t="str">
        <f t="shared" si="64"/>
        <v/>
      </c>
      <c r="F308" s="32"/>
      <c r="G308" s="32"/>
      <c r="H308" s="32"/>
      <c r="I308" s="32"/>
      <c r="J308" s="147"/>
      <c r="K308" s="33" t="str">
        <f>IF(I308="中間容量","項番11に入力してください",IFERROR(VLOOKUP(Z308,※編集不可※選択項目!$U$4:$V$195,2,0),""))</f>
        <v/>
      </c>
      <c r="L308" s="147"/>
      <c r="M308" s="149"/>
      <c r="N308" s="64" t="str">
        <f>IFERROR(VLOOKUP(C308,Sheet1!$A$2:$F$134,6,0),"")</f>
        <v/>
      </c>
      <c r="O308" s="64" t="str">
        <f t="shared" si="65"/>
        <v/>
      </c>
      <c r="P308" s="32"/>
      <c r="Q308" s="32"/>
      <c r="R308" s="67"/>
      <c r="S308" s="140"/>
      <c r="T308" s="67"/>
      <c r="U308" s="71"/>
      <c r="V308" s="84" t="str">
        <f t="shared" si="66"/>
        <v/>
      </c>
      <c r="W308" s="118"/>
      <c r="X308" s="119"/>
      <c r="Y308" s="120"/>
      <c r="Z308" s="66" t="str">
        <f t="shared" si="57"/>
        <v xml:space="preserve"> / </v>
      </c>
      <c r="AA308" s="87" t="str">
        <f t="shared" si="58"/>
        <v/>
      </c>
      <c r="AB308" s="87" t="str">
        <f>IF(I308="","",IF(I308="中間容量",J308,INDEX(※編集不可※選択項目!$E$2:$E$15,MATCH(新規登録用!I308,※編集不可※選択項目!$F$2:$F$15,0))))</f>
        <v/>
      </c>
      <c r="AC308" s="89" t="str">
        <f t="shared" si="67"/>
        <v/>
      </c>
      <c r="AD308" s="123">
        <f t="shared" si="68"/>
        <v>0</v>
      </c>
      <c r="AE308" s="123">
        <f t="shared" si="59"/>
        <v>0</v>
      </c>
      <c r="AF308" s="123" t="str">
        <f t="shared" si="69"/>
        <v/>
      </c>
      <c r="AG308" s="124">
        <f t="shared" si="60"/>
        <v>0</v>
      </c>
      <c r="AH308" s="124">
        <f t="shared" si="61"/>
        <v>0</v>
      </c>
    </row>
    <row r="309" spans="1:34" ht="25.15" customHeight="1">
      <c r="A309" s="55">
        <f t="shared" si="56"/>
        <v>298</v>
      </c>
      <c r="B309" s="56" t="str">
        <f t="shared" si="62"/>
        <v/>
      </c>
      <c r="C309" s="131"/>
      <c r="D309" s="57" t="str">
        <f t="shared" si="63"/>
        <v/>
      </c>
      <c r="E309" s="57" t="str">
        <f t="shared" si="64"/>
        <v/>
      </c>
      <c r="F309" s="32"/>
      <c r="G309" s="32"/>
      <c r="H309" s="32"/>
      <c r="I309" s="32"/>
      <c r="J309" s="147"/>
      <c r="K309" s="33" t="str">
        <f>IF(I309="中間容量","項番11に入力してください",IFERROR(VLOOKUP(Z309,※編集不可※選択項目!$U$4:$V$195,2,0),""))</f>
        <v/>
      </c>
      <c r="L309" s="147"/>
      <c r="M309" s="149"/>
      <c r="N309" s="64" t="str">
        <f>IFERROR(VLOOKUP(C309,Sheet1!$A$2:$F$134,6,0),"")</f>
        <v/>
      </c>
      <c r="O309" s="64" t="str">
        <f t="shared" si="65"/>
        <v/>
      </c>
      <c r="P309" s="32"/>
      <c r="Q309" s="32"/>
      <c r="R309" s="67"/>
      <c r="S309" s="140"/>
      <c r="T309" s="67"/>
      <c r="U309" s="71"/>
      <c r="V309" s="84" t="str">
        <f t="shared" si="66"/>
        <v/>
      </c>
      <c r="W309" s="118"/>
      <c r="X309" s="119"/>
      <c r="Y309" s="120"/>
      <c r="Z309" s="66" t="str">
        <f t="shared" si="57"/>
        <v xml:space="preserve"> / </v>
      </c>
      <c r="AA309" s="87" t="str">
        <f t="shared" si="58"/>
        <v/>
      </c>
      <c r="AB309" s="87" t="str">
        <f>IF(I309="","",IF(I309="中間容量",J309,INDEX(※編集不可※選択項目!$E$2:$E$15,MATCH(新規登録用!I309,※編集不可※選択項目!$F$2:$F$15,0))))</f>
        <v/>
      </c>
      <c r="AC309" s="89" t="str">
        <f t="shared" si="67"/>
        <v/>
      </c>
      <c r="AD309" s="123">
        <f t="shared" si="68"/>
        <v>0</v>
      </c>
      <c r="AE309" s="123">
        <f t="shared" si="59"/>
        <v>0</v>
      </c>
      <c r="AF309" s="123" t="str">
        <f t="shared" si="69"/>
        <v/>
      </c>
      <c r="AG309" s="124">
        <f t="shared" si="60"/>
        <v>0</v>
      </c>
      <c r="AH309" s="124">
        <f t="shared" si="61"/>
        <v>0</v>
      </c>
    </row>
    <row r="310" spans="1:34" ht="25.15" customHeight="1">
      <c r="A310" s="55">
        <f t="shared" si="56"/>
        <v>299</v>
      </c>
      <c r="B310" s="56" t="str">
        <f t="shared" si="62"/>
        <v/>
      </c>
      <c r="C310" s="131"/>
      <c r="D310" s="57" t="str">
        <f t="shared" si="63"/>
        <v/>
      </c>
      <c r="E310" s="57" t="str">
        <f t="shared" si="64"/>
        <v/>
      </c>
      <c r="F310" s="32"/>
      <c r="G310" s="32"/>
      <c r="H310" s="32"/>
      <c r="I310" s="32"/>
      <c r="J310" s="147"/>
      <c r="K310" s="33" t="str">
        <f>IF(I310="中間容量","項番11に入力してください",IFERROR(VLOOKUP(Z310,※編集不可※選択項目!$U$4:$V$195,2,0),""))</f>
        <v/>
      </c>
      <c r="L310" s="147"/>
      <c r="M310" s="149"/>
      <c r="N310" s="64" t="str">
        <f>IFERROR(VLOOKUP(C310,Sheet1!$A$2:$F$134,6,0),"")</f>
        <v/>
      </c>
      <c r="O310" s="64" t="str">
        <f t="shared" si="65"/>
        <v/>
      </c>
      <c r="P310" s="32"/>
      <c r="Q310" s="32"/>
      <c r="R310" s="67"/>
      <c r="S310" s="140"/>
      <c r="T310" s="67"/>
      <c r="U310" s="71"/>
      <c r="V310" s="84" t="str">
        <f t="shared" si="66"/>
        <v/>
      </c>
      <c r="W310" s="118"/>
      <c r="X310" s="119"/>
      <c r="Y310" s="120"/>
      <c r="Z310" s="66" t="str">
        <f t="shared" si="57"/>
        <v xml:space="preserve"> / </v>
      </c>
      <c r="AA310" s="87" t="str">
        <f t="shared" si="58"/>
        <v/>
      </c>
      <c r="AB310" s="87" t="str">
        <f>IF(I310="","",IF(I310="中間容量",J310,INDEX(※編集不可※選択項目!$E$2:$E$15,MATCH(新規登録用!I310,※編集不可※選択項目!$F$2:$F$15,0))))</f>
        <v/>
      </c>
      <c r="AC310" s="89" t="str">
        <f t="shared" si="67"/>
        <v/>
      </c>
      <c r="AD310" s="123">
        <f t="shared" si="68"/>
        <v>0</v>
      </c>
      <c r="AE310" s="123">
        <f t="shared" si="59"/>
        <v>0</v>
      </c>
      <c r="AF310" s="123" t="str">
        <f t="shared" si="69"/>
        <v/>
      </c>
      <c r="AG310" s="124">
        <f t="shared" si="60"/>
        <v>0</v>
      </c>
      <c r="AH310" s="124">
        <f t="shared" si="61"/>
        <v>0</v>
      </c>
    </row>
    <row r="311" spans="1:34" ht="25.15" customHeight="1">
      <c r="A311" s="55">
        <f t="shared" si="56"/>
        <v>300</v>
      </c>
      <c r="B311" s="56" t="str">
        <f t="shared" si="62"/>
        <v/>
      </c>
      <c r="C311" s="131"/>
      <c r="D311" s="57" t="str">
        <f t="shared" si="63"/>
        <v/>
      </c>
      <c r="E311" s="57" t="str">
        <f t="shared" si="64"/>
        <v/>
      </c>
      <c r="F311" s="32"/>
      <c r="G311" s="32"/>
      <c r="H311" s="32"/>
      <c r="I311" s="32"/>
      <c r="J311" s="147"/>
      <c r="K311" s="33" t="str">
        <f>IF(I311="中間容量","項番11に入力してください",IFERROR(VLOOKUP(Z311,※編集不可※選択項目!$U$4:$V$195,2,0),""))</f>
        <v/>
      </c>
      <c r="L311" s="147"/>
      <c r="M311" s="149"/>
      <c r="N311" s="64" t="str">
        <f>IFERROR(VLOOKUP(C311,Sheet1!$A$2:$F$134,6,0),"")</f>
        <v/>
      </c>
      <c r="O311" s="64" t="str">
        <f t="shared" si="65"/>
        <v/>
      </c>
      <c r="P311" s="32"/>
      <c r="Q311" s="32"/>
      <c r="R311" s="67"/>
      <c r="S311" s="140"/>
      <c r="T311" s="67"/>
      <c r="U311" s="71"/>
      <c r="V311" s="84" t="str">
        <f t="shared" si="66"/>
        <v/>
      </c>
      <c r="W311" s="118"/>
      <c r="X311" s="119"/>
      <c r="Y311" s="120"/>
      <c r="Z311" s="66" t="str">
        <f t="shared" si="57"/>
        <v xml:space="preserve"> / </v>
      </c>
      <c r="AA311" s="87" t="str">
        <f t="shared" si="58"/>
        <v/>
      </c>
      <c r="AB311" s="87" t="str">
        <f>IF(I311="","",IF(I311="中間容量",J311,INDEX(※編集不可※選択項目!$E$2:$E$15,MATCH(新規登録用!I311,※編集不可※選択項目!$F$2:$F$15,0))))</f>
        <v/>
      </c>
      <c r="AC311" s="89" t="str">
        <f t="shared" si="67"/>
        <v/>
      </c>
      <c r="AD311" s="123">
        <f t="shared" si="68"/>
        <v>0</v>
      </c>
      <c r="AE311" s="123">
        <f t="shared" si="59"/>
        <v>0</v>
      </c>
      <c r="AF311" s="123" t="str">
        <f t="shared" si="69"/>
        <v/>
      </c>
      <c r="AG311" s="124">
        <f t="shared" si="60"/>
        <v>0</v>
      </c>
      <c r="AH311" s="124">
        <f t="shared" si="61"/>
        <v>0</v>
      </c>
    </row>
    <row r="312" spans="1:34" ht="25.15" customHeight="1">
      <c r="A312" s="55">
        <f t="shared" si="56"/>
        <v>301</v>
      </c>
      <c r="B312" s="56" t="str">
        <f t="shared" si="62"/>
        <v/>
      </c>
      <c r="C312" s="131"/>
      <c r="D312" s="57" t="str">
        <f t="shared" si="63"/>
        <v/>
      </c>
      <c r="E312" s="57" t="str">
        <f t="shared" si="64"/>
        <v/>
      </c>
      <c r="F312" s="32"/>
      <c r="G312" s="32"/>
      <c r="H312" s="32"/>
      <c r="I312" s="32"/>
      <c r="J312" s="147"/>
      <c r="K312" s="33" t="str">
        <f>IF(I312="中間容量","項番11に入力してください",IFERROR(VLOOKUP(Z312,※編集不可※選択項目!$U$4:$V$195,2,0),""))</f>
        <v/>
      </c>
      <c r="L312" s="147"/>
      <c r="M312" s="149"/>
      <c r="N312" s="64" t="str">
        <f>IFERROR(VLOOKUP(C312,Sheet1!$A$2:$F$134,6,0),"")</f>
        <v/>
      </c>
      <c r="O312" s="64" t="str">
        <f t="shared" si="65"/>
        <v/>
      </c>
      <c r="P312" s="32"/>
      <c r="Q312" s="32"/>
      <c r="R312" s="67"/>
      <c r="S312" s="140"/>
      <c r="T312" s="67"/>
      <c r="U312" s="71"/>
      <c r="V312" s="84" t="str">
        <f t="shared" si="66"/>
        <v/>
      </c>
      <c r="W312" s="118"/>
      <c r="X312" s="119"/>
      <c r="Y312" s="120"/>
      <c r="Z312" s="66" t="str">
        <f t="shared" si="57"/>
        <v xml:space="preserve"> / </v>
      </c>
      <c r="AA312" s="87" t="str">
        <f t="shared" si="58"/>
        <v/>
      </c>
      <c r="AB312" s="87" t="str">
        <f>IF(I312="","",IF(I312="中間容量",J312,INDEX(※編集不可※選択項目!$E$2:$E$15,MATCH(新規登録用!I312,※編集不可※選択項目!$F$2:$F$15,0))))</f>
        <v/>
      </c>
      <c r="AC312" s="89" t="str">
        <f t="shared" si="67"/>
        <v/>
      </c>
      <c r="AD312" s="123">
        <f t="shared" si="68"/>
        <v>0</v>
      </c>
      <c r="AE312" s="123">
        <f t="shared" si="59"/>
        <v>0</v>
      </c>
      <c r="AF312" s="123" t="str">
        <f t="shared" si="69"/>
        <v/>
      </c>
      <c r="AG312" s="124">
        <f t="shared" si="60"/>
        <v>0</v>
      </c>
      <c r="AH312" s="124">
        <f t="shared" si="61"/>
        <v>0</v>
      </c>
    </row>
    <row r="313" spans="1:34" ht="25.15" customHeight="1">
      <c r="A313" s="55">
        <f t="shared" si="56"/>
        <v>302</v>
      </c>
      <c r="B313" s="56" t="str">
        <f t="shared" si="62"/>
        <v/>
      </c>
      <c r="C313" s="131"/>
      <c r="D313" s="57" t="str">
        <f t="shared" si="63"/>
        <v/>
      </c>
      <c r="E313" s="57" t="str">
        <f t="shared" si="64"/>
        <v/>
      </c>
      <c r="F313" s="32"/>
      <c r="G313" s="32"/>
      <c r="H313" s="32"/>
      <c r="I313" s="32"/>
      <c r="J313" s="147"/>
      <c r="K313" s="33" t="str">
        <f>IF(I313="中間容量","項番11に入力してください",IFERROR(VLOOKUP(Z313,※編集不可※選択項目!$U$4:$V$195,2,0),""))</f>
        <v/>
      </c>
      <c r="L313" s="147"/>
      <c r="M313" s="149"/>
      <c r="N313" s="64" t="str">
        <f>IFERROR(VLOOKUP(C313,Sheet1!$A$2:$F$134,6,0),"")</f>
        <v/>
      </c>
      <c r="O313" s="64" t="str">
        <f t="shared" si="65"/>
        <v/>
      </c>
      <c r="P313" s="32"/>
      <c r="Q313" s="32"/>
      <c r="R313" s="67"/>
      <c r="S313" s="140"/>
      <c r="T313" s="67"/>
      <c r="U313" s="71"/>
      <c r="V313" s="84" t="str">
        <f t="shared" si="66"/>
        <v/>
      </c>
      <c r="W313" s="118"/>
      <c r="X313" s="119"/>
      <c r="Y313" s="120"/>
      <c r="Z313" s="66" t="str">
        <f t="shared" si="57"/>
        <v xml:space="preserve"> / </v>
      </c>
      <c r="AA313" s="87" t="str">
        <f t="shared" si="58"/>
        <v/>
      </c>
      <c r="AB313" s="87" t="str">
        <f>IF(I313="","",IF(I313="中間容量",J313,INDEX(※編集不可※選択項目!$E$2:$E$15,MATCH(新規登録用!I313,※編集不可※選択項目!$F$2:$F$15,0))))</f>
        <v/>
      </c>
      <c r="AC313" s="89" t="str">
        <f t="shared" si="67"/>
        <v/>
      </c>
      <c r="AD313" s="123">
        <f t="shared" si="68"/>
        <v>0</v>
      </c>
      <c r="AE313" s="123">
        <f t="shared" si="59"/>
        <v>0</v>
      </c>
      <c r="AF313" s="123" t="str">
        <f t="shared" si="69"/>
        <v/>
      </c>
      <c r="AG313" s="124">
        <f t="shared" si="60"/>
        <v>0</v>
      </c>
      <c r="AH313" s="124">
        <f t="shared" si="61"/>
        <v>0</v>
      </c>
    </row>
    <row r="314" spans="1:34" ht="25.15" customHeight="1">
      <c r="A314" s="55">
        <f t="shared" si="56"/>
        <v>303</v>
      </c>
      <c r="B314" s="56" t="str">
        <f t="shared" si="62"/>
        <v/>
      </c>
      <c r="C314" s="131"/>
      <c r="D314" s="57" t="str">
        <f t="shared" si="63"/>
        <v/>
      </c>
      <c r="E314" s="57" t="str">
        <f t="shared" si="64"/>
        <v/>
      </c>
      <c r="F314" s="32"/>
      <c r="G314" s="32"/>
      <c r="H314" s="32"/>
      <c r="I314" s="32"/>
      <c r="J314" s="147"/>
      <c r="K314" s="33" t="str">
        <f>IF(I314="中間容量","項番11に入力してください",IFERROR(VLOOKUP(Z314,※編集不可※選択項目!$U$4:$V$195,2,0),""))</f>
        <v/>
      </c>
      <c r="L314" s="147"/>
      <c r="M314" s="149"/>
      <c r="N314" s="64" t="str">
        <f>IFERROR(VLOOKUP(C314,Sheet1!$A$2:$F$134,6,0),"")</f>
        <v/>
      </c>
      <c r="O314" s="64" t="str">
        <f t="shared" si="65"/>
        <v/>
      </c>
      <c r="P314" s="32"/>
      <c r="Q314" s="32"/>
      <c r="R314" s="67"/>
      <c r="S314" s="140"/>
      <c r="T314" s="67"/>
      <c r="U314" s="71"/>
      <c r="V314" s="84" t="str">
        <f t="shared" si="66"/>
        <v/>
      </c>
      <c r="W314" s="118"/>
      <c r="X314" s="119"/>
      <c r="Y314" s="120"/>
      <c r="Z314" s="66" t="str">
        <f t="shared" si="57"/>
        <v xml:space="preserve"> / </v>
      </c>
      <c r="AA314" s="87" t="str">
        <f t="shared" si="58"/>
        <v/>
      </c>
      <c r="AB314" s="87" t="str">
        <f>IF(I314="","",IF(I314="中間容量",J314,INDEX(※編集不可※選択項目!$E$2:$E$15,MATCH(新規登録用!I314,※編集不可※選択項目!$F$2:$F$15,0))))</f>
        <v/>
      </c>
      <c r="AC314" s="89" t="str">
        <f t="shared" si="67"/>
        <v/>
      </c>
      <c r="AD314" s="123">
        <f t="shared" si="68"/>
        <v>0</v>
      </c>
      <c r="AE314" s="123">
        <f t="shared" si="59"/>
        <v>0</v>
      </c>
      <c r="AF314" s="123" t="str">
        <f t="shared" si="69"/>
        <v/>
      </c>
      <c r="AG314" s="124">
        <f t="shared" si="60"/>
        <v>0</v>
      </c>
      <c r="AH314" s="124">
        <f t="shared" si="61"/>
        <v>0</v>
      </c>
    </row>
    <row r="315" spans="1:34" ht="25.15" customHeight="1">
      <c r="A315" s="55">
        <f t="shared" si="56"/>
        <v>304</v>
      </c>
      <c r="B315" s="56" t="str">
        <f t="shared" si="62"/>
        <v/>
      </c>
      <c r="C315" s="131"/>
      <c r="D315" s="57" t="str">
        <f t="shared" si="63"/>
        <v/>
      </c>
      <c r="E315" s="57" t="str">
        <f t="shared" si="64"/>
        <v/>
      </c>
      <c r="F315" s="32"/>
      <c r="G315" s="32"/>
      <c r="H315" s="32"/>
      <c r="I315" s="32"/>
      <c r="J315" s="147"/>
      <c r="K315" s="33" t="str">
        <f>IF(I315="中間容量","項番11に入力してください",IFERROR(VLOOKUP(Z315,※編集不可※選択項目!$U$4:$V$195,2,0),""))</f>
        <v/>
      </c>
      <c r="L315" s="147"/>
      <c r="M315" s="149"/>
      <c r="N315" s="64" t="str">
        <f>IFERROR(VLOOKUP(C315,Sheet1!$A$2:$F$134,6,0),"")</f>
        <v/>
      </c>
      <c r="O315" s="64" t="str">
        <f t="shared" si="65"/>
        <v/>
      </c>
      <c r="P315" s="32"/>
      <c r="Q315" s="32"/>
      <c r="R315" s="67"/>
      <c r="S315" s="140"/>
      <c r="T315" s="67"/>
      <c r="U315" s="71"/>
      <c r="V315" s="84" t="str">
        <f t="shared" si="66"/>
        <v/>
      </c>
      <c r="W315" s="118"/>
      <c r="X315" s="119"/>
      <c r="Y315" s="120"/>
      <c r="Z315" s="66" t="str">
        <f t="shared" si="57"/>
        <v xml:space="preserve"> / </v>
      </c>
      <c r="AA315" s="87" t="str">
        <f t="shared" si="58"/>
        <v/>
      </c>
      <c r="AB315" s="87" t="str">
        <f>IF(I315="","",IF(I315="中間容量",J315,INDEX(※編集不可※選択項目!$E$2:$E$15,MATCH(新規登録用!I315,※編集不可※選択項目!$F$2:$F$15,0))))</f>
        <v/>
      </c>
      <c r="AC315" s="89" t="str">
        <f t="shared" si="67"/>
        <v/>
      </c>
      <c r="AD315" s="123">
        <f t="shared" si="68"/>
        <v>0</v>
      </c>
      <c r="AE315" s="123">
        <f t="shared" si="59"/>
        <v>0</v>
      </c>
      <c r="AF315" s="123" t="str">
        <f t="shared" si="69"/>
        <v/>
      </c>
      <c r="AG315" s="124">
        <f t="shared" si="60"/>
        <v>0</v>
      </c>
      <c r="AH315" s="124">
        <f t="shared" si="61"/>
        <v>0</v>
      </c>
    </row>
    <row r="316" spans="1:34" ht="25.15" customHeight="1">
      <c r="A316" s="55">
        <f t="shared" si="56"/>
        <v>305</v>
      </c>
      <c r="B316" s="56" t="str">
        <f t="shared" si="62"/>
        <v/>
      </c>
      <c r="C316" s="131"/>
      <c r="D316" s="57" t="str">
        <f t="shared" si="63"/>
        <v/>
      </c>
      <c r="E316" s="57" t="str">
        <f t="shared" si="64"/>
        <v/>
      </c>
      <c r="F316" s="32"/>
      <c r="G316" s="32"/>
      <c r="H316" s="32"/>
      <c r="I316" s="32"/>
      <c r="J316" s="147"/>
      <c r="K316" s="33" t="str">
        <f>IF(I316="中間容量","項番11に入力してください",IFERROR(VLOOKUP(Z316,※編集不可※選択項目!$U$4:$V$195,2,0),""))</f>
        <v/>
      </c>
      <c r="L316" s="147"/>
      <c r="M316" s="149"/>
      <c r="N316" s="64" t="str">
        <f>IFERROR(VLOOKUP(C316,Sheet1!$A$2:$F$134,6,0),"")</f>
        <v/>
      </c>
      <c r="O316" s="64" t="str">
        <f t="shared" si="65"/>
        <v/>
      </c>
      <c r="P316" s="32"/>
      <c r="Q316" s="32"/>
      <c r="R316" s="67"/>
      <c r="S316" s="140"/>
      <c r="T316" s="67"/>
      <c r="U316" s="71"/>
      <c r="V316" s="84" t="str">
        <f t="shared" si="66"/>
        <v/>
      </c>
      <c r="W316" s="118"/>
      <c r="X316" s="119"/>
      <c r="Y316" s="120"/>
      <c r="Z316" s="66" t="str">
        <f t="shared" si="57"/>
        <v xml:space="preserve"> / </v>
      </c>
      <c r="AA316" s="87" t="str">
        <f t="shared" si="58"/>
        <v/>
      </c>
      <c r="AB316" s="87" t="str">
        <f>IF(I316="","",IF(I316="中間容量",J316,INDEX(※編集不可※選択項目!$E$2:$E$15,MATCH(新規登録用!I316,※編集不可※選択項目!$F$2:$F$15,0))))</f>
        <v/>
      </c>
      <c r="AC316" s="89" t="str">
        <f t="shared" si="67"/>
        <v/>
      </c>
      <c r="AD316" s="123">
        <f t="shared" si="68"/>
        <v>0</v>
      </c>
      <c r="AE316" s="123">
        <f t="shared" si="59"/>
        <v>0</v>
      </c>
      <c r="AF316" s="123" t="str">
        <f t="shared" si="69"/>
        <v/>
      </c>
      <c r="AG316" s="124">
        <f t="shared" si="60"/>
        <v>0</v>
      </c>
      <c r="AH316" s="124">
        <f t="shared" si="61"/>
        <v>0</v>
      </c>
    </row>
    <row r="317" spans="1:34" ht="25.15" customHeight="1">
      <c r="A317" s="55">
        <f t="shared" si="56"/>
        <v>306</v>
      </c>
      <c r="B317" s="56" t="str">
        <f t="shared" si="62"/>
        <v/>
      </c>
      <c r="C317" s="131"/>
      <c r="D317" s="57" t="str">
        <f t="shared" si="63"/>
        <v/>
      </c>
      <c r="E317" s="57" t="str">
        <f t="shared" si="64"/>
        <v/>
      </c>
      <c r="F317" s="32"/>
      <c r="G317" s="32"/>
      <c r="H317" s="32"/>
      <c r="I317" s="32"/>
      <c r="J317" s="147"/>
      <c r="K317" s="33" t="str">
        <f>IF(I317="中間容量","項番11に入力してください",IFERROR(VLOOKUP(Z317,※編集不可※選択項目!$U$4:$V$195,2,0),""))</f>
        <v/>
      </c>
      <c r="L317" s="147"/>
      <c r="M317" s="149"/>
      <c r="N317" s="64" t="str">
        <f>IFERROR(VLOOKUP(C317,Sheet1!$A$2:$F$134,6,0),"")</f>
        <v/>
      </c>
      <c r="O317" s="64" t="str">
        <f t="shared" si="65"/>
        <v/>
      </c>
      <c r="P317" s="32"/>
      <c r="Q317" s="32"/>
      <c r="R317" s="67"/>
      <c r="S317" s="140"/>
      <c r="T317" s="67"/>
      <c r="U317" s="71"/>
      <c r="V317" s="84" t="str">
        <f t="shared" si="66"/>
        <v/>
      </c>
      <c r="W317" s="118"/>
      <c r="X317" s="119"/>
      <c r="Y317" s="120"/>
      <c r="Z317" s="66" t="str">
        <f t="shared" si="57"/>
        <v xml:space="preserve"> / </v>
      </c>
      <c r="AA317" s="87" t="str">
        <f t="shared" si="58"/>
        <v/>
      </c>
      <c r="AB317" s="87" t="str">
        <f>IF(I317="","",IF(I317="中間容量",J317,INDEX(※編集不可※選択項目!$E$2:$E$15,MATCH(新規登録用!I317,※編集不可※選択項目!$F$2:$F$15,0))))</f>
        <v/>
      </c>
      <c r="AC317" s="89" t="str">
        <f t="shared" si="67"/>
        <v/>
      </c>
      <c r="AD317" s="123">
        <f t="shared" si="68"/>
        <v>0</v>
      </c>
      <c r="AE317" s="123">
        <f t="shared" si="59"/>
        <v>0</v>
      </c>
      <c r="AF317" s="123" t="str">
        <f t="shared" si="69"/>
        <v/>
      </c>
      <c r="AG317" s="124">
        <f t="shared" si="60"/>
        <v>0</v>
      </c>
      <c r="AH317" s="124">
        <f t="shared" si="61"/>
        <v>0</v>
      </c>
    </row>
    <row r="318" spans="1:34" ht="25.15" customHeight="1">
      <c r="A318" s="55">
        <f t="shared" si="56"/>
        <v>307</v>
      </c>
      <c r="B318" s="56" t="str">
        <f t="shared" si="62"/>
        <v/>
      </c>
      <c r="C318" s="131"/>
      <c r="D318" s="57" t="str">
        <f t="shared" si="63"/>
        <v/>
      </c>
      <c r="E318" s="57" t="str">
        <f t="shared" si="64"/>
        <v/>
      </c>
      <c r="F318" s="32"/>
      <c r="G318" s="32"/>
      <c r="H318" s="32"/>
      <c r="I318" s="32"/>
      <c r="J318" s="147"/>
      <c r="K318" s="33" t="str">
        <f>IF(I318="中間容量","項番11に入力してください",IFERROR(VLOOKUP(Z318,※編集不可※選択項目!$U$4:$V$195,2,0),""))</f>
        <v/>
      </c>
      <c r="L318" s="147"/>
      <c r="M318" s="149"/>
      <c r="N318" s="64" t="str">
        <f>IFERROR(VLOOKUP(C318,Sheet1!$A$2:$F$134,6,0),"")</f>
        <v/>
      </c>
      <c r="O318" s="64" t="str">
        <f t="shared" si="65"/>
        <v/>
      </c>
      <c r="P318" s="32"/>
      <c r="Q318" s="32"/>
      <c r="R318" s="67"/>
      <c r="S318" s="140"/>
      <c r="T318" s="67"/>
      <c r="U318" s="71"/>
      <c r="V318" s="84" t="str">
        <f t="shared" si="66"/>
        <v/>
      </c>
      <c r="W318" s="118"/>
      <c r="X318" s="119"/>
      <c r="Y318" s="120"/>
      <c r="Z318" s="66" t="str">
        <f t="shared" si="57"/>
        <v xml:space="preserve"> / </v>
      </c>
      <c r="AA318" s="87" t="str">
        <f t="shared" si="58"/>
        <v/>
      </c>
      <c r="AB318" s="87" t="str">
        <f>IF(I318="","",IF(I318="中間容量",J318,INDEX(※編集不可※選択項目!$E$2:$E$15,MATCH(新規登録用!I318,※編集不可※選択項目!$F$2:$F$15,0))))</f>
        <v/>
      </c>
      <c r="AC318" s="89" t="str">
        <f t="shared" si="67"/>
        <v/>
      </c>
      <c r="AD318" s="123">
        <f t="shared" si="68"/>
        <v>0</v>
      </c>
      <c r="AE318" s="123">
        <f t="shared" si="59"/>
        <v>0</v>
      </c>
      <c r="AF318" s="123" t="str">
        <f t="shared" si="69"/>
        <v/>
      </c>
      <c r="AG318" s="124">
        <f t="shared" si="60"/>
        <v>0</v>
      </c>
      <c r="AH318" s="124">
        <f t="shared" si="61"/>
        <v>0</v>
      </c>
    </row>
    <row r="319" spans="1:34" ht="25.15" customHeight="1">
      <c r="A319" s="55">
        <f t="shared" si="56"/>
        <v>308</v>
      </c>
      <c r="B319" s="56" t="str">
        <f t="shared" si="62"/>
        <v/>
      </c>
      <c r="C319" s="131"/>
      <c r="D319" s="57" t="str">
        <f t="shared" si="63"/>
        <v/>
      </c>
      <c r="E319" s="57" t="str">
        <f t="shared" si="64"/>
        <v/>
      </c>
      <c r="F319" s="32"/>
      <c r="G319" s="32"/>
      <c r="H319" s="32"/>
      <c r="I319" s="32"/>
      <c r="J319" s="147"/>
      <c r="K319" s="33" t="str">
        <f>IF(I319="中間容量","項番11に入力してください",IFERROR(VLOOKUP(Z319,※編集不可※選択項目!$U$4:$V$195,2,0),""))</f>
        <v/>
      </c>
      <c r="L319" s="147"/>
      <c r="M319" s="149"/>
      <c r="N319" s="64" t="str">
        <f>IFERROR(VLOOKUP(C319,Sheet1!$A$2:$F$134,6,0),"")</f>
        <v/>
      </c>
      <c r="O319" s="64" t="str">
        <f t="shared" si="65"/>
        <v/>
      </c>
      <c r="P319" s="32"/>
      <c r="Q319" s="32"/>
      <c r="R319" s="67"/>
      <c r="S319" s="140"/>
      <c r="T319" s="67"/>
      <c r="U319" s="71"/>
      <c r="V319" s="84" t="str">
        <f t="shared" si="66"/>
        <v/>
      </c>
      <c r="W319" s="118"/>
      <c r="X319" s="119"/>
      <c r="Y319" s="120"/>
      <c r="Z319" s="66" t="str">
        <f t="shared" si="57"/>
        <v xml:space="preserve"> / </v>
      </c>
      <c r="AA319" s="87" t="str">
        <f t="shared" si="58"/>
        <v/>
      </c>
      <c r="AB319" s="87" t="str">
        <f>IF(I319="","",IF(I319="中間容量",J319,INDEX(※編集不可※選択項目!$E$2:$E$15,MATCH(新規登録用!I319,※編集不可※選択項目!$F$2:$F$15,0))))</f>
        <v/>
      </c>
      <c r="AC319" s="89" t="str">
        <f t="shared" si="67"/>
        <v/>
      </c>
      <c r="AD319" s="123">
        <f t="shared" si="68"/>
        <v>0</v>
      </c>
      <c r="AE319" s="123">
        <f t="shared" si="59"/>
        <v>0</v>
      </c>
      <c r="AF319" s="123" t="str">
        <f t="shared" si="69"/>
        <v/>
      </c>
      <c r="AG319" s="124">
        <f t="shared" si="60"/>
        <v>0</v>
      </c>
      <c r="AH319" s="124">
        <f t="shared" si="61"/>
        <v>0</v>
      </c>
    </row>
    <row r="320" spans="1:34" ht="25.15" customHeight="1">
      <c r="A320" s="55">
        <f t="shared" si="56"/>
        <v>309</v>
      </c>
      <c r="B320" s="56" t="str">
        <f t="shared" si="62"/>
        <v/>
      </c>
      <c r="C320" s="131"/>
      <c r="D320" s="57" t="str">
        <f t="shared" si="63"/>
        <v/>
      </c>
      <c r="E320" s="57" t="str">
        <f t="shared" si="64"/>
        <v/>
      </c>
      <c r="F320" s="32"/>
      <c r="G320" s="32"/>
      <c r="H320" s="32"/>
      <c r="I320" s="32"/>
      <c r="J320" s="147"/>
      <c r="K320" s="33" t="str">
        <f>IF(I320="中間容量","項番11に入力してください",IFERROR(VLOOKUP(Z320,※編集不可※選択項目!$U$4:$V$195,2,0),""))</f>
        <v/>
      </c>
      <c r="L320" s="147"/>
      <c r="M320" s="149"/>
      <c r="N320" s="64" t="str">
        <f>IFERROR(VLOOKUP(C320,Sheet1!$A$2:$F$134,6,0),"")</f>
        <v/>
      </c>
      <c r="O320" s="64" t="str">
        <f t="shared" si="65"/>
        <v/>
      </c>
      <c r="P320" s="32"/>
      <c r="Q320" s="32"/>
      <c r="R320" s="67"/>
      <c r="S320" s="140"/>
      <c r="T320" s="67"/>
      <c r="U320" s="71"/>
      <c r="V320" s="84" t="str">
        <f t="shared" si="66"/>
        <v/>
      </c>
      <c r="W320" s="118"/>
      <c r="X320" s="119"/>
      <c r="Y320" s="120"/>
      <c r="Z320" s="66" t="str">
        <f t="shared" si="57"/>
        <v xml:space="preserve"> / </v>
      </c>
      <c r="AA320" s="87" t="str">
        <f t="shared" si="58"/>
        <v/>
      </c>
      <c r="AB320" s="87" t="str">
        <f>IF(I320="","",IF(I320="中間容量",J320,INDEX(※編集不可※選択項目!$E$2:$E$15,MATCH(新規登録用!I320,※編集不可※選択項目!$F$2:$F$15,0))))</f>
        <v/>
      </c>
      <c r="AC320" s="89" t="str">
        <f t="shared" si="67"/>
        <v/>
      </c>
      <c r="AD320" s="123">
        <f t="shared" si="68"/>
        <v>0</v>
      </c>
      <c r="AE320" s="123">
        <f t="shared" si="59"/>
        <v>0</v>
      </c>
      <c r="AF320" s="123" t="str">
        <f t="shared" si="69"/>
        <v/>
      </c>
      <c r="AG320" s="124">
        <f t="shared" si="60"/>
        <v>0</v>
      </c>
      <c r="AH320" s="124">
        <f t="shared" si="61"/>
        <v>0</v>
      </c>
    </row>
    <row r="321" spans="1:34" ht="25.15" customHeight="1">
      <c r="A321" s="55">
        <f t="shared" si="56"/>
        <v>310</v>
      </c>
      <c r="B321" s="56" t="str">
        <f t="shared" si="62"/>
        <v/>
      </c>
      <c r="C321" s="131"/>
      <c r="D321" s="57" t="str">
        <f t="shared" si="63"/>
        <v/>
      </c>
      <c r="E321" s="57" t="str">
        <f t="shared" si="64"/>
        <v/>
      </c>
      <c r="F321" s="32"/>
      <c r="G321" s="32"/>
      <c r="H321" s="32"/>
      <c r="I321" s="32"/>
      <c r="J321" s="147"/>
      <c r="K321" s="33" t="str">
        <f>IF(I321="中間容量","項番11に入力してください",IFERROR(VLOOKUP(Z321,※編集不可※選択項目!$U$4:$V$195,2,0),""))</f>
        <v/>
      </c>
      <c r="L321" s="147"/>
      <c r="M321" s="149"/>
      <c r="N321" s="64" t="str">
        <f>IFERROR(VLOOKUP(C321,Sheet1!$A$2:$F$134,6,0),"")</f>
        <v/>
      </c>
      <c r="O321" s="64" t="str">
        <f t="shared" si="65"/>
        <v/>
      </c>
      <c r="P321" s="32"/>
      <c r="Q321" s="32"/>
      <c r="R321" s="67"/>
      <c r="S321" s="140"/>
      <c r="T321" s="67"/>
      <c r="U321" s="71"/>
      <c r="V321" s="84" t="str">
        <f t="shared" si="66"/>
        <v/>
      </c>
      <c r="W321" s="118"/>
      <c r="X321" s="119"/>
      <c r="Y321" s="120"/>
      <c r="Z321" s="66" t="str">
        <f t="shared" si="57"/>
        <v xml:space="preserve"> / </v>
      </c>
      <c r="AA321" s="87" t="str">
        <f t="shared" si="58"/>
        <v/>
      </c>
      <c r="AB321" s="87" t="str">
        <f>IF(I321="","",IF(I321="中間容量",J321,INDEX(※編集不可※選択項目!$E$2:$E$15,MATCH(新規登録用!I321,※編集不可※選択項目!$F$2:$F$15,0))))</f>
        <v/>
      </c>
      <c r="AC321" s="89" t="str">
        <f t="shared" si="67"/>
        <v/>
      </c>
      <c r="AD321" s="123">
        <f t="shared" si="68"/>
        <v>0</v>
      </c>
      <c r="AE321" s="123">
        <f t="shared" si="59"/>
        <v>0</v>
      </c>
      <c r="AF321" s="123" t="str">
        <f t="shared" si="69"/>
        <v/>
      </c>
      <c r="AG321" s="124">
        <f t="shared" si="60"/>
        <v>0</v>
      </c>
      <c r="AH321" s="124">
        <f t="shared" si="61"/>
        <v>0</v>
      </c>
    </row>
    <row r="322" spans="1:34" ht="25.15" customHeight="1">
      <c r="A322" s="55">
        <f t="shared" si="56"/>
        <v>311</v>
      </c>
      <c r="B322" s="56" t="str">
        <f t="shared" si="62"/>
        <v/>
      </c>
      <c r="C322" s="131"/>
      <c r="D322" s="57" t="str">
        <f t="shared" si="63"/>
        <v/>
      </c>
      <c r="E322" s="57" t="str">
        <f t="shared" si="64"/>
        <v/>
      </c>
      <c r="F322" s="32"/>
      <c r="G322" s="32"/>
      <c r="H322" s="32"/>
      <c r="I322" s="32"/>
      <c r="J322" s="147"/>
      <c r="K322" s="33" t="str">
        <f>IF(I322="中間容量","項番11に入力してください",IFERROR(VLOOKUP(Z322,※編集不可※選択項目!$U$4:$V$195,2,0),""))</f>
        <v/>
      </c>
      <c r="L322" s="147"/>
      <c r="M322" s="149"/>
      <c r="N322" s="64" t="str">
        <f>IFERROR(VLOOKUP(C322,Sheet1!$A$2:$F$134,6,0),"")</f>
        <v/>
      </c>
      <c r="O322" s="64" t="str">
        <f t="shared" si="65"/>
        <v/>
      </c>
      <c r="P322" s="32"/>
      <c r="Q322" s="32"/>
      <c r="R322" s="67"/>
      <c r="S322" s="140"/>
      <c r="T322" s="67"/>
      <c r="U322" s="71"/>
      <c r="V322" s="84" t="str">
        <f t="shared" si="66"/>
        <v/>
      </c>
      <c r="W322" s="118"/>
      <c r="X322" s="119"/>
      <c r="Y322" s="120"/>
      <c r="Z322" s="66" t="str">
        <f t="shared" si="57"/>
        <v xml:space="preserve"> / </v>
      </c>
      <c r="AA322" s="87" t="str">
        <f t="shared" si="58"/>
        <v/>
      </c>
      <c r="AB322" s="87" t="str">
        <f>IF(I322="","",IF(I322="中間容量",J322,INDEX(※編集不可※選択項目!$E$2:$E$15,MATCH(新規登録用!I322,※編集不可※選択項目!$F$2:$F$15,0))))</f>
        <v/>
      </c>
      <c r="AC322" s="89" t="str">
        <f t="shared" si="67"/>
        <v/>
      </c>
      <c r="AD322" s="123">
        <f t="shared" si="68"/>
        <v>0</v>
      </c>
      <c r="AE322" s="123">
        <f t="shared" si="59"/>
        <v>0</v>
      </c>
      <c r="AF322" s="123" t="str">
        <f t="shared" si="69"/>
        <v/>
      </c>
      <c r="AG322" s="124">
        <f t="shared" si="60"/>
        <v>0</v>
      </c>
      <c r="AH322" s="124">
        <f t="shared" si="61"/>
        <v>0</v>
      </c>
    </row>
    <row r="323" spans="1:34" ht="25.15" customHeight="1">
      <c r="A323" s="55">
        <f t="shared" si="56"/>
        <v>312</v>
      </c>
      <c r="B323" s="56" t="str">
        <f t="shared" si="62"/>
        <v/>
      </c>
      <c r="C323" s="131"/>
      <c r="D323" s="57" t="str">
        <f t="shared" si="63"/>
        <v/>
      </c>
      <c r="E323" s="57" t="str">
        <f t="shared" si="64"/>
        <v/>
      </c>
      <c r="F323" s="32"/>
      <c r="G323" s="32"/>
      <c r="H323" s="32"/>
      <c r="I323" s="32"/>
      <c r="J323" s="147"/>
      <c r="K323" s="33" t="str">
        <f>IF(I323="中間容量","項番11に入力してください",IFERROR(VLOOKUP(Z323,※編集不可※選択項目!$U$4:$V$195,2,0),""))</f>
        <v/>
      </c>
      <c r="L323" s="147"/>
      <c r="M323" s="149"/>
      <c r="N323" s="64" t="str">
        <f>IFERROR(VLOOKUP(C323,Sheet1!$A$2:$F$134,6,0),"")</f>
        <v/>
      </c>
      <c r="O323" s="64" t="str">
        <f t="shared" si="65"/>
        <v/>
      </c>
      <c r="P323" s="32"/>
      <c r="Q323" s="32"/>
      <c r="R323" s="67"/>
      <c r="S323" s="140"/>
      <c r="T323" s="67"/>
      <c r="U323" s="71"/>
      <c r="V323" s="84" t="str">
        <f t="shared" si="66"/>
        <v/>
      </c>
      <c r="W323" s="118"/>
      <c r="X323" s="119"/>
      <c r="Y323" s="120"/>
      <c r="Z323" s="66" t="str">
        <f t="shared" si="57"/>
        <v xml:space="preserve"> / </v>
      </c>
      <c r="AA323" s="87" t="str">
        <f t="shared" si="58"/>
        <v/>
      </c>
      <c r="AB323" s="87" t="str">
        <f>IF(I323="","",IF(I323="中間容量",J323,INDEX(※編集不可※選択項目!$E$2:$E$15,MATCH(新規登録用!I323,※編集不可※選択項目!$F$2:$F$15,0))))</f>
        <v/>
      </c>
      <c r="AC323" s="89" t="str">
        <f t="shared" si="67"/>
        <v/>
      </c>
      <c r="AD323" s="123">
        <f t="shared" si="68"/>
        <v>0</v>
      </c>
      <c r="AE323" s="123">
        <f t="shared" si="59"/>
        <v>0</v>
      </c>
      <c r="AF323" s="123" t="str">
        <f t="shared" si="69"/>
        <v/>
      </c>
      <c r="AG323" s="124">
        <f t="shared" si="60"/>
        <v>0</v>
      </c>
      <c r="AH323" s="124">
        <f t="shared" si="61"/>
        <v>0</v>
      </c>
    </row>
    <row r="324" spans="1:34" ht="25.15" customHeight="1">
      <c r="A324" s="55">
        <f t="shared" si="56"/>
        <v>313</v>
      </c>
      <c r="B324" s="56" t="str">
        <f t="shared" si="62"/>
        <v/>
      </c>
      <c r="C324" s="131"/>
      <c r="D324" s="57" t="str">
        <f t="shared" si="63"/>
        <v/>
      </c>
      <c r="E324" s="57" t="str">
        <f t="shared" si="64"/>
        <v/>
      </c>
      <c r="F324" s="32"/>
      <c r="G324" s="32"/>
      <c r="H324" s="32"/>
      <c r="I324" s="32"/>
      <c r="J324" s="147"/>
      <c r="K324" s="33" t="str">
        <f>IF(I324="中間容量","項番11に入力してください",IFERROR(VLOOKUP(Z324,※編集不可※選択項目!$U$4:$V$195,2,0),""))</f>
        <v/>
      </c>
      <c r="L324" s="147"/>
      <c r="M324" s="149"/>
      <c r="N324" s="64" t="str">
        <f>IFERROR(VLOOKUP(C324,Sheet1!$A$2:$F$134,6,0),"")</f>
        <v/>
      </c>
      <c r="O324" s="64" t="str">
        <f t="shared" si="65"/>
        <v/>
      </c>
      <c r="P324" s="32"/>
      <c r="Q324" s="32"/>
      <c r="R324" s="67"/>
      <c r="S324" s="140"/>
      <c r="T324" s="67"/>
      <c r="U324" s="71"/>
      <c r="V324" s="84" t="str">
        <f t="shared" si="66"/>
        <v/>
      </c>
      <c r="W324" s="118"/>
      <c r="X324" s="119"/>
      <c r="Y324" s="120"/>
      <c r="Z324" s="66" t="str">
        <f t="shared" si="57"/>
        <v xml:space="preserve"> / </v>
      </c>
      <c r="AA324" s="87" t="str">
        <f t="shared" si="58"/>
        <v/>
      </c>
      <c r="AB324" s="87" t="str">
        <f>IF(I324="","",IF(I324="中間容量",J324,INDEX(※編集不可※選択項目!$E$2:$E$15,MATCH(新規登録用!I324,※編集不可※選択項目!$F$2:$F$15,0))))</f>
        <v/>
      </c>
      <c r="AC324" s="89" t="str">
        <f t="shared" si="67"/>
        <v/>
      </c>
      <c r="AD324" s="123">
        <f t="shared" si="68"/>
        <v>0</v>
      </c>
      <c r="AE324" s="123">
        <f t="shared" si="59"/>
        <v>0</v>
      </c>
      <c r="AF324" s="123" t="str">
        <f t="shared" si="69"/>
        <v/>
      </c>
      <c r="AG324" s="124">
        <f t="shared" si="60"/>
        <v>0</v>
      </c>
      <c r="AH324" s="124">
        <f t="shared" si="61"/>
        <v>0</v>
      </c>
    </row>
    <row r="325" spans="1:34" ht="25.15" customHeight="1">
      <c r="A325" s="55">
        <f t="shared" si="56"/>
        <v>314</v>
      </c>
      <c r="B325" s="56" t="str">
        <f t="shared" si="62"/>
        <v/>
      </c>
      <c r="C325" s="131"/>
      <c r="D325" s="57" t="str">
        <f t="shared" si="63"/>
        <v/>
      </c>
      <c r="E325" s="57" t="str">
        <f t="shared" si="64"/>
        <v/>
      </c>
      <c r="F325" s="32"/>
      <c r="G325" s="32"/>
      <c r="H325" s="32"/>
      <c r="I325" s="32"/>
      <c r="J325" s="147"/>
      <c r="K325" s="33" t="str">
        <f>IF(I325="中間容量","項番11に入力してください",IFERROR(VLOOKUP(Z325,※編集不可※選択項目!$U$4:$V$195,2,0),""))</f>
        <v/>
      </c>
      <c r="L325" s="147"/>
      <c r="M325" s="149"/>
      <c r="N325" s="64" t="str">
        <f>IFERROR(VLOOKUP(C325,Sheet1!$A$2:$F$134,6,0),"")</f>
        <v/>
      </c>
      <c r="O325" s="64" t="str">
        <f t="shared" si="65"/>
        <v/>
      </c>
      <c r="P325" s="32"/>
      <c r="Q325" s="32"/>
      <c r="R325" s="67"/>
      <c r="S325" s="140"/>
      <c r="T325" s="67"/>
      <c r="U325" s="71"/>
      <c r="V325" s="84" t="str">
        <f t="shared" si="66"/>
        <v/>
      </c>
      <c r="W325" s="118"/>
      <c r="X325" s="119"/>
      <c r="Y325" s="120"/>
      <c r="Z325" s="66" t="str">
        <f t="shared" si="57"/>
        <v xml:space="preserve"> / </v>
      </c>
      <c r="AA325" s="87" t="str">
        <f t="shared" si="58"/>
        <v/>
      </c>
      <c r="AB325" s="87" t="str">
        <f>IF(I325="","",IF(I325="中間容量",J325,INDEX(※編集不可※選択項目!$E$2:$E$15,MATCH(新規登録用!I325,※編集不可※選択項目!$F$2:$F$15,0))))</f>
        <v/>
      </c>
      <c r="AC325" s="89" t="str">
        <f t="shared" si="67"/>
        <v/>
      </c>
      <c r="AD325" s="123">
        <f t="shared" si="68"/>
        <v>0</v>
      </c>
      <c r="AE325" s="123">
        <f t="shared" si="59"/>
        <v>0</v>
      </c>
      <c r="AF325" s="123" t="str">
        <f t="shared" si="69"/>
        <v/>
      </c>
      <c r="AG325" s="124">
        <f t="shared" si="60"/>
        <v>0</v>
      </c>
      <c r="AH325" s="124">
        <f t="shared" si="61"/>
        <v>0</v>
      </c>
    </row>
    <row r="326" spans="1:34" ht="25.15" customHeight="1">
      <c r="A326" s="55">
        <f t="shared" si="56"/>
        <v>315</v>
      </c>
      <c r="B326" s="56" t="str">
        <f t="shared" si="62"/>
        <v/>
      </c>
      <c r="C326" s="131"/>
      <c r="D326" s="57" t="str">
        <f t="shared" si="63"/>
        <v/>
      </c>
      <c r="E326" s="57" t="str">
        <f t="shared" si="64"/>
        <v/>
      </c>
      <c r="F326" s="32"/>
      <c r="G326" s="32"/>
      <c r="H326" s="32"/>
      <c r="I326" s="32"/>
      <c r="J326" s="147"/>
      <c r="K326" s="33" t="str">
        <f>IF(I326="中間容量","項番11に入力してください",IFERROR(VLOOKUP(Z326,※編集不可※選択項目!$U$4:$V$195,2,0),""))</f>
        <v/>
      </c>
      <c r="L326" s="147"/>
      <c r="M326" s="149"/>
      <c r="N326" s="64" t="str">
        <f>IFERROR(VLOOKUP(C326,Sheet1!$A$2:$F$134,6,0),"")</f>
        <v/>
      </c>
      <c r="O326" s="64" t="str">
        <f t="shared" si="65"/>
        <v/>
      </c>
      <c r="P326" s="32"/>
      <c r="Q326" s="32"/>
      <c r="R326" s="67"/>
      <c r="S326" s="140"/>
      <c r="T326" s="67"/>
      <c r="U326" s="71"/>
      <c r="V326" s="84" t="str">
        <f t="shared" si="66"/>
        <v/>
      </c>
      <c r="W326" s="118"/>
      <c r="X326" s="119"/>
      <c r="Y326" s="120"/>
      <c r="Z326" s="66" t="str">
        <f t="shared" si="57"/>
        <v xml:space="preserve"> / </v>
      </c>
      <c r="AA326" s="87" t="str">
        <f t="shared" si="58"/>
        <v/>
      </c>
      <c r="AB326" s="87" t="str">
        <f>IF(I326="","",IF(I326="中間容量",J326,INDEX(※編集不可※選択項目!$E$2:$E$15,MATCH(新規登録用!I326,※編集不可※選択項目!$F$2:$F$15,0))))</f>
        <v/>
      </c>
      <c r="AC326" s="89" t="str">
        <f t="shared" si="67"/>
        <v/>
      </c>
      <c r="AD326" s="123">
        <f t="shared" si="68"/>
        <v>0</v>
      </c>
      <c r="AE326" s="123">
        <f t="shared" si="59"/>
        <v>0</v>
      </c>
      <c r="AF326" s="123" t="str">
        <f t="shared" si="69"/>
        <v/>
      </c>
      <c r="AG326" s="124">
        <f t="shared" si="60"/>
        <v>0</v>
      </c>
      <c r="AH326" s="124">
        <f t="shared" si="61"/>
        <v>0</v>
      </c>
    </row>
    <row r="327" spans="1:34" ht="25.15" customHeight="1">
      <c r="A327" s="55">
        <f t="shared" si="56"/>
        <v>316</v>
      </c>
      <c r="B327" s="56" t="str">
        <f t="shared" si="62"/>
        <v/>
      </c>
      <c r="C327" s="131"/>
      <c r="D327" s="57" t="str">
        <f t="shared" si="63"/>
        <v/>
      </c>
      <c r="E327" s="57" t="str">
        <f t="shared" si="64"/>
        <v/>
      </c>
      <c r="F327" s="32"/>
      <c r="G327" s="32"/>
      <c r="H327" s="32"/>
      <c r="I327" s="32"/>
      <c r="J327" s="147"/>
      <c r="K327" s="33" t="str">
        <f>IF(I327="中間容量","項番11に入力してください",IFERROR(VLOOKUP(Z327,※編集不可※選択項目!$U$4:$V$195,2,0),""))</f>
        <v/>
      </c>
      <c r="L327" s="147"/>
      <c r="M327" s="149"/>
      <c r="N327" s="64" t="str">
        <f>IFERROR(VLOOKUP(C327,Sheet1!$A$2:$F$134,6,0),"")</f>
        <v/>
      </c>
      <c r="O327" s="64" t="str">
        <f t="shared" si="65"/>
        <v/>
      </c>
      <c r="P327" s="32"/>
      <c r="Q327" s="32"/>
      <c r="R327" s="67"/>
      <c r="S327" s="140"/>
      <c r="T327" s="67"/>
      <c r="U327" s="71"/>
      <c r="V327" s="84" t="str">
        <f t="shared" si="66"/>
        <v/>
      </c>
      <c r="W327" s="118"/>
      <c r="X327" s="119"/>
      <c r="Y327" s="120"/>
      <c r="Z327" s="66" t="str">
        <f t="shared" si="57"/>
        <v xml:space="preserve"> / </v>
      </c>
      <c r="AA327" s="87" t="str">
        <f t="shared" si="58"/>
        <v/>
      </c>
      <c r="AB327" s="87" t="str">
        <f>IF(I327="","",IF(I327="中間容量",J327,INDEX(※編集不可※選択項目!$E$2:$E$15,MATCH(新規登録用!I327,※編集不可※選択項目!$F$2:$F$15,0))))</f>
        <v/>
      </c>
      <c r="AC327" s="89" t="str">
        <f t="shared" si="67"/>
        <v/>
      </c>
      <c r="AD327" s="123">
        <f t="shared" si="68"/>
        <v>0</v>
      </c>
      <c r="AE327" s="123">
        <f t="shared" si="59"/>
        <v>0</v>
      </c>
      <c r="AF327" s="123" t="str">
        <f t="shared" si="69"/>
        <v/>
      </c>
      <c r="AG327" s="124">
        <f t="shared" si="60"/>
        <v>0</v>
      </c>
      <c r="AH327" s="124">
        <f t="shared" si="61"/>
        <v>0</v>
      </c>
    </row>
    <row r="328" spans="1:34" ht="25.15" customHeight="1">
      <c r="A328" s="55">
        <f t="shared" si="56"/>
        <v>317</v>
      </c>
      <c r="B328" s="56" t="str">
        <f t="shared" si="62"/>
        <v/>
      </c>
      <c r="C328" s="131"/>
      <c r="D328" s="57" t="str">
        <f t="shared" si="63"/>
        <v/>
      </c>
      <c r="E328" s="57" t="str">
        <f t="shared" si="64"/>
        <v/>
      </c>
      <c r="F328" s="32"/>
      <c r="G328" s="32"/>
      <c r="H328" s="32"/>
      <c r="I328" s="32"/>
      <c r="J328" s="147"/>
      <c r="K328" s="33" t="str">
        <f>IF(I328="中間容量","項番11に入力してください",IFERROR(VLOOKUP(Z328,※編集不可※選択項目!$U$4:$V$195,2,0),""))</f>
        <v/>
      </c>
      <c r="L328" s="147"/>
      <c r="M328" s="149"/>
      <c r="N328" s="64" t="str">
        <f>IFERROR(VLOOKUP(C328,Sheet1!$A$2:$F$134,6,0),"")</f>
        <v/>
      </c>
      <c r="O328" s="64" t="str">
        <f t="shared" si="65"/>
        <v/>
      </c>
      <c r="P328" s="32"/>
      <c r="Q328" s="32"/>
      <c r="R328" s="67"/>
      <c r="S328" s="140"/>
      <c r="T328" s="67"/>
      <c r="U328" s="71"/>
      <c r="V328" s="84" t="str">
        <f t="shared" si="66"/>
        <v/>
      </c>
      <c r="W328" s="118"/>
      <c r="X328" s="119"/>
      <c r="Y328" s="120"/>
      <c r="Z328" s="66" t="str">
        <f t="shared" si="57"/>
        <v xml:space="preserve"> / </v>
      </c>
      <c r="AA328" s="87" t="str">
        <f t="shared" si="58"/>
        <v/>
      </c>
      <c r="AB328" s="87" t="str">
        <f>IF(I328="","",IF(I328="中間容量",J328,INDEX(※編集不可※選択項目!$E$2:$E$15,MATCH(新規登録用!I328,※編集不可※選択項目!$F$2:$F$15,0))))</f>
        <v/>
      </c>
      <c r="AC328" s="89" t="str">
        <f t="shared" si="67"/>
        <v/>
      </c>
      <c r="AD328" s="123">
        <f t="shared" si="68"/>
        <v>0</v>
      </c>
      <c r="AE328" s="123">
        <f t="shared" si="59"/>
        <v>0</v>
      </c>
      <c r="AF328" s="123" t="str">
        <f t="shared" si="69"/>
        <v/>
      </c>
      <c r="AG328" s="124">
        <f t="shared" si="60"/>
        <v>0</v>
      </c>
      <c r="AH328" s="124">
        <f t="shared" si="61"/>
        <v>0</v>
      </c>
    </row>
    <row r="329" spans="1:34" ht="25.15" customHeight="1">
      <c r="A329" s="55">
        <f t="shared" si="56"/>
        <v>318</v>
      </c>
      <c r="B329" s="56" t="str">
        <f t="shared" si="62"/>
        <v/>
      </c>
      <c r="C329" s="131"/>
      <c r="D329" s="57" t="str">
        <f t="shared" si="63"/>
        <v/>
      </c>
      <c r="E329" s="57" t="str">
        <f t="shared" si="64"/>
        <v/>
      </c>
      <c r="F329" s="32"/>
      <c r="G329" s="32"/>
      <c r="H329" s="32"/>
      <c r="I329" s="32"/>
      <c r="J329" s="147"/>
      <c r="K329" s="33" t="str">
        <f>IF(I329="中間容量","項番11に入力してください",IFERROR(VLOOKUP(Z329,※編集不可※選択項目!$U$4:$V$195,2,0),""))</f>
        <v/>
      </c>
      <c r="L329" s="147"/>
      <c r="M329" s="149"/>
      <c r="N329" s="64" t="str">
        <f>IFERROR(VLOOKUP(C329,Sheet1!$A$2:$F$134,6,0),"")</f>
        <v/>
      </c>
      <c r="O329" s="64" t="str">
        <f t="shared" si="65"/>
        <v/>
      </c>
      <c r="P329" s="32"/>
      <c r="Q329" s="32"/>
      <c r="R329" s="67"/>
      <c r="S329" s="140"/>
      <c r="T329" s="67"/>
      <c r="U329" s="71"/>
      <c r="V329" s="84" t="str">
        <f t="shared" si="66"/>
        <v/>
      </c>
      <c r="W329" s="118"/>
      <c r="X329" s="119"/>
      <c r="Y329" s="120"/>
      <c r="Z329" s="66" t="str">
        <f t="shared" si="57"/>
        <v xml:space="preserve"> / </v>
      </c>
      <c r="AA329" s="87" t="str">
        <f t="shared" si="58"/>
        <v/>
      </c>
      <c r="AB329" s="87" t="str">
        <f>IF(I329="","",IF(I329="中間容量",J329,INDEX(※編集不可※選択項目!$E$2:$E$15,MATCH(新規登録用!I329,※編集不可※選択項目!$F$2:$F$15,0))))</f>
        <v/>
      </c>
      <c r="AC329" s="89" t="str">
        <f t="shared" si="67"/>
        <v/>
      </c>
      <c r="AD329" s="123">
        <f t="shared" si="68"/>
        <v>0</v>
      </c>
      <c r="AE329" s="123">
        <f t="shared" si="59"/>
        <v>0</v>
      </c>
      <c r="AF329" s="123" t="str">
        <f t="shared" si="69"/>
        <v/>
      </c>
      <c r="AG329" s="124">
        <f t="shared" si="60"/>
        <v>0</v>
      </c>
      <c r="AH329" s="124">
        <f t="shared" si="61"/>
        <v>0</v>
      </c>
    </row>
    <row r="330" spans="1:34" ht="25.15" customHeight="1">
      <c r="A330" s="55">
        <f t="shared" si="56"/>
        <v>319</v>
      </c>
      <c r="B330" s="56" t="str">
        <f t="shared" si="62"/>
        <v/>
      </c>
      <c r="C330" s="131"/>
      <c r="D330" s="57" t="str">
        <f t="shared" si="63"/>
        <v/>
      </c>
      <c r="E330" s="57" t="str">
        <f t="shared" si="64"/>
        <v/>
      </c>
      <c r="F330" s="32"/>
      <c r="G330" s="32"/>
      <c r="H330" s="32"/>
      <c r="I330" s="32"/>
      <c r="J330" s="147"/>
      <c r="K330" s="33" t="str">
        <f>IF(I330="中間容量","項番11に入力してください",IFERROR(VLOOKUP(Z330,※編集不可※選択項目!$U$4:$V$195,2,0),""))</f>
        <v/>
      </c>
      <c r="L330" s="147"/>
      <c r="M330" s="149"/>
      <c r="N330" s="64" t="str">
        <f>IFERROR(VLOOKUP(C330,Sheet1!$A$2:$F$134,6,0),"")</f>
        <v/>
      </c>
      <c r="O330" s="64" t="str">
        <f t="shared" si="65"/>
        <v/>
      </c>
      <c r="P330" s="32"/>
      <c r="Q330" s="32"/>
      <c r="R330" s="67"/>
      <c r="S330" s="140"/>
      <c r="T330" s="67"/>
      <c r="U330" s="71"/>
      <c r="V330" s="84" t="str">
        <f t="shared" si="66"/>
        <v/>
      </c>
      <c r="W330" s="118"/>
      <c r="X330" s="119"/>
      <c r="Y330" s="120"/>
      <c r="Z330" s="66" t="str">
        <f t="shared" si="57"/>
        <v xml:space="preserve"> / </v>
      </c>
      <c r="AA330" s="87" t="str">
        <f t="shared" si="58"/>
        <v/>
      </c>
      <c r="AB330" s="87" t="str">
        <f>IF(I330="","",IF(I330="中間容量",J330,INDEX(※編集不可※選択項目!$E$2:$E$15,MATCH(新規登録用!I330,※編集不可※選択項目!$F$2:$F$15,0))))</f>
        <v/>
      </c>
      <c r="AC330" s="89" t="str">
        <f t="shared" si="67"/>
        <v/>
      </c>
      <c r="AD330" s="123">
        <f t="shared" si="68"/>
        <v>0</v>
      </c>
      <c r="AE330" s="123">
        <f t="shared" si="59"/>
        <v>0</v>
      </c>
      <c r="AF330" s="123" t="str">
        <f t="shared" si="69"/>
        <v/>
      </c>
      <c r="AG330" s="124">
        <f t="shared" si="60"/>
        <v>0</v>
      </c>
      <c r="AH330" s="124">
        <f t="shared" si="61"/>
        <v>0</v>
      </c>
    </row>
    <row r="331" spans="1:34" ht="25.15" customHeight="1">
      <c r="A331" s="55">
        <f t="shared" si="56"/>
        <v>320</v>
      </c>
      <c r="B331" s="56" t="str">
        <f t="shared" si="62"/>
        <v/>
      </c>
      <c r="C331" s="131"/>
      <c r="D331" s="57" t="str">
        <f t="shared" si="63"/>
        <v/>
      </c>
      <c r="E331" s="57" t="str">
        <f t="shared" si="64"/>
        <v/>
      </c>
      <c r="F331" s="32"/>
      <c r="G331" s="32"/>
      <c r="H331" s="32"/>
      <c r="I331" s="32"/>
      <c r="J331" s="147"/>
      <c r="K331" s="33" t="str">
        <f>IF(I331="中間容量","項番11に入力してください",IFERROR(VLOOKUP(Z331,※編集不可※選択項目!$U$4:$V$195,2,0),""))</f>
        <v/>
      </c>
      <c r="L331" s="147"/>
      <c r="M331" s="149"/>
      <c r="N331" s="64" t="str">
        <f>IFERROR(VLOOKUP(C331,Sheet1!$A$2:$F$134,6,0),"")</f>
        <v/>
      </c>
      <c r="O331" s="64" t="str">
        <f t="shared" si="65"/>
        <v/>
      </c>
      <c r="P331" s="32"/>
      <c r="Q331" s="32"/>
      <c r="R331" s="67"/>
      <c r="S331" s="140"/>
      <c r="T331" s="67"/>
      <c r="U331" s="71"/>
      <c r="V331" s="84" t="str">
        <f t="shared" si="66"/>
        <v/>
      </c>
      <c r="W331" s="118"/>
      <c r="X331" s="119"/>
      <c r="Y331" s="120"/>
      <c r="Z331" s="66" t="str">
        <f t="shared" si="57"/>
        <v xml:space="preserve"> / </v>
      </c>
      <c r="AA331" s="87" t="str">
        <f t="shared" si="58"/>
        <v/>
      </c>
      <c r="AB331" s="87" t="str">
        <f>IF(I331="","",IF(I331="中間容量",J331,INDEX(※編集不可※選択項目!$E$2:$E$15,MATCH(新規登録用!I331,※編集不可※選択項目!$F$2:$F$15,0))))</f>
        <v/>
      </c>
      <c r="AC331" s="89" t="str">
        <f t="shared" si="67"/>
        <v/>
      </c>
      <c r="AD331" s="123">
        <f t="shared" si="68"/>
        <v>0</v>
      </c>
      <c r="AE331" s="123">
        <f t="shared" si="59"/>
        <v>0</v>
      </c>
      <c r="AF331" s="123" t="str">
        <f t="shared" si="69"/>
        <v/>
      </c>
      <c r="AG331" s="124">
        <f t="shared" si="60"/>
        <v>0</v>
      </c>
      <c r="AH331" s="124">
        <f t="shared" si="61"/>
        <v>0</v>
      </c>
    </row>
    <row r="332" spans="1:34" ht="25.15" customHeight="1">
      <c r="A332" s="55">
        <f t="shared" ref="A332:A395" si="70">ROW()-11</f>
        <v>321</v>
      </c>
      <c r="B332" s="56" t="str">
        <f t="shared" si="62"/>
        <v/>
      </c>
      <c r="C332" s="131"/>
      <c r="D332" s="57" t="str">
        <f t="shared" si="63"/>
        <v/>
      </c>
      <c r="E332" s="57" t="str">
        <f t="shared" si="64"/>
        <v/>
      </c>
      <c r="F332" s="32"/>
      <c r="G332" s="32"/>
      <c r="H332" s="32"/>
      <c r="I332" s="32"/>
      <c r="J332" s="147"/>
      <c r="K332" s="33" t="str">
        <f>IF(I332="中間容量","項番11に入力してください",IFERROR(VLOOKUP(Z332,※編集不可※選択項目!$U$4:$V$195,2,0),""))</f>
        <v/>
      </c>
      <c r="L332" s="147"/>
      <c r="M332" s="149"/>
      <c r="N332" s="64" t="str">
        <f>IFERROR(VLOOKUP(C332,Sheet1!$A$2:$F$134,6,0),"")</f>
        <v/>
      </c>
      <c r="O332" s="64" t="str">
        <f t="shared" si="65"/>
        <v/>
      </c>
      <c r="P332" s="32"/>
      <c r="Q332" s="32"/>
      <c r="R332" s="67"/>
      <c r="S332" s="140"/>
      <c r="T332" s="67"/>
      <c r="U332" s="71"/>
      <c r="V332" s="84" t="str">
        <f t="shared" si="66"/>
        <v/>
      </c>
      <c r="W332" s="118"/>
      <c r="X332" s="119"/>
      <c r="Y332" s="120"/>
      <c r="Z332" s="66" t="str">
        <f t="shared" ref="Z332:Z395" si="71">C332&amp;H332&amp;" / "&amp;I332</f>
        <v xml:space="preserve"> / </v>
      </c>
      <c r="AA332" s="87" t="str">
        <f t="shared" ref="AA332:AA395" si="72">RIGHT($H332,4)</f>
        <v/>
      </c>
      <c r="AB332" s="87" t="str">
        <f>IF(I332="","",IF(I332="中間容量",J332,INDEX(※編集不可※選択項目!$E$2:$E$15,MATCH(新規登録用!I332,※編集不可※選択項目!$F$2:$F$15,0))))</f>
        <v/>
      </c>
      <c r="AC332" s="89" t="str">
        <f t="shared" si="67"/>
        <v/>
      </c>
      <c r="AD332" s="123">
        <f t="shared" si="68"/>
        <v>0</v>
      </c>
      <c r="AE332" s="123">
        <f t="shared" ref="AE332:AE395" si="73">IF(AND($G332&lt;&gt;"",COUNTIF($G332,"*■*")&gt;0,$S332=""),1,0)</f>
        <v>0</v>
      </c>
      <c r="AF332" s="123" t="str">
        <f t="shared" si="69"/>
        <v/>
      </c>
      <c r="AG332" s="124">
        <f t="shared" ref="AG332:AG395" si="74">IF(AF332="",0,COUNTIF($AF$12:$AF$1048576,AF332))</f>
        <v>0</v>
      </c>
      <c r="AH332" s="124">
        <f t="shared" ref="AH332:AH395" si="75">IF(AND(($C332&lt;&gt;""),IF($N332&gt;$O332,1,0)),1,0)</f>
        <v>0</v>
      </c>
    </row>
    <row r="333" spans="1:34" ht="25.15" customHeight="1">
      <c r="A333" s="55">
        <f t="shared" si="70"/>
        <v>322</v>
      </c>
      <c r="B333" s="56" t="str">
        <f t="shared" ref="B333:B396" si="76">IF(C333="","",$A$1)</f>
        <v/>
      </c>
      <c r="C333" s="131"/>
      <c r="D333" s="57" t="str">
        <f t="shared" ref="D333:D396" si="77">IF($C$2="","",IF($B333&lt;&gt;"",$C$2,""))</f>
        <v/>
      </c>
      <c r="E333" s="57" t="str">
        <f t="shared" ref="E333:E396" si="78">IF($F$2="","",IF($B333&lt;&gt;"",$F$2,""))</f>
        <v/>
      </c>
      <c r="F333" s="32"/>
      <c r="G333" s="32"/>
      <c r="H333" s="32"/>
      <c r="I333" s="32"/>
      <c r="J333" s="147"/>
      <c r="K333" s="33" t="str">
        <f>IF(I333="中間容量","項番11に入力してください",IFERROR(VLOOKUP(Z333,※編集不可※選択項目!$U$4:$V$195,2,0),""))</f>
        <v/>
      </c>
      <c r="L333" s="147"/>
      <c r="M333" s="149"/>
      <c r="N333" s="64" t="str">
        <f>IFERROR(VLOOKUP(C333,Sheet1!$A$2:$F$134,6,0),"")</f>
        <v/>
      </c>
      <c r="O333" s="64" t="str">
        <f t="shared" ref="O333:O396" si="79">IF(I333="中間容量",IFERROR(ROUNDDOWN(L333/M333,2),""),IFERROR(ROUNDDOWN(K333/M333,2),""))</f>
        <v/>
      </c>
      <c r="P333" s="32"/>
      <c r="Q333" s="32"/>
      <c r="R333" s="67"/>
      <c r="S333" s="140"/>
      <c r="T333" s="67"/>
      <c r="U333" s="71"/>
      <c r="V333" s="84" t="str">
        <f t="shared" ref="V333:V396" si="80">IF(G333="","",G333&amp;H333&amp;I333&amp;J333)</f>
        <v/>
      </c>
      <c r="W333" s="118"/>
      <c r="X333" s="119"/>
      <c r="Y333" s="120"/>
      <c r="Z333" s="66" t="str">
        <f t="shared" si="71"/>
        <v xml:space="preserve"> / </v>
      </c>
      <c r="AA333" s="87" t="str">
        <f t="shared" si="72"/>
        <v/>
      </c>
      <c r="AB333" s="87" t="str">
        <f>IF(I333="","",IF(I333="中間容量",J333,INDEX(※編集不可※選択項目!$E$2:$E$15,MATCH(新規登録用!I333,※編集不可※選択項目!$F$2:$F$15,0))))</f>
        <v/>
      </c>
      <c r="AC333" s="89" t="str">
        <f t="shared" ref="AC333:AC396" si="81">IF(I333="中間容量",L333,K333)</f>
        <v/>
      </c>
      <c r="AD333" s="123">
        <f t="shared" ref="AD333:AD396" si="82">IF(AND(($C333&lt;&gt;""),(OR($C$2="",$F$2="",$G$3="",F333="",G333="",H333="",I333="",AND(I333="中間容量",J333=""),M333="",P333="",Q333=""))),1,0)</f>
        <v>0</v>
      </c>
      <c r="AE333" s="123">
        <f t="shared" si="73"/>
        <v>0</v>
      </c>
      <c r="AF333" s="123" t="str">
        <f t="shared" ref="AF333:AF396" si="83">TEXT(V333,"G/標準")</f>
        <v/>
      </c>
      <c r="AG333" s="124">
        <f t="shared" si="74"/>
        <v>0</v>
      </c>
      <c r="AH333" s="124">
        <f t="shared" si="75"/>
        <v>0</v>
      </c>
    </row>
    <row r="334" spans="1:34" ht="25.15" customHeight="1">
      <c r="A334" s="55">
        <f t="shared" si="70"/>
        <v>323</v>
      </c>
      <c r="B334" s="56" t="str">
        <f t="shared" si="76"/>
        <v/>
      </c>
      <c r="C334" s="131"/>
      <c r="D334" s="57" t="str">
        <f t="shared" si="77"/>
        <v/>
      </c>
      <c r="E334" s="57" t="str">
        <f t="shared" si="78"/>
        <v/>
      </c>
      <c r="F334" s="32"/>
      <c r="G334" s="32"/>
      <c r="H334" s="32"/>
      <c r="I334" s="32"/>
      <c r="J334" s="147"/>
      <c r="K334" s="33" t="str">
        <f>IF(I334="中間容量","項番11に入力してください",IFERROR(VLOOKUP(Z334,※編集不可※選択項目!$U$4:$V$195,2,0),""))</f>
        <v/>
      </c>
      <c r="L334" s="147"/>
      <c r="M334" s="149"/>
      <c r="N334" s="64" t="str">
        <f>IFERROR(VLOOKUP(C334,Sheet1!$A$2:$F$134,6,0),"")</f>
        <v/>
      </c>
      <c r="O334" s="64" t="str">
        <f t="shared" si="79"/>
        <v/>
      </c>
      <c r="P334" s="32"/>
      <c r="Q334" s="32"/>
      <c r="R334" s="67"/>
      <c r="S334" s="140"/>
      <c r="T334" s="67"/>
      <c r="U334" s="71"/>
      <c r="V334" s="84" t="str">
        <f t="shared" si="80"/>
        <v/>
      </c>
      <c r="W334" s="118"/>
      <c r="X334" s="119"/>
      <c r="Y334" s="120"/>
      <c r="Z334" s="66" t="str">
        <f t="shared" si="71"/>
        <v xml:space="preserve"> / </v>
      </c>
      <c r="AA334" s="87" t="str">
        <f t="shared" si="72"/>
        <v/>
      </c>
      <c r="AB334" s="87" t="str">
        <f>IF(I334="","",IF(I334="中間容量",J334,INDEX(※編集不可※選択項目!$E$2:$E$15,MATCH(新規登録用!I334,※編集不可※選択項目!$F$2:$F$15,0))))</f>
        <v/>
      </c>
      <c r="AC334" s="89" t="str">
        <f t="shared" si="81"/>
        <v/>
      </c>
      <c r="AD334" s="123">
        <f t="shared" si="82"/>
        <v>0</v>
      </c>
      <c r="AE334" s="123">
        <f t="shared" si="73"/>
        <v>0</v>
      </c>
      <c r="AF334" s="123" t="str">
        <f t="shared" si="83"/>
        <v/>
      </c>
      <c r="AG334" s="124">
        <f t="shared" si="74"/>
        <v>0</v>
      </c>
      <c r="AH334" s="124">
        <f t="shared" si="75"/>
        <v>0</v>
      </c>
    </row>
    <row r="335" spans="1:34" ht="25.15" customHeight="1">
      <c r="A335" s="55">
        <f t="shared" si="70"/>
        <v>324</v>
      </c>
      <c r="B335" s="56" t="str">
        <f t="shared" si="76"/>
        <v/>
      </c>
      <c r="C335" s="131"/>
      <c r="D335" s="57" t="str">
        <f t="shared" si="77"/>
        <v/>
      </c>
      <c r="E335" s="57" t="str">
        <f t="shared" si="78"/>
        <v/>
      </c>
      <c r="F335" s="32"/>
      <c r="G335" s="32"/>
      <c r="H335" s="32"/>
      <c r="I335" s="32"/>
      <c r="J335" s="147"/>
      <c r="K335" s="33" t="str">
        <f>IF(I335="中間容量","項番11に入力してください",IFERROR(VLOOKUP(Z335,※編集不可※選択項目!$U$4:$V$195,2,0),""))</f>
        <v/>
      </c>
      <c r="L335" s="147"/>
      <c r="M335" s="149"/>
      <c r="N335" s="64" t="str">
        <f>IFERROR(VLOOKUP(C335,Sheet1!$A$2:$F$134,6,0),"")</f>
        <v/>
      </c>
      <c r="O335" s="64" t="str">
        <f t="shared" si="79"/>
        <v/>
      </c>
      <c r="P335" s="32"/>
      <c r="Q335" s="32"/>
      <c r="R335" s="67"/>
      <c r="S335" s="140"/>
      <c r="T335" s="67"/>
      <c r="U335" s="71"/>
      <c r="V335" s="84" t="str">
        <f t="shared" si="80"/>
        <v/>
      </c>
      <c r="W335" s="118"/>
      <c r="X335" s="119"/>
      <c r="Y335" s="120"/>
      <c r="Z335" s="66" t="str">
        <f t="shared" si="71"/>
        <v xml:space="preserve"> / </v>
      </c>
      <c r="AA335" s="87" t="str">
        <f t="shared" si="72"/>
        <v/>
      </c>
      <c r="AB335" s="87" t="str">
        <f>IF(I335="","",IF(I335="中間容量",J335,INDEX(※編集不可※選択項目!$E$2:$E$15,MATCH(新規登録用!I335,※編集不可※選択項目!$F$2:$F$15,0))))</f>
        <v/>
      </c>
      <c r="AC335" s="89" t="str">
        <f t="shared" si="81"/>
        <v/>
      </c>
      <c r="AD335" s="123">
        <f t="shared" si="82"/>
        <v>0</v>
      </c>
      <c r="AE335" s="123">
        <f t="shared" si="73"/>
        <v>0</v>
      </c>
      <c r="AF335" s="123" t="str">
        <f t="shared" si="83"/>
        <v/>
      </c>
      <c r="AG335" s="124">
        <f t="shared" si="74"/>
        <v>0</v>
      </c>
      <c r="AH335" s="124">
        <f t="shared" si="75"/>
        <v>0</v>
      </c>
    </row>
    <row r="336" spans="1:34" ht="25.15" customHeight="1">
      <c r="A336" s="55">
        <f t="shared" si="70"/>
        <v>325</v>
      </c>
      <c r="B336" s="56" t="str">
        <f t="shared" si="76"/>
        <v/>
      </c>
      <c r="C336" s="131"/>
      <c r="D336" s="57" t="str">
        <f t="shared" si="77"/>
        <v/>
      </c>
      <c r="E336" s="57" t="str">
        <f t="shared" si="78"/>
        <v/>
      </c>
      <c r="F336" s="32"/>
      <c r="G336" s="32"/>
      <c r="H336" s="32"/>
      <c r="I336" s="32"/>
      <c r="J336" s="147"/>
      <c r="K336" s="33" t="str">
        <f>IF(I336="中間容量","項番11に入力してください",IFERROR(VLOOKUP(Z336,※編集不可※選択項目!$U$4:$V$195,2,0),""))</f>
        <v/>
      </c>
      <c r="L336" s="147"/>
      <c r="M336" s="149"/>
      <c r="N336" s="64" t="str">
        <f>IFERROR(VLOOKUP(C336,Sheet1!$A$2:$F$134,6,0),"")</f>
        <v/>
      </c>
      <c r="O336" s="64" t="str">
        <f t="shared" si="79"/>
        <v/>
      </c>
      <c r="P336" s="32"/>
      <c r="Q336" s="32"/>
      <c r="R336" s="67"/>
      <c r="S336" s="140"/>
      <c r="T336" s="67"/>
      <c r="U336" s="71"/>
      <c r="V336" s="84" t="str">
        <f t="shared" si="80"/>
        <v/>
      </c>
      <c r="W336" s="118"/>
      <c r="X336" s="119"/>
      <c r="Y336" s="120"/>
      <c r="Z336" s="66" t="str">
        <f t="shared" si="71"/>
        <v xml:space="preserve"> / </v>
      </c>
      <c r="AA336" s="87" t="str">
        <f t="shared" si="72"/>
        <v/>
      </c>
      <c r="AB336" s="87" t="str">
        <f>IF(I336="","",IF(I336="中間容量",J336,INDEX(※編集不可※選択項目!$E$2:$E$15,MATCH(新規登録用!I336,※編集不可※選択項目!$F$2:$F$15,0))))</f>
        <v/>
      </c>
      <c r="AC336" s="89" t="str">
        <f t="shared" si="81"/>
        <v/>
      </c>
      <c r="AD336" s="123">
        <f t="shared" si="82"/>
        <v>0</v>
      </c>
      <c r="AE336" s="123">
        <f t="shared" si="73"/>
        <v>0</v>
      </c>
      <c r="AF336" s="123" t="str">
        <f t="shared" si="83"/>
        <v/>
      </c>
      <c r="AG336" s="124">
        <f t="shared" si="74"/>
        <v>0</v>
      </c>
      <c r="AH336" s="124">
        <f t="shared" si="75"/>
        <v>0</v>
      </c>
    </row>
    <row r="337" spans="1:34" ht="25.15" customHeight="1">
      <c r="A337" s="55">
        <f t="shared" si="70"/>
        <v>326</v>
      </c>
      <c r="B337" s="56" t="str">
        <f t="shared" si="76"/>
        <v/>
      </c>
      <c r="C337" s="131"/>
      <c r="D337" s="57" t="str">
        <f t="shared" si="77"/>
        <v/>
      </c>
      <c r="E337" s="57" t="str">
        <f t="shared" si="78"/>
        <v/>
      </c>
      <c r="F337" s="32"/>
      <c r="G337" s="32"/>
      <c r="H337" s="32"/>
      <c r="I337" s="32"/>
      <c r="J337" s="147"/>
      <c r="K337" s="33" t="str">
        <f>IF(I337="中間容量","項番11に入力してください",IFERROR(VLOOKUP(Z337,※編集不可※選択項目!$U$4:$V$195,2,0),""))</f>
        <v/>
      </c>
      <c r="L337" s="147"/>
      <c r="M337" s="149"/>
      <c r="N337" s="64" t="str">
        <f>IFERROR(VLOOKUP(C337,Sheet1!$A$2:$F$134,6,0),"")</f>
        <v/>
      </c>
      <c r="O337" s="64" t="str">
        <f t="shared" si="79"/>
        <v/>
      </c>
      <c r="P337" s="32"/>
      <c r="Q337" s="32"/>
      <c r="R337" s="67"/>
      <c r="S337" s="140"/>
      <c r="T337" s="67"/>
      <c r="U337" s="71"/>
      <c r="V337" s="84" t="str">
        <f t="shared" si="80"/>
        <v/>
      </c>
      <c r="W337" s="118"/>
      <c r="X337" s="119"/>
      <c r="Y337" s="120"/>
      <c r="Z337" s="66" t="str">
        <f t="shared" si="71"/>
        <v xml:space="preserve"> / </v>
      </c>
      <c r="AA337" s="87" t="str">
        <f t="shared" si="72"/>
        <v/>
      </c>
      <c r="AB337" s="87" t="str">
        <f>IF(I337="","",IF(I337="中間容量",J337,INDEX(※編集不可※選択項目!$E$2:$E$15,MATCH(新規登録用!I337,※編集不可※選択項目!$F$2:$F$15,0))))</f>
        <v/>
      </c>
      <c r="AC337" s="89" t="str">
        <f t="shared" si="81"/>
        <v/>
      </c>
      <c r="AD337" s="123">
        <f t="shared" si="82"/>
        <v>0</v>
      </c>
      <c r="AE337" s="123">
        <f t="shared" si="73"/>
        <v>0</v>
      </c>
      <c r="AF337" s="123" t="str">
        <f t="shared" si="83"/>
        <v/>
      </c>
      <c r="AG337" s="124">
        <f t="shared" si="74"/>
        <v>0</v>
      </c>
      <c r="AH337" s="124">
        <f t="shared" si="75"/>
        <v>0</v>
      </c>
    </row>
    <row r="338" spans="1:34" ht="25.15" customHeight="1">
      <c r="A338" s="55">
        <f t="shared" si="70"/>
        <v>327</v>
      </c>
      <c r="B338" s="56" t="str">
        <f t="shared" si="76"/>
        <v/>
      </c>
      <c r="C338" s="131"/>
      <c r="D338" s="57" t="str">
        <f t="shared" si="77"/>
        <v/>
      </c>
      <c r="E338" s="57" t="str">
        <f t="shared" si="78"/>
        <v/>
      </c>
      <c r="F338" s="32"/>
      <c r="G338" s="32"/>
      <c r="H338" s="32"/>
      <c r="I338" s="32"/>
      <c r="J338" s="147"/>
      <c r="K338" s="33" t="str">
        <f>IF(I338="中間容量","項番11に入力してください",IFERROR(VLOOKUP(Z338,※編集不可※選択項目!$U$4:$V$195,2,0),""))</f>
        <v/>
      </c>
      <c r="L338" s="147"/>
      <c r="M338" s="149"/>
      <c r="N338" s="64" t="str">
        <f>IFERROR(VLOOKUP(C338,Sheet1!$A$2:$F$134,6,0),"")</f>
        <v/>
      </c>
      <c r="O338" s="64" t="str">
        <f t="shared" si="79"/>
        <v/>
      </c>
      <c r="P338" s="32"/>
      <c r="Q338" s="32"/>
      <c r="R338" s="67"/>
      <c r="S338" s="140"/>
      <c r="T338" s="67"/>
      <c r="U338" s="71"/>
      <c r="V338" s="84" t="str">
        <f t="shared" si="80"/>
        <v/>
      </c>
      <c r="W338" s="118"/>
      <c r="X338" s="119"/>
      <c r="Y338" s="120"/>
      <c r="Z338" s="66" t="str">
        <f t="shared" si="71"/>
        <v xml:space="preserve"> / </v>
      </c>
      <c r="AA338" s="87" t="str">
        <f t="shared" si="72"/>
        <v/>
      </c>
      <c r="AB338" s="87" t="str">
        <f>IF(I338="","",IF(I338="中間容量",J338,INDEX(※編集不可※選択項目!$E$2:$E$15,MATCH(新規登録用!I338,※編集不可※選択項目!$F$2:$F$15,0))))</f>
        <v/>
      </c>
      <c r="AC338" s="89" t="str">
        <f t="shared" si="81"/>
        <v/>
      </c>
      <c r="AD338" s="123">
        <f t="shared" si="82"/>
        <v>0</v>
      </c>
      <c r="AE338" s="123">
        <f t="shared" si="73"/>
        <v>0</v>
      </c>
      <c r="AF338" s="123" t="str">
        <f t="shared" si="83"/>
        <v/>
      </c>
      <c r="AG338" s="124">
        <f t="shared" si="74"/>
        <v>0</v>
      </c>
      <c r="AH338" s="124">
        <f t="shared" si="75"/>
        <v>0</v>
      </c>
    </row>
    <row r="339" spans="1:34" ht="25.15" customHeight="1">
      <c r="A339" s="55">
        <f t="shared" si="70"/>
        <v>328</v>
      </c>
      <c r="B339" s="56" t="str">
        <f t="shared" si="76"/>
        <v/>
      </c>
      <c r="C339" s="131"/>
      <c r="D339" s="57" t="str">
        <f t="shared" si="77"/>
        <v/>
      </c>
      <c r="E339" s="57" t="str">
        <f t="shared" si="78"/>
        <v/>
      </c>
      <c r="F339" s="32"/>
      <c r="G339" s="32"/>
      <c r="H339" s="32"/>
      <c r="I339" s="32"/>
      <c r="J339" s="147"/>
      <c r="K339" s="33" t="str">
        <f>IF(I339="中間容量","項番11に入力してください",IFERROR(VLOOKUP(Z339,※編集不可※選択項目!$U$4:$V$195,2,0),""))</f>
        <v/>
      </c>
      <c r="L339" s="147"/>
      <c r="M339" s="149"/>
      <c r="N339" s="64" t="str">
        <f>IFERROR(VLOOKUP(C339,Sheet1!$A$2:$F$134,6,0),"")</f>
        <v/>
      </c>
      <c r="O339" s="64" t="str">
        <f t="shared" si="79"/>
        <v/>
      </c>
      <c r="P339" s="32"/>
      <c r="Q339" s="32"/>
      <c r="R339" s="67"/>
      <c r="S339" s="140"/>
      <c r="T339" s="67"/>
      <c r="U339" s="71"/>
      <c r="V339" s="84" t="str">
        <f t="shared" si="80"/>
        <v/>
      </c>
      <c r="W339" s="118"/>
      <c r="X339" s="119"/>
      <c r="Y339" s="120"/>
      <c r="Z339" s="66" t="str">
        <f t="shared" si="71"/>
        <v xml:space="preserve"> / </v>
      </c>
      <c r="AA339" s="87" t="str">
        <f t="shared" si="72"/>
        <v/>
      </c>
      <c r="AB339" s="87" t="str">
        <f>IF(I339="","",IF(I339="中間容量",J339,INDEX(※編集不可※選択項目!$E$2:$E$15,MATCH(新規登録用!I339,※編集不可※選択項目!$F$2:$F$15,0))))</f>
        <v/>
      </c>
      <c r="AC339" s="89" t="str">
        <f t="shared" si="81"/>
        <v/>
      </c>
      <c r="AD339" s="123">
        <f t="shared" si="82"/>
        <v>0</v>
      </c>
      <c r="AE339" s="123">
        <f t="shared" si="73"/>
        <v>0</v>
      </c>
      <c r="AF339" s="123" t="str">
        <f t="shared" si="83"/>
        <v/>
      </c>
      <c r="AG339" s="124">
        <f t="shared" si="74"/>
        <v>0</v>
      </c>
      <c r="AH339" s="124">
        <f t="shared" si="75"/>
        <v>0</v>
      </c>
    </row>
    <row r="340" spans="1:34" ht="25.15" customHeight="1">
      <c r="A340" s="55">
        <f t="shared" si="70"/>
        <v>329</v>
      </c>
      <c r="B340" s="56" t="str">
        <f t="shared" si="76"/>
        <v/>
      </c>
      <c r="C340" s="131"/>
      <c r="D340" s="57" t="str">
        <f t="shared" si="77"/>
        <v/>
      </c>
      <c r="E340" s="57" t="str">
        <f t="shared" si="78"/>
        <v/>
      </c>
      <c r="F340" s="32"/>
      <c r="G340" s="32"/>
      <c r="H340" s="32"/>
      <c r="I340" s="32"/>
      <c r="J340" s="147"/>
      <c r="K340" s="33" t="str">
        <f>IF(I340="中間容量","項番11に入力してください",IFERROR(VLOOKUP(Z340,※編集不可※選択項目!$U$4:$V$195,2,0),""))</f>
        <v/>
      </c>
      <c r="L340" s="147"/>
      <c r="M340" s="149"/>
      <c r="N340" s="64" t="str">
        <f>IFERROR(VLOOKUP(C340,Sheet1!$A$2:$F$134,6,0),"")</f>
        <v/>
      </c>
      <c r="O340" s="64" t="str">
        <f t="shared" si="79"/>
        <v/>
      </c>
      <c r="P340" s="32"/>
      <c r="Q340" s="32"/>
      <c r="R340" s="67"/>
      <c r="S340" s="140"/>
      <c r="T340" s="67"/>
      <c r="U340" s="71"/>
      <c r="V340" s="84" t="str">
        <f t="shared" si="80"/>
        <v/>
      </c>
      <c r="W340" s="118"/>
      <c r="X340" s="119"/>
      <c r="Y340" s="120"/>
      <c r="Z340" s="66" t="str">
        <f t="shared" si="71"/>
        <v xml:space="preserve"> / </v>
      </c>
      <c r="AA340" s="87" t="str">
        <f t="shared" si="72"/>
        <v/>
      </c>
      <c r="AB340" s="87" t="str">
        <f>IF(I340="","",IF(I340="中間容量",J340,INDEX(※編集不可※選択項目!$E$2:$E$15,MATCH(新規登録用!I340,※編集不可※選択項目!$F$2:$F$15,0))))</f>
        <v/>
      </c>
      <c r="AC340" s="89" t="str">
        <f t="shared" si="81"/>
        <v/>
      </c>
      <c r="AD340" s="123">
        <f t="shared" si="82"/>
        <v>0</v>
      </c>
      <c r="AE340" s="123">
        <f t="shared" si="73"/>
        <v>0</v>
      </c>
      <c r="AF340" s="123" t="str">
        <f t="shared" si="83"/>
        <v/>
      </c>
      <c r="AG340" s="124">
        <f t="shared" si="74"/>
        <v>0</v>
      </c>
      <c r="AH340" s="124">
        <f t="shared" si="75"/>
        <v>0</v>
      </c>
    </row>
    <row r="341" spans="1:34" ht="25.15" customHeight="1">
      <c r="A341" s="55">
        <f t="shared" si="70"/>
        <v>330</v>
      </c>
      <c r="B341" s="56" t="str">
        <f t="shared" si="76"/>
        <v/>
      </c>
      <c r="C341" s="131"/>
      <c r="D341" s="57" t="str">
        <f t="shared" si="77"/>
        <v/>
      </c>
      <c r="E341" s="57" t="str">
        <f t="shared" si="78"/>
        <v/>
      </c>
      <c r="F341" s="32"/>
      <c r="G341" s="32"/>
      <c r="H341" s="32"/>
      <c r="I341" s="32"/>
      <c r="J341" s="147"/>
      <c r="K341" s="33" t="str">
        <f>IF(I341="中間容量","項番11に入力してください",IFERROR(VLOOKUP(Z341,※編集不可※選択項目!$U$4:$V$195,2,0),""))</f>
        <v/>
      </c>
      <c r="L341" s="147"/>
      <c r="M341" s="149"/>
      <c r="N341" s="64" t="str">
        <f>IFERROR(VLOOKUP(C341,Sheet1!$A$2:$F$134,6,0),"")</f>
        <v/>
      </c>
      <c r="O341" s="64" t="str">
        <f t="shared" si="79"/>
        <v/>
      </c>
      <c r="P341" s="32"/>
      <c r="Q341" s="32"/>
      <c r="R341" s="67"/>
      <c r="S341" s="140"/>
      <c r="T341" s="67"/>
      <c r="U341" s="71"/>
      <c r="V341" s="84" t="str">
        <f t="shared" si="80"/>
        <v/>
      </c>
      <c r="W341" s="118"/>
      <c r="X341" s="119"/>
      <c r="Y341" s="120"/>
      <c r="Z341" s="66" t="str">
        <f t="shared" si="71"/>
        <v xml:space="preserve"> / </v>
      </c>
      <c r="AA341" s="87" t="str">
        <f t="shared" si="72"/>
        <v/>
      </c>
      <c r="AB341" s="87" t="str">
        <f>IF(I341="","",IF(I341="中間容量",J341,INDEX(※編集不可※選択項目!$E$2:$E$15,MATCH(新規登録用!I341,※編集不可※選択項目!$F$2:$F$15,0))))</f>
        <v/>
      </c>
      <c r="AC341" s="89" t="str">
        <f t="shared" si="81"/>
        <v/>
      </c>
      <c r="AD341" s="123">
        <f t="shared" si="82"/>
        <v>0</v>
      </c>
      <c r="AE341" s="123">
        <f t="shared" si="73"/>
        <v>0</v>
      </c>
      <c r="AF341" s="123" t="str">
        <f t="shared" si="83"/>
        <v/>
      </c>
      <c r="AG341" s="124">
        <f t="shared" si="74"/>
        <v>0</v>
      </c>
      <c r="AH341" s="124">
        <f t="shared" si="75"/>
        <v>0</v>
      </c>
    </row>
    <row r="342" spans="1:34" ht="25.15" customHeight="1">
      <c r="A342" s="55">
        <f t="shared" si="70"/>
        <v>331</v>
      </c>
      <c r="B342" s="56" t="str">
        <f t="shared" si="76"/>
        <v/>
      </c>
      <c r="C342" s="131"/>
      <c r="D342" s="57" t="str">
        <f t="shared" si="77"/>
        <v/>
      </c>
      <c r="E342" s="57" t="str">
        <f t="shared" si="78"/>
        <v/>
      </c>
      <c r="F342" s="32"/>
      <c r="G342" s="32"/>
      <c r="H342" s="32"/>
      <c r="I342" s="32"/>
      <c r="J342" s="147"/>
      <c r="K342" s="33" t="str">
        <f>IF(I342="中間容量","項番11に入力してください",IFERROR(VLOOKUP(Z342,※編集不可※選択項目!$U$4:$V$195,2,0),""))</f>
        <v/>
      </c>
      <c r="L342" s="147"/>
      <c r="M342" s="149"/>
      <c r="N342" s="64" t="str">
        <f>IFERROR(VLOOKUP(C342,Sheet1!$A$2:$F$134,6,0),"")</f>
        <v/>
      </c>
      <c r="O342" s="64" t="str">
        <f t="shared" si="79"/>
        <v/>
      </c>
      <c r="P342" s="32"/>
      <c r="Q342" s="32"/>
      <c r="R342" s="67"/>
      <c r="S342" s="140"/>
      <c r="T342" s="67"/>
      <c r="U342" s="71"/>
      <c r="V342" s="84" t="str">
        <f t="shared" si="80"/>
        <v/>
      </c>
      <c r="W342" s="118"/>
      <c r="X342" s="119"/>
      <c r="Y342" s="120"/>
      <c r="Z342" s="66" t="str">
        <f t="shared" si="71"/>
        <v xml:space="preserve"> / </v>
      </c>
      <c r="AA342" s="87" t="str">
        <f t="shared" si="72"/>
        <v/>
      </c>
      <c r="AB342" s="87" t="str">
        <f>IF(I342="","",IF(I342="中間容量",J342,INDEX(※編集不可※選択項目!$E$2:$E$15,MATCH(新規登録用!I342,※編集不可※選択項目!$F$2:$F$15,0))))</f>
        <v/>
      </c>
      <c r="AC342" s="89" t="str">
        <f t="shared" si="81"/>
        <v/>
      </c>
      <c r="AD342" s="123">
        <f t="shared" si="82"/>
        <v>0</v>
      </c>
      <c r="AE342" s="123">
        <f t="shared" si="73"/>
        <v>0</v>
      </c>
      <c r="AF342" s="123" t="str">
        <f t="shared" si="83"/>
        <v/>
      </c>
      <c r="AG342" s="124">
        <f t="shared" si="74"/>
        <v>0</v>
      </c>
      <c r="AH342" s="124">
        <f t="shared" si="75"/>
        <v>0</v>
      </c>
    </row>
    <row r="343" spans="1:34" ht="25.15" customHeight="1">
      <c r="A343" s="55">
        <f t="shared" si="70"/>
        <v>332</v>
      </c>
      <c r="B343" s="56" t="str">
        <f t="shared" si="76"/>
        <v/>
      </c>
      <c r="C343" s="131"/>
      <c r="D343" s="57" t="str">
        <f t="shared" si="77"/>
        <v/>
      </c>
      <c r="E343" s="57" t="str">
        <f t="shared" si="78"/>
        <v/>
      </c>
      <c r="F343" s="32"/>
      <c r="G343" s="32"/>
      <c r="H343" s="32"/>
      <c r="I343" s="32"/>
      <c r="J343" s="147"/>
      <c r="K343" s="33" t="str">
        <f>IF(I343="中間容量","項番11に入力してください",IFERROR(VLOOKUP(Z343,※編集不可※選択項目!$U$4:$V$195,2,0),""))</f>
        <v/>
      </c>
      <c r="L343" s="147"/>
      <c r="M343" s="149"/>
      <c r="N343" s="64" t="str">
        <f>IFERROR(VLOOKUP(C343,Sheet1!$A$2:$F$134,6,0),"")</f>
        <v/>
      </c>
      <c r="O343" s="64" t="str">
        <f t="shared" si="79"/>
        <v/>
      </c>
      <c r="P343" s="32"/>
      <c r="Q343" s="32"/>
      <c r="R343" s="67"/>
      <c r="S343" s="140"/>
      <c r="T343" s="67"/>
      <c r="U343" s="71"/>
      <c r="V343" s="84" t="str">
        <f t="shared" si="80"/>
        <v/>
      </c>
      <c r="W343" s="118"/>
      <c r="X343" s="119"/>
      <c r="Y343" s="120"/>
      <c r="Z343" s="66" t="str">
        <f t="shared" si="71"/>
        <v xml:space="preserve"> / </v>
      </c>
      <c r="AA343" s="87" t="str">
        <f t="shared" si="72"/>
        <v/>
      </c>
      <c r="AB343" s="87" t="str">
        <f>IF(I343="","",IF(I343="中間容量",J343,INDEX(※編集不可※選択項目!$E$2:$E$15,MATCH(新規登録用!I343,※編集不可※選択項目!$F$2:$F$15,0))))</f>
        <v/>
      </c>
      <c r="AC343" s="89" t="str">
        <f t="shared" si="81"/>
        <v/>
      </c>
      <c r="AD343" s="123">
        <f t="shared" si="82"/>
        <v>0</v>
      </c>
      <c r="AE343" s="123">
        <f t="shared" si="73"/>
        <v>0</v>
      </c>
      <c r="AF343" s="123" t="str">
        <f t="shared" si="83"/>
        <v/>
      </c>
      <c r="AG343" s="124">
        <f t="shared" si="74"/>
        <v>0</v>
      </c>
      <c r="AH343" s="124">
        <f t="shared" si="75"/>
        <v>0</v>
      </c>
    </row>
    <row r="344" spans="1:34" ht="25.15" customHeight="1">
      <c r="A344" s="55">
        <f t="shared" si="70"/>
        <v>333</v>
      </c>
      <c r="B344" s="56" t="str">
        <f t="shared" si="76"/>
        <v/>
      </c>
      <c r="C344" s="131"/>
      <c r="D344" s="57" t="str">
        <f t="shared" si="77"/>
        <v/>
      </c>
      <c r="E344" s="57" t="str">
        <f t="shared" si="78"/>
        <v/>
      </c>
      <c r="F344" s="32"/>
      <c r="G344" s="32"/>
      <c r="H344" s="32"/>
      <c r="I344" s="32"/>
      <c r="J344" s="147"/>
      <c r="K344" s="33" t="str">
        <f>IF(I344="中間容量","項番11に入力してください",IFERROR(VLOOKUP(Z344,※編集不可※選択項目!$U$4:$V$195,2,0),""))</f>
        <v/>
      </c>
      <c r="L344" s="147"/>
      <c r="M344" s="149"/>
      <c r="N344" s="64" t="str">
        <f>IFERROR(VLOOKUP(C344,Sheet1!$A$2:$F$134,6,0),"")</f>
        <v/>
      </c>
      <c r="O344" s="64" t="str">
        <f t="shared" si="79"/>
        <v/>
      </c>
      <c r="P344" s="32"/>
      <c r="Q344" s="32"/>
      <c r="R344" s="67"/>
      <c r="S344" s="140"/>
      <c r="T344" s="67"/>
      <c r="U344" s="71"/>
      <c r="V344" s="84" t="str">
        <f t="shared" si="80"/>
        <v/>
      </c>
      <c r="W344" s="118"/>
      <c r="X344" s="119"/>
      <c r="Y344" s="120"/>
      <c r="Z344" s="66" t="str">
        <f t="shared" si="71"/>
        <v xml:space="preserve"> / </v>
      </c>
      <c r="AA344" s="87" t="str">
        <f t="shared" si="72"/>
        <v/>
      </c>
      <c r="AB344" s="87" t="str">
        <f>IF(I344="","",IF(I344="中間容量",J344,INDEX(※編集不可※選択項目!$E$2:$E$15,MATCH(新規登録用!I344,※編集不可※選択項目!$F$2:$F$15,0))))</f>
        <v/>
      </c>
      <c r="AC344" s="89" t="str">
        <f t="shared" si="81"/>
        <v/>
      </c>
      <c r="AD344" s="123">
        <f t="shared" si="82"/>
        <v>0</v>
      </c>
      <c r="AE344" s="123">
        <f t="shared" si="73"/>
        <v>0</v>
      </c>
      <c r="AF344" s="123" t="str">
        <f t="shared" si="83"/>
        <v/>
      </c>
      <c r="AG344" s="124">
        <f t="shared" si="74"/>
        <v>0</v>
      </c>
      <c r="AH344" s="124">
        <f t="shared" si="75"/>
        <v>0</v>
      </c>
    </row>
    <row r="345" spans="1:34" ht="25.15" customHeight="1">
      <c r="A345" s="55">
        <f t="shared" si="70"/>
        <v>334</v>
      </c>
      <c r="B345" s="56" t="str">
        <f t="shared" si="76"/>
        <v/>
      </c>
      <c r="C345" s="131"/>
      <c r="D345" s="57" t="str">
        <f t="shared" si="77"/>
        <v/>
      </c>
      <c r="E345" s="57" t="str">
        <f t="shared" si="78"/>
        <v/>
      </c>
      <c r="F345" s="32"/>
      <c r="G345" s="32"/>
      <c r="H345" s="32"/>
      <c r="I345" s="32"/>
      <c r="J345" s="147"/>
      <c r="K345" s="33" t="str">
        <f>IF(I345="中間容量","項番11に入力してください",IFERROR(VLOOKUP(Z345,※編集不可※選択項目!$U$4:$V$195,2,0),""))</f>
        <v/>
      </c>
      <c r="L345" s="147"/>
      <c r="M345" s="149"/>
      <c r="N345" s="64" t="str">
        <f>IFERROR(VLOOKUP(C345,Sheet1!$A$2:$F$134,6,0),"")</f>
        <v/>
      </c>
      <c r="O345" s="64" t="str">
        <f t="shared" si="79"/>
        <v/>
      </c>
      <c r="P345" s="32"/>
      <c r="Q345" s="32"/>
      <c r="R345" s="67"/>
      <c r="S345" s="140"/>
      <c r="T345" s="67"/>
      <c r="U345" s="71"/>
      <c r="V345" s="84" t="str">
        <f t="shared" si="80"/>
        <v/>
      </c>
      <c r="W345" s="118"/>
      <c r="X345" s="119"/>
      <c r="Y345" s="120"/>
      <c r="Z345" s="66" t="str">
        <f t="shared" si="71"/>
        <v xml:space="preserve"> / </v>
      </c>
      <c r="AA345" s="87" t="str">
        <f t="shared" si="72"/>
        <v/>
      </c>
      <c r="AB345" s="87" t="str">
        <f>IF(I345="","",IF(I345="中間容量",J345,INDEX(※編集不可※選択項目!$E$2:$E$15,MATCH(新規登録用!I345,※編集不可※選択項目!$F$2:$F$15,0))))</f>
        <v/>
      </c>
      <c r="AC345" s="89" t="str">
        <f t="shared" si="81"/>
        <v/>
      </c>
      <c r="AD345" s="123">
        <f t="shared" si="82"/>
        <v>0</v>
      </c>
      <c r="AE345" s="123">
        <f t="shared" si="73"/>
        <v>0</v>
      </c>
      <c r="AF345" s="123" t="str">
        <f t="shared" si="83"/>
        <v/>
      </c>
      <c r="AG345" s="124">
        <f t="shared" si="74"/>
        <v>0</v>
      </c>
      <c r="AH345" s="124">
        <f t="shared" si="75"/>
        <v>0</v>
      </c>
    </row>
    <row r="346" spans="1:34" ht="25.15" customHeight="1">
      <c r="A346" s="55">
        <f t="shared" si="70"/>
        <v>335</v>
      </c>
      <c r="B346" s="56" t="str">
        <f t="shared" si="76"/>
        <v/>
      </c>
      <c r="C346" s="131"/>
      <c r="D346" s="57" t="str">
        <f t="shared" si="77"/>
        <v/>
      </c>
      <c r="E346" s="57" t="str">
        <f t="shared" si="78"/>
        <v/>
      </c>
      <c r="F346" s="32"/>
      <c r="G346" s="32"/>
      <c r="H346" s="32"/>
      <c r="I346" s="32"/>
      <c r="J346" s="147"/>
      <c r="K346" s="33" t="str">
        <f>IF(I346="中間容量","項番11に入力してください",IFERROR(VLOOKUP(Z346,※編集不可※選択項目!$U$4:$V$195,2,0),""))</f>
        <v/>
      </c>
      <c r="L346" s="147"/>
      <c r="M346" s="149"/>
      <c r="N346" s="64" t="str">
        <f>IFERROR(VLOOKUP(C346,Sheet1!$A$2:$F$134,6,0),"")</f>
        <v/>
      </c>
      <c r="O346" s="64" t="str">
        <f t="shared" si="79"/>
        <v/>
      </c>
      <c r="P346" s="32"/>
      <c r="Q346" s="32"/>
      <c r="R346" s="67"/>
      <c r="S346" s="140"/>
      <c r="T346" s="67"/>
      <c r="U346" s="71"/>
      <c r="V346" s="84" t="str">
        <f t="shared" si="80"/>
        <v/>
      </c>
      <c r="W346" s="118"/>
      <c r="X346" s="119"/>
      <c r="Y346" s="120"/>
      <c r="Z346" s="66" t="str">
        <f t="shared" si="71"/>
        <v xml:space="preserve"> / </v>
      </c>
      <c r="AA346" s="87" t="str">
        <f t="shared" si="72"/>
        <v/>
      </c>
      <c r="AB346" s="87" t="str">
        <f>IF(I346="","",IF(I346="中間容量",J346,INDEX(※編集不可※選択項目!$E$2:$E$15,MATCH(新規登録用!I346,※編集不可※選択項目!$F$2:$F$15,0))))</f>
        <v/>
      </c>
      <c r="AC346" s="89" t="str">
        <f t="shared" si="81"/>
        <v/>
      </c>
      <c r="AD346" s="123">
        <f t="shared" si="82"/>
        <v>0</v>
      </c>
      <c r="AE346" s="123">
        <f t="shared" si="73"/>
        <v>0</v>
      </c>
      <c r="AF346" s="123" t="str">
        <f t="shared" si="83"/>
        <v/>
      </c>
      <c r="AG346" s="124">
        <f t="shared" si="74"/>
        <v>0</v>
      </c>
      <c r="AH346" s="124">
        <f t="shared" si="75"/>
        <v>0</v>
      </c>
    </row>
    <row r="347" spans="1:34" ht="25.15" customHeight="1">
      <c r="A347" s="55">
        <f t="shared" si="70"/>
        <v>336</v>
      </c>
      <c r="B347" s="56" t="str">
        <f t="shared" si="76"/>
        <v/>
      </c>
      <c r="C347" s="131"/>
      <c r="D347" s="57" t="str">
        <f t="shared" si="77"/>
        <v/>
      </c>
      <c r="E347" s="57" t="str">
        <f t="shared" si="78"/>
        <v/>
      </c>
      <c r="F347" s="32"/>
      <c r="G347" s="32"/>
      <c r="H347" s="32"/>
      <c r="I347" s="32"/>
      <c r="J347" s="147"/>
      <c r="K347" s="33" t="str">
        <f>IF(I347="中間容量","項番11に入力してください",IFERROR(VLOOKUP(Z347,※編集不可※選択項目!$U$4:$V$195,2,0),""))</f>
        <v/>
      </c>
      <c r="L347" s="147"/>
      <c r="M347" s="149"/>
      <c r="N347" s="64" t="str">
        <f>IFERROR(VLOOKUP(C347,Sheet1!$A$2:$F$134,6,0),"")</f>
        <v/>
      </c>
      <c r="O347" s="64" t="str">
        <f t="shared" si="79"/>
        <v/>
      </c>
      <c r="P347" s="32"/>
      <c r="Q347" s="32"/>
      <c r="R347" s="67"/>
      <c r="S347" s="140"/>
      <c r="T347" s="67"/>
      <c r="U347" s="71"/>
      <c r="V347" s="84" t="str">
        <f t="shared" si="80"/>
        <v/>
      </c>
      <c r="W347" s="118"/>
      <c r="X347" s="119"/>
      <c r="Y347" s="120"/>
      <c r="Z347" s="66" t="str">
        <f t="shared" si="71"/>
        <v xml:space="preserve"> / </v>
      </c>
      <c r="AA347" s="87" t="str">
        <f t="shared" si="72"/>
        <v/>
      </c>
      <c r="AB347" s="87" t="str">
        <f>IF(I347="","",IF(I347="中間容量",J347,INDEX(※編集不可※選択項目!$E$2:$E$15,MATCH(新規登録用!I347,※編集不可※選択項目!$F$2:$F$15,0))))</f>
        <v/>
      </c>
      <c r="AC347" s="89" t="str">
        <f t="shared" si="81"/>
        <v/>
      </c>
      <c r="AD347" s="123">
        <f t="shared" si="82"/>
        <v>0</v>
      </c>
      <c r="AE347" s="123">
        <f t="shared" si="73"/>
        <v>0</v>
      </c>
      <c r="AF347" s="123" t="str">
        <f t="shared" si="83"/>
        <v/>
      </c>
      <c r="AG347" s="124">
        <f t="shared" si="74"/>
        <v>0</v>
      </c>
      <c r="AH347" s="124">
        <f t="shared" si="75"/>
        <v>0</v>
      </c>
    </row>
    <row r="348" spans="1:34" ht="25.15" customHeight="1">
      <c r="A348" s="55">
        <f t="shared" si="70"/>
        <v>337</v>
      </c>
      <c r="B348" s="56" t="str">
        <f t="shared" si="76"/>
        <v/>
      </c>
      <c r="C348" s="131"/>
      <c r="D348" s="57" t="str">
        <f t="shared" si="77"/>
        <v/>
      </c>
      <c r="E348" s="57" t="str">
        <f t="shared" si="78"/>
        <v/>
      </c>
      <c r="F348" s="32"/>
      <c r="G348" s="32"/>
      <c r="H348" s="32"/>
      <c r="I348" s="32"/>
      <c r="J348" s="147"/>
      <c r="K348" s="33" t="str">
        <f>IF(I348="中間容量","項番11に入力してください",IFERROR(VLOOKUP(Z348,※編集不可※選択項目!$U$4:$V$195,2,0),""))</f>
        <v/>
      </c>
      <c r="L348" s="147"/>
      <c r="M348" s="149"/>
      <c r="N348" s="64" t="str">
        <f>IFERROR(VLOOKUP(C348,Sheet1!$A$2:$F$134,6,0),"")</f>
        <v/>
      </c>
      <c r="O348" s="64" t="str">
        <f t="shared" si="79"/>
        <v/>
      </c>
      <c r="P348" s="32"/>
      <c r="Q348" s="32"/>
      <c r="R348" s="67"/>
      <c r="S348" s="140"/>
      <c r="T348" s="67"/>
      <c r="U348" s="71"/>
      <c r="V348" s="84" t="str">
        <f t="shared" si="80"/>
        <v/>
      </c>
      <c r="W348" s="118"/>
      <c r="X348" s="119"/>
      <c r="Y348" s="120"/>
      <c r="Z348" s="66" t="str">
        <f t="shared" si="71"/>
        <v xml:space="preserve"> / </v>
      </c>
      <c r="AA348" s="87" t="str">
        <f t="shared" si="72"/>
        <v/>
      </c>
      <c r="AB348" s="87" t="str">
        <f>IF(I348="","",IF(I348="中間容量",J348,INDEX(※編集不可※選択項目!$E$2:$E$15,MATCH(新規登録用!I348,※編集不可※選択項目!$F$2:$F$15,0))))</f>
        <v/>
      </c>
      <c r="AC348" s="89" t="str">
        <f t="shared" si="81"/>
        <v/>
      </c>
      <c r="AD348" s="123">
        <f t="shared" si="82"/>
        <v>0</v>
      </c>
      <c r="AE348" s="123">
        <f t="shared" si="73"/>
        <v>0</v>
      </c>
      <c r="AF348" s="123" t="str">
        <f t="shared" si="83"/>
        <v/>
      </c>
      <c r="AG348" s="124">
        <f t="shared" si="74"/>
        <v>0</v>
      </c>
      <c r="AH348" s="124">
        <f t="shared" si="75"/>
        <v>0</v>
      </c>
    </row>
    <row r="349" spans="1:34" ht="25.15" customHeight="1">
      <c r="A349" s="55">
        <f t="shared" si="70"/>
        <v>338</v>
      </c>
      <c r="B349" s="56" t="str">
        <f t="shared" si="76"/>
        <v/>
      </c>
      <c r="C349" s="131"/>
      <c r="D349" s="57" t="str">
        <f t="shared" si="77"/>
        <v/>
      </c>
      <c r="E349" s="57" t="str">
        <f t="shared" si="78"/>
        <v/>
      </c>
      <c r="F349" s="32"/>
      <c r="G349" s="32"/>
      <c r="H349" s="32"/>
      <c r="I349" s="32"/>
      <c r="J349" s="147"/>
      <c r="K349" s="33" t="str">
        <f>IF(I349="中間容量","項番11に入力してください",IFERROR(VLOOKUP(Z349,※編集不可※選択項目!$U$4:$V$195,2,0),""))</f>
        <v/>
      </c>
      <c r="L349" s="147"/>
      <c r="M349" s="149"/>
      <c r="N349" s="64" t="str">
        <f>IFERROR(VLOOKUP(C349,Sheet1!$A$2:$F$134,6,0),"")</f>
        <v/>
      </c>
      <c r="O349" s="64" t="str">
        <f t="shared" si="79"/>
        <v/>
      </c>
      <c r="P349" s="32"/>
      <c r="Q349" s="32"/>
      <c r="R349" s="67"/>
      <c r="S349" s="140"/>
      <c r="T349" s="67"/>
      <c r="U349" s="71"/>
      <c r="V349" s="84" t="str">
        <f t="shared" si="80"/>
        <v/>
      </c>
      <c r="W349" s="118"/>
      <c r="X349" s="119"/>
      <c r="Y349" s="120"/>
      <c r="Z349" s="66" t="str">
        <f t="shared" si="71"/>
        <v xml:space="preserve"> / </v>
      </c>
      <c r="AA349" s="87" t="str">
        <f t="shared" si="72"/>
        <v/>
      </c>
      <c r="AB349" s="87" t="str">
        <f>IF(I349="","",IF(I349="中間容量",J349,INDEX(※編集不可※選択項目!$E$2:$E$15,MATCH(新規登録用!I349,※編集不可※選択項目!$F$2:$F$15,0))))</f>
        <v/>
      </c>
      <c r="AC349" s="89" t="str">
        <f t="shared" si="81"/>
        <v/>
      </c>
      <c r="AD349" s="123">
        <f t="shared" si="82"/>
        <v>0</v>
      </c>
      <c r="AE349" s="123">
        <f t="shared" si="73"/>
        <v>0</v>
      </c>
      <c r="AF349" s="123" t="str">
        <f t="shared" si="83"/>
        <v/>
      </c>
      <c r="AG349" s="124">
        <f t="shared" si="74"/>
        <v>0</v>
      </c>
      <c r="AH349" s="124">
        <f t="shared" si="75"/>
        <v>0</v>
      </c>
    </row>
    <row r="350" spans="1:34" ht="25.15" customHeight="1">
      <c r="A350" s="55">
        <f t="shared" si="70"/>
        <v>339</v>
      </c>
      <c r="B350" s="56" t="str">
        <f t="shared" si="76"/>
        <v/>
      </c>
      <c r="C350" s="131"/>
      <c r="D350" s="57" t="str">
        <f t="shared" si="77"/>
        <v/>
      </c>
      <c r="E350" s="57" t="str">
        <f t="shared" si="78"/>
        <v/>
      </c>
      <c r="F350" s="32"/>
      <c r="G350" s="32"/>
      <c r="H350" s="32"/>
      <c r="I350" s="32"/>
      <c r="J350" s="147"/>
      <c r="K350" s="33" t="str">
        <f>IF(I350="中間容量","項番11に入力してください",IFERROR(VLOOKUP(Z350,※編集不可※選択項目!$U$4:$V$195,2,0),""))</f>
        <v/>
      </c>
      <c r="L350" s="147"/>
      <c r="M350" s="149"/>
      <c r="N350" s="64" t="str">
        <f>IFERROR(VLOOKUP(C350,Sheet1!$A$2:$F$134,6,0),"")</f>
        <v/>
      </c>
      <c r="O350" s="64" t="str">
        <f t="shared" si="79"/>
        <v/>
      </c>
      <c r="P350" s="32"/>
      <c r="Q350" s="32"/>
      <c r="R350" s="67"/>
      <c r="S350" s="140"/>
      <c r="T350" s="67"/>
      <c r="U350" s="71"/>
      <c r="V350" s="84" t="str">
        <f t="shared" si="80"/>
        <v/>
      </c>
      <c r="W350" s="118"/>
      <c r="X350" s="119"/>
      <c r="Y350" s="120"/>
      <c r="Z350" s="66" t="str">
        <f t="shared" si="71"/>
        <v xml:space="preserve"> / </v>
      </c>
      <c r="AA350" s="87" t="str">
        <f t="shared" si="72"/>
        <v/>
      </c>
      <c r="AB350" s="87" t="str">
        <f>IF(I350="","",IF(I350="中間容量",J350,INDEX(※編集不可※選択項目!$E$2:$E$15,MATCH(新規登録用!I350,※編集不可※選択項目!$F$2:$F$15,0))))</f>
        <v/>
      </c>
      <c r="AC350" s="89" t="str">
        <f t="shared" si="81"/>
        <v/>
      </c>
      <c r="AD350" s="123">
        <f t="shared" si="82"/>
        <v>0</v>
      </c>
      <c r="AE350" s="123">
        <f t="shared" si="73"/>
        <v>0</v>
      </c>
      <c r="AF350" s="123" t="str">
        <f t="shared" si="83"/>
        <v/>
      </c>
      <c r="AG350" s="124">
        <f t="shared" si="74"/>
        <v>0</v>
      </c>
      <c r="AH350" s="124">
        <f t="shared" si="75"/>
        <v>0</v>
      </c>
    </row>
    <row r="351" spans="1:34" ht="25.15" customHeight="1">
      <c r="A351" s="55">
        <f t="shared" si="70"/>
        <v>340</v>
      </c>
      <c r="B351" s="56" t="str">
        <f t="shared" si="76"/>
        <v/>
      </c>
      <c r="C351" s="131"/>
      <c r="D351" s="57" t="str">
        <f t="shared" si="77"/>
        <v/>
      </c>
      <c r="E351" s="57" t="str">
        <f t="shared" si="78"/>
        <v/>
      </c>
      <c r="F351" s="32"/>
      <c r="G351" s="32"/>
      <c r="H351" s="32"/>
      <c r="I351" s="32"/>
      <c r="J351" s="147"/>
      <c r="K351" s="33" t="str">
        <f>IF(I351="中間容量","項番11に入力してください",IFERROR(VLOOKUP(Z351,※編集不可※選択項目!$U$4:$V$195,2,0),""))</f>
        <v/>
      </c>
      <c r="L351" s="147"/>
      <c r="M351" s="149"/>
      <c r="N351" s="64" t="str">
        <f>IFERROR(VLOOKUP(C351,Sheet1!$A$2:$F$134,6,0),"")</f>
        <v/>
      </c>
      <c r="O351" s="64" t="str">
        <f t="shared" si="79"/>
        <v/>
      </c>
      <c r="P351" s="32"/>
      <c r="Q351" s="32"/>
      <c r="R351" s="67"/>
      <c r="S351" s="140"/>
      <c r="T351" s="67"/>
      <c r="U351" s="71"/>
      <c r="V351" s="84" t="str">
        <f t="shared" si="80"/>
        <v/>
      </c>
      <c r="W351" s="118"/>
      <c r="X351" s="119"/>
      <c r="Y351" s="120"/>
      <c r="Z351" s="66" t="str">
        <f t="shared" si="71"/>
        <v xml:space="preserve"> / </v>
      </c>
      <c r="AA351" s="87" t="str">
        <f t="shared" si="72"/>
        <v/>
      </c>
      <c r="AB351" s="87" t="str">
        <f>IF(I351="","",IF(I351="中間容量",J351,INDEX(※編集不可※選択項目!$E$2:$E$15,MATCH(新規登録用!I351,※編集不可※選択項目!$F$2:$F$15,0))))</f>
        <v/>
      </c>
      <c r="AC351" s="89" t="str">
        <f t="shared" si="81"/>
        <v/>
      </c>
      <c r="AD351" s="123">
        <f t="shared" si="82"/>
        <v>0</v>
      </c>
      <c r="AE351" s="123">
        <f t="shared" si="73"/>
        <v>0</v>
      </c>
      <c r="AF351" s="123" t="str">
        <f t="shared" si="83"/>
        <v/>
      </c>
      <c r="AG351" s="124">
        <f t="shared" si="74"/>
        <v>0</v>
      </c>
      <c r="AH351" s="124">
        <f t="shared" si="75"/>
        <v>0</v>
      </c>
    </row>
    <row r="352" spans="1:34" ht="25.15" customHeight="1">
      <c r="A352" s="55">
        <f t="shared" si="70"/>
        <v>341</v>
      </c>
      <c r="B352" s="56" t="str">
        <f t="shared" si="76"/>
        <v/>
      </c>
      <c r="C352" s="131"/>
      <c r="D352" s="57" t="str">
        <f t="shared" si="77"/>
        <v/>
      </c>
      <c r="E352" s="57" t="str">
        <f t="shared" si="78"/>
        <v/>
      </c>
      <c r="F352" s="32"/>
      <c r="G352" s="32"/>
      <c r="H352" s="32"/>
      <c r="I352" s="32"/>
      <c r="J352" s="147"/>
      <c r="K352" s="33" t="str">
        <f>IF(I352="中間容量","項番11に入力してください",IFERROR(VLOOKUP(Z352,※編集不可※選択項目!$U$4:$V$195,2,0),""))</f>
        <v/>
      </c>
      <c r="L352" s="147"/>
      <c r="M352" s="149"/>
      <c r="N352" s="64" t="str">
        <f>IFERROR(VLOOKUP(C352,Sheet1!$A$2:$F$134,6,0),"")</f>
        <v/>
      </c>
      <c r="O352" s="64" t="str">
        <f t="shared" si="79"/>
        <v/>
      </c>
      <c r="P352" s="32"/>
      <c r="Q352" s="32"/>
      <c r="R352" s="67"/>
      <c r="S352" s="140"/>
      <c r="T352" s="67"/>
      <c r="U352" s="71"/>
      <c r="V352" s="84" t="str">
        <f t="shared" si="80"/>
        <v/>
      </c>
      <c r="W352" s="118"/>
      <c r="X352" s="119"/>
      <c r="Y352" s="120"/>
      <c r="Z352" s="66" t="str">
        <f t="shared" si="71"/>
        <v xml:space="preserve"> / </v>
      </c>
      <c r="AA352" s="87" t="str">
        <f t="shared" si="72"/>
        <v/>
      </c>
      <c r="AB352" s="87" t="str">
        <f>IF(I352="","",IF(I352="中間容量",J352,INDEX(※編集不可※選択項目!$E$2:$E$15,MATCH(新規登録用!I352,※編集不可※選択項目!$F$2:$F$15,0))))</f>
        <v/>
      </c>
      <c r="AC352" s="89" t="str">
        <f t="shared" si="81"/>
        <v/>
      </c>
      <c r="AD352" s="123">
        <f t="shared" si="82"/>
        <v>0</v>
      </c>
      <c r="AE352" s="123">
        <f t="shared" si="73"/>
        <v>0</v>
      </c>
      <c r="AF352" s="123" t="str">
        <f t="shared" si="83"/>
        <v/>
      </c>
      <c r="AG352" s="124">
        <f t="shared" si="74"/>
        <v>0</v>
      </c>
      <c r="AH352" s="124">
        <f t="shared" si="75"/>
        <v>0</v>
      </c>
    </row>
    <row r="353" spans="1:34" ht="25.15" customHeight="1">
      <c r="A353" s="55">
        <f t="shared" si="70"/>
        <v>342</v>
      </c>
      <c r="B353" s="56" t="str">
        <f t="shared" si="76"/>
        <v/>
      </c>
      <c r="C353" s="131"/>
      <c r="D353" s="57" t="str">
        <f t="shared" si="77"/>
        <v/>
      </c>
      <c r="E353" s="57" t="str">
        <f t="shared" si="78"/>
        <v/>
      </c>
      <c r="F353" s="32"/>
      <c r="G353" s="32"/>
      <c r="H353" s="32"/>
      <c r="I353" s="32"/>
      <c r="J353" s="147"/>
      <c r="K353" s="33" t="str">
        <f>IF(I353="中間容量","項番11に入力してください",IFERROR(VLOOKUP(Z353,※編集不可※選択項目!$U$4:$V$195,2,0),""))</f>
        <v/>
      </c>
      <c r="L353" s="147"/>
      <c r="M353" s="149"/>
      <c r="N353" s="64" t="str">
        <f>IFERROR(VLOOKUP(C353,Sheet1!$A$2:$F$134,6,0),"")</f>
        <v/>
      </c>
      <c r="O353" s="64" t="str">
        <f t="shared" si="79"/>
        <v/>
      </c>
      <c r="P353" s="32"/>
      <c r="Q353" s="32"/>
      <c r="R353" s="67"/>
      <c r="S353" s="140"/>
      <c r="T353" s="67"/>
      <c r="U353" s="71"/>
      <c r="V353" s="84" t="str">
        <f t="shared" si="80"/>
        <v/>
      </c>
      <c r="W353" s="118"/>
      <c r="X353" s="119"/>
      <c r="Y353" s="120"/>
      <c r="Z353" s="66" t="str">
        <f t="shared" si="71"/>
        <v xml:space="preserve"> / </v>
      </c>
      <c r="AA353" s="87" t="str">
        <f t="shared" si="72"/>
        <v/>
      </c>
      <c r="AB353" s="87" t="str">
        <f>IF(I353="","",IF(I353="中間容量",J353,INDEX(※編集不可※選択項目!$E$2:$E$15,MATCH(新規登録用!I353,※編集不可※選択項目!$F$2:$F$15,0))))</f>
        <v/>
      </c>
      <c r="AC353" s="89" t="str">
        <f t="shared" si="81"/>
        <v/>
      </c>
      <c r="AD353" s="123">
        <f t="shared" si="82"/>
        <v>0</v>
      </c>
      <c r="AE353" s="123">
        <f t="shared" si="73"/>
        <v>0</v>
      </c>
      <c r="AF353" s="123" t="str">
        <f t="shared" si="83"/>
        <v/>
      </c>
      <c r="AG353" s="124">
        <f t="shared" si="74"/>
        <v>0</v>
      </c>
      <c r="AH353" s="124">
        <f t="shared" si="75"/>
        <v>0</v>
      </c>
    </row>
    <row r="354" spans="1:34" ht="25.15" customHeight="1">
      <c r="A354" s="55">
        <f t="shared" si="70"/>
        <v>343</v>
      </c>
      <c r="B354" s="56" t="str">
        <f t="shared" si="76"/>
        <v/>
      </c>
      <c r="C354" s="131"/>
      <c r="D354" s="57" t="str">
        <f t="shared" si="77"/>
        <v/>
      </c>
      <c r="E354" s="57" t="str">
        <f t="shared" si="78"/>
        <v/>
      </c>
      <c r="F354" s="32"/>
      <c r="G354" s="32"/>
      <c r="H354" s="32"/>
      <c r="I354" s="32"/>
      <c r="J354" s="147"/>
      <c r="K354" s="33" t="str">
        <f>IF(I354="中間容量","項番11に入力してください",IFERROR(VLOOKUP(Z354,※編集不可※選択項目!$U$4:$V$195,2,0),""))</f>
        <v/>
      </c>
      <c r="L354" s="147"/>
      <c r="M354" s="149"/>
      <c r="N354" s="64" t="str">
        <f>IFERROR(VLOOKUP(C354,Sheet1!$A$2:$F$134,6,0),"")</f>
        <v/>
      </c>
      <c r="O354" s="64" t="str">
        <f t="shared" si="79"/>
        <v/>
      </c>
      <c r="P354" s="32"/>
      <c r="Q354" s="32"/>
      <c r="R354" s="67"/>
      <c r="S354" s="140"/>
      <c r="T354" s="67"/>
      <c r="U354" s="71"/>
      <c r="V354" s="84" t="str">
        <f t="shared" si="80"/>
        <v/>
      </c>
      <c r="W354" s="118"/>
      <c r="X354" s="119"/>
      <c r="Y354" s="120"/>
      <c r="Z354" s="66" t="str">
        <f t="shared" si="71"/>
        <v xml:space="preserve"> / </v>
      </c>
      <c r="AA354" s="87" t="str">
        <f t="shared" si="72"/>
        <v/>
      </c>
      <c r="AB354" s="87" t="str">
        <f>IF(I354="","",IF(I354="中間容量",J354,INDEX(※編集不可※選択項目!$E$2:$E$15,MATCH(新規登録用!I354,※編集不可※選択項目!$F$2:$F$15,0))))</f>
        <v/>
      </c>
      <c r="AC354" s="89" t="str">
        <f t="shared" si="81"/>
        <v/>
      </c>
      <c r="AD354" s="123">
        <f t="shared" si="82"/>
        <v>0</v>
      </c>
      <c r="AE354" s="123">
        <f t="shared" si="73"/>
        <v>0</v>
      </c>
      <c r="AF354" s="123" t="str">
        <f t="shared" si="83"/>
        <v/>
      </c>
      <c r="AG354" s="124">
        <f t="shared" si="74"/>
        <v>0</v>
      </c>
      <c r="AH354" s="124">
        <f t="shared" si="75"/>
        <v>0</v>
      </c>
    </row>
    <row r="355" spans="1:34" ht="25.15" customHeight="1">
      <c r="A355" s="55">
        <f t="shared" si="70"/>
        <v>344</v>
      </c>
      <c r="B355" s="56" t="str">
        <f t="shared" si="76"/>
        <v/>
      </c>
      <c r="C355" s="131"/>
      <c r="D355" s="57" t="str">
        <f t="shared" si="77"/>
        <v/>
      </c>
      <c r="E355" s="57" t="str">
        <f t="shared" si="78"/>
        <v/>
      </c>
      <c r="F355" s="32"/>
      <c r="G355" s="32"/>
      <c r="H355" s="32"/>
      <c r="I355" s="32"/>
      <c r="J355" s="147"/>
      <c r="K355" s="33" t="str">
        <f>IF(I355="中間容量","項番11に入力してください",IFERROR(VLOOKUP(Z355,※編集不可※選択項目!$U$4:$V$195,2,0),""))</f>
        <v/>
      </c>
      <c r="L355" s="147"/>
      <c r="M355" s="149"/>
      <c r="N355" s="64" t="str">
        <f>IFERROR(VLOOKUP(C355,Sheet1!$A$2:$F$134,6,0),"")</f>
        <v/>
      </c>
      <c r="O355" s="64" t="str">
        <f t="shared" si="79"/>
        <v/>
      </c>
      <c r="P355" s="32"/>
      <c r="Q355" s="32"/>
      <c r="R355" s="67"/>
      <c r="S355" s="140"/>
      <c r="T355" s="67"/>
      <c r="U355" s="71"/>
      <c r="V355" s="84" t="str">
        <f t="shared" si="80"/>
        <v/>
      </c>
      <c r="W355" s="118"/>
      <c r="X355" s="119"/>
      <c r="Y355" s="120"/>
      <c r="Z355" s="66" t="str">
        <f t="shared" si="71"/>
        <v xml:space="preserve"> / </v>
      </c>
      <c r="AA355" s="87" t="str">
        <f t="shared" si="72"/>
        <v/>
      </c>
      <c r="AB355" s="87" t="str">
        <f>IF(I355="","",IF(I355="中間容量",J355,INDEX(※編集不可※選択項目!$E$2:$E$15,MATCH(新規登録用!I355,※編集不可※選択項目!$F$2:$F$15,0))))</f>
        <v/>
      </c>
      <c r="AC355" s="89" t="str">
        <f t="shared" si="81"/>
        <v/>
      </c>
      <c r="AD355" s="123">
        <f t="shared" si="82"/>
        <v>0</v>
      </c>
      <c r="AE355" s="123">
        <f t="shared" si="73"/>
        <v>0</v>
      </c>
      <c r="AF355" s="123" t="str">
        <f t="shared" si="83"/>
        <v/>
      </c>
      <c r="AG355" s="124">
        <f t="shared" si="74"/>
        <v>0</v>
      </c>
      <c r="AH355" s="124">
        <f t="shared" si="75"/>
        <v>0</v>
      </c>
    </row>
    <row r="356" spans="1:34" ht="25.15" customHeight="1">
      <c r="A356" s="55">
        <f t="shared" si="70"/>
        <v>345</v>
      </c>
      <c r="B356" s="56" t="str">
        <f t="shared" si="76"/>
        <v/>
      </c>
      <c r="C356" s="131"/>
      <c r="D356" s="57" t="str">
        <f t="shared" si="77"/>
        <v/>
      </c>
      <c r="E356" s="57" t="str">
        <f t="shared" si="78"/>
        <v/>
      </c>
      <c r="F356" s="32"/>
      <c r="G356" s="32"/>
      <c r="H356" s="32"/>
      <c r="I356" s="32"/>
      <c r="J356" s="147"/>
      <c r="K356" s="33" t="str">
        <f>IF(I356="中間容量","項番11に入力してください",IFERROR(VLOOKUP(Z356,※編集不可※選択項目!$U$4:$V$195,2,0),""))</f>
        <v/>
      </c>
      <c r="L356" s="147"/>
      <c r="M356" s="149"/>
      <c r="N356" s="64" t="str">
        <f>IFERROR(VLOOKUP(C356,Sheet1!$A$2:$F$134,6,0),"")</f>
        <v/>
      </c>
      <c r="O356" s="64" t="str">
        <f t="shared" si="79"/>
        <v/>
      </c>
      <c r="P356" s="32"/>
      <c r="Q356" s="32"/>
      <c r="R356" s="67"/>
      <c r="S356" s="140"/>
      <c r="T356" s="67"/>
      <c r="U356" s="71"/>
      <c r="V356" s="84" t="str">
        <f t="shared" si="80"/>
        <v/>
      </c>
      <c r="W356" s="118"/>
      <c r="X356" s="119"/>
      <c r="Y356" s="120"/>
      <c r="Z356" s="66" t="str">
        <f t="shared" si="71"/>
        <v xml:space="preserve"> / </v>
      </c>
      <c r="AA356" s="87" t="str">
        <f t="shared" si="72"/>
        <v/>
      </c>
      <c r="AB356" s="87" t="str">
        <f>IF(I356="","",IF(I356="中間容量",J356,INDEX(※編集不可※選択項目!$E$2:$E$15,MATCH(新規登録用!I356,※編集不可※選択項目!$F$2:$F$15,0))))</f>
        <v/>
      </c>
      <c r="AC356" s="89" t="str">
        <f t="shared" si="81"/>
        <v/>
      </c>
      <c r="AD356" s="123">
        <f t="shared" si="82"/>
        <v>0</v>
      </c>
      <c r="AE356" s="123">
        <f t="shared" si="73"/>
        <v>0</v>
      </c>
      <c r="AF356" s="123" t="str">
        <f t="shared" si="83"/>
        <v/>
      </c>
      <c r="AG356" s="124">
        <f t="shared" si="74"/>
        <v>0</v>
      </c>
      <c r="AH356" s="124">
        <f t="shared" si="75"/>
        <v>0</v>
      </c>
    </row>
    <row r="357" spans="1:34" ht="25.15" customHeight="1">
      <c r="A357" s="55">
        <f t="shared" si="70"/>
        <v>346</v>
      </c>
      <c r="B357" s="56" t="str">
        <f t="shared" si="76"/>
        <v/>
      </c>
      <c r="C357" s="131"/>
      <c r="D357" s="57" t="str">
        <f t="shared" si="77"/>
        <v/>
      </c>
      <c r="E357" s="57" t="str">
        <f t="shared" si="78"/>
        <v/>
      </c>
      <c r="F357" s="32"/>
      <c r="G357" s="32"/>
      <c r="H357" s="32"/>
      <c r="I357" s="32"/>
      <c r="J357" s="147"/>
      <c r="K357" s="33" t="str">
        <f>IF(I357="中間容量","項番11に入力してください",IFERROR(VLOOKUP(Z357,※編集不可※選択項目!$U$4:$V$195,2,0),""))</f>
        <v/>
      </c>
      <c r="L357" s="147"/>
      <c r="M357" s="149"/>
      <c r="N357" s="64" t="str">
        <f>IFERROR(VLOOKUP(C357,Sheet1!$A$2:$F$134,6,0),"")</f>
        <v/>
      </c>
      <c r="O357" s="64" t="str">
        <f t="shared" si="79"/>
        <v/>
      </c>
      <c r="P357" s="32"/>
      <c r="Q357" s="32"/>
      <c r="R357" s="67"/>
      <c r="S357" s="140"/>
      <c r="T357" s="67"/>
      <c r="U357" s="71"/>
      <c r="V357" s="84" t="str">
        <f t="shared" si="80"/>
        <v/>
      </c>
      <c r="W357" s="118"/>
      <c r="X357" s="119"/>
      <c r="Y357" s="120"/>
      <c r="Z357" s="66" t="str">
        <f t="shared" si="71"/>
        <v xml:space="preserve"> / </v>
      </c>
      <c r="AA357" s="87" t="str">
        <f t="shared" si="72"/>
        <v/>
      </c>
      <c r="AB357" s="87" t="str">
        <f>IF(I357="","",IF(I357="中間容量",J357,INDEX(※編集不可※選択項目!$E$2:$E$15,MATCH(新規登録用!I357,※編集不可※選択項目!$F$2:$F$15,0))))</f>
        <v/>
      </c>
      <c r="AC357" s="89" t="str">
        <f t="shared" si="81"/>
        <v/>
      </c>
      <c r="AD357" s="123">
        <f t="shared" si="82"/>
        <v>0</v>
      </c>
      <c r="AE357" s="123">
        <f t="shared" si="73"/>
        <v>0</v>
      </c>
      <c r="AF357" s="123" t="str">
        <f t="shared" si="83"/>
        <v/>
      </c>
      <c r="AG357" s="124">
        <f t="shared" si="74"/>
        <v>0</v>
      </c>
      <c r="AH357" s="124">
        <f t="shared" si="75"/>
        <v>0</v>
      </c>
    </row>
    <row r="358" spans="1:34" ht="25.15" customHeight="1">
      <c r="A358" s="55">
        <f t="shared" si="70"/>
        <v>347</v>
      </c>
      <c r="B358" s="56" t="str">
        <f t="shared" si="76"/>
        <v/>
      </c>
      <c r="C358" s="131"/>
      <c r="D358" s="57" t="str">
        <f t="shared" si="77"/>
        <v/>
      </c>
      <c r="E358" s="57" t="str">
        <f t="shared" si="78"/>
        <v/>
      </c>
      <c r="F358" s="32"/>
      <c r="G358" s="32"/>
      <c r="H358" s="32"/>
      <c r="I358" s="32"/>
      <c r="J358" s="147"/>
      <c r="K358" s="33" t="str">
        <f>IF(I358="中間容量","項番11に入力してください",IFERROR(VLOOKUP(Z358,※編集不可※選択項目!$U$4:$V$195,2,0),""))</f>
        <v/>
      </c>
      <c r="L358" s="147"/>
      <c r="M358" s="149"/>
      <c r="N358" s="64" t="str">
        <f>IFERROR(VLOOKUP(C358,Sheet1!$A$2:$F$134,6,0),"")</f>
        <v/>
      </c>
      <c r="O358" s="64" t="str">
        <f t="shared" si="79"/>
        <v/>
      </c>
      <c r="P358" s="32"/>
      <c r="Q358" s="32"/>
      <c r="R358" s="67"/>
      <c r="S358" s="140"/>
      <c r="T358" s="67"/>
      <c r="U358" s="71"/>
      <c r="V358" s="84" t="str">
        <f t="shared" si="80"/>
        <v/>
      </c>
      <c r="W358" s="118"/>
      <c r="X358" s="119"/>
      <c r="Y358" s="120"/>
      <c r="Z358" s="66" t="str">
        <f t="shared" si="71"/>
        <v xml:space="preserve"> / </v>
      </c>
      <c r="AA358" s="87" t="str">
        <f t="shared" si="72"/>
        <v/>
      </c>
      <c r="AB358" s="87" t="str">
        <f>IF(I358="","",IF(I358="中間容量",J358,INDEX(※編集不可※選択項目!$E$2:$E$15,MATCH(新規登録用!I358,※編集不可※選択項目!$F$2:$F$15,0))))</f>
        <v/>
      </c>
      <c r="AC358" s="89" t="str">
        <f t="shared" si="81"/>
        <v/>
      </c>
      <c r="AD358" s="123">
        <f t="shared" si="82"/>
        <v>0</v>
      </c>
      <c r="AE358" s="123">
        <f t="shared" si="73"/>
        <v>0</v>
      </c>
      <c r="AF358" s="123" t="str">
        <f t="shared" si="83"/>
        <v/>
      </c>
      <c r="AG358" s="124">
        <f t="shared" si="74"/>
        <v>0</v>
      </c>
      <c r="AH358" s="124">
        <f t="shared" si="75"/>
        <v>0</v>
      </c>
    </row>
    <row r="359" spans="1:34" ht="25.15" customHeight="1">
      <c r="A359" s="55">
        <f t="shared" si="70"/>
        <v>348</v>
      </c>
      <c r="B359" s="56" t="str">
        <f t="shared" si="76"/>
        <v/>
      </c>
      <c r="C359" s="131"/>
      <c r="D359" s="57" t="str">
        <f t="shared" si="77"/>
        <v/>
      </c>
      <c r="E359" s="57" t="str">
        <f t="shared" si="78"/>
        <v/>
      </c>
      <c r="F359" s="32"/>
      <c r="G359" s="32"/>
      <c r="H359" s="32"/>
      <c r="I359" s="32"/>
      <c r="J359" s="147"/>
      <c r="K359" s="33" t="str">
        <f>IF(I359="中間容量","項番11に入力してください",IFERROR(VLOOKUP(Z359,※編集不可※選択項目!$U$4:$V$195,2,0),""))</f>
        <v/>
      </c>
      <c r="L359" s="147"/>
      <c r="M359" s="149"/>
      <c r="N359" s="64" t="str">
        <f>IFERROR(VLOOKUP(C359,Sheet1!$A$2:$F$134,6,0),"")</f>
        <v/>
      </c>
      <c r="O359" s="64" t="str">
        <f t="shared" si="79"/>
        <v/>
      </c>
      <c r="P359" s="32"/>
      <c r="Q359" s="32"/>
      <c r="R359" s="67"/>
      <c r="S359" s="140"/>
      <c r="T359" s="67"/>
      <c r="U359" s="71"/>
      <c r="V359" s="84" t="str">
        <f t="shared" si="80"/>
        <v/>
      </c>
      <c r="W359" s="118"/>
      <c r="X359" s="119"/>
      <c r="Y359" s="120"/>
      <c r="Z359" s="66" t="str">
        <f t="shared" si="71"/>
        <v xml:space="preserve"> / </v>
      </c>
      <c r="AA359" s="87" t="str">
        <f t="shared" si="72"/>
        <v/>
      </c>
      <c r="AB359" s="87" t="str">
        <f>IF(I359="","",IF(I359="中間容量",J359,INDEX(※編集不可※選択項目!$E$2:$E$15,MATCH(新規登録用!I359,※編集不可※選択項目!$F$2:$F$15,0))))</f>
        <v/>
      </c>
      <c r="AC359" s="89" t="str">
        <f t="shared" si="81"/>
        <v/>
      </c>
      <c r="AD359" s="123">
        <f t="shared" si="82"/>
        <v>0</v>
      </c>
      <c r="AE359" s="123">
        <f t="shared" si="73"/>
        <v>0</v>
      </c>
      <c r="AF359" s="123" t="str">
        <f t="shared" si="83"/>
        <v/>
      </c>
      <c r="AG359" s="124">
        <f t="shared" si="74"/>
        <v>0</v>
      </c>
      <c r="AH359" s="124">
        <f t="shared" si="75"/>
        <v>0</v>
      </c>
    </row>
    <row r="360" spans="1:34" ht="25.15" customHeight="1">
      <c r="A360" s="55">
        <f t="shared" si="70"/>
        <v>349</v>
      </c>
      <c r="B360" s="56" t="str">
        <f t="shared" si="76"/>
        <v/>
      </c>
      <c r="C360" s="131"/>
      <c r="D360" s="57" t="str">
        <f t="shared" si="77"/>
        <v/>
      </c>
      <c r="E360" s="57" t="str">
        <f t="shared" si="78"/>
        <v/>
      </c>
      <c r="F360" s="32"/>
      <c r="G360" s="32"/>
      <c r="H360" s="32"/>
      <c r="I360" s="32"/>
      <c r="J360" s="147"/>
      <c r="K360" s="33" t="str">
        <f>IF(I360="中間容量","項番11に入力してください",IFERROR(VLOOKUP(Z360,※編集不可※選択項目!$U$4:$V$195,2,0),""))</f>
        <v/>
      </c>
      <c r="L360" s="147"/>
      <c r="M360" s="149"/>
      <c r="N360" s="64" t="str">
        <f>IFERROR(VLOOKUP(C360,Sheet1!$A$2:$F$134,6,0),"")</f>
        <v/>
      </c>
      <c r="O360" s="64" t="str">
        <f t="shared" si="79"/>
        <v/>
      </c>
      <c r="P360" s="32"/>
      <c r="Q360" s="32"/>
      <c r="R360" s="67"/>
      <c r="S360" s="140"/>
      <c r="T360" s="67"/>
      <c r="U360" s="71"/>
      <c r="V360" s="84" t="str">
        <f t="shared" si="80"/>
        <v/>
      </c>
      <c r="W360" s="118"/>
      <c r="X360" s="119"/>
      <c r="Y360" s="120"/>
      <c r="Z360" s="66" t="str">
        <f t="shared" si="71"/>
        <v xml:space="preserve"> / </v>
      </c>
      <c r="AA360" s="87" t="str">
        <f t="shared" si="72"/>
        <v/>
      </c>
      <c r="AB360" s="87" t="str">
        <f>IF(I360="","",IF(I360="中間容量",J360,INDEX(※編集不可※選択項目!$E$2:$E$15,MATCH(新規登録用!I360,※編集不可※選択項目!$F$2:$F$15,0))))</f>
        <v/>
      </c>
      <c r="AC360" s="89" t="str">
        <f t="shared" si="81"/>
        <v/>
      </c>
      <c r="AD360" s="123">
        <f t="shared" si="82"/>
        <v>0</v>
      </c>
      <c r="AE360" s="123">
        <f t="shared" si="73"/>
        <v>0</v>
      </c>
      <c r="AF360" s="123" t="str">
        <f t="shared" si="83"/>
        <v/>
      </c>
      <c r="AG360" s="124">
        <f t="shared" si="74"/>
        <v>0</v>
      </c>
      <c r="AH360" s="124">
        <f t="shared" si="75"/>
        <v>0</v>
      </c>
    </row>
    <row r="361" spans="1:34" ht="25.15" customHeight="1">
      <c r="A361" s="55">
        <f t="shared" si="70"/>
        <v>350</v>
      </c>
      <c r="B361" s="56" t="str">
        <f t="shared" si="76"/>
        <v/>
      </c>
      <c r="C361" s="131"/>
      <c r="D361" s="57" t="str">
        <f t="shared" si="77"/>
        <v/>
      </c>
      <c r="E361" s="57" t="str">
        <f t="shared" si="78"/>
        <v/>
      </c>
      <c r="F361" s="32"/>
      <c r="G361" s="32"/>
      <c r="H361" s="32"/>
      <c r="I361" s="32"/>
      <c r="J361" s="147"/>
      <c r="K361" s="33" t="str">
        <f>IF(I361="中間容量","項番11に入力してください",IFERROR(VLOOKUP(Z361,※編集不可※選択項目!$U$4:$V$195,2,0),""))</f>
        <v/>
      </c>
      <c r="L361" s="147"/>
      <c r="M361" s="149"/>
      <c r="N361" s="64" t="str">
        <f>IFERROR(VLOOKUP(C361,Sheet1!$A$2:$F$134,6,0),"")</f>
        <v/>
      </c>
      <c r="O361" s="64" t="str">
        <f t="shared" si="79"/>
        <v/>
      </c>
      <c r="P361" s="32"/>
      <c r="Q361" s="32"/>
      <c r="R361" s="67"/>
      <c r="S361" s="140"/>
      <c r="T361" s="67"/>
      <c r="U361" s="71"/>
      <c r="V361" s="84" t="str">
        <f t="shared" si="80"/>
        <v/>
      </c>
      <c r="W361" s="118"/>
      <c r="X361" s="119"/>
      <c r="Y361" s="120"/>
      <c r="Z361" s="66" t="str">
        <f t="shared" si="71"/>
        <v xml:space="preserve"> / </v>
      </c>
      <c r="AA361" s="87" t="str">
        <f t="shared" si="72"/>
        <v/>
      </c>
      <c r="AB361" s="87" t="str">
        <f>IF(I361="","",IF(I361="中間容量",J361,INDEX(※編集不可※選択項目!$E$2:$E$15,MATCH(新規登録用!I361,※編集不可※選択項目!$F$2:$F$15,0))))</f>
        <v/>
      </c>
      <c r="AC361" s="89" t="str">
        <f t="shared" si="81"/>
        <v/>
      </c>
      <c r="AD361" s="123">
        <f t="shared" si="82"/>
        <v>0</v>
      </c>
      <c r="AE361" s="123">
        <f t="shared" si="73"/>
        <v>0</v>
      </c>
      <c r="AF361" s="123" t="str">
        <f t="shared" si="83"/>
        <v/>
      </c>
      <c r="AG361" s="124">
        <f t="shared" si="74"/>
        <v>0</v>
      </c>
      <c r="AH361" s="124">
        <f t="shared" si="75"/>
        <v>0</v>
      </c>
    </row>
    <row r="362" spans="1:34" ht="25.15" customHeight="1">
      <c r="A362" s="55">
        <f t="shared" si="70"/>
        <v>351</v>
      </c>
      <c r="B362" s="56" t="str">
        <f t="shared" si="76"/>
        <v/>
      </c>
      <c r="C362" s="131"/>
      <c r="D362" s="57" t="str">
        <f t="shared" si="77"/>
        <v/>
      </c>
      <c r="E362" s="57" t="str">
        <f t="shared" si="78"/>
        <v/>
      </c>
      <c r="F362" s="32"/>
      <c r="G362" s="32"/>
      <c r="H362" s="32"/>
      <c r="I362" s="32"/>
      <c r="J362" s="147"/>
      <c r="K362" s="33" t="str">
        <f>IF(I362="中間容量","項番11に入力してください",IFERROR(VLOOKUP(Z362,※編集不可※選択項目!$U$4:$V$195,2,0),""))</f>
        <v/>
      </c>
      <c r="L362" s="147"/>
      <c r="M362" s="149"/>
      <c r="N362" s="64" t="str">
        <f>IFERROR(VLOOKUP(C362,Sheet1!$A$2:$F$134,6,0),"")</f>
        <v/>
      </c>
      <c r="O362" s="64" t="str">
        <f t="shared" si="79"/>
        <v/>
      </c>
      <c r="P362" s="32"/>
      <c r="Q362" s="32"/>
      <c r="R362" s="67"/>
      <c r="S362" s="140"/>
      <c r="T362" s="67"/>
      <c r="U362" s="71"/>
      <c r="V362" s="84" t="str">
        <f t="shared" si="80"/>
        <v/>
      </c>
      <c r="W362" s="118"/>
      <c r="X362" s="119"/>
      <c r="Y362" s="120"/>
      <c r="Z362" s="66" t="str">
        <f t="shared" si="71"/>
        <v xml:space="preserve"> / </v>
      </c>
      <c r="AA362" s="87" t="str">
        <f t="shared" si="72"/>
        <v/>
      </c>
      <c r="AB362" s="87" t="str">
        <f>IF(I362="","",IF(I362="中間容量",J362,INDEX(※編集不可※選択項目!$E$2:$E$15,MATCH(新規登録用!I362,※編集不可※選択項目!$F$2:$F$15,0))))</f>
        <v/>
      </c>
      <c r="AC362" s="89" t="str">
        <f t="shared" si="81"/>
        <v/>
      </c>
      <c r="AD362" s="123">
        <f t="shared" si="82"/>
        <v>0</v>
      </c>
      <c r="AE362" s="123">
        <f t="shared" si="73"/>
        <v>0</v>
      </c>
      <c r="AF362" s="123" t="str">
        <f t="shared" si="83"/>
        <v/>
      </c>
      <c r="AG362" s="124">
        <f t="shared" si="74"/>
        <v>0</v>
      </c>
      <c r="AH362" s="124">
        <f t="shared" si="75"/>
        <v>0</v>
      </c>
    </row>
    <row r="363" spans="1:34" ht="25.15" customHeight="1">
      <c r="A363" s="55">
        <f t="shared" si="70"/>
        <v>352</v>
      </c>
      <c r="B363" s="56" t="str">
        <f t="shared" si="76"/>
        <v/>
      </c>
      <c r="C363" s="131"/>
      <c r="D363" s="57" t="str">
        <f t="shared" si="77"/>
        <v/>
      </c>
      <c r="E363" s="57" t="str">
        <f t="shared" si="78"/>
        <v/>
      </c>
      <c r="F363" s="32"/>
      <c r="G363" s="32"/>
      <c r="H363" s="32"/>
      <c r="I363" s="32"/>
      <c r="J363" s="147"/>
      <c r="K363" s="33" t="str">
        <f>IF(I363="中間容量","項番11に入力してください",IFERROR(VLOOKUP(Z363,※編集不可※選択項目!$U$4:$V$195,2,0),""))</f>
        <v/>
      </c>
      <c r="L363" s="147"/>
      <c r="M363" s="149"/>
      <c r="N363" s="64" t="str">
        <f>IFERROR(VLOOKUP(C363,Sheet1!$A$2:$F$134,6,0),"")</f>
        <v/>
      </c>
      <c r="O363" s="64" t="str">
        <f t="shared" si="79"/>
        <v/>
      </c>
      <c r="P363" s="32"/>
      <c r="Q363" s="32"/>
      <c r="R363" s="67"/>
      <c r="S363" s="140"/>
      <c r="T363" s="67"/>
      <c r="U363" s="71"/>
      <c r="V363" s="84" t="str">
        <f t="shared" si="80"/>
        <v/>
      </c>
      <c r="W363" s="118"/>
      <c r="X363" s="119"/>
      <c r="Y363" s="120"/>
      <c r="Z363" s="66" t="str">
        <f t="shared" si="71"/>
        <v xml:space="preserve"> / </v>
      </c>
      <c r="AA363" s="87" t="str">
        <f t="shared" si="72"/>
        <v/>
      </c>
      <c r="AB363" s="87" t="str">
        <f>IF(I363="","",IF(I363="中間容量",J363,INDEX(※編集不可※選択項目!$E$2:$E$15,MATCH(新規登録用!I363,※編集不可※選択項目!$F$2:$F$15,0))))</f>
        <v/>
      </c>
      <c r="AC363" s="89" t="str">
        <f t="shared" si="81"/>
        <v/>
      </c>
      <c r="AD363" s="123">
        <f t="shared" si="82"/>
        <v>0</v>
      </c>
      <c r="AE363" s="123">
        <f t="shared" si="73"/>
        <v>0</v>
      </c>
      <c r="AF363" s="123" t="str">
        <f t="shared" si="83"/>
        <v/>
      </c>
      <c r="AG363" s="124">
        <f t="shared" si="74"/>
        <v>0</v>
      </c>
      <c r="AH363" s="124">
        <f t="shared" si="75"/>
        <v>0</v>
      </c>
    </row>
    <row r="364" spans="1:34" ht="25.15" customHeight="1">
      <c r="A364" s="55">
        <f t="shared" si="70"/>
        <v>353</v>
      </c>
      <c r="B364" s="56" t="str">
        <f t="shared" si="76"/>
        <v/>
      </c>
      <c r="C364" s="131"/>
      <c r="D364" s="57" t="str">
        <f t="shared" si="77"/>
        <v/>
      </c>
      <c r="E364" s="57" t="str">
        <f t="shared" si="78"/>
        <v/>
      </c>
      <c r="F364" s="32"/>
      <c r="G364" s="32"/>
      <c r="H364" s="32"/>
      <c r="I364" s="32"/>
      <c r="J364" s="147"/>
      <c r="K364" s="33" t="str">
        <f>IF(I364="中間容量","項番11に入力してください",IFERROR(VLOOKUP(Z364,※編集不可※選択項目!$U$4:$V$195,2,0),""))</f>
        <v/>
      </c>
      <c r="L364" s="147"/>
      <c r="M364" s="149"/>
      <c r="N364" s="64" t="str">
        <f>IFERROR(VLOOKUP(C364,Sheet1!$A$2:$F$134,6,0),"")</f>
        <v/>
      </c>
      <c r="O364" s="64" t="str">
        <f t="shared" si="79"/>
        <v/>
      </c>
      <c r="P364" s="32"/>
      <c r="Q364" s="32"/>
      <c r="R364" s="67"/>
      <c r="S364" s="140"/>
      <c r="T364" s="67"/>
      <c r="U364" s="71"/>
      <c r="V364" s="84" t="str">
        <f t="shared" si="80"/>
        <v/>
      </c>
      <c r="W364" s="118"/>
      <c r="X364" s="119"/>
      <c r="Y364" s="120"/>
      <c r="Z364" s="66" t="str">
        <f t="shared" si="71"/>
        <v xml:space="preserve"> / </v>
      </c>
      <c r="AA364" s="87" t="str">
        <f t="shared" si="72"/>
        <v/>
      </c>
      <c r="AB364" s="87" t="str">
        <f>IF(I364="","",IF(I364="中間容量",J364,INDEX(※編集不可※選択項目!$E$2:$E$15,MATCH(新規登録用!I364,※編集不可※選択項目!$F$2:$F$15,0))))</f>
        <v/>
      </c>
      <c r="AC364" s="89" t="str">
        <f t="shared" si="81"/>
        <v/>
      </c>
      <c r="AD364" s="123">
        <f t="shared" si="82"/>
        <v>0</v>
      </c>
      <c r="AE364" s="123">
        <f t="shared" si="73"/>
        <v>0</v>
      </c>
      <c r="AF364" s="123" t="str">
        <f t="shared" si="83"/>
        <v/>
      </c>
      <c r="AG364" s="124">
        <f t="shared" si="74"/>
        <v>0</v>
      </c>
      <c r="AH364" s="124">
        <f t="shared" si="75"/>
        <v>0</v>
      </c>
    </row>
    <row r="365" spans="1:34" ht="25.15" customHeight="1">
      <c r="A365" s="55">
        <f t="shared" si="70"/>
        <v>354</v>
      </c>
      <c r="B365" s="56" t="str">
        <f t="shared" si="76"/>
        <v/>
      </c>
      <c r="C365" s="131"/>
      <c r="D365" s="57" t="str">
        <f t="shared" si="77"/>
        <v/>
      </c>
      <c r="E365" s="57" t="str">
        <f t="shared" si="78"/>
        <v/>
      </c>
      <c r="F365" s="32"/>
      <c r="G365" s="32"/>
      <c r="H365" s="32"/>
      <c r="I365" s="32"/>
      <c r="J365" s="147"/>
      <c r="K365" s="33" t="str">
        <f>IF(I365="中間容量","項番11に入力してください",IFERROR(VLOOKUP(Z365,※編集不可※選択項目!$U$4:$V$195,2,0),""))</f>
        <v/>
      </c>
      <c r="L365" s="147"/>
      <c r="M365" s="149"/>
      <c r="N365" s="64" t="str">
        <f>IFERROR(VLOOKUP(C365,Sheet1!$A$2:$F$134,6,0),"")</f>
        <v/>
      </c>
      <c r="O365" s="64" t="str">
        <f t="shared" si="79"/>
        <v/>
      </c>
      <c r="P365" s="32"/>
      <c r="Q365" s="32"/>
      <c r="R365" s="67"/>
      <c r="S365" s="140"/>
      <c r="T365" s="67"/>
      <c r="U365" s="71"/>
      <c r="V365" s="84" t="str">
        <f t="shared" si="80"/>
        <v/>
      </c>
      <c r="W365" s="118"/>
      <c r="X365" s="119"/>
      <c r="Y365" s="120"/>
      <c r="Z365" s="66" t="str">
        <f t="shared" si="71"/>
        <v xml:space="preserve"> / </v>
      </c>
      <c r="AA365" s="87" t="str">
        <f t="shared" si="72"/>
        <v/>
      </c>
      <c r="AB365" s="87" t="str">
        <f>IF(I365="","",IF(I365="中間容量",J365,INDEX(※編集不可※選択項目!$E$2:$E$15,MATCH(新規登録用!I365,※編集不可※選択項目!$F$2:$F$15,0))))</f>
        <v/>
      </c>
      <c r="AC365" s="89" t="str">
        <f t="shared" si="81"/>
        <v/>
      </c>
      <c r="AD365" s="123">
        <f t="shared" si="82"/>
        <v>0</v>
      </c>
      <c r="AE365" s="123">
        <f t="shared" si="73"/>
        <v>0</v>
      </c>
      <c r="AF365" s="123" t="str">
        <f t="shared" si="83"/>
        <v/>
      </c>
      <c r="AG365" s="124">
        <f t="shared" si="74"/>
        <v>0</v>
      </c>
      <c r="AH365" s="124">
        <f t="shared" si="75"/>
        <v>0</v>
      </c>
    </row>
    <row r="366" spans="1:34" ht="25.15" customHeight="1">
      <c r="A366" s="55">
        <f t="shared" si="70"/>
        <v>355</v>
      </c>
      <c r="B366" s="56" t="str">
        <f t="shared" si="76"/>
        <v/>
      </c>
      <c r="C366" s="131"/>
      <c r="D366" s="57" t="str">
        <f t="shared" si="77"/>
        <v/>
      </c>
      <c r="E366" s="57" t="str">
        <f t="shared" si="78"/>
        <v/>
      </c>
      <c r="F366" s="32"/>
      <c r="G366" s="32"/>
      <c r="H366" s="32"/>
      <c r="I366" s="32"/>
      <c r="J366" s="147"/>
      <c r="K366" s="33" t="str">
        <f>IF(I366="中間容量","項番11に入力してください",IFERROR(VLOOKUP(Z366,※編集不可※選択項目!$U$4:$V$195,2,0),""))</f>
        <v/>
      </c>
      <c r="L366" s="147"/>
      <c r="M366" s="149"/>
      <c r="N366" s="64" t="str">
        <f>IFERROR(VLOOKUP(C366,Sheet1!$A$2:$F$134,6,0),"")</f>
        <v/>
      </c>
      <c r="O366" s="64" t="str">
        <f t="shared" si="79"/>
        <v/>
      </c>
      <c r="P366" s="32"/>
      <c r="Q366" s="32"/>
      <c r="R366" s="67"/>
      <c r="S366" s="140"/>
      <c r="T366" s="67"/>
      <c r="U366" s="71"/>
      <c r="V366" s="84" t="str">
        <f t="shared" si="80"/>
        <v/>
      </c>
      <c r="W366" s="118"/>
      <c r="X366" s="119"/>
      <c r="Y366" s="120"/>
      <c r="Z366" s="66" t="str">
        <f t="shared" si="71"/>
        <v xml:space="preserve"> / </v>
      </c>
      <c r="AA366" s="87" t="str">
        <f t="shared" si="72"/>
        <v/>
      </c>
      <c r="AB366" s="87" t="str">
        <f>IF(I366="","",IF(I366="中間容量",J366,INDEX(※編集不可※選択項目!$E$2:$E$15,MATCH(新規登録用!I366,※編集不可※選択項目!$F$2:$F$15,0))))</f>
        <v/>
      </c>
      <c r="AC366" s="89" t="str">
        <f t="shared" si="81"/>
        <v/>
      </c>
      <c r="AD366" s="123">
        <f t="shared" si="82"/>
        <v>0</v>
      </c>
      <c r="AE366" s="123">
        <f t="shared" si="73"/>
        <v>0</v>
      </c>
      <c r="AF366" s="123" t="str">
        <f t="shared" si="83"/>
        <v/>
      </c>
      <c r="AG366" s="124">
        <f t="shared" si="74"/>
        <v>0</v>
      </c>
      <c r="AH366" s="124">
        <f t="shared" si="75"/>
        <v>0</v>
      </c>
    </row>
    <row r="367" spans="1:34" ht="25.15" customHeight="1">
      <c r="A367" s="55">
        <f t="shared" si="70"/>
        <v>356</v>
      </c>
      <c r="B367" s="56" t="str">
        <f t="shared" si="76"/>
        <v/>
      </c>
      <c r="C367" s="131"/>
      <c r="D367" s="57" t="str">
        <f t="shared" si="77"/>
        <v/>
      </c>
      <c r="E367" s="57" t="str">
        <f t="shared" si="78"/>
        <v/>
      </c>
      <c r="F367" s="32"/>
      <c r="G367" s="32"/>
      <c r="H367" s="32"/>
      <c r="I367" s="32"/>
      <c r="J367" s="147"/>
      <c r="K367" s="33" t="str">
        <f>IF(I367="中間容量","項番11に入力してください",IFERROR(VLOOKUP(Z367,※編集不可※選択項目!$U$4:$V$195,2,0),""))</f>
        <v/>
      </c>
      <c r="L367" s="147"/>
      <c r="M367" s="149"/>
      <c r="N367" s="64" t="str">
        <f>IFERROR(VLOOKUP(C367,Sheet1!$A$2:$F$134,6,0),"")</f>
        <v/>
      </c>
      <c r="O367" s="64" t="str">
        <f t="shared" si="79"/>
        <v/>
      </c>
      <c r="P367" s="32"/>
      <c r="Q367" s="32"/>
      <c r="R367" s="67"/>
      <c r="S367" s="140"/>
      <c r="T367" s="67"/>
      <c r="U367" s="71"/>
      <c r="V367" s="84" t="str">
        <f t="shared" si="80"/>
        <v/>
      </c>
      <c r="W367" s="118"/>
      <c r="X367" s="119"/>
      <c r="Y367" s="120"/>
      <c r="Z367" s="66" t="str">
        <f t="shared" si="71"/>
        <v xml:space="preserve"> / </v>
      </c>
      <c r="AA367" s="87" t="str">
        <f t="shared" si="72"/>
        <v/>
      </c>
      <c r="AB367" s="87" t="str">
        <f>IF(I367="","",IF(I367="中間容量",J367,INDEX(※編集不可※選択項目!$E$2:$E$15,MATCH(新規登録用!I367,※編集不可※選択項目!$F$2:$F$15,0))))</f>
        <v/>
      </c>
      <c r="AC367" s="89" t="str">
        <f t="shared" si="81"/>
        <v/>
      </c>
      <c r="AD367" s="123">
        <f t="shared" si="82"/>
        <v>0</v>
      </c>
      <c r="AE367" s="123">
        <f t="shared" si="73"/>
        <v>0</v>
      </c>
      <c r="AF367" s="123" t="str">
        <f t="shared" si="83"/>
        <v/>
      </c>
      <c r="AG367" s="124">
        <f t="shared" si="74"/>
        <v>0</v>
      </c>
      <c r="AH367" s="124">
        <f t="shared" si="75"/>
        <v>0</v>
      </c>
    </row>
    <row r="368" spans="1:34" ht="25.15" customHeight="1">
      <c r="A368" s="55">
        <f t="shared" si="70"/>
        <v>357</v>
      </c>
      <c r="B368" s="56" t="str">
        <f t="shared" si="76"/>
        <v/>
      </c>
      <c r="C368" s="131"/>
      <c r="D368" s="57" t="str">
        <f t="shared" si="77"/>
        <v/>
      </c>
      <c r="E368" s="57" t="str">
        <f t="shared" si="78"/>
        <v/>
      </c>
      <c r="F368" s="32"/>
      <c r="G368" s="32"/>
      <c r="H368" s="32"/>
      <c r="I368" s="32"/>
      <c r="J368" s="147"/>
      <c r="K368" s="33" t="str">
        <f>IF(I368="中間容量","項番11に入力してください",IFERROR(VLOOKUP(Z368,※編集不可※選択項目!$U$4:$V$195,2,0),""))</f>
        <v/>
      </c>
      <c r="L368" s="147"/>
      <c r="M368" s="149"/>
      <c r="N368" s="64" t="str">
        <f>IFERROR(VLOOKUP(C368,Sheet1!$A$2:$F$134,6,0),"")</f>
        <v/>
      </c>
      <c r="O368" s="64" t="str">
        <f t="shared" si="79"/>
        <v/>
      </c>
      <c r="P368" s="32"/>
      <c r="Q368" s="32"/>
      <c r="R368" s="67"/>
      <c r="S368" s="140"/>
      <c r="T368" s="67"/>
      <c r="U368" s="71"/>
      <c r="V368" s="84" t="str">
        <f t="shared" si="80"/>
        <v/>
      </c>
      <c r="W368" s="118"/>
      <c r="X368" s="119"/>
      <c r="Y368" s="120"/>
      <c r="Z368" s="66" t="str">
        <f t="shared" si="71"/>
        <v xml:space="preserve"> / </v>
      </c>
      <c r="AA368" s="87" t="str">
        <f t="shared" si="72"/>
        <v/>
      </c>
      <c r="AB368" s="87" t="str">
        <f>IF(I368="","",IF(I368="中間容量",J368,INDEX(※編集不可※選択項目!$E$2:$E$15,MATCH(新規登録用!I368,※編集不可※選択項目!$F$2:$F$15,0))))</f>
        <v/>
      </c>
      <c r="AC368" s="89" t="str">
        <f t="shared" si="81"/>
        <v/>
      </c>
      <c r="AD368" s="123">
        <f t="shared" si="82"/>
        <v>0</v>
      </c>
      <c r="AE368" s="123">
        <f t="shared" si="73"/>
        <v>0</v>
      </c>
      <c r="AF368" s="123" t="str">
        <f t="shared" si="83"/>
        <v/>
      </c>
      <c r="AG368" s="124">
        <f t="shared" si="74"/>
        <v>0</v>
      </c>
      <c r="AH368" s="124">
        <f t="shared" si="75"/>
        <v>0</v>
      </c>
    </row>
    <row r="369" spans="1:34" ht="25.15" customHeight="1">
      <c r="A369" s="55">
        <f t="shared" si="70"/>
        <v>358</v>
      </c>
      <c r="B369" s="56" t="str">
        <f t="shared" si="76"/>
        <v/>
      </c>
      <c r="C369" s="131"/>
      <c r="D369" s="57" t="str">
        <f t="shared" si="77"/>
        <v/>
      </c>
      <c r="E369" s="57" t="str">
        <f t="shared" si="78"/>
        <v/>
      </c>
      <c r="F369" s="32"/>
      <c r="G369" s="32"/>
      <c r="H369" s="32"/>
      <c r="I369" s="32"/>
      <c r="J369" s="147"/>
      <c r="K369" s="33" t="str">
        <f>IF(I369="中間容量","項番11に入力してください",IFERROR(VLOOKUP(Z369,※編集不可※選択項目!$U$4:$V$195,2,0),""))</f>
        <v/>
      </c>
      <c r="L369" s="147"/>
      <c r="M369" s="149"/>
      <c r="N369" s="64" t="str">
        <f>IFERROR(VLOOKUP(C369,Sheet1!$A$2:$F$134,6,0),"")</f>
        <v/>
      </c>
      <c r="O369" s="64" t="str">
        <f t="shared" si="79"/>
        <v/>
      </c>
      <c r="P369" s="32"/>
      <c r="Q369" s="32"/>
      <c r="R369" s="67"/>
      <c r="S369" s="140"/>
      <c r="T369" s="67"/>
      <c r="U369" s="71"/>
      <c r="V369" s="84" t="str">
        <f t="shared" si="80"/>
        <v/>
      </c>
      <c r="W369" s="118"/>
      <c r="X369" s="119"/>
      <c r="Y369" s="120"/>
      <c r="Z369" s="66" t="str">
        <f t="shared" si="71"/>
        <v xml:space="preserve"> / </v>
      </c>
      <c r="AA369" s="87" t="str">
        <f t="shared" si="72"/>
        <v/>
      </c>
      <c r="AB369" s="87" t="str">
        <f>IF(I369="","",IF(I369="中間容量",J369,INDEX(※編集不可※選択項目!$E$2:$E$15,MATCH(新規登録用!I369,※編集不可※選択項目!$F$2:$F$15,0))))</f>
        <v/>
      </c>
      <c r="AC369" s="89" t="str">
        <f t="shared" si="81"/>
        <v/>
      </c>
      <c r="AD369" s="123">
        <f t="shared" si="82"/>
        <v>0</v>
      </c>
      <c r="AE369" s="123">
        <f t="shared" si="73"/>
        <v>0</v>
      </c>
      <c r="AF369" s="123" t="str">
        <f t="shared" si="83"/>
        <v/>
      </c>
      <c r="AG369" s="124">
        <f t="shared" si="74"/>
        <v>0</v>
      </c>
      <c r="AH369" s="124">
        <f t="shared" si="75"/>
        <v>0</v>
      </c>
    </row>
    <row r="370" spans="1:34" ht="25.15" customHeight="1">
      <c r="A370" s="55">
        <f t="shared" si="70"/>
        <v>359</v>
      </c>
      <c r="B370" s="56" t="str">
        <f t="shared" si="76"/>
        <v/>
      </c>
      <c r="C370" s="131"/>
      <c r="D370" s="57" t="str">
        <f t="shared" si="77"/>
        <v/>
      </c>
      <c r="E370" s="57" t="str">
        <f t="shared" si="78"/>
        <v/>
      </c>
      <c r="F370" s="32"/>
      <c r="G370" s="32"/>
      <c r="H370" s="32"/>
      <c r="I370" s="32"/>
      <c r="J370" s="147"/>
      <c r="K370" s="33" t="str">
        <f>IF(I370="中間容量","項番11に入力してください",IFERROR(VLOOKUP(Z370,※編集不可※選択項目!$U$4:$V$195,2,0),""))</f>
        <v/>
      </c>
      <c r="L370" s="147"/>
      <c r="M370" s="149"/>
      <c r="N370" s="64" t="str">
        <f>IFERROR(VLOOKUP(C370,Sheet1!$A$2:$F$134,6,0),"")</f>
        <v/>
      </c>
      <c r="O370" s="64" t="str">
        <f t="shared" si="79"/>
        <v/>
      </c>
      <c r="P370" s="32"/>
      <c r="Q370" s="32"/>
      <c r="R370" s="67"/>
      <c r="S370" s="140"/>
      <c r="T370" s="67"/>
      <c r="U370" s="71"/>
      <c r="V370" s="84" t="str">
        <f t="shared" si="80"/>
        <v/>
      </c>
      <c r="W370" s="118"/>
      <c r="X370" s="119"/>
      <c r="Y370" s="120"/>
      <c r="Z370" s="66" t="str">
        <f t="shared" si="71"/>
        <v xml:space="preserve"> / </v>
      </c>
      <c r="AA370" s="87" t="str">
        <f t="shared" si="72"/>
        <v/>
      </c>
      <c r="AB370" s="87" t="str">
        <f>IF(I370="","",IF(I370="中間容量",J370,INDEX(※編集不可※選択項目!$E$2:$E$15,MATCH(新規登録用!I370,※編集不可※選択項目!$F$2:$F$15,0))))</f>
        <v/>
      </c>
      <c r="AC370" s="89" t="str">
        <f t="shared" si="81"/>
        <v/>
      </c>
      <c r="AD370" s="123">
        <f t="shared" si="82"/>
        <v>0</v>
      </c>
      <c r="AE370" s="123">
        <f t="shared" si="73"/>
        <v>0</v>
      </c>
      <c r="AF370" s="123" t="str">
        <f t="shared" si="83"/>
        <v/>
      </c>
      <c r="AG370" s="124">
        <f t="shared" si="74"/>
        <v>0</v>
      </c>
      <c r="AH370" s="124">
        <f t="shared" si="75"/>
        <v>0</v>
      </c>
    </row>
    <row r="371" spans="1:34" ht="25.15" customHeight="1">
      <c r="A371" s="55">
        <f t="shared" si="70"/>
        <v>360</v>
      </c>
      <c r="B371" s="56" t="str">
        <f t="shared" si="76"/>
        <v/>
      </c>
      <c r="C371" s="131"/>
      <c r="D371" s="57" t="str">
        <f t="shared" si="77"/>
        <v/>
      </c>
      <c r="E371" s="57" t="str">
        <f t="shared" si="78"/>
        <v/>
      </c>
      <c r="F371" s="32"/>
      <c r="G371" s="32"/>
      <c r="H371" s="32"/>
      <c r="I371" s="32"/>
      <c r="J371" s="147"/>
      <c r="K371" s="33" t="str">
        <f>IF(I371="中間容量","項番11に入力してください",IFERROR(VLOOKUP(Z371,※編集不可※選択項目!$U$4:$V$195,2,0),""))</f>
        <v/>
      </c>
      <c r="L371" s="147"/>
      <c r="M371" s="149"/>
      <c r="N371" s="64" t="str">
        <f>IFERROR(VLOOKUP(C371,Sheet1!$A$2:$F$134,6,0),"")</f>
        <v/>
      </c>
      <c r="O371" s="64" t="str">
        <f t="shared" si="79"/>
        <v/>
      </c>
      <c r="P371" s="32"/>
      <c r="Q371" s="32"/>
      <c r="R371" s="67"/>
      <c r="S371" s="140"/>
      <c r="T371" s="67"/>
      <c r="U371" s="71"/>
      <c r="V371" s="84" t="str">
        <f t="shared" si="80"/>
        <v/>
      </c>
      <c r="W371" s="118"/>
      <c r="X371" s="119"/>
      <c r="Y371" s="120"/>
      <c r="Z371" s="66" t="str">
        <f t="shared" si="71"/>
        <v xml:space="preserve"> / </v>
      </c>
      <c r="AA371" s="87" t="str">
        <f t="shared" si="72"/>
        <v/>
      </c>
      <c r="AB371" s="87" t="str">
        <f>IF(I371="","",IF(I371="中間容量",J371,INDEX(※編集不可※選択項目!$E$2:$E$15,MATCH(新規登録用!I371,※編集不可※選択項目!$F$2:$F$15,0))))</f>
        <v/>
      </c>
      <c r="AC371" s="89" t="str">
        <f t="shared" si="81"/>
        <v/>
      </c>
      <c r="AD371" s="123">
        <f t="shared" si="82"/>
        <v>0</v>
      </c>
      <c r="AE371" s="123">
        <f t="shared" si="73"/>
        <v>0</v>
      </c>
      <c r="AF371" s="123" t="str">
        <f t="shared" si="83"/>
        <v/>
      </c>
      <c r="AG371" s="124">
        <f t="shared" si="74"/>
        <v>0</v>
      </c>
      <c r="AH371" s="124">
        <f t="shared" si="75"/>
        <v>0</v>
      </c>
    </row>
    <row r="372" spans="1:34" ht="25.15" customHeight="1">
      <c r="A372" s="55">
        <f t="shared" si="70"/>
        <v>361</v>
      </c>
      <c r="B372" s="56" t="str">
        <f t="shared" si="76"/>
        <v/>
      </c>
      <c r="C372" s="131"/>
      <c r="D372" s="57" t="str">
        <f t="shared" si="77"/>
        <v/>
      </c>
      <c r="E372" s="57" t="str">
        <f t="shared" si="78"/>
        <v/>
      </c>
      <c r="F372" s="32"/>
      <c r="G372" s="32"/>
      <c r="H372" s="32"/>
      <c r="I372" s="32"/>
      <c r="J372" s="147"/>
      <c r="K372" s="33" t="str">
        <f>IF(I372="中間容量","項番11に入力してください",IFERROR(VLOOKUP(Z372,※編集不可※選択項目!$U$4:$V$195,2,0),""))</f>
        <v/>
      </c>
      <c r="L372" s="147"/>
      <c r="M372" s="149"/>
      <c r="N372" s="64" t="str">
        <f>IFERROR(VLOOKUP(C372,Sheet1!$A$2:$F$134,6,0),"")</f>
        <v/>
      </c>
      <c r="O372" s="64" t="str">
        <f t="shared" si="79"/>
        <v/>
      </c>
      <c r="P372" s="32"/>
      <c r="Q372" s="32"/>
      <c r="R372" s="67"/>
      <c r="S372" s="140"/>
      <c r="T372" s="67"/>
      <c r="U372" s="71"/>
      <c r="V372" s="84" t="str">
        <f t="shared" si="80"/>
        <v/>
      </c>
      <c r="W372" s="118"/>
      <c r="X372" s="119"/>
      <c r="Y372" s="120"/>
      <c r="Z372" s="66" t="str">
        <f t="shared" si="71"/>
        <v xml:space="preserve"> / </v>
      </c>
      <c r="AA372" s="87" t="str">
        <f t="shared" si="72"/>
        <v/>
      </c>
      <c r="AB372" s="87" t="str">
        <f>IF(I372="","",IF(I372="中間容量",J372,INDEX(※編集不可※選択項目!$E$2:$E$15,MATCH(新規登録用!I372,※編集不可※選択項目!$F$2:$F$15,0))))</f>
        <v/>
      </c>
      <c r="AC372" s="89" t="str">
        <f t="shared" si="81"/>
        <v/>
      </c>
      <c r="AD372" s="123">
        <f t="shared" si="82"/>
        <v>0</v>
      </c>
      <c r="AE372" s="123">
        <f t="shared" si="73"/>
        <v>0</v>
      </c>
      <c r="AF372" s="123" t="str">
        <f t="shared" si="83"/>
        <v/>
      </c>
      <c r="AG372" s="124">
        <f t="shared" si="74"/>
        <v>0</v>
      </c>
      <c r="AH372" s="124">
        <f t="shared" si="75"/>
        <v>0</v>
      </c>
    </row>
    <row r="373" spans="1:34" ht="25.15" customHeight="1">
      <c r="A373" s="55">
        <f t="shared" si="70"/>
        <v>362</v>
      </c>
      <c r="B373" s="56" t="str">
        <f t="shared" si="76"/>
        <v/>
      </c>
      <c r="C373" s="131"/>
      <c r="D373" s="57" t="str">
        <f t="shared" si="77"/>
        <v/>
      </c>
      <c r="E373" s="57" t="str">
        <f t="shared" si="78"/>
        <v/>
      </c>
      <c r="F373" s="32"/>
      <c r="G373" s="32"/>
      <c r="H373" s="32"/>
      <c r="I373" s="32"/>
      <c r="J373" s="147"/>
      <c r="K373" s="33" t="str">
        <f>IF(I373="中間容量","項番11に入力してください",IFERROR(VLOOKUP(Z373,※編集不可※選択項目!$U$4:$V$195,2,0),""))</f>
        <v/>
      </c>
      <c r="L373" s="147"/>
      <c r="M373" s="149"/>
      <c r="N373" s="64" t="str">
        <f>IFERROR(VLOOKUP(C373,Sheet1!$A$2:$F$134,6,0),"")</f>
        <v/>
      </c>
      <c r="O373" s="64" t="str">
        <f t="shared" si="79"/>
        <v/>
      </c>
      <c r="P373" s="32"/>
      <c r="Q373" s="32"/>
      <c r="R373" s="67"/>
      <c r="S373" s="140"/>
      <c r="T373" s="67"/>
      <c r="U373" s="71"/>
      <c r="V373" s="84" t="str">
        <f t="shared" si="80"/>
        <v/>
      </c>
      <c r="W373" s="118"/>
      <c r="X373" s="119"/>
      <c r="Y373" s="120"/>
      <c r="Z373" s="66" t="str">
        <f t="shared" si="71"/>
        <v xml:space="preserve"> / </v>
      </c>
      <c r="AA373" s="87" t="str">
        <f t="shared" si="72"/>
        <v/>
      </c>
      <c r="AB373" s="87" t="str">
        <f>IF(I373="","",IF(I373="中間容量",J373,INDEX(※編集不可※選択項目!$E$2:$E$15,MATCH(新規登録用!I373,※編集不可※選択項目!$F$2:$F$15,0))))</f>
        <v/>
      </c>
      <c r="AC373" s="89" t="str">
        <f t="shared" si="81"/>
        <v/>
      </c>
      <c r="AD373" s="123">
        <f t="shared" si="82"/>
        <v>0</v>
      </c>
      <c r="AE373" s="123">
        <f t="shared" si="73"/>
        <v>0</v>
      </c>
      <c r="AF373" s="123" t="str">
        <f t="shared" si="83"/>
        <v/>
      </c>
      <c r="AG373" s="124">
        <f t="shared" si="74"/>
        <v>0</v>
      </c>
      <c r="AH373" s="124">
        <f t="shared" si="75"/>
        <v>0</v>
      </c>
    </row>
    <row r="374" spans="1:34" ht="25.15" customHeight="1">
      <c r="A374" s="55">
        <f t="shared" si="70"/>
        <v>363</v>
      </c>
      <c r="B374" s="56" t="str">
        <f t="shared" si="76"/>
        <v/>
      </c>
      <c r="C374" s="131"/>
      <c r="D374" s="57" t="str">
        <f t="shared" si="77"/>
        <v/>
      </c>
      <c r="E374" s="57" t="str">
        <f t="shared" si="78"/>
        <v/>
      </c>
      <c r="F374" s="32"/>
      <c r="G374" s="32"/>
      <c r="H374" s="32"/>
      <c r="I374" s="32"/>
      <c r="J374" s="147"/>
      <c r="K374" s="33" t="str">
        <f>IF(I374="中間容量","項番11に入力してください",IFERROR(VLOOKUP(Z374,※編集不可※選択項目!$U$4:$V$195,2,0),""))</f>
        <v/>
      </c>
      <c r="L374" s="147"/>
      <c r="M374" s="149"/>
      <c r="N374" s="64" t="str">
        <f>IFERROR(VLOOKUP(C374,Sheet1!$A$2:$F$134,6,0),"")</f>
        <v/>
      </c>
      <c r="O374" s="64" t="str">
        <f t="shared" si="79"/>
        <v/>
      </c>
      <c r="P374" s="32"/>
      <c r="Q374" s="32"/>
      <c r="R374" s="67"/>
      <c r="S374" s="140"/>
      <c r="T374" s="67"/>
      <c r="U374" s="71"/>
      <c r="V374" s="84" t="str">
        <f t="shared" si="80"/>
        <v/>
      </c>
      <c r="W374" s="118"/>
      <c r="X374" s="119"/>
      <c r="Y374" s="120"/>
      <c r="Z374" s="66" t="str">
        <f t="shared" si="71"/>
        <v xml:space="preserve"> / </v>
      </c>
      <c r="AA374" s="87" t="str">
        <f t="shared" si="72"/>
        <v/>
      </c>
      <c r="AB374" s="87" t="str">
        <f>IF(I374="","",IF(I374="中間容量",J374,INDEX(※編集不可※選択項目!$E$2:$E$15,MATCH(新規登録用!I374,※編集不可※選択項目!$F$2:$F$15,0))))</f>
        <v/>
      </c>
      <c r="AC374" s="89" t="str">
        <f t="shared" si="81"/>
        <v/>
      </c>
      <c r="AD374" s="123">
        <f t="shared" si="82"/>
        <v>0</v>
      </c>
      <c r="AE374" s="123">
        <f t="shared" si="73"/>
        <v>0</v>
      </c>
      <c r="AF374" s="123" t="str">
        <f t="shared" si="83"/>
        <v/>
      </c>
      <c r="AG374" s="124">
        <f t="shared" si="74"/>
        <v>0</v>
      </c>
      <c r="AH374" s="124">
        <f t="shared" si="75"/>
        <v>0</v>
      </c>
    </row>
    <row r="375" spans="1:34" ht="25.15" customHeight="1">
      <c r="A375" s="55">
        <f t="shared" si="70"/>
        <v>364</v>
      </c>
      <c r="B375" s="56" t="str">
        <f t="shared" si="76"/>
        <v/>
      </c>
      <c r="C375" s="131"/>
      <c r="D375" s="57" t="str">
        <f t="shared" si="77"/>
        <v/>
      </c>
      <c r="E375" s="57" t="str">
        <f t="shared" si="78"/>
        <v/>
      </c>
      <c r="F375" s="32"/>
      <c r="G375" s="32"/>
      <c r="H375" s="32"/>
      <c r="I375" s="32"/>
      <c r="J375" s="147"/>
      <c r="K375" s="33" t="str">
        <f>IF(I375="中間容量","項番11に入力してください",IFERROR(VLOOKUP(Z375,※編集不可※選択項目!$U$4:$V$195,2,0),""))</f>
        <v/>
      </c>
      <c r="L375" s="147"/>
      <c r="M375" s="149"/>
      <c r="N375" s="64" t="str">
        <f>IFERROR(VLOOKUP(C375,Sheet1!$A$2:$F$134,6,0),"")</f>
        <v/>
      </c>
      <c r="O375" s="64" t="str">
        <f t="shared" si="79"/>
        <v/>
      </c>
      <c r="P375" s="32"/>
      <c r="Q375" s="32"/>
      <c r="R375" s="67"/>
      <c r="S375" s="140"/>
      <c r="T375" s="67"/>
      <c r="U375" s="71"/>
      <c r="V375" s="84" t="str">
        <f t="shared" si="80"/>
        <v/>
      </c>
      <c r="W375" s="118"/>
      <c r="X375" s="119"/>
      <c r="Y375" s="120"/>
      <c r="Z375" s="66" t="str">
        <f t="shared" si="71"/>
        <v xml:space="preserve"> / </v>
      </c>
      <c r="AA375" s="87" t="str">
        <f t="shared" si="72"/>
        <v/>
      </c>
      <c r="AB375" s="87" t="str">
        <f>IF(I375="","",IF(I375="中間容量",J375,INDEX(※編集不可※選択項目!$E$2:$E$15,MATCH(新規登録用!I375,※編集不可※選択項目!$F$2:$F$15,0))))</f>
        <v/>
      </c>
      <c r="AC375" s="89" t="str">
        <f t="shared" si="81"/>
        <v/>
      </c>
      <c r="AD375" s="123">
        <f t="shared" si="82"/>
        <v>0</v>
      </c>
      <c r="AE375" s="123">
        <f t="shared" si="73"/>
        <v>0</v>
      </c>
      <c r="AF375" s="123" t="str">
        <f t="shared" si="83"/>
        <v/>
      </c>
      <c r="AG375" s="124">
        <f t="shared" si="74"/>
        <v>0</v>
      </c>
      <c r="AH375" s="124">
        <f t="shared" si="75"/>
        <v>0</v>
      </c>
    </row>
    <row r="376" spans="1:34" ht="25.15" customHeight="1">
      <c r="A376" s="55">
        <f t="shared" si="70"/>
        <v>365</v>
      </c>
      <c r="B376" s="56" t="str">
        <f t="shared" si="76"/>
        <v/>
      </c>
      <c r="C376" s="131"/>
      <c r="D376" s="57" t="str">
        <f t="shared" si="77"/>
        <v/>
      </c>
      <c r="E376" s="57" t="str">
        <f t="shared" si="78"/>
        <v/>
      </c>
      <c r="F376" s="32"/>
      <c r="G376" s="32"/>
      <c r="H376" s="32"/>
      <c r="I376" s="32"/>
      <c r="J376" s="147"/>
      <c r="K376" s="33" t="str">
        <f>IF(I376="中間容量","項番11に入力してください",IFERROR(VLOOKUP(Z376,※編集不可※選択項目!$U$4:$V$195,2,0),""))</f>
        <v/>
      </c>
      <c r="L376" s="147"/>
      <c r="M376" s="149"/>
      <c r="N376" s="64" t="str">
        <f>IFERROR(VLOOKUP(C376,Sheet1!$A$2:$F$134,6,0),"")</f>
        <v/>
      </c>
      <c r="O376" s="64" t="str">
        <f t="shared" si="79"/>
        <v/>
      </c>
      <c r="P376" s="32"/>
      <c r="Q376" s="32"/>
      <c r="R376" s="67"/>
      <c r="S376" s="140"/>
      <c r="T376" s="67"/>
      <c r="U376" s="71"/>
      <c r="V376" s="84" t="str">
        <f t="shared" si="80"/>
        <v/>
      </c>
      <c r="W376" s="118"/>
      <c r="X376" s="119"/>
      <c r="Y376" s="120"/>
      <c r="Z376" s="66" t="str">
        <f t="shared" si="71"/>
        <v xml:space="preserve"> / </v>
      </c>
      <c r="AA376" s="87" t="str">
        <f t="shared" si="72"/>
        <v/>
      </c>
      <c r="AB376" s="87" t="str">
        <f>IF(I376="","",IF(I376="中間容量",J376,INDEX(※編集不可※選択項目!$E$2:$E$15,MATCH(新規登録用!I376,※編集不可※選択項目!$F$2:$F$15,0))))</f>
        <v/>
      </c>
      <c r="AC376" s="89" t="str">
        <f t="shared" si="81"/>
        <v/>
      </c>
      <c r="AD376" s="123">
        <f t="shared" si="82"/>
        <v>0</v>
      </c>
      <c r="AE376" s="123">
        <f t="shared" si="73"/>
        <v>0</v>
      </c>
      <c r="AF376" s="123" t="str">
        <f t="shared" si="83"/>
        <v/>
      </c>
      <c r="AG376" s="124">
        <f t="shared" si="74"/>
        <v>0</v>
      </c>
      <c r="AH376" s="124">
        <f t="shared" si="75"/>
        <v>0</v>
      </c>
    </row>
    <row r="377" spans="1:34" ht="25.15" customHeight="1">
      <c r="A377" s="55">
        <f t="shared" si="70"/>
        <v>366</v>
      </c>
      <c r="B377" s="56" t="str">
        <f t="shared" si="76"/>
        <v/>
      </c>
      <c r="C377" s="131"/>
      <c r="D377" s="57" t="str">
        <f t="shared" si="77"/>
        <v/>
      </c>
      <c r="E377" s="57" t="str">
        <f t="shared" si="78"/>
        <v/>
      </c>
      <c r="F377" s="32"/>
      <c r="G377" s="32"/>
      <c r="H377" s="32"/>
      <c r="I377" s="32"/>
      <c r="J377" s="147"/>
      <c r="K377" s="33" t="str">
        <f>IF(I377="中間容量","項番11に入力してください",IFERROR(VLOOKUP(Z377,※編集不可※選択項目!$U$4:$V$195,2,0),""))</f>
        <v/>
      </c>
      <c r="L377" s="147"/>
      <c r="M377" s="149"/>
      <c r="N377" s="64" t="str">
        <f>IFERROR(VLOOKUP(C377,Sheet1!$A$2:$F$134,6,0),"")</f>
        <v/>
      </c>
      <c r="O377" s="64" t="str">
        <f t="shared" si="79"/>
        <v/>
      </c>
      <c r="P377" s="32"/>
      <c r="Q377" s="32"/>
      <c r="R377" s="67"/>
      <c r="S377" s="140"/>
      <c r="T377" s="67"/>
      <c r="U377" s="71"/>
      <c r="V377" s="84" t="str">
        <f t="shared" si="80"/>
        <v/>
      </c>
      <c r="W377" s="118"/>
      <c r="X377" s="119"/>
      <c r="Y377" s="120"/>
      <c r="Z377" s="66" t="str">
        <f t="shared" si="71"/>
        <v xml:space="preserve"> / </v>
      </c>
      <c r="AA377" s="87" t="str">
        <f t="shared" si="72"/>
        <v/>
      </c>
      <c r="AB377" s="87" t="str">
        <f>IF(I377="","",IF(I377="中間容量",J377,INDEX(※編集不可※選択項目!$E$2:$E$15,MATCH(新規登録用!I377,※編集不可※選択項目!$F$2:$F$15,0))))</f>
        <v/>
      </c>
      <c r="AC377" s="89" t="str">
        <f t="shared" si="81"/>
        <v/>
      </c>
      <c r="AD377" s="123">
        <f t="shared" si="82"/>
        <v>0</v>
      </c>
      <c r="AE377" s="123">
        <f t="shared" si="73"/>
        <v>0</v>
      </c>
      <c r="AF377" s="123" t="str">
        <f t="shared" si="83"/>
        <v/>
      </c>
      <c r="AG377" s="124">
        <f t="shared" si="74"/>
        <v>0</v>
      </c>
      <c r="AH377" s="124">
        <f t="shared" si="75"/>
        <v>0</v>
      </c>
    </row>
    <row r="378" spans="1:34" ht="25.15" customHeight="1">
      <c r="A378" s="55">
        <f t="shared" si="70"/>
        <v>367</v>
      </c>
      <c r="B378" s="56" t="str">
        <f t="shared" si="76"/>
        <v/>
      </c>
      <c r="C378" s="131"/>
      <c r="D378" s="57" t="str">
        <f t="shared" si="77"/>
        <v/>
      </c>
      <c r="E378" s="57" t="str">
        <f t="shared" si="78"/>
        <v/>
      </c>
      <c r="F378" s="32"/>
      <c r="G378" s="32"/>
      <c r="H378" s="32"/>
      <c r="I378" s="32"/>
      <c r="J378" s="147"/>
      <c r="K378" s="33" t="str">
        <f>IF(I378="中間容量","項番11に入力してください",IFERROR(VLOOKUP(Z378,※編集不可※選択項目!$U$4:$V$195,2,0),""))</f>
        <v/>
      </c>
      <c r="L378" s="147"/>
      <c r="M378" s="149"/>
      <c r="N378" s="64" t="str">
        <f>IFERROR(VLOOKUP(C378,Sheet1!$A$2:$F$134,6,0),"")</f>
        <v/>
      </c>
      <c r="O378" s="64" t="str">
        <f t="shared" si="79"/>
        <v/>
      </c>
      <c r="P378" s="32"/>
      <c r="Q378" s="32"/>
      <c r="R378" s="67"/>
      <c r="S378" s="140"/>
      <c r="T378" s="67"/>
      <c r="U378" s="71"/>
      <c r="V378" s="84" t="str">
        <f t="shared" si="80"/>
        <v/>
      </c>
      <c r="W378" s="118"/>
      <c r="X378" s="119"/>
      <c r="Y378" s="120"/>
      <c r="Z378" s="66" t="str">
        <f t="shared" si="71"/>
        <v xml:space="preserve"> / </v>
      </c>
      <c r="AA378" s="87" t="str">
        <f t="shared" si="72"/>
        <v/>
      </c>
      <c r="AB378" s="87" t="str">
        <f>IF(I378="","",IF(I378="中間容量",J378,INDEX(※編集不可※選択項目!$E$2:$E$15,MATCH(新規登録用!I378,※編集不可※選択項目!$F$2:$F$15,0))))</f>
        <v/>
      </c>
      <c r="AC378" s="89" t="str">
        <f t="shared" si="81"/>
        <v/>
      </c>
      <c r="AD378" s="123">
        <f t="shared" si="82"/>
        <v>0</v>
      </c>
      <c r="AE378" s="123">
        <f t="shared" si="73"/>
        <v>0</v>
      </c>
      <c r="AF378" s="123" t="str">
        <f t="shared" si="83"/>
        <v/>
      </c>
      <c r="AG378" s="124">
        <f t="shared" si="74"/>
        <v>0</v>
      </c>
      <c r="AH378" s="124">
        <f t="shared" si="75"/>
        <v>0</v>
      </c>
    </row>
    <row r="379" spans="1:34" ht="25.15" customHeight="1">
      <c r="A379" s="55">
        <f t="shared" si="70"/>
        <v>368</v>
      </c>
      <c r="B379" s="56" t="str">
        <f t="shared" si="76"/>
        <v/>
      </c>
      <c r="C379" s="131"/>
      <c r="D379" s="57" t="str">
        <f t="shared" si="77"/>
        <v/>
      </c>
      <c r="E379" s="57" t="str">
        <f t="shared" si="78"/>
        <v/>
      </c>
      <c r="F379" s="32"/>
      <c r="G379" s="32"/>
      <c r="H379" s="32"/>
      <c r="I379" s="32"/>
      <c r="J379" s="147"/>
      <c r="K379" s="33" t="str">
        <f>IF(I379="中間容量","項番11に入力してください",IFERROR(VLOOKUP(Z379,※編集不可※選択項目!$U$4:$V$195,2,0),""))</f>
        <v/>
      </c>
      <c r="L379" s="147"/>
      <c r="M379" s="149"/>
      <c r="N379" s="64" t="str">
        <f>IFERROR(VLOOKUP(C379,Sheet1!$A$2:$F$134,6,0),"")</f>
        <v/>
      </c>
      <c r="O379" s="64" t="str">
        <f t="shared" si="79"/>
        <v/>
      </c>
      <c r="P379" s="32"/>
      <c r="Q379" s="32"/>
      <c r="R379" s="67"/>
      <c r="S379" s="140"/>
      <c r="T379" s="67"/>
      <c r="U379" s="71"/>
      <c r="V379" s="84" t="str">
        <f t="shared" si="80"/>
        <v/>
      </c>
      <c r="W379" s="118"/>
      <c r="X379" s="119"/>
      <c r="Y379" s="120"/>
      <c r="Z379" s="66" t="str">
        <f t="shared" si="71"/>
        <v xml:space="preserve"> / </v>
      </c>
      <c r="AA379" s="87" t="str">
        <f t="shared" si="72"/>
        <v/>
      </c>
      <c r="AB379" s="87" t="str">
        <f>IF(I379="","",IF(I379="中間容量",J379,INDEX(※編集不可※選択項目!$E$2:$E$15,MATCH(新規登録用!I379,※編集不可※選択項目!$F$2:$F$15,0))))</f>
        <v/>
      </c>
      <c r="AC379" s="89" t="str">
        <f t="shared" si="81"/>
        <v/>
      </c>
      <c r="AD379" s="123">
        <f t="shared" si="82"/>
        <v>0</v>
      </c>
      <c r="AE379" s="123">
        <f t="shared" si="73"/>
        <v>0</v>
      </c>
      <c r="AF379" s="123" t="str">
        <f t="shared" si="83"/>
        <v/>
      </c>
      <c r="AG379" s="124">
        <f t="shared" si="74"/>
        <v>0</v>
      </c>
      <c r="AH379" s="124">
        <f t="shared" si="75"/>
        <v>0</v>
      </c>
    </row>
    <row r="380" spans="1:34" ht="25.15" customHeight="1">
      <c r="A380" s="55">
        <f t="shared" si="70"/>
        <v>369</v>
      </c>
      <c r="B380" s="56" t="str">
        <f t="shared" si="76"/>
        <v/>
      </c>
      <c r="C380" s="131"/>
      <c r="D380" s="57" t="str">
        <f t="shared" si="77"/>
        <v/>
      </c>
      <c r="E380" s="57" t="str">
        <f t="shared" si="78"/>
        <v/>
      </c>
      <c r="F380" s="32"/>
      <c r="G380" s="32"/>
      <c r="H380" s="32"/>
      <c r="I380" s="32"/>
      <c r="J380" s="147"/>
      <c r="K380" s="33" t="str">
        <f>IF(I380="中間容量","項番11に入力してください",IFERROR(VLOOKUP(Z380,※編集不可※選択項目!$U$4:$V$195,2,0),""))</f>
        <v/>
      </c>
      <c r="L380" s="147"/>
      <c r="M380" s="149"/>
      <c r="N380" s="64" t="str">
        <f>IFERROR(VLOOKUP(C380,Sheet1!$A$2:$F$134,6,0),"")</f>
        <v/>
      </c>
      <c r="O380" s="64" t="str">
        <f t="shared" si="79"/>
        <v/>
      </c>
      <c r="P380" s="32"/>
      <c r="Q380" s="32"/>
      <c r="R380" s="67"/>
      <c r="S380" s="140"/>
      <c r="T380" s="67"/>
      <c r="U380" s="71"/>
      <c r="V380" s="84" t="str">
        <f t="shared" si="80"/>
        <v/>
      </c>
      <c r="W380" s="118"/>
      <c r="X380" s="119"/>
      <c r="Y380" s="120"/>
      <c r="Z380" s="66" t="str">
        <f t="shared" si="71"/>
        <v xml:space="preserve"> / </v>
      </c>
      <c r="AA380" s="87" t="str">
        <f t="shared" si="72"/>
        <v/>
      </c>
      <c r="AB380" s="87" t="str">
        <f>IF(I380="","",IF(I380="中間容量",J380,INDEX(※編集不可※選択項目!$E$2:$E$15,MATCH(新規登録用!I380,※編集不可※選択項目!$F$2:$F$15,0))))</f>
        <v/>
      </c>
      <c r="AC380" s="89" t="str">
        <f t="shared" si="81"/>
        <v/>
      </c>
      <c r="AD380" s="123">
        <f t="shared" si="82"/>
        <v>0</v>
      </c>
      <c r="AE380" s="123">
        <f t="shared" si="73"/>
        <v>0</v>
      </c>
      <c r="AF380" s="123" t="str">
        <f t="shared" si="83"/>
        <v/>
      </c>
      <c r="AG380" s="124">
        <f t="shared" si="74"/>
        <v>0</v>
      </c>
      <c r="AH380" s="124">
        <f t="shared" si="75"/>
        <v>0</v>
      </c>
    </row>
    <row r="381" spans="1:34" ht="25.15" customHeight="1">
      <c r="A381" s="55">
        <f t="shared" si="70"/>
        <v>370</v>
      </c>
      <c r="B381" s="56" t="str">
        <f t="shared" si="76"/>
        <v/>
      </c>
      <c r="C381" s="131"/>
      <c r="D381" s="57" t="str">
        <f t="shared" si="77"/>
        <v/>
      </c>
      <c r="E381" s="57" t="str">
        <f t="shared" si="78"/>
        <v/>
      </c>
      <c r="F381" s="32"/>
      <c r="G381" s="32"/>
      <c r="H381" s="32"/>
      <c r="I381" s="32"/>
      <c r="J381" s="147"/>
      <c r="K381" s="33" t="str">
        <f>IF(I381="中間容量","項番11に入力してください",IFERROR(VLOOKUP(Z381,※編集不可※選択項目!$U$4:$V$195,2,0),""))</f>
        <v/>
      </c>
      <c r="L381" s="147"/>
      <c r="M381" s="149"/>
      <c r="N381" s="64" t="str">
        <f>IFERROR(VLOOKUP(C381,Sheet1!$A$2:$F$134,6,0),"")</f>
        <v/>
      </c>
      <c r="O381" s="64" t="str">
        <f t="shared" si="79"/>
        <v/>
      </c>
      <c r="P381" s="32"/>
      <c r="Q381" s="32"/>
      <c r="R381" s="67"/>
      <c r="S381" s="140"/>
      <c r="T381" s="67"/>
      <c r="U381" s="71"/>
      <c r="V381" s="84" t="str">
        <f t="shared" si="80"/>
        <v/>
      </c>
      <c r="W381" s="118"/>
      <c r="X381" s="119"/>
      <c r="Y381" s="120"/>
      <c r="Z381" s="66" t="str">
        <f t="shared" si="71"/>
        <v xml:space="preserve"> / </v>
      </c>
      <c r="AA381" s="87" t="str">
        <f t="shared" si="72"/>
        <v/>
      </c>
      <c r="AB381" s="87" t="str">
        <f>IF(I381="","",IF(I381="中間容量",J381,INDEX(※編集不可※選択項目!$E$2:$E$15,MATCH(新規登録用!I381,※編集不可※選択項目!$F$2:$F$15,0))))</f>
        <v/>
      </c>
      <c r="AC381" s="89" t="str">
        <f t="shared" si="81"/>
        <v/>
      </c>
      <c r="AD381" s="123">
        <f t="shared" si="82"/>
        <v>0</v>
      </c>
      <c r="AE381" s="123">
        <f t="shared" si="73"/>
        <v>0</v>
      </c>
      <c r="AF381" s="123" t="str">
        <f t="shared" si="83"/>
        <v/>
      </c>
      <c r="AG381" s="124">
        <f t="shared" si="74"/>
        <v>0</v>
      </c>
      <c r="AH381" s="124">
        <f t="shared" si="75"/>
        <v>0</v>
      </c>
    </row>
    <row r="382" spans="1:34" ht="25.15" customHeight="1">
      <c r="A382" s="55">
        <f t="shared" si="70"/>
        <v>371</v>
      </c>
      <c r="B382" s="56" t="str">
        <f t="shared" si="76"/>
        <v/>
      </c>
      <c r="C382" s="131"/>
      <c r="D382" s="57" t="str">
        <f t="shared" si="77"/>
        <v/>
      </c>
      <c r="E382" s="57" t="str">
        <f t="shared" si="78"/>
        <v/>
      </c>
      <c r="F382" s="32"/>
      <c r="G382" s="32"/>
      <c r="H382" s="32"/>
      <c r="I382" s="32"/>
      <c r="J382" s="147"/>
      <c r="K382" s="33" t="str">
        <f>IF(I382="中間容量","項番11に入力してください",IFERROR(VLOOKUP(Z382,※編集不可※選択項目!$U$4:$V$195,2,0),""))</f>
        <v/>
      </c>
      <c r="L382" s="147"/>
      <c r="M382" s="149"/>
      <c r="N382" s="64" t="str">
        <f>IFERROR(VLOOKUP(C382,Sheet1!$A$2:$F$134,6,0),"")</f>
        <v/>
      </c>
      <c r="O382" s="64" t="str">
        <f t="shared" si="79"/>
        <v/>
      </c>
      <c r="P382" s="32"/>
      <c r="Q382" s="32"/>
      <c r="R382" s="67"/>
      <c r="S382" s="140"/>
      <c r="T382" s="67"/>
      <c r="U382" s="71"/>
      <c r="V382" s="84" t="str">
        <f t="shared" si="80"/>
        <v/>
      </c>
      <c r="W382" s="118"/>
      <c r="X382" s="119"/>
      <c r="Y382" s="120"/>
      <c r="Z382" s="66" t="str">
        <f t="shared" si="71"/>
        <v xml:space="preserve"> / </v>
      </c>
      <c r="AA382" s="87" t="str">
        <f t="shared" si="72"/>
        <v/>
      </c>
      <c r="AB382" s="87" t="str">
        <f>IF(I382="","",IF(I382="中間容量",J382,INDEX(※編集不可※選択項目!$E$2:$E$15,MATCH(新規登録用!I382,※編集不可※選択項目!$F$2:$F$15,0))))</f>
        <v/>
      </c>
      <c r="AC382" s="89" t="str">
        <f t="shared" si="81"/>
        <v/>
      </c>
      <c r="AD382" s="123">
        <f t="shared" si="82"/>
        <v>0</v>
      </c>
      <c r="AE382" s="123">
        <f t="shared" si="73"/>
        <v>0</v>
      </c>
      <c r="AF382" s="123" t="str">
        <f t="shared" si="83"/>
        <v/>
      </c>
      <c r="AG382" s="124">
        <f t="shared" si="74"/>
        <v>0</v>
      </c>
      <c r="AH382" s="124">
        <f t="shared" si="75"/>
        <v>0</v>
      </c>
    </row>
    <row r="383" spans="1:34" ht="25.15" customHeight="1">
      <c r="A383" s="55">
        <f t="shared" si="70"/>
        <v>372</v>
      </c>
      <c r="B383" s="56" t="str">
        <f t="shared" si="76"/>
        <v/>
      </c>
      <c r="C383" s="131"/>
      <c r="D383" s="57" t="str">
        <f t="shared" si="77"/>
        <v/>
      </c>
      <c r="E383" s="57" t="str">
        <f t="shared" si="78"/>
        <v/>
      </c>
      <c r="F383" s="32"/>
      <c r="G383" s="32"/>
      <c r="H383" s="32"/>
      <c r="I383" s="32"/>
      <c r="J383" s="147"/>
      <c r="K383" s="33" t="str">
        <f>IF(I383="中間容量","項番11に入力してください",IFERROR(VLOOKUP(Z383,※編集不可※選択項目!$U$4:$V$195,2,0),""))</f>
        <v/>
      </c>
      <c r="L383" s="147"/>
      <c r="M383" s="149"/>
      <c r="N383" s="64" t="str">
        <f>IFERROR(VLOOKUP(C383,Sheet1!$A$2:$F$134,6,0),"")</f>
        <v/>
      </c>
      <c r="O383" s="64" t="str">
        <f t="shared" si="79"/>
        <v/>
      </c>
      <c r="P383" s="32"/>
      <c r="Q383" s="32"/>
      <c r="R383" s="67"/>
      <c r="S383" s="140"/>
      <c r="T383" s="67"/>
      <c r="U383" s="71"/>
      <c r="V383" s="84" t="str">
        <f t="shared" si="80"/>
        <v/>
      </c>
      <c r="W383" s="118"/>
      <c r="X383" s="119"/>
      <c r="Y383" s="120"/>
      <c r="Z383" s="66" t="str">
        <f t="shared" si="71"/>
        <v xml:space="preserve"> / </v>
      </c>
      <c r="AA383" s="87" t="str">
        <f t="shared" si="72"/>
        <v/>
      </c>
      <c r="AB383" s="87" t="str">
        <f>IF(I383="","",IF(I383="中間容量",J383,INDEX(※編集不可※選択項目!$E$2:$E$15,MATCH(新規登録用!I383,※編集不可※選択項目!$F$2:$F$15,0))))</f>
        <v/>
      </c>
      <c r="AC383" s="89" t="str">
        <f t="shared" si="81"/>
        <v/>
      </c>
      <c r="AD383" s="123">
        <f t="shared" si="82"/>
        <v>0</v>
      </c>
      <c r="AE383" s="123">
        <f t="shared" si="73"/>
        <v>0</v>
      </c>
      <c r="AF383" s="123" t="str">
        <f t="shared" si="83"/>
        <v/>
      </c>
      <c r="AG383" s="124">
        <f t="shared" si="74"/>
        <v>0</v>
      </c>
      <c r="AH383" s="124">
        <f t="shared" si="75"/>
        <v>0</v>
      </c>
    </row>
    <row r="384" spans="1:34" ht="25.15" customHeight="1">
      <c r="A384" s="55">
        <f t="shared" si="70"/>
        <v>373</v>
      </c>
      <c r="B384" s="56" t="str">
        <f t="shared" si="76"/>
        <v/>
      </c>
      <c r="C384" s="131"/>
      <c r="D384" s="57" t="str">
        <f t="shared" si="77"/>
        <v/>
      </c>
      <c r="E384" s="57" t="str">
        <f t="shared" si="78"/>
        <v/>
      </c>
      <c r="F384" s="32"/>
      <c r="G384" s="32"/>
      <c r="H384" s="32"/>
      <c r="I384" s="32"/>
      <c r="J384" s="147"/>
      <c r="K384" s="33" t="str">
        <f>IF(I384="中間容量","項番11に入力してください",IFERROR(VLOOKUP(Z384,※編集不可※選択項目!$U$4:$V$195,2,0),""))</f>
        <v/>
      </c>
      <c r="L384" s="147"/>
      <c r="M384" s="149"/>
      <c r="N384" s="64" t="str">
        <f>IFERROR(VLOOKUP(C384,Sheet1!$A$2:$F$134,6,0),"")</f>
        <v/>
      </c>
      <c r="O384" s="64" t="str">
        <f t="shared" si="79"/>
        <v/>
      </c>
      <c r="P384" s="32"/>
      <c r="Q384" s="32"/>
      <c r="R384" s="67"/>
      <c r="S384" s="140"/>
      <c r="T384" s="67"/>
      <c r="U384" s="71"/>
      <c r="V384" s="84" t="str">
        <f t="shared" si="80"/>
        <v/>
      </c>
      <c r="W384" s="118"/>
      <c r="X384" s="119"/>
      <c r="Y384" s="120"/>
      <c r="Z384" s="66" t="str">
        <f t="shared" si="71"/>
        <v xml:space="preserve"> / </v>
      </c>
      <c r="AA384" s="87" t="str">
        <f t="shared" si="72"/>
        <v/>
      </c>
      <c r="AB384" s="87" t="str">
        <f>IF(I384="","",IF(I384="中間容量",J384,INDEX(※編集不可※選択項目!$E$2:$E$15,MATCH(新規登録用!I384,※編集不可※選択項目!$F$2:$F$15,0))))</f>
        <v/>
      </c>
      <c r="AC384" s="89" t="str">
        <f t="shared" si="81"/>
        <v/>
      </c>
      <c r="AD384" s="123">
        <f t="shared" si="82"/>
        <v>0</v>
      </c>
      <c r="AE384" s="123">
        <f t="shared" si="73"/>
        <v>0</v>
      </c>
      <c r="AF384" s="123" t="str">
        <f t="shared" si="83"/>
        <v/>
      </c>
      <c r="AG384" s="124">
        <f t="shared" si="74"/>
        <v>0</v>
      </c>
      <c r="AH384" s="124">
        <f t="shared" si="75"/>
        <v>0</v>
      </c>
    </row>
    <row r="385" spans="1:34" ht="25.15" customHeight="1">
      <c r="A385" s="55">
        <f t="shared" si="70"/>
        <v>374</v>
      </c>
      <c r="B385" s="56" t="str">
        <f t="shared" si="76"/>
        <v/>
      </c>
      <c r="C385" s="131"/>
      <c r="D385" s="57" t="str">
        <f t="shared" si="77"/>
        <v/>
      </c>
      <c r="E385" s="57" t="str">
        <f t="shared" si="78"/>
        <v/>
      </c>
      <c r="F385" s="32"/>
      <c r="G385" s="32"/>
      <c r="H385" s="32"/>
      <c r="I385" s="32"/>
      <c r="J385" s="147"/>
      <c r="K385" s="33" t="str">
        <f>IF(I385="中間容量","項番11に入力してください",IFERROR(VLOOKUP(Z385,※編集不可※選択項目!$U$4:$V$195,2,0),""))</f>
        <v/>
      </c>
      <c r="L385" s="147"/>
      <c r="M385" s="149"/>
      <c r="N385" s="64" t="str">
        <f>IFERROR(VLOOKUP(C385,Sheet1!$A$2:$F$134,6,0),"")</f>
        <v/>
      </c>
      <c r="O385" s="64" t="str">
        <f t="shared" si="79"/>
        <v/>
      </c>
      <c r="P385" s="32"/>
      <c r="Q385" s="32"/>
      <c r="R385" s="67"/>
      <c r="S385" s="140"/>
      <c r="T385" s="67"/>
      <c r="U385" s="71"/>
      <c r="V385" s="84" t="str">
        <f t="shared" si="80"/>
        <v/>
      </c>
      <c r="W385" s="118"/>
      <c r="X385" s="119"/>
      <c r="Y385" s="120"/>
      <c r="Z385" s="66" t="str">
        <f t="shared" si="71"/>
        <v xml:space="preserve"> / </v>
      </c>
      <c r="AA385" s="87" t="str">
        <f t="shared" si="72"/>
        <v/>
      </c>
      <c r="AB385" s="87" t="str">
        <f>IF(I385="","",IF(I385="中間容量",J385,INDEX(※編集不可※選択項目!$E$2:$E$15,MATCH(新規登録用!I385,※編集不可※選択項目!$F$2:$F$15,0))))</f>
        <v/>
      </c>
      <c r="AC385" s="89" t="str">
        <f t="shared" si="81"/>
        <v/>
      </c>
      <c r="AD385" s="123">
        <f t="shared" si="82"/>
        <v>0</v>
      </c>
      <c r="AE385" s="123">
        <f t="shared" si="73"/>
        <v>0</v>
      </c>
      <c r="AF385" s="123" t="str">
        <f t="shared" si="83"/>
        <v/>
      </c>
      <c r="AG385" s="124">
        <f t="shared" si="74"/>
        <v>0</v>
      </c>
      <c r="AH385" s="124">
        <f t="shared" si="75"/>
        <v>0</v>
      </c>
    </row>
    <row r="386" spans="1:34" ht="25.15" customHeight="1">
      <c r="A386" s="55">
        <f t="shared" si="70"/>
        <v>375</v>
      </c>
      <c r="B386" s="56" t="str">
        <f t="shared" si="76"/>
        <v/>
      </c>
      <c r="C386" s="131"/>
      <c r="D386" s="57" t="str">
        <f t="shared" si="77"/>
        <v/>
      </c>
      <c r="E386" s="57" t="str">
        <f t="shared" si="78"/>
        <v/>
      </c>
      <c r="F386" s="32"/>
      <c r="G386" s="32"/>
      <c r="H386" s="32"/>
      <c r="I386" s="32"/>
      <c r="J386" s="147"/>
      <c r="K386" s="33" t="str">
        <f>IF(I386="中間容量","項番11に入力してください",IFERROR(VLOOKUP(Z386,※編集不可※選択項目!$U$4:$V$195,2,0),""))</f>
        <v/>
      </c>
      <c r="L386" s="147"/>
      <c r="M386" s="149"/>
      <c r="N386" s="64" t="str">
        <f>IFERROR(VLOOKUP(C386,Sheet1!$A$2:$F$134,6,0),"")</f>
        <v/>
      </c>
      <c r="O386" s="64" t="str">
        <f t="shared" si="79"/>
        <v/>
      </c>
      <c r="P386" s="32"/>
      <c r="Q386" s="32"/>
      <c r="R386" s="67"/>
      <c r="S386" s="140"/>
      <c r="T386" s="67"/>
      <c r="U386" s="71"/>
      <c r="V386" s="84" t="str">
        <f t="shared" si="80"/>
        <v/>
      </c>
      <c r="W386" s="118"/>
      <c r="X386" s="119"/>
      <c r="Y386" s="120"/>
      <c r="Z386" s="66" t="str">
        <f t="shared" si="71"/>
        <v xml:space="preserve"> / </v>
      </c>
      <c r="AA386" s="87" t="str">
        <f t="shared" si="72"/>
        <v/>
      </c>
      <c r="AB386" s="87" t="str">
        <f>IF(I386="","",IF(I386="中間容量",J386,INDEX(※編集不可※選択項目!$E$2:$E$15,MATCH(新規登録用!I386,※編集不可※選択項目!$F$2:$F$15,0))))</f>
        <v/>
      </c>
      <c r="AC386" s="89" t="str">
        <f t="shared" si="81"/>
        <v/>
      </c>
      <c r="AD386" s="123">
        <f t="shared" si="82"/>
        <v>0</v>
      </c>
      <c r="AE386" s="123">
        <f t="shared" si="73"/>
        <v>0</v>
      </c>
      <c r="AF386" s="123" t="str">
        <f t="shared" si="83"/>
        <v/>
      </c>
      <c r="AG386" s="124">
        <f t="shared" si="74"/>
        <v>0</v>
      </c>
      <c r="AH386" s="124">
        <f t="shared" si="75"/>
        <v>0</v>
      </c>
    </row>
    <row r="387" spans="1:34" ht="25.15" customHeight="1">
      <c r="A387" s="55">
        <f t="shared" si="70"/>
        <v>376</v>
      </c>
      <c r="B387" s="56" t="str">
        <f t="shared" si="76"/>
        <v/>
      </c>
      <c r="C387" s="131"/>
      <c r="D387" s="57" t="str">
        <f t="shared" si="77"/>
        <v/>
      </c>
      <c r="E387" s="57" t="str">
        <f t="shared" si="78"/>
        <v/>
      </c>
      <c r="F387" s="32"/>
      <c r="G387" s="32"/>
      <c r="H387" s="32"/>
      <c r="I387" s="32"/>
      <c r="J387" s="147"/>
      <c r="K387" s="33" t="str">
        <f>IF(I387="中間容量","項番11に入力してください",IFERROR(VLOOKUP(Z387,※編集不可※選択項目!$U$4:$V$195,2,0),""))</f>
        <v/>
      </c>
      <c r="L387" s="147"/>
      <c r="M387" s="149"/>
      <c r="N387" s="64" t="str">
        <f>IFERROR(VLOOKUP(C387,Sheet1!$A$2:$F$134,6,0),"")</f>
        <v/>
      </c>
      <c r="O387" s="64" t="str">
        <f t="shared" si="79"/>
        <v/>
      </c>
      <c r="P387" s="32"/>
      <c r="Q387" s="32"/>
      <c r="R387" s="67"/>
      <c r="S387" s="140"/>
      <c r="T387" s="67"/>
      <c r="U387" s="71"/>
      <c r="V387" s="84" t="str">
        <f t="shared" si="80"/>
        <v/>
      </c>
      <c r="W387" s="118"/>
      <c r="X387" s="119"/>
      <c r="Y387" s="120"/>
      <c r="Z387" s="66" t="str">
        <f t="shared" si="71"/>
        <v xml:space="preserve"> / </v>
      </c>
      <c r="AA387" s="87" t="str">
        <f t="shared" si="72"/>
        <v/>
      </c>
      <c r="AB387" s="87" t="str">
        <f>IF(I387="","",IF(I387="中間容量",J387,INDEX(※編集不可※選択項目!$E$2:$E$15,MATCH(新規登録用!I387,※編集不可※選択項目!$F$2:$F$15,0))))</f>
        <v/>
      </c>
      <c r="AC387" s="89" t="str">
        <f t="shared" si="81"/>
        <v/>
      </c>
      <c r="AD387" s="123">
        <f t="shared" si="82"/>
        <v>0</v>
      </c>
      <c r="AE387" s="123">
        <f t="shared" si="73"/>
        <v>0</v>
      </c>
      <c r="AF387" s="123" t="str">
        <f t="shared" si="83"/>
        <v/>
      </c>
      <c r="AG387" s="124">
        <f t="shared" si="74"/>
        <v>0</v>
      </c>
      <c r="AH387" s="124">
        <f t="shared" si="75"/>
        <v>0</v>
      </c>
    </row>
    <row r="388" spans="1:34" ht="25.15" customHeight="1">
      <c r="A388" s="55">
        <f t="shared" si="70"/>
        <v>377</v>
      </c>
      <c r="B388" s="56" t="str">
        <f t="shared" si="76"/>
        <v/>
      </c>
      <c r="C388" s="131"/>
      <c r="D388" s="57" t="str">
        <f t="shared" si="77"/>
        <v/>
      </c>
      <c r="E388" s="57" t="str">
        <f t="shared" si="78"/>
        <v/>
      </c>
      <c r="F388" s="32"/>
      <c r="G388" s="32"/>
      <c r="H388" s="32"/>
      <c r="I388" s="32"/>
      <c r="J388" s="147"/>
      <c r="K388" s="33" t="str">
        <f>IF(I388="中間容量","項番11に入力してください",IFERROR(VLOOKUP(Z388,※編集不可※選択項目!$U$4:$V$195,2,0),""))</f>
        <v/>
      </c>
      <c r="L388" s="147"/>
      <c r="M388" s="149"/>
      <c r="N388" s="64" t="str">
        <f>IFERROR(VLOOKUP(C388,Sheet1!$A$2:$F$134,6,0),"")</f>
        <v/>
      </c>
      <c r="O388" s="64" t="str">
        <f t="shared" si="79"/>
        <v/>
      </c>
      <c r="P388" s="32"/>
      <c r="Q388" s="32"/>
      <c r="R388" s="67"/>
      <c r="S388" s="140"/>
      <c r="T388" s="67"/>
      <c r="U388" s="71"/>
      <c r="V388" s="84" t="str">
        <f t="shared" si="80"/>
        <v/>
      </c>
      <c r="W388" s="118"/>
      <c r="X388" s="119"/>
      <c r="Y388" s="120"/>
      <c r="Z388" s="66" t="str">
        <f t="shared" si="71"/>
        <v xml:space="preserve"> / </v>
      </c>
      <c r="AA388" s="87" t="str">
        <f t="shared" si="72"/>
        <v/>
      </c>
      <c r="AB388" s="87" t="str">
        <f>IF(I388="","",IF(I388="中間容量",J388,INDEX(※編集不可※選択項目!$E$2:$E$15,MATCH(新規登録用!I388,※編集不可※選択項目!$F$2:$F$15,0))))</f>
        <v/>
      </c>
      <c r="AC388" s="89" t="str">
        <f t="shared" si="81"/>
        <v/>
      </c>
      <c r="AD388" s="123">
        <f t="shared" si="82"/>
        <v>0</v>
      </c>
      <c r="AE388" s="123">
        <f t="shared" si="73"/>
        <v>0</v>
      </c>
      <c r="AF388" s="123" t="str">
        <f t="shared" si="83"/>
        <v/>
      </c>
      <c r="AG388" s="124">
        <f t="shared" si="74"/>
        <v>0</v>
      </c>
      <c r="AH388" s="124">
        <f t="shared" si="75"/>
        <v>0</v>
      </c>
    </row>
    <row r="389" spans="1:34" ht="25.15" customHeight="1">
      <c r="A389" s="55">
        <f t="shared" si="70"/>
        <v>378</v>
      </c>
      <c r="B389" s="56" t="str">
        <f t="shared" si="76"/>
        <v/>
      </c>
      <c r="C389" s="131"/>
      <c r="D389" s="57" t="str">
        <f t="shared" si="77"/>
        <v/>
      </c>
      <c r="E389" s="57" t="str">
        <f t="shared" si="78"/>
        <v/>
      </c>
      <c r="F389" s="32"/>
      <c r="G389" s="32"/>
      <c r="H389" s="32"/>
      <c r="I389" s="32"/>
      <c r="J389" s="147"/>
      <c r="K389" s="33" t="str">
        <f>IF(I389="中間容量","項番11に入力してください",IFERROR(VLOOKUP(Z389,※編集不可※選択項目!$U$4:$V$195,2,0),""))</f>
        <v/>
      </c>
      <c r="L389" s="147"/>
      <c r="M389" s="149"/>
      <c r="N389" s="64" t="str">
        <f>IFERROR(VLOOKUP(C389,Sheet1!$A$2:$F$134,6,0),"")</f>
        <v/>
      </c>
      <c r="O389" s="64" t="str">
        <f t="shared" si="79"/>
        <v/>
      </c>
      <c r="P389" s="32"/>
      <c r="Q389" s="32"/>
      <c r="R389" s="67"/>
      <c r="S389" s="140"/>
      <c r="T389" s="67"/>
      <c r="U389" s="71"/>
      <c r="V389" s="84" t="str">
        <f t="shared" si="80"/>
        <v/>
      </c>
      <c r="W389" s="118"/>
      <c r="X389" s="119"/>
      <c r="Y389" s="120"/>
      <c r="Z389" s="66" t="str">
        <f t="shared" si="71"/>
        <v xml:space="preserve"> / </v>
      </c>
      <c r="AA389" s="87" t="str">
        <f t="shared" si="72"/>
        <v/>
      </c>
      <c r="AB389" s="87" t="str">
        <f>IF(I389="","",IF(I389="中間容量",J389,INDEX(※編集不可※選択項目!$E$2:$E$15,MATCH(新規登録用!I389,※編集不可※選択項目!$F$2:$F$15,0))))</f>
        <v/>
      </c>
      <c r="AC389" s="89" t="str">
        <f t="shared" si="81"/>
        <v/>
      </c>
      <c r="AD389" s="123">
        <f t="shared" si="82"/>
        <v>0</v>
      </c>
      <c r="AE389" s="123">
        <f t="shared" si="73"/>
        <v>0</v>
      </c>
      <c r="AF389" s="123" t="str">
        <f t="shared" si="83"/>
        <v/>
      </c>
      <c r="AG389" s="124">
        <f t="shared" si="74"/>
        <v>0</v>
      </c>
      <c r="AH389" s="124">
        <f t="shared" si="75"/>
        <v>0</v>
      </c>
    </row>
    <row r="390" spans="1:34" ht="25.15" customHeight="1">
      <c r="A390" s="55">
        <f t="shared" si="70"/>
        <v>379</v>
      </c>
      <c r="B390" s="56" t="str">
        <f t="shared" si="76"/>
        <v/>
      </c>
      <c r="C390" s="131"/>
      <c r="D390" s="57" t="str">
        <f t="shared" si="77"/>
        <v/>
      </c>
      <c r="E390" s="57" t="str">
        <f t="shared" si="78"/>
        <v/>
      </c>
      <c r="F390" s="32"/>
      <c r="G390" s="32"/>
      <c r="H390" s="32"/>
      <c r="I390" s="32"/>
      <c r="J390" s="147"/>
      <c r="K390" s="33" t="str">
        <f>IF(I390="中間容量","項番11に入力してください",IFERROR(VLOOKUP(Z390,※編集不可※選択項目!$U$4:$V$195,2,0),""))</f>
        <v/>
      </c>
      <c r="L390" s="147"/>
      <c r="M390" s="149"/>
      <c r="N390" s="64" t="str">
        <f>IFERROR(VLOOKUP(C390,Sheet1!$A$2:$F$134,6,0),"")</f>
        <v/>
      </c>
      <c r="O390" s="64" t="str">
        <f t="shared" si="79"/>
        <v/>
      </c>
      <c r="P390" s="32"/>
      <c r="Q390" s="32"/>
      <c r="R390" s="67"/>
      <c r="S390" s="140"/>
      <c r="T390" s="67"/>
      <c r="U390" s="71"/>
      <c r="V390" s="84" t="str">
        <f t="shared" si="80"/>
        <v/>
      </c>
      <c r="W390" s="118"/>
      <c r="X390" s="119"/>
      <c r="Y390" s="120"/>
      <c r="Z390" s="66" t="str">
        <f t="shared" si="71"/>
        <v xml:space="preserve"> / </v>
      </c>
      <c r="AA390" s="87" t="str">
        <f t="shared" si="72"/>
        <v/>
      </c>
      <c r="AB390" s="87" t="str">
        <f>IF(I390="","",IF(I390="中間容量",J390,INDEX(※編集不可※選択項目!$E$2:$E$15,MATCH(新規登録用!I390,※編集不可※選択項目!$F$2:$F$15,0))))</f>
        <v/>
      </c>
      <c r="AC390" s="89" t="str">
        <f t="shared" si="81"/>
        <v/>
      </c>
      <c r="AD390" s="123">
        <f t="shared" si="82"/>
        <v>0</v>
      </c>
      <c r="AE390" s="123">
        <f t="shared" si="73"/>
        <v>0</v>
      </c>
      <c r="AF390" s="123" t="str">
        <f t="shared" si="83"/>
        <v/>
      </c>
      <c r="AG390" s="124">
        <f t="shared" si="74"/>
        <v>0</v>
      </c>
      <c r="AH390" s="124">
        <f t="shared" si="75"/>
        <v>0</v>
      </c>
    </row>
    <row r="391" spans="1:34" ht="25.15" customHeight="1">
      <c r="A391" s="55">
        <f t="shared" si="70"/>
        <v>380</v>
      </c>
      <c r="B391" s="56" t="str">
        <f t="shared" si="76"/>
        <v/>
      </c>
      <c r="C391" s="131"/>
      <c r="D391" s="57" t="str">
        <f t="shared" si="77"/>
        <v/>
      </c>
      <c r="E391" s="57" t="str">
        <f t="shared" si="78"/>
        <v/>
      </c>
      <c r="F391" s="32"/>
      <c r="G391" s="32"/>
      <c r="H391" s="32"/>
      <c r="I391" s="32"/>
      <c r="J391" s="147"/>
      <c r="K391" s="33" t="str">
        <f>IF(I391="中間容量","項番11に入力してください",IFERROR(VLOOKUP(Z391,※編集不可※選択項目!$U$4:$V$195,2,0),""))</f>
        <v/>
      </c>
      <c r="L391" s="147"/>
      <c r="M391" s="149"/>
      <c r="N391" s="64" t="str">
        <f>IFERROR(VLOOKUP(C391,Sheet1!$A$2:$F$134,6,0),"")</f>
        <v/>
      </c>
      <c r="O391" s="64" t="str">
        <f t="shared" si="79"/>
        <v/>
      </c>
      <c r="P391" s="32"/>
      <c r="Q391" s="32"/>
      <c r="R391" s="67"/>
      <c r="S391" s="140"/>
      <c r="T391" s="67"/>
      <c r="U391" s="71"/>
      <c r="V391" s="84" t="str">
        <f t="shared" si="80"/>
        <v/>
      </c>
      <c r="W391" s="118"/>
      <c r="X391" s="119"/>
      <c r="Y391" s="120"/>
      <c r="Z391" s="66" t="str">
        <f t="shared" si="71"/>
        <v xml:space="preserve"> / </v>
      </c>
      <c r="AA391" s="87" t="str">
        <f t="shared" si="72"/>
        <v/>
      </c>
      <c r="AB391" s="87" t="str">
        <f>IF(I391="","",IF(I391="中間容量",J391,INDEX(※編集不可※選択項目!$E$2:$E$15,MATCH(新規登録用!I391,※編集不可※選択項目!$F$2:$F$15,0))))</f>
        <v/>
      </c>
      <c r="AC391" s="89" t="str">
        <f t="shared" si="81"/>
        <v/>
      </c>
      <c r="AD391" s="123">
        <f t="shared" si="82"/>
        <v>0</v>
      </c>
      <c r="AE391" s="123">
        <f t="shared" si="73"/>
        <v>0</v>
      </c>
      <c r="AF391" s="123" t="str">
        <f t="shared" si="83"/>
        <v/>
      </c>
      <c r="AG391" s="124">
        <f t="shared" si="74"/>
        <v>0</v>
      </c>
      <c r="AH391" s="124">
        <f t="shared" si="75"/>
        <v>0</v>
      </c>
    </row>
    <row r="392" spans="1:34" ht="25.15" customHeight="1">
      <c r="A392" s="55">
        <f t="shared" si="70"/>
        <v>381</v>
      </c>
      <c r="B392" s="56" t="str">
        <f t="shared" si="76"/>
        <v/>
      </c>
      <c r="C392" s="131"/>
      <c r="D392" s="57" t="str">
        <f t="shared" si="77"/>
        <v/>
      </c>
      <c r="E392" s="57" t="str">
        <f t="shared" si="78"/>
        <v/>
      </c>
      <c r="F392" s="32"/>
      <c r="G392" s="32"/>
      <c r="H392" s="32"/>
      <c r="I392" s="32"/>
      <c r="J392" s="147"/>
      <c r="K392" s="33" t="str">
        <f>IF(I392="中間容量","項番11に入力してください",IFERROR(VLOOKUP(Z392,※編集不可※選択項目!$U$4:$V$195,2,0),""))</f>
        <v/>
      </c>
      <c r="L392" s="147"/>
      <c r="M392" s="149"/>
      <c r="N392" s="64" t="str">
        <f>IFERROR(VLOOKUP(C392,Sheet1!$A$2:$F$134,6,0),"")</f>
        <v/>
      </c>
      <c r="O392" s="64" t="str">
        <f t="shared" si="79"/>
        <v/>
      </c>
      <c r="P392" s="32"/>
      <c r="Q392" s="32"/>
      <c r="R392" s="67"/>
      <c r="S392" s="140"/>
      <c r="T392" s="67"/>
      <c r="U392" s="71"/>
      <c r="V392" s="84" t="str">
        <f t="shared" si="80"/>
        <v/>
      </c>
      <c r="W392" s="118"/>
      <c r="X392" s="119"/>
      <c r="Y392" s="120"/>
      <c r="Z392" s="66" t="str">
        <f t="shared" si="71"/>
        <v xml:space="preserve"> / </v>
      </c>
      <c r="AA392" s="87" t="str">
        <f t="shared" si="72"/>
        <v/>
      </c>
      <c r="AB392" s="87" t="str">
        <f>IF(I392="","",IF(I392="中間容量",J392,INDEX(※編集不可※選択項目!$E$2:$E$15,MATCH(新規登録用!I392,※編集不可※選択項目!$F$2:$F$15,0))))</f>
        <v/>
      </c>
      <c r="AC392" s="89" t="str">
        <f t="shared" si="81"/>
        <v/>
      </c>
      <c r="AD392" s="123">
        <f t="shared" si="82"/>
        <v>0</v>
      </c>
      <c r="AE392" s="123">
        <f t="shared" si="73"/>
        <v>0</v>
      </c>
      <c r="AF392" s="123" t="str">
        <f t="shared" si="83"/>
        <v/>
      </c>
      <c r="AG392" s="124">
        <f t="shared" si="74"/>
        <v>0</v>
      </c>
      <c r="AH392" s="124">
        <f t="shared" si="75"/>
        <v>0</v>
      </c>
    </row>
    <row r="393" spans="1:34" ht="25.15" customHeight="1">
      <c r="A393" s="55">
        <f t="shared" si="70"/>
        <v>382</v>
      </c>
      <c r="B393" s="56" t="str">
        <f t="shared" si="76"/>
        <v/>
      </c>
      <c r="C393" s="131"/>
      <c r="D393" s="57" t="str">
        <f t="shared" si="77"/>
        <v/>
      </c>
      <c r="E393" s="57" t="str">
        <f t="shared" si="78"/>
        <v/>
      </c>
      <c r="F393" s="32"/>
      <c r="G393" s="32"/>
      <c r="H393" s="32"/>
      <c r="I393" s="32"/>
      <c r="J393" s="147"/>
      <c r="K393" s="33" t="str">
        <f>IF(I393="中間容量","項番11に入力してください",IFERROR(VLOOKUP(Z393,※編集不可※選択項目!$U$4:$V$195,2,0),""))</f>
        <v/>
      </c>
      <c r="L393" s="147"/>
      <c r="M393" s="149"/>
      <c r="N393" s="64" t="str">
        <f>IFERROR(VLOOKUP(C393,Sheet1!$A$2:$F$134,6,0),"")</f>
        <v/>
      </c>
      <c r="O393" s="64" t="str">
        <f t="shared" si="79"/>
        <v/>
      </c>
      <c r="P393" s="32"/>
      <c r="Q393" s="32"/>
      <c r="R393" s="67"/>
      <c r="S393" s="140"/>
      <c r="T393" s="67"/>
      <c r="U393" s="71"/>
      <c r="V393" s="84" t="str">
        <f t="shared" si="80"/>
        <v/>
      </c>
      <c r="W393" s="118"/>
      <c r="X393" s="119"/>
      <c r="Y393" s="120"/>
      <c r="Z393" s="66" t="str">
        <f t="shared" si="71"/>
        <v xml:space="preserve"> / </v>
      </c>
      <c r="AA393" s="87" t="str">
        <f t="shared" si="72"/>
        <v/>
      </c>
      <c r="AB393" s="87" t="str">
        <f>IF(I393="","",IF(I393="中間容量",J393,INDEX(※編集不可※選択項目!$E$2:$E$15,MATCH(新規登録用!I393,※編集不可※選択項目!$F$2:$F$15,0))))</f>
        <v/>
      </c>
      <c r="AC393" s="89" t="str">
        <f t="shared" si="81"/>
        <v/>
      </c>
      <c r="AD393" s="123">
        <f t="shared" si="82"/>
        <v>0</v>
      </c>
      <c r="AE393" s="123">
        <f t="shared" si="73"/>
        <v>0</v>
      </c>
      <c r="AF393" s="123" t="str">
        <f t="shared" si="83"/>
        <v/>
      </c>
      <c r="AG393" s="124">
        <f t="shared" si="74"/>
        <v>0</v>
      </c>
      <c r="AH393" s="124">
        <f t="shared" si="75"/>
        <v>0</v>
      </c>
    </row>
    <row r="394" spans="1:34" ht="25.15" customHeight="1">
      <c r="A394" s="55">
        <f t="shared" si="70"/>
        <v>383</v>
      </c>
      <c r="B394" s="56" t="str">
        <f t="shared" si="76"/>
        <v/>
      </c>
      <c r="C394" s="131"/>
      <c r="D394" s="57" t="str">
        <f t="shared" si="77"/>
        <v/>
      </c>
      <c r="E394" s="57" t="str">
        <f t="shared" si="78"/>
        <v/>
      </c>
      <c r="F394" s="32"/>
      <c r="G394" s="32"/>
      <c r="H394" s="32"/>
      <c r="I394" s="32"/>
      <c r="J394" s="147"/>
      <c r="K394" s="33" t="str">
        <f>IF(I394="中間容量","項番11に入力してください",IFERROR(VLOOKUP(Z394,※編集不可※選択項目!$U$4:$V$195,2,0),""))</f>
        <v/>
      </c>
      <c r="L394" s="147"/>
      <c r="M394" s="149"/>
      <c r="N394" s="64" t="str">
        <f>IFERROR(VLOOKUP(C394,Sheet1!$A$2:$F$134,6,0),"")</f>
        <v/>
      </c>
      <c r="O394" s="64" t="str">
        <f t="shared" si="79"/>
        <v/>
      </c>
      <c r="P394" s="32"/>
      <c r="Q394" s="32"/>
      <c r="R394" s="67"/>
      <c r="S394" s="140"/>
      <c r="T394" s="67"/>
      <c r="U394" s="71"/>
      <c r="V394" s="84" t="str">
        <f t="shared" si="80"/>
        <v/>
      </c>
      <c r="W394" s="118"/>
      <c r="X394" s="119"/>
      <c r="Y394" s="120"/>
      <c r="Z394" s="66" t="str">
        <f t="shared" si="71"/>
        <v xml:space="preserve"> / </v>
      </c>
      <c r="AA394" s="87" t="str">
        <f t="shared" si="72"/>
        <v/>
      </c>
      <c r="AB394" s="87" t="str">
        <f>IF(I394="","",IF(I394="中間容量",J394,INDEX(※編集不可※選択項目!$E$2:$E$15,MATCH(新規登録用!I394,※編集不可※選択項目!$F$2:$F$15,0))))</f>
        <v/>
      </c>
      <c r="AC394" s="89" t="str">
        <f t="shared" si="81"/>
        <v/>
      </c>
      <c r="AD394" s="123">
        <f t="shared" si="82"/>
        <v>0</v>
      </c>
      <c r="AE394" s="123">
        <f t="shared" si="73"/>
        <v>0</v>
      </c>
      <c r="AF394" s="123" t="str">
        <f t="shared" si="83"/>
        <v/>
      </c>
      <c r="AG394" s="124">
        <f t="shared" si="74"/>
        <v>0</v>
      </c>
      <c r="AH394" s="124">
        <f t="shared" si="75"/>
        <v>0</v>
      </c>
    </row>
    <row r="395" spans="1:34" ht="25.15" customHeight="1">
      <c r="A395" s="55">
        <f t="shared" si="70"/>
        <v>384</v>
      </c>
      <c r="B395" s="56" t="str">
        <f t="shared" si="76"/>
        <v/>
      </c>
      <c r="C395" s="131"/>
      <c r="D395" s="57" t="str">
        <f t="shared" si="77"/>
        <v/>
      </c>
      <c r="E395" s="57" t="str">
        <f t="shared" si="78"/>
        <v/>
      </c>
      <c r="F395" s="32"/>
      <c r="G395" s="32"/>
      <c r="H395" s="32"/>
      <c r="I395" s="32"/>
      <c r="J395" s="147"/>
      <c r="K395" s="33" t="str">
        <f>IF(I395="中間容量","項番11に入力してください",IFERROR(VLOOKUP(Z395,※編集不可※選択項目!$U$4:$V$195,2,0),""))</f>
        <v/>
      </c>
      <c r="L395" s="147"/>
      <c r="M395" s="149"/>
      <c r="N395" s="64" t="str">
        <f>IFERROR(VLOOKUP(C395,Sheet1!$A$2:$F$134,6,0),"")</f>
        <v/>
      </c>
      <c r="O395" s="64" t="str">
        <f t="shared" si="79"/>
        <v/>
      </c>
      <c r="P395" s="32"/>
      <c r="Q395" s="32"/>
      <c r="R395" s="67"/>
      <c r="S395" s="140"/>
      <c r="T395" s="67"/>
      <c r="U395" s="71"/>
      <c r="V395" s="84" t="str">
        <f t="shared" si="80"/>
        <v/>
      </c>
      <c r="W395" s="118"/>
      <c r="X395" s="119"/>
      <c r="Y395" s="120"/>
      <c r="Z395" s="66" t="str">
        <f t="shared" si="71"/>
        <v xml:space="preserve"> / </v>
      </c>
      <c r="AA395" s="87" t="str">
        <f t="shared" si="72"/>
        <v/>
      </c>
      <c r="AB395" s="87" t="str">
        <f>IF(I395="","",IF(I395="中間容量",J395,INDEX(※編集不可※選択項目!$E$2:$E$15,MATCH(新規登録用!I395,※編集不可※選択項目!$F$2:$F$15,0))))</f>
        <v/>
      </c>
      <c r="AC395" s="89" t="str">
        <f t="shared" si="81"/>
        <v/>
      </c>
      <c r="AD395" s="123">
        <f t="shared" si="82"/>
        <v>0</v>
      </c>
      <c r="AE395" s="123">
        <f t="shared" si="73"/>
        <v>0</v>
      </c>
      <c r="AF395" s="123" t="str">
        <f t="shared" si="83"/>
        <v/>
      </c>
      <c r="AG395" s="124">
        <f t="shared" si="74"/>
        <v>0</v>
      </c>
      <c r="AH395" s="124">
        <f t="shared" si="75"/>
        <v>0</v>
      </c>
    </row>
    <row r="396" spans="1:34" ht="25.15" customHeight="1">
      <c r="A396" s="55">
        <f t="shared" ref="A396:A459" si="84">ROW()-11</f>
        <v>385</v>
      </c>
      <c r="B396" s="56" t="str">
        <f t="shared" si="76"/>
        <v/>
      </c>
      <c r="C396" s="131"/>
      <c r="D396" s="57" t="str">
        <f t="shared" si="77"/>
        <v/>
      </c>
      <c r="E396" s="57" t="str">
        <f t="shared" si="78"/>
        <v/>
      </c>
      <c r="F396" s="32"/>
      <c r="G396" s="32"/>
      <c r="H396" s="32"/>
      <c r="I396" s="32"/>
      <c r="J396" s="147"/>
      <c r="K396" s="33" t="str">
        <f>IF(I396="中間容量","項番11に入力してください",IFERROR(VLOOKUP(Z396,※編集不可※選択項目!$U$4:$V$195,2,0),""))</f>
        <v/>
      </c>
      <c r="L396" s="147"/>
      <c r="M396" s="149"/>
      <c r="N396" s="64" t="str">
        <f>IFERROR(VLOOKUP(C396,Sheet1!$A$2:$F$134,6,0),"")</f>
        <v/>
      </c>
      <c r="O396" s="64" t="str">
        <f t="shared" si="79"/>
        <v/>
      </c>
      <c r="P396" s="32"/>
      <c r="Q396" s="32"/>
      <c r="R396" s="67"/>
      <c r="S396" s="140"/>
      <c r="T396" s="67"/>
      <c r="U396" s="71"/>
      <c r="V396" s="84" t="str">
        <f t="shared" si="80"/>
        <v/>
      </c>
      <c r="W396" s="118"/>
      <c r="X396" s="119"/>
      <c r="Y396" s="120"/>
      <c r="Z396" s="66" t="str">
        <f t="shared" ref="Z396:Z459" si="85">C396&amp;H396&amp;" / "&amp;I396</f>
        <v xml:space="preserve"> / </v>
      </c>
      <c r="AA396" s="87" t="str">
        <f t="shared" ref="AA396:AA459" si="86">RIGHT($H396,4)</f>
        <v/>
      </c>
      <c r="AB396" s="87" t="str">
        <f>IF(I396="","",IF(I396="中間容量",J396,INDEX(※編集不可※選択項目!$E$2:$E$15,MATCH(新規登録用!I396,※編集不可※選択項目!$F$2:$F$15,0))))</f>
        <v/>
      </c>
      <c r="AC396" s="89" t="str">
        <f t="shared" si="81"/>
        <v/>
      </c>
      <c r="AD396" s="123">
        <f t="shared" si="82"/>
        <v>0</v>
      </c>
      <c r="AE396" s="123">
        <f t="shared" ref="AE396:AE459" si="87">IF(AND($G396&lt;&gt;"",COUNTIF($G396,"*■*")&gt;0,$S396=""),1,0)</f>
        <v>0</v>
      </c>
      <c r="AF396" s="123" t="str">
        <f t="shared" si="83"/>
        <v/>
      </c>
      <c r="AG396" s="124">
        <f t="shared" ref="AG396:AG459" si="88">IF(AF396="",0,COUNTIF($AF$12:$AF$1048576,AF396))</f>
        <v>0</v>
      </c>
      <c r="AH396" s="124">
        <f t="shared" ref="AH396:AH459" si="89">IF(AND(($C396&lt;&gt;""),IF($N396&gt;$O396,1,0)),1,0)</f>
        <v>0</v>
      </c>
    </row>
    <row r="397" spans="1:34" ht="25.15" customHeight="1">
      <c r="A397" s="55">
        <f t="shared" si="84"/>
        <v>386</v>
      </c>
      <c r="B397" s="56" t="str">
        <f t="shared" ref="B397:B460" si="90">IF(C397="","",$A$1)</f>
        <v/>
      </c>
      <c r="C397" s="131"/>
      <c r="D397" s="57" t="str">
        <f t="shared" ref="D397:D460" si="91">IF($C$2="","",IF($B397&lt;&gt;"",$C$2,""))</f>
        <v/>
      </c>
      <c r="E397" s="57" t="str">
        <f t="shared" ref="E397:E460" si="92">IF($F$2="","",IF($B397&lt;&gt;"",$F$2,""))</f>
        <v/>
      </c>
      <c r="F397" s="32"/>
      <c r="G397" s="32"/>
      <c r="H397" s="32"/>
      <c r="I397" s="32"/>
      <c r="J397" s="147"/>
      <c r="K397" s="33" t="str">
        <f>IF(I397="中間容量","項番11に入力してください",IFERROR(VLOOKUP(Z397,※編集不可※選択項目!$U$4:$V$195,2,0),""))</f>
        <v/>
      </c>
      <c r="L397" s="147"/>
      <c r="M397" s="149"/>
      <c r="N397" s="64" t="str">
        <f>IFERROR(VLOOKUP(C397,Sheet1!$A$2:$F$134,6,0),"")</f>
        <v/>
      </c>
      <c r="O397" s="64" t="str">
        <f t="shared" ref="O397:O460" si="93">IF(I397="中間容量",IFERROR(ROUNDDOWN(L397/M397,2),""),IFERROR(ROUNDDOWN(K397/M397,2),""))</f>
        <v/>
      </c>
      <c r="P397" s="32"/>
      <c r="Q397" s="32"/>
      <c r="R397" s="67"/>
      <c r="S397" s="140"/>
      <c r="T397" s="67"/>
      <c r="U397" s="71"/>
      <c r="V397" s="84" t="str">
        <f t="shared" ref="V397:V460" si="94">IF(G397="","",G397&amp;H397&amp;I397&amp;J397)</f>
        <v/>
      </c>
      <c r="W397" s="118"/>
      <c r="X397" s="119"/>
      <c r="Y397" s="120"/>
      <c r="Z397" s="66" t="str">
        <f t="shared" si="85"/>
        <v xml:space="preserve"> / </v>
      </c>
      <c r="AA397" s="87" t="str">
        <f t="shared" si="86"/>
        <v/>
      </c>
      <c r="AB397" s="87" t="str">
        <f>IF(I397="","",IF(I397="中間容量",J397,INDEX(※編集不可※選択項目!$E$2:$E$15,MATCH(新規登録用!I397,※編集不可※選択項目!$F$2:$F$15,0))))</f>
        <v/>
      </c>
      <c r="AC397" s="89" t="str">
        <f t="shared" ref="AC397:AC460" si="95">IF(I397="中間容量",L397,K397)</f>
        <v/>
      </c>
      <c r="AD397" s="123">
        <f t="shared" ref="AD397:AD460" si="96">IF(AND(($C397&lt;&gt;""),(OR($C$2="",$F$2="",$G$3="",F397="",G397="",H397="",I397="",AND(I397="中間容量",J397=""),M397="",P397="",Q397=""))),1,0)</f>
        <v>0</v>
      </c>
      <c r="AE397" s="123">
        <f t="shared" si="87"/>
        <v>0</v>
      </c>
      <c r="AF397" s="123" t="str">
        <f t="shared" ref="AF397:AF460" si="97">TEXT(V397,"G/標準")</f>
        <v/>
      </c>
      <c r="AG397" s="124">
        <f t="shared" si="88"/>
        <v>0</v>
      </c>
      <c r="AH397" s="124">
        <f t="shared" si="89"/>
        <v>0</v>
      </c>
    </row>
    <row r="398" spans="1:34" ht="25.15" customHeight="1">
      <c r="A398" s="55">
        <f t="shared" si="84"/>
        <v>387</v>
      </c>
      <c r="B398" s="56" t="str">
        <f t="shared" si="90"/>
        <v/>
      </c>
      <c r="C398" s="131"/>
      <c r="D398" s="57" t="str">
        <f t="shared" si="91"/>
        <v/>
      </c>
      <c r="E398" s="57" t="str">
        <f t="shared" si="92"/>
        <v/>
      </c>
      <c r="F398" s="32"/>
      <c r="G398" s="32"/>
      <c r="H398" s="32"/>
      <c r="I398" s="32"/>
      <c r="J398" s="147"/>
      <c r="K398" s="33" t="str">
        <f>IF(I398="中間容量","項番11に入力してください",IFERROR(VLOOKUP(Z398,※編集不可※選択項目!$U$4:$V$195,2,0),""))</f>
        <v/>
      </c>
      <c r="L398" s="147"/>
      <c r="M398" s="149"/>
      <c r="N398" s="64" t="str">
        <f>IFERROR(VLOOKUP(C398,Sheet1!$A$2:$F$134,6,0),"")</f>
        <v/>
      </c>
      <c r="O398" s="64" t="str">
        <f t="shared" si="93"/>
        <v/>
      </c>
      <c r="P398" s="32"/>
      <c r="Q398" s="32"/>
      <c r="R398" s="67"/>
      <c r="S398" s="140"/>
      <c r="T398" s="67"/>
      <c r="U398" s="71"/>
      <c r="V398" s="84" t="str">
        <f t="shared" si="94"/>
        <v/>
      </c>
      <c r="W398" s="118"/>
      <c r="X398" s="119"/>
      <c r="Y398" s="120"/>
      <c r="Z398" s="66" t="str">
        <f t="shared" si="85"/>
        <v xml:space="preserve"> / </v>
      </c>
      <c r="AA398" s="87" t="str">
        <f t="shared" si="86"/>
        <v/>
      </c>
      <c r="AB398" s="87" t="str">
        <f>IF(I398="","",IF(I398="中間容量",J398,INDEX(※編集不可※選択項目!$E$2:$E$15,MATCH(新規登録用!I398,※編集不可※選択項目!$F$2:$F$15,0))))</f>
        <v/>
      </c>
      <c r="AC398" s="89" t="str">
        <f t="shared" si="95"/>
        <v/>
      </c>
      <c r="AD398" s="123">
        <f t="shared" si="96"/>
        <v>0</v>
      </c>
      <c r="AE398" s="123">
        <f t="shared" si="87"/>
        <v>0</v>
      </c>
      <c r="AF398" s="123" t="str">
        <f t="shared" si="97"/>
        <v/>
      </c>
      <c r="AG398" s="124">
        <f t="shared" si="88"/>
        <v>0</v>
      </c>
      <c r="AH398" s="124">
        <f t="shared" si="89"/>
        <v>0</v>
      </c>
    </row>
    <row r="399" spans="1:34" ht="25.15" customHeight="1">
      <c r="A399" s="55">
        <f t="shared" si="84"/>
        <v>388</v>
      </c>
      <c r="B399" s="56" t="str">
        <f t="shared" si="90"/>
        <v/>
      </c>
      <c r="C399" s="131"/>
      <c r="D399" s="57" t="str">
        <f t="shared" si="91"/>
        <v/>
      </c>
      <c r="E399" s="57" t="str">
        <f t="shared" si="92"/>
        <v/>
      </c>
      <c r="F399" s="32"/>
      <c r="G399" s="32"/>
      <c r="H399" s="32"/>
      <c r="I399" s="32"/>
      <c r="J399" s="147"/>
      <c r="K399" s="33" t="str">
        <f>IF(I399="中間容量","項番11に入力してください",IFERROR(VLOOKUP(Z399,※編集不可※選択項目!$U$4:$V$195,2,0),""))</f>
        <v/>
      </c>
      <c r="L399" s="147"/>
      <c r="M399" s="149"/>
      <c r="N399" s="64" t="str">
        <f>IFERROR(VLOOKUP(C399,Sheet1!$A$2:$F$134,6,0),"")</f>
        <v/>
      </c>
      <c r="O399" s="64" t="str">
        <f t="shared" si="93"/>
        <v/>
      </c>
      <c r="P399" s="32"/>
      <c r="Q399" s="32"/>
      <c r="R399" s="67"/>
      <c r="S399" s="140"/>
      <c r="T399" s="67"/>
      <c r="U399" s="71"/>
      <c r="V399" s="84" t="str">
        <f t="shared" si="94"/>
        <v/>
      </c>
      <c r="W399" s="118"/>
      <c r="X399" s="119"/>
      <c r="Y399" s="120"/>
      <c r="Z399" s="66" t="str">
        <f t="shared" si="85"/>
        <v xml:space="preserve"> / </v>
      </c>
      <c r="AA399" s="87" t="str">
        <f t="shared" si="86"/>
        <v/>
      </c>
      <c r="AB399" s="87" t="str">
        <f>IF(I399="","",IF(I399="中間容量",J399,INDEX(※編集不可※選択項目!$E$2:$E$15,MATCH(新規登録用!I399,※編集不可※選択項目!$F$2:$F$15,0))))</f>
        <v/>
      </c>
      <c r="AC399" s="89" t="str">
        <f t="shared" si="95"/>
        <v/>
      </c>
      <c r="AD399" s="123">
        <f t="shared" si="96"/>
        <v>0</v>
      </c>
      <c r="AE399" s="123">
        <f t="shared" si="87"/>
        <v>0</v>
      </c>
      <c r="AF399" s="123" t="str">
        <f t="shared" si="97"/>
        <v/>
      </c>
      <c r="AG399" s="124">
        <f t="shared" si="88"/>
        <v>0</v>
      </c>
      <c r="AH399" s="124">
        <f t="shared" si="89"/>
        <v>0</v>
      </c>
    </row>
    <row r="400" spans="1:34" ht="25.15" customHeight="1">
      <c r="A400" s="55">
        <f t="shared" si="84"/>
        <v>389</v>
      </c>
      <c r="B400" s="56" t="str">
        <f t="shared" si="90"/>
        <v/>
      </c>
      <c r="C400" s="131"/>
      <c r="D400" s="57" t="str">
        <f t="shared" si="91"/>
        <v/>
      </c>
      <c r="E400" s="57" t="str">
        <f t="shared" si="92"/>
        <v/>
      </c>
      <c r="F400" s="32"/>
      <c r="G400" s="32"/>
      <c r="H400" s="32"/>
      <c r="I400" s="32"/>
      <c r="J400" s="147"/>
      <c r="K400" s="33" t="str">
        <f>IF(I400="中間容量","項番11に入力してください",IFERROR(VLOOKUP(Z400,※編集不可※選択項目!$U$4:$V$195,2,0),""))</f>
        <v/>
      </c>
      <c r="L400" s="147"/>
      <c r="M400" s="149"/>
      <c r="N400" s="64" t="str">
        <f>IFERROR(VLOOKUP(C400,Sheet1!$A$2:$F$134,6,0),"")</f>
        <v/>
      </c>
      <c r="O400" s="64" t="str">
        <f t="shared" si="93"/>
        <v/>
      </c>
      <c r="P400" s="32"/>
      <c r="Q400" s="32"/>
      <c r="R400" s="67"/>
      <c r="S400" s="140"/>
      <c r="T400" s="67"/>
      <c r="U400" s="71"/>
      <c r="V400" s="84" t="str">
        <f t="shared" si="94"/>
        <v/>
      </c>
      <c r="W400" s="118"/>
      <c r="X400" s="119"/>
      <c r="Y400" s="120"/>
      <c r="Z400" s="66" t="str">
        <f t="shared" si="85"/>
        <v xml:space="preserve"> / </v>
      </c>
      <c r="AA400" s="87" t="str">
        <f t="shared" si="86"/>
        <v/>
      </c>
      <c r="AB400" s="87" t="str">
        <f>IF(I400="","",IF(I400="中間容量",J400,INDEX(※編集不可※選択項目!$E$2:$E$15,MATCH(新規登録用!I400,※編集不可※選択項目!$F$2:$F$15,0))))</f>
        <v/>
      </c>
      <c r="AC400" s="89" t="str">
        <f t="shared" si="95"/>
        <v/>
      </c>
      <c r="AD400" s="123">
        <f t="shared" si="96"/>
        <v>0</v>
      </c>
      <c r="AE400" s="123">
        <f t="shared" si="87"/>
        <v>0</v>
      </c>
      <c r="AF400" s="123" t="str">
        <f t="shared" si="97"/>
        <v/>
      </c>
      <c r="AG400" s="124">
        <f t="shared" si="88"/>
        <v>0</v>
      </c>
      <c r="AH400" s="124">
        <f t="shared" si="89"/>
        <v>0</v>
      </c>
    </row>
    <row r="401" spans="1:34" ht="25.15" customHeight="1">
      <c r="A401" s="55">
        <f t="shared" si="84"/>
        <v>390</v>
      </c>
      <c r="B401" s="56" t="str">
        <f t="shared" si="90"/>
        <v/>
      </c>
      <c r="C401" s="131"/>
      <c r="D401" s="57" t="str">
        <f t="shared" si="91"/>
        <v/>
      </c>
      <c r="E401" s="57" t="str">
        <f t="shared" si="92"/>
        <v/>
      </c>
      <c r="F401" s="32"/>
      <c r="G401" s="32"/>
      <c r="H401" s="32"/>
      <c r="I401" s="32"/>
      <c r="J401" s="147"/>
      <c r="K401" s="33" t="str">
        <f>IF(I401="中間容量","項番11に入力してください",IFERROR(VLOOKUP(Z401,※編集不可※選択項目!$U$4:$V$195,2,0),""))</f>
        <v/>
      </c>
      <c r="L401" s="147"/>
      <c r="M401" s="149"/>
      <c r="N401" s="64" t="str">
        <f>IFERROR(VLOOKUP(C401,Sheet1!$A$2:$F$134,6,0),"")</f>
        <v/>
      </c>
      <c r="O401" s="64" t="str">
        <f t="shared" si="93"/>
        <v/>
      </c>
      <c r="P401" s="32"/>
      <c r="Q401" s="32"/>
      <c r="R401" s="67"/>
      <c r="S401" s="140"/>
      <c r="T401" s="67"/>
      <c r="U401" s="71"/>
      <c r="V401" s="84" t="str">
        <f t="shared" si="94"/>
        <v/>
      </c>
      <c r="W401" s="118"/>
      <c r="X401" s="119"/>
      <c r="Y401" s="120"/>
      <c r="Z401" s="66" t="str">
        <f t="shared" si="85"/>
        <v xml:space="preserve"> / </v>
      </c>
      <c r="AA401" s="87" t="str">
        <f t="shared" si="86"/>
        <v/>
      </c>
      <c r="AB401" s="87" t="str">
        <f>IF(I401="","",IF(I401="中間容量",J401,INDEX(※編集不可※選択項目!$E$2:$E$15,MATCH(新規登録用!I401,※編集不可※選択項目!$F$2:$F$15,0))))</f>
        <v/>
      </c>
      <c r="AC401" s="89" t="str">
        <f t="shared" si="95"/>
        <v/>
      </c>
      <c r="AD401" s="123">
        <f t="shared" si="96"/>
        <v>0</v>
      </c>
      <c r="AE401" s="123">
        <f t="shared" si="87"/>
        <v>0</v>
      </c>
      <c r="AF401" s="123" t="str">
        <f t="shared" si="97"/>
        <v/>
      </c>
      <c r="AG401" s="124">
        <f t="shared" si="88"/>
        <v>0</v>
      </c>
      <c r="AH401" s="124">
        <f t="shared" si="89"/>
        <v>0</v>
      </c>
    </row>
    <row r="402" spans="1:34" ht="25.15" customHeight="1">
      <c r="A402" s="55">
        <f t="shared" si="84"/>
        <v>391</v>
      </c>
      <c r="B402" s="56" t="str">
        <f t="shared" si="90"/>
        <v/>
      </c>
      <c r="C402" s="131"/>
      <c r="D402" s="57" t="str">
        <f t="shared" si="91"/>
        <v/>
      </c>
      <c r="E402" s="57" t="str">
        <f t="shared" si="92"/>
        <v/>
      </c>
      <c r="F402" s="32"/>
      <c r="G402" s="32"/>
      <c r="H402" s="32"/>
      <c r="I402" s="32"/>
      <c r="J402" s="147"/>
      <c r="K402" s="33" t="str">
        <f>IF(I402="中間容量","項番11に入力してください",IFERROR(VLOOKUP(Z402,※編集不可※選択項目!$U$4:$V$195,2,0),""))</f>
        <v/>
      </c>
      <c r="L402" s="147"/>
      <c r="M402" s="149"/>
      <c r="N402" s="64" t="str">
        <f>IFERROR(VLOOKUP(C402,Sheet1!$A$2:$F$134,6,0),"")</f>
        <v/>
      </c>
      <c r="O402" s="64" t="str">
        <f t="shared" si="93"/>
        <v/>
      </c>
      <c r="P402" s="32"/>
      <c r="Q402" s="32"/>
      <c r="R402" s="67"/>
      <c r="S402" s="140"/>
      <c r="T402" s="67"/>
      <c r="U402" s="71"/>
      <c r="V402" s="84" t="str">
        <f t="shared" si="94"/>
        <v/>
      </c>
      <c r="W402" s="118"/>
      <c r="X402" s="119"/>
      <c r="Y402" s="120"/>
      <c r="Z402" s="66" t="str">
        <f t="shared" si="85"/>
        <v xml:space="preserve"> / </v>
      </c>
      <c r="AA402" s="87" t="str">
        <f t="shared" si="86"/>
        <v/>
      </c>
      <c r="AB402" s="87" t="str">
        <f>IF(I402="","",IF(I402="中間容量",J402,INDEX(※編集不可※選択項目!$E$2:$E$15,MATCH(新規登録用!I402,※編集不可※選択項目!$F$2:$F$15,0))))</f>
        <v/>
      </c>
      <c r="AC402" s="89" t="str">
        <f t="shared" si="95"/>
        <v/>
      </c>
      <c r="AD402" s="123">
        <f t="shared" si="96"/>
        <v>0</v>
      </c>
      <c r="AE402" s="123">
        <f t="shared" si="87"/>
        <v>0</v>
      </c>
      <c r="AF402" s="123" t="str">
        <f t="shared" si="97"/>
        <v/>
      </c>
      <c r="AG402" s="124">
        <f t="shared" si="88"/>
        <v>0</v>
      </c>
      <c r="AH402" s="124">
        <f t="shared" si="89"/>
        <v>0</v>
      </c>
    </row>
    <row r="403" spans="1:34" ht="25.15" customHeight="1">
      <c r="A403" s="55">
        <f t="shared" si="84"/>
        <v>392</v>
      </c>
      <c r="B403" s="56" t="str">
        <f t="shared" si="90"/>
        <v/>
      </c>
      <c r="C403" s="131"/>
      <c r="D403" s="57" t="str">
        <f t="shared" si="91"/>
        <v/>
      </c>
      <c r="E403" s="57" t="str">
        <f t="shared" si="92"/>
        <v/>
      </c>
      <c r="F403" s="32"/>
      <c r="G403" s="32"/>
      <c r="H403" s="32"/>
      <c r="I403" s="32"/>
      <c r="J403" s="147"/>
      <c r="K403" s="33" t="str">
        <f>IF(I403="中間容量","項番11に入力してください",IFERROR(VLOOKUP(Z403,※編集不可※選択項目!$U$4:$V$195,2,0),""))</f>
        <v/>
      </c>
      <c r="L403" s="147"/>
      <c r="M403" s="149"/>
      <c r="N403" s="64" t="str">
        <f>IFERROR(VLOOKUP(C403,Sheet1!$A$2:$F$134,6,0),"")</f>
        <v/>
      </c>
      <c r="O403" s="64" t="str">
        <f t="shared" si="93"/>
        <v/>
      </c>
      <c r="P403" s="32"/>
      <c r="Q403" s="32"/>
      <c r="R403" s="67"/>
      <c r="S403" s="140"/>
      <c r="T403" s="67"/>
      <c r="U403" s="71"/>
      <c r="V403" s="84" t="str">
        <f t="shared" si="94"/>
        <v/>
      </c>
      <c r="W403" s="118"/>
      <c r="X403" s="119"/>
      <c r="Y403" s="120"/>
      <c r="Z403" s="66" t="str">
        <f t="shared" si="85"/>
        <v xml:space="preserve"> / </v>
      </c>
      <c r="AA403" s="87" t="str">
        <f t="shared" si="86"/>
        <v/>
      </c>
      <c r="AB403" s="87" t="str">
        <f>IF(I403="","",IF(I403="中間容量",J403,INDEX(※編集不可※選択項目!$E$2:$E$15,MATCH(新規登録用!I403,※編集不可※選択項目!$F$2:$F$15,0))))</f>
        <v/>
      </c>
      <c r="AC403" s="89" t="str">
        <f t="shared" si="95"/>
        <v/>
      </c>
      <c r="AD403" s="123">
        <f t="shared" si="96"/>
        <v>0</v>
      </c>
      <c r="AE403" s="123">
        <f t="shared" si="87"/>
        <v>0</v>
      </c>
      <c r="AF403" s="123" t="str">
        <f t="shared" si="97"/>
        <v/>
      </c>
      <c r="AG403" s="124">
        <f t="shared" si="88"/>
        <v>0</v>
      </c>
      <c r="AH403" s="124">
        <f t="shared" si="89"/>
        <v>0</v>
      </c>
    </row>
    <row r="404" spans="1:34" ht="25.15" customHeight="1">
      <c r="A404" s="55">
        <f t="shared" si="84"/>
        <v>393</v>
      </c>
      <c r="B404" s="56" t="str">
        <f t="shared" si="90"/>
        <v/>
      </c>
      <c r="C404" s="131"/>
      <c r="D404" s="57" t="str">
        <f t="shared" si="91"/>
        <v/>
      </c>
      <c r="E404" s="57" t="str">
        <f t="shared" si="92"/>
        <v/>
      </c>
      <c r="F404" s="32"/>
      <c r="G404" s="32"/>
      <c r="H404" s="32"/>
      <c r="I404" s="32"/>
      <c r="J404" s="147"/>
      <c r="K404" s="33" t="str">
        <f>IF(I404="中間容量","項番11に入力してください",IFERROR(VLOOKUP(Z404,※編集不可※選択項目!$U$4:$V$195,2,0),""))</f>
        <v/>
      </c>
      <c r="L404" s="147"/>
      <c r="M404" s="149"/>
      <c r="N404" s="64" t="str">
        <f>IFERROR(VLOOKUP(C404,Sheet1!$A$2:$F$134,6,0),"")</f>
        <v/>
      </c>
      <c r="O404" s="64" t="str">
        <f t="shared" si="93"/>
        <v/>
      </c>
      <c r="P404" s="32"/>
      <c r="Q404" s="32"/>
      <c r="R404" s="67"/>
      <c r="S404" s="140"/>
      <c r="T404" s="67"/>
      <c r="U404" s="71"/>
      <c r="V404" s="84" t="str">
        <f t="shared" si="94"/>
        <v/>
      </c>
      <c r="W404" s="118"/>
      <c r="X404" s="119"/>
      <c r="Y404" s="120"/>
      <c r="Z404" s="66" t="str">
        <f t="shared" si="85"/>
        <v xml:space="preserve"> / </v>
      </c>
      <c r="AA404" s="87" t="str">
        <f t="shared" si="86"/>
        <v/>
      </c>
      <c r="AB404" s="87" t="str">
        <f>IF(I404="","",IF(I404="中間容量",J404,INDEX(※編集不可※選択項目!$E$2:$E$15,MATCH(新規登録用!I404,※編集不可※選択項目!$F$2:$F$15,0))))</f>
        <v/>
      </c>
      <c r="AC404" s="89" t="str">
        <f t="shared" si="95"/>
        <v/>
      </c>
      <c r="AD404" s="123">
        <f t="shared" si="96"/>
        <v>0</v>
      </c>
      <c r="AE404" s="123">
        <f t="shared" si="87"/>
        <v>0</v>
      </c>
      <c r="AF404" s="123" t="str">
        <f t="shared" si="97"/>
        <v/>
      </c>
      <c r="AG404" s="124">
        <f t="shared" si="88"/>
        <v>0</v>
      </c>
      <c r="AH404" s="124">
        <f t="shared" si="89"/>
        <v>0</v>
      </c>
    </row>
    <row r="405" spans="1:34" ht="25.15" customHeight="1">
      <c r="A405" s="55">
        <f t="shared" si="84"/>
        <v>394</v>
      </c>
      <c r="B405" s="56" t="str">
        <f t="shared" si="90"/>
        <v/>
      </c>
      <c r="C405" s="131"/>
      <c r="D405" s="57" t="str">
        <f t="shared" si="91"/>
        <v/>
      </c>
      <c r="E405" s="57" t="str">
        <f t="shared" si="92"/>
        <v/>
      </c>
      <c r="F405" s="32"/>
      <c r="G405" s="32"/>
      <c r="H405" s="32"/>
      <c r="I405" s="32"/>
      <c r="J405" s="147"/>
      <c r="K405" s="33" t="str">
        <f>IF(I405="中間容量","項番11に入力してください",IFERROR(VLOOKUP(Z405,※編集不可※選択項目!$U$4:$V$195,2,0),""))</f>
        <v/>
      </c>
      <c r="L405" s="147"/>
      <c r="M405" s="149"/>
      <c r="N405" s="64" t="str">
        <f>IFERROR(VLOOKUP(C405,Sheet1!$A$2:$F$134,6,0),"")</f>
        <v/>
      </c>
      <c r="O405" s="64" t="str">
        <f t="shared" si="93"/>
        <v/>
      </c>
      <c r="P405" s="32"/>
      <c r="Q405" s="32"/>
      <c r="R405" s="67"/>
      <c r="S405" s="140"/>
      <c r="T405" s="67"/>
      <c r="U405" s="71"/>
      <c r="V405" s="84" t="str">
        <f t="shared" si="94"/>
        <v/>
      </c>
      <c r="W405" s="118"/>
      <c r="X405" s="119"/>
      <c r="Y405" s="120"/>
      <c r="Z405" s="66" t="str">
        <f t="shared" si="85"/>
        <v xml:space="preserve"> / </v>
      </c>
      <c r="AA405" s="87" t="str">
        <f t="shared" si="86"/>
        <v/>
      </c>
      <c r="AB405" s="87" t="str">
        <f>IF(I405="","",IF(I405="中間容量",J405,INDEX(※編集不可※選択項目!$E$2:$E$15,MATCH(新規登録用!I405,※編集不可※選択項目!$F$2:$F$15,0))))</f>
        <v/>
      </c>
      <c r="AC405" s="89" t="str">
        <f t="shared" si="95"/>
        <v/>
      </c>
      <c r="AD405" s="123">
        <f t="shared" si="96"/>
        <v>0</v>
      </c>
      <c r="AE405" s="123">
        <f t="shared" si="87"/>
        <v>0</v>
      </c>
      <c r="AF405" s="123" t="str">
        <f t="shared" si="97"/>
        <v/>
      </c>
      <c r="AG405" s="124">
        <f t="shared" si="88"/>
        <v>0</v>
      </c>
      <c r="AH405" s="124">
        <f t="shared" si="89"/>
        <v>0</v>
      </c>
    </row>
    <row r="406" spans="1:34" ht="25.15" customHeight="1">
      <c r="A406" s="55">
        <f t="shared" si="84"/>
        <v>395</v>
      </c>
      <c r="B406" s="56" t="str">
        <f t="shared" si="90"/>
        <v/>
      </c>
      <c r="C406" s="131"/>
      <c r="D406" s="57" t="str">
        <f t="shared" si="91"/>
        <v/>
      </c>
      <c r="E406" s="57" t="str">
        <f t="shared" si="92"/>
        <v/>
      </c>
      <c r="F406" s="32"/>
      <c r="G406" s="32"/>
      <c r="H406" s="32"/>
      <c r="I406" s="32"/>
      <c r="J406" s="147"/>
      <c r="K406" s="33" t="str">
        <f>IF(I406="中間容量","項番11に入力してください",IFERROR(VLOOKUP(Z406,※編集不可※選択項目!$U$4:$V$195,2,0),""))</f>
        <v/>
      </c>
      <c r="L406" s="147"/>
      <c r="M406" s="149"/>
      <c r="N406" s="64" t="str">
        <f>IFERROR(VLOOKUP(C406,Sheet1!$A$2:$F$134,6,0),"")</f>
        <v/>
      </c>
      <c r="O406" s="64" t="str">
        <f t="shared" si="93"/>
        <v/>
      </c>
      <c r="P406" s="32"/>
      <c r="Q406" s="32"/>
      <c r="R406" s="67"/>
      <c r="S406" s="140"/>
      <c r="T406" s="67"/>
      <c r="U406" s="71"/>
      <c r="V406" s="84" t="str">
        <f t="shared" si="94"/>
        <v/>
      </c>
      <c r="W406" s="118"/>
      <c r="X406" s="119"/>
      <c r="Y406" s="120"/>
      <c r="Z406" s="66" t="str">
        <f t="shared" si="85"/>
        <v xml:space="preserve"> / </v>
      </c>
      <c r="AA406" s="87" t="str">
        <f t="shared" si="86"/>
        <v/>
      </c>
      <c r="AB406" s="87" t="str">
        <f>IF(I406="","",IF(I406="中間容量",J406,INDEX(※編集不可※選択項目!$E$2:$E$15,MATCH(新規登録用!I406,※編集不可※選択項目!$F$2:$F$15,0))))</f>
        <v/>
      </c>
      <c r="AC406" s="89" t="str">
        <f t="shared" si="95"/>
        <v/>
      </c>
      <c r="AD406" s="123">
        <f t="shared" si="96"/>
        <v>0</v>
      </c>
      <c r="AE406" s="123">
        <f t="shared" si="87"/>
        <v>0</v>
      </c>
      <c r="AF406" s="123" t="str">
        <f t="shared" si="97"/>
        <v/>
      </c>
      <c r="AG406" s="124">
        <f t="shared" si="88"/>
        <v>0</v>
      </c>
      <c r="AH406" s="124">
        <f t="shared" si="89"/>
        <v>0</v>
      </c>
    </row>
    <row r="407" spans="1:34" ht="25.15" customHeight="1">
      <c r="A407" s="55">
        <f t="shared" si="84"/>
        <v>396</v>
      </c>
      <c r="B407" s="56" t="str">
        <f t="shared" si="90"/>
        <v/>
      </c>
      <c r="C407" s="131"/>
      <c r="D407" s="57" t="str">
        <f t="shared" si="91"/>
        <v/>
      </c>
      <c r="E407" s="57" t="str">
        <f t="shared" si="92"/>
        <v/>
      </c>
      <c r="F407" s="32"/>
      <c r="G407" s="32"/>
      <c r="H407" s="32"/>
      <c r="I407" s="32"/>
      <c r="J407" s="147"/>
      <c r="K407" s="33" t="str">
        <f>IF(I407="中間容量","項番11に入力してください",IFERROR(VLOOKUP(Z407,※編集不可※選択項目!$U$4:$V$195,2,0),""))</f>
        <v/>
      </c>
      <c r="L407" s="147"/>
      <c r="M407" s="149"/>
      <c r="N407" s="64" t="str">
        <f>IFERROR(VLOOKUP(C407,Sheet1!$A$2:$F$134,6,0),"")</f>
        <v/>
      </c>
      <c r="O407" s="64" t="str">
        <f t="shared" si="93"/>
        <v/>
      </c>
      <c r="P407" s="32"/>
      <c r="Q407" s="32"/>
      <c r="R407" s="67"/>
      <c r="S407" s="140"/>
      <c r="T407" s="67"/>
      <c r="U407" s="71"/>
      <c r="V407" s="84" t="str">
        <f t="shared" si="94"/>
        <v/>
      </c>
      <c r="W407" s="118"/>
      <c r="X407" s="119"/>
      <c r="Y407" s="120"/>
      <c r="Z407" s="66" t="str">
        <f t="shared" si="85"/>
        <v xml:space="preserve"> / </v>
      </c>
      <c r="AA407" s="87" t="str">
        <f t="shared" si="86"/>
        <v/>
      </c>
      <c r="AB407" s="87" t="str">
        <f>IF(I407="","",IF(I407="中間容量",J407,INDEX(※編集不可※選択項目!$E$2:$E$15,MATCH(新規登録用!I407,※編集不可※選択項目!$F$2:$F$15,0))))</f>
        <v/>
      </c>
      <c r="AC407" s="89" t="str">
        <f t="shared" si="95"/>
        <v/>
      </c>
      <c r="AD407" s="123">
        <f t="shared" si="96"/>
        <v>0</v>
      </c>
      <c r="AE407" s="123">
        <f t="shared" si="87"/>
        <v>0</v>
      </c>
      <c r="AF407" s="123" t="str">
        <f t="shared" si="97"/>
        <v/>
      </c>
      <c r="AG407" s="124">
        <f t="shared" si="88"/>
        <v>0</v>
      </c>
      <c r="AH407" s="124">
        <f t="shared" si="89"/>
        <v>0</v>
      </c>
    </row>
    <row r="408" spans="1:34" ht="25.15" customHeight="1">
      <c r="A408" s="55">
        <f t="shared" si="84"/>
        <v>397</v>
      </c>
      <c r="B408" s="56" t="str">
        <f t="shared" si="90"/>
        <v/>
      </c>
      <c r="C408" s="131"/>
      <c r="D408" s="57" t="str">
        <f t="shared" si="91"/>
        <v/>
      </c>
      <c r="E408" s="57" t="str">
        <f t="shared" si="92"/>
        <v/>
      </c>
      <c r="F408" s="32"/>
      <c r="G408" s="32"/>
      <c r="H408" s="32"/>
      <c r="I408" s="32"/>
      <c r="J408" s="147"/>
      <c r="K408" s="33" t="str">
        <f>IF(I408="中間容量","項番11に入力してください",IFERROR(VLOOKUP(Z408,※編集不可※選択項目!$U$4:$V$195,2,0),""))</f>
        <v/>
      </c>
      <c r="L408" s="147"/>
      <c r="M408" s="149"/>
      <c r="N408" s="64" t="str">
        <f>IFERROR(VLOOKUP(C408,Sheet1!$A$2:$F$134,6,0),"")</f>
        <v/>
      </c>
      <c r="O408" s="64" t="str">
        <f t="shared" si="93"/>
        <v/>
      </c>
      <c r="P408" s="32"/>
      <c r="Q408" s="32"/>
      <c r="R408" s="67"/>
      <c r="S408" s="140"/>
      <c r="T408" s="67"/>
      <c r="U408" s="71"/>
      <c r="V408" s="84" t="str">
        <f t="shared" si="94"/>
        <v/>
      </c>
      <c r="W408" s="118"/>
      <c r="X408" s="119"/>
      <c r="Y408" s="120"/>
      <c r="Z408" s="66" t="str">
        <f t="shared" si="85"/>
        <v xml:space="preserve"> / </v>
      </c>
      <c r="AA408" s="87" t="str">
        <f t="shared" si="86"/>
        <v/>
      </c>
      <c r="AB408" s="87" t="str">
        <f>IF(I408="","",IF(I408="中間容量",J408,INDEX(※編集不可※選択項目!$E$2:$E$15,MATCH(新規登録用!I408,※編集不可※選択項目!$F$2:$F$15,0))))</f>
        <v/>
      </c>
      <c r="AC408" s="89" t="str">
        <f t="shared" si="95"/>
        <v/>
      </c>
      <c r="AD408" s="123">
        <f t="shared" si="96"/>
        <v>0</v>
      </c>
      <c r="AE408" s="123">
        <f t="shared" si="87"/>
        <v>0</v>
      </c>
      <c r="AF408" s="123" t="str">
        <f t="shared" si="97"/>
        <v/>
      </c>
      <c r="AG408" s="124">
        <f t="shared" si="88"/>
        <v>0</v>
      </c>
      <c r="AH408" s="124">
        <f t="shared" si="89"/>
        <v>0</v>
      </c>
    </row>
    <row r="409" spans="1:34" ht="25.15" customHeight="1">
      <c r="A409" s="55">
        <f t="shared" si="84"/>
        <v>398</v>
      </c>
      <c r="B409" s="56" t="str">
        <f t="shared" si="90"/>
        <v/>
      </c>
      <c r="C409" s="131"/>
      <c r="D409" s="57" t="str">
        <f t="shared" si="91"/>
        <v/>
      </c>
      <c r="E409" s="57" t="str">
        <f t="shared" si="92"/>
        <v/>
      </c>
      <c r="F409" s="32"/>
      <c r="G409" s="32"/>
      <c r="H409" s="32"/>
      <c r="I409" s="32"/>
      <c r="J409" s="147"/>
      <c r="K409" s="33" t="str">
        <f>IF(I409="中間容量","項番11に入力してください",IFERROR(VLOOKUP(Z409,※編集不可※選択項目!$U$4:$V$195,2,0),""))</f>
        <v/>
      </c>
      <c r="L409" s="147"/>
      <c r="M409" s="149"/>
      <c r="N409" s="64" t="str">
        <f>IFERROR(VLOOKUP(C409,Sheet1!$A$2:$F$134,6,0),"")</f>
        <v/>
      </c>
      <c r="O409" s="64" t="str">
        <f t="shared" si="93"/>
        <v/>
      </c>
      <c r="P409" s="32"/>
      <c r="Q409" s="32"/>
      <c r="R409" s="67"/>
      <c r="S409" s="140"/>
      <c r="T409" s="67"/>
      <c r="U409" s="71"/>
      <c r="V409" s="84" t="str">
        <f t="shared" si="94"/>
        <v/>
      </c>
      <c r="W409" s="118"/>
      <c r="X409" s="119"/>
      <c r="Y409" s="120"/>
      <c r="Z409" s="66" t="str">
        <f t="shared" si="85"/>
        <v xml:space="preserve"> / </v>
      </c>
      <c r="AA409" s="87" t="str">
        <f t="shared" si="86"/>
        <v/>
      </c>
      <c r="AB409" s="87" t="str">
        <f>IF(I409="","",IF(I409="中間容量",J409,INDEX(※編集不可※選択項目!$E$2:$E$15,MATCH(新規登録用!I409,※編集不可※選択項目!$F$2:$F$15,0))))</f>
        <v/>
      </c>
      <c r="AC409" s="89" t="str">
        <f t="shared" si="95"/>
        <v/>
      </c>
      <c r="AD409" s="123">
        <f t="shared" si="96"/>
        <v>0</v>
      </c>
      <c r="AE409" s="123">
        <f t="shared" si="87"/>
        <v>0</v>
      </c>
      <c r="AF409" s="123" t="str">
        <f t="shared" si="97"/>
        <v/>
      </c>
      <c r="AG409" s="124">
        <f t="shared" si="88"/>
        <v>0</v>
      </c>
      <c r="AH409" s="124">
        <f t="shared" si="89"/>
        <v>0</v>
      </c>
    </row>
    <row r="410" spans="1:34" ht="25.15" customHeight="1">
      <c r="A410" s="55">
        <f t="shared" si="84"/>
        <v>399</v>
      </c>
      <c r="B410" s="56" t="str">
        <f t="shared" si="90"/>
        <v/>
      </c>
      <c r="C410" s="131"/>
      <c r="D410" s="57" t="str">
        <f t="shared" si="91"/>
        <v/>
      </c>
      <c r="E410" s="57" t="str">
        <f t="shared" si="92"/>
        <v/>
      </c>
      <c r="F410" s="32"/>
      <c r="G410" s="32"/>
      <c r="H410" s="32"/>
      <c r="I410" s="32"/>
      <c r="J410" s="147"/>
      <c r="K410" s="33" t="str">
        <f>IF(I410="中間容量","項番11に入力してください",IFERROR(VLOOKUP(Z410,※編集不可※選択項目!$U$4:$V$195,2,0),""))</f>
        <v/>
      </c>
      <c r="L410" s="147"/>
      <c r="M410" s="149"/>
      <c r="N410" s="64" t="str">
        <f>IFERROR(VLOOKUP(C410,Sheet1!$A$2:$F$134,6,0),"")</f>
        <v/>
      </c>
      <c r="O410" s="64" t="str">
        <f t="shared" si="93"/>
        <v/>
      </c>
      <c r="P410" s="32"/>
      <c r="Q410" s="32"/>
      <c r="R410" s="67"/>
      <c r="S410" s="140"/>
      <c r="T410" s="67"/>
      <c r="U410" s="71"/>
      <c r="V410" s="84" t="str">
        <f t="shared" si="94"/>
        <v/>
      </c>
      <c r="W410" s="118"/>
      <c r="X410" s="119"/>
      <c r="Y410" s="120"/>
      <c r="Z410" s="66" t="str">
        <f t="shared" si="85"/>
        <v xml:space="preserve"> / </v>
      </c>
      <c r="AA410" s="87" t="str">
        <f t="shared" si="86"/>
        <v/>
      </c>
      <c r="AB410" s="87" t="str">
        <f>IF(I410="","",IF(I410="中間容量",J410,INDEX(※編集不可※選択項目!$E$2:$E$15,MATCH(新規登録用!I410,※編集不可※選択項目!$F$2:$F$15,0))))</f>
        <v/>
      </c>
      <c r="AC410" s="89" t="str">
        <f t="shared" si="95"/>
        <v/>
      </c>
      <c r="AD410" s="123">
        <f t="shared" si="96"/>
        <v>0</v>
      </c>
      <c r="AE410" s="123">
        <f t="shared" si="87"/>
        <v>0</v>
      </c>
      <c r="AF410" s="123" t="str">
        <f t="shared" si="97"/>
        <v/>
      </c>
      <c r="AG410" s="124">
        <f t="shared" si="88"/>
        <v>0</v>
      </c>
      <c r="AH410" s="124">
        <f t="shared" si="89"/>
        <v>0</v>
      </c>
    </row>
    <row r="411" spans="1:34" ht="25.15" customHeight="1">
      <c r="A411" s="55">
        <f t="shared" si="84"/>
        <v>400</v>
      </c>
      <c r="B411" s="56" t="str">
        <f t="shared" si="90"/>
        <v/>
      </c>
      <c r="C411" s="131"/>
      <c r="D411" s="57" t="str">
        <f t="shared" si="91"/>
        <v/>
      </c>
      <c r="E411" s="57" t="str">
        <f t="shared" si="92"/>
        <v/>
      </c>
      <c r="F411" s="32"/>
      <c r="G411" s="32"/>
      <c r="H411" s="32"/>
      <c r="I411" s="32"/>
      <c r="J411" s="147"/>
      <c r="K411" s="33" t="str">
        <f>IF(I411="中間容量","項番11に入力してください",IFERROR(VLOOKUP(Z411,※編集不可※選択項目!$U$4:$V$195,2,0),""))</f>
        <v/>
      </c>
      <c r="L411" s="147"/>
      <c r="M411" s="149"/>
      <c r="N411" s="64" t="str">
        <f>IFERROR(VLOOKUP(C411,Sheet1!$A$2:$F$134,6,0),"")</f>
        <v/>
      </c>
      <c r="O411" s="64" t="str">
        <f t="shared" si="93"/>
        <v/>
      </c>
      <c r="P411" s="32"/>
      <c r="Q411" s="32"/>
      <c r="R411" s="67"/>
      <c r="S411" s="140"/>
      <c r="T411" s="67"/>
      <c r="U411" s="71"/>
      <c r="V411" s="84" t="str">
        <f t="shared" si="94"/>
        <v/>
      </c>
      <c r="W411" s="118"/>
      <c r="X411" s="119"/>
      <c r="Y411" s="120"/>
      <c r="Z411" s="66" t="str">
        <f t="shared" si="85"/>
        <v xml:space="preserve"> / </v>
      </c>
      <c r="AA411" s="87" t="str">
        <f t="shared" si="86"/>
        <v/>
      </c>
      <c r="AB411" s="87" t="str">
        <f>IF(I411="","",IF(I411="中間容量",J411,INDEX(※編集不可※選択項目!$E$2:$E$15,MATCH(新規登録用!I411,※編集不可※選択項目!$F$2:$F$15,0))))</f>
        <v/>
      </c>
      <c r="AC411" s="89" t="str">
        <f t="shared" si="95"/>
        <v/>
      </c>
      <c r="AD411" s="123">
        <f t="shared" si="96"/>
        <v>0</v>
      </c>
      <c r="AE411" s="123">
        <f t="shared" si="87"/>
        <v>0</v>
      </c>
      <c r="AF411" s="123" t="str">
        <f t="shared" si="97"/>
        <v/>
      </c>
      <c r="AG411" s="124">
        <f t="shared" si="88"/>
        <v>0</v>
      </c>
      <c r="AH411" s="124">
        <f t="shared" si="89"/>
        <v>0</v>
      </c>
    </row>
    <row r="412" spans="1:34" ht="25.15" customHeight="1">
      <c r="A412" s="55">
        <f t="shared" si="84"/>
        <v>401</v>
      </c>
      <c r="B412" s="56" t="str">
        <f t="shared" si="90"/>
        <v/>
      </c>
      <c r="C412" s="131"/>
      <c r="D412" s="57" t="str">
        <f t="shared" si="91"/>
        <v/>
      </c>
      <c r="E412" s="57" t="str">
        <f t="shared" si="92"/>
        <v/>
      </c>
      <c r="F412" s="32"/>
      <c r="G412" s="32"/>
      <c r="H412" s="32"/>
      <c r="I412" s="32"/>
      <c r="J412" s="147"/>
      <c r="K412" s="33" t="str">
        <f>IF(I412="中間容量","項番11に入力してください",IFERROR(VLOOKUP(Z412,※編集不可※選択項目!$U$4:$V$195,2,0),""))</f>
        <v/>
      </c>
      <c r="L412" s="147"/>
      <c r="M412" s="149"/>
      <c r="N412" s="64" t="str">
        <f>IFERROR(VLOOKUP(C412,Sheet1!$A$2:$F$134,6,0),"")</f>
        <v/>
      </c>
      <c r="O412" s="64" t="str">
        <f t="shared" si="93"/>
        <v/>
      </c>
      <c r="P412" s="32"/>
      <c r="Q412" s="32"/>
      <c r="R412" s="67"/>
      <c r="S412" s="140"/>
      <c r="T412" s="67"/>
      <c r="U412" s="71"/>
      <c r="V412" s="84" t="str">
        <f t="shared" si="94"/>
        <v/>
      </c>
      <c r="W412" s="118"/>
      <c r="X412" s="119"/>
      <c r="Y412" s="120"/>
      <c r="Z412" s="66" t="str">
        <f t="shared" si="85"/>
        <v xml:space="preserve"> / </v>
      </c>
      <c r="AA412" s="87" t="str">
        <f t="shared" si="86"/>
        <v/>
      </c>
      <c r="AB412" s="87" t="str">
        <f>IF(I412="","",IF(I412="中間容量",J412,INDEX(※編集不可※選択項目!$E$2:$E$15,MATCH(新規登録用!I412,※編集不可※選択項目!$F$2:$F$15,0))))</f>
        <v/>
      </c>
      <c r="AC412" s="89" t="str">
        <f t="shared" si="95"/>
        <v/>
      </c>
      <c r="AD412" s="123">
        <f t="shared" si="96"/>
        <v>0</v>
      </c>
      <c r="AE412" s="123">
        <f t="shared" si="87"/>
        <v>0</v>
      </c>
      <c r="AF412" s="123" t="str">
        <f t="shared" si="97"/>
        <v/>
      </c>
      <c r="AG412" s="124">
        <f t="shared" si="88"/>
        <v>0</v>
      </c>
      <c r="AH412" s="124">
        <f t="shared" si="89"/>
        <v>0</v>
      </c>
    </row>
    <row r="413" spans="1:34" ht="25.15" customHeight="1">
      <c r="A413" s="55">
        <f t="shared" si="84"/>
        <v>402</v>
      </c>
      <c r="B413" s="56" t="str">
        <f t="shared" si="90"/>
        <v/>
      </c>
      <c r="C413" s="131"/>
      <c r="D413" s="57" t="str">
        <f t="shared" si="91"/>
        <v/>
      </c>
      <c r="E413" s="57" t="str">
        <f t="shared" si="92"/>
        <v/>
      </c>
      <c r="F413" s="32"/>
      <c r="G413" s="32"/>
      <c r="H413" s="32"/>
      <c r="I413" s="32"/>
      <c r="J413" s="147"/>
      <c r="K413" s="33" t="str">
        <f>IF(I413="中間容量","項番11に入力してください",IFERROR(VLOOKUP(Z413,※編集不可※選択項目!$U$4:$V$195,2,0),""))</f>
        <v/>
      </c>
      <c r="L413" s="147"/>
      <c r="M413" s="149"/>
      <c r="N413" s="64" t="str">
        <f>IFERROR(VLOOKUP(C413,Sheet1!$A$2:$F$134,6,0),"")</f>
        <v/>
      </c>
      <c r="O413" s="64" t="str">
        <f t="shared" si="93"/>
        <v/>
      </c>
      <c r="P413" s="32"/>
      <c r="Q413" s="32"/>
      <c r="R413" s="67"/>
      <c r="S413" s="140"/>
      <c r="T413" s="67"/>
      <c r="U413" s="71"/>
      <c r="V413" s="84" t="str">
        <f t="shared" si="94"/>
        <v/>
      </c>
      <c r="W413" s="118"/>
      <c r="X413" s="119"/>
      <c r="Y413" s="120"/>
      <c r="Z413" s="66" t="str">
        <f t="shared" si="85"/>
        <v xml:space="preserve"> / </v>
      </c>
      <c r="AA413" s="87" t="str">
        <f t="shared" si="86"/>
        <v/>
      </c>
      <c r="AB413" s="87" t="str">
        <f>IF(I413="","",IF(I413="中間容量",J413,INDEX(※編集不可※選択項目!$E$2:$E$15,MATCH(新規登録用!I413,※編集不可※選択項目!$F$2:$F$15,0))))</f>
        <v/>
      </c>
      <c r="AC413" s="89" t="str">
        <f t="shared" si="95"/>
        <v/>
      </c>
      <c r="AD413" s="123">
        <f t="shared" si="96"/>
        <v>0</v>
      </c>
      <c r="AE413" s="123">
        <f t="shared" si="87"/>
        <v>0</v>
      </c>
      <c r="AF413" s="123" t="str">
        <f t="shared" si="97"/>
        <v/>
      </c>
      <c r="AG413" s="124">
        <f t="shared" si="88"/>
        <v>0</v>
      </c>
      <c r="AH413" s="124">
        <f t="shared" si="89"/>
        <v>0</v>
      </c>
    </row>
    <row r="414" spans="1:34" ht="25.15" customHeight="1">
      <c r="A414" s="55">
        <f t="shared" si="84"/>
        <v>403</v>
      </c>
      <c r="B414" s="56" t="str">
        <f t="shared" si="90"/>
        <v/>
      </c>
      <c r="C414" s="131"/>
      <c r="D414" s="57" t="str">
        <f t="shared" si="91"/>
        <v/>
      </c>
      <c r="E414" s="57" t="str">
        <f t="shared" si="92"/>
        <v/>
      </c>
      <c r="F414" s="32"/>
      <c r="G414" s="32"/>
      <c r="H414" s="32"/>
      <c r="I414" s="32"/>
      <c r="J414" s="147"/>
      <c r="K414" s="33" t="str">
        <f>IF(I414="中間容量","項番11に入力してください",IFERROR(VLOOKUP(Z414,※編集不可※選択項目!$U$4:$V$195,2,0),""))</f>
        <v/>
      </c>
      <c r="L414" s="147"/>
      <c r="M414" s="149"/>
      <c r="N414" s="64" t="str">
        <f>IFERROR(VLOOKUP(C414,Sheet1!$A$2:$F$134,6,0),"")</f>
        <v/>
      </c>
      <c r="O414" s="64" t="str">
        <f t="shared" si="93"/>
        <v/>
      </c>
      <c r="P414" s="32"/>
      <c r="Q414" s="32"/>
      <c r="R414" s="67"/>
      <c r="S414" s="140"/>
      <c r="T414" s="67"/>
      <c r="U414" s="71"/>
      <c r="V414" s="84" t="str">
        <f t="shared" si="94"/>
        <v/>
      </c>
      <c r="W414" s="118"/>
      <c r="X414" s="119"/>
      <c r="Y414" s="120"/>
      <c r="Z414" s="66" t="str">
        <f t="shared" si="85"/>
        <v xml:space="preserve"> / </v>
      </c>
      <c r="AA414" s="87" t="str">
        <f t="shared" si="86"/>
        <v/>
      </c>
      <c r="AB414" s="87" t="str">
        <f>IF(I414="","",IF(I414="中間容量",J414,INDEX(※編集不可※選択項目!$E$2:$E$15,MATCH(新規登録用!I414,※編集不可※選択項目!$F$2:$F$15,0))))</f>
        <v/>
      </c>
      <c r="AC414" s="89" t="str">
        <f t="shared" si="95"/>
        <v/>
      </c>
      <c r="AD414" s="123">
        <f t="shared" si="96"/>
        <v>0</v>
      </c>
      <c r="AE414" s="123">
        <f t="shared" si="87"/>
        <v>0</v>
      </c>
      <c r="AF414" s="123" t="str">
        <f t="shared" si="97"/>
        <v/>
      </c>
      <c r="AG414" s="124">
        <f t="shared" si="88"/>
        <v>0</v>
      </c>
      <c r="AH414" s="124">
        <f t="shared" si="89"/>
        <v>0</v>
      </c>
    </row>
    <row r="415" spans="1:34" ht="25.15" customHeight="1">
      <c r="A415" s="55">
        <f t="shared" si="84"/>
        <v>404</v>
      </c>
      <c r="B415" s="56" t="str">
        <f t="shared" si="90"/>
        <v/>
      </c>
      <c r="C415" s="131"/>
      <c r="D415" s="57" t="str">
        <f t="shared" si="91"/>
        <v/>
      </c>
      <c r="E415" s="57" t="str">
        <f t="shared" si="92"/>
        <v/>
      </c>
      <c r="F415" s="32"/>
      <c r="G415" s="32"/>
      <c r="H415" s="32"/>
      <c r="I415" s="32"/>
      <c r="J415" s="147"/>
      <c r="K415" s="33" t="str">
        <f>IF(I415="中間容量","項番11に入力してください",IFERROR(VLOOKUP(Z415,※編集不可※選択項目!$U$4:$V$195,2,0),""))</f>
        <v/>
      </c>
      <c r="L415" s="147"/>
      <c r="M415" s="149"/>
      <c r="N415" s="64" t="str">
        <f>IFERROR(VLOOKUP(C415,Sheet1!$A$2:$F$134,6,0),"")</f>
        <v/>
      </c>
      <c r="O415" s="64" t="str">
        <f t="shared" si="93"/>
        <v/>
      </c>
      <c r="P415" s="32"/>
      <c r="Q415" s="32"/>
      <c r="R415" s="67"/>
      <c r="S415" s="140"/>
      <c r="T415" s="67"/>
      <c r="U415" s="71"/>
      <c r="V415" s="84" t="str">
        <f t="shared" si="94"/>
        <v/>
      </c>
      <c r="W415" s="118"/>
      <c r="X415" s="119"/>
      <c r="Y415" s="120"/>
      <c r="Z415" s="66" t="str">
        <f t="shared" si="85"/>
        <v xml:space="preserve"> / </v>
      </c>
      <c r="AA415" s="87" t="str">
        <f t="shared" si="86"/>
        <v/>
      </c>
      <c r="AB415" s="87" t="str">
        <f>IF(I415="","",IF(I415="中間容量",J415,INDEX(※編集不可※選択項目!$E$2:$E$15,MATCH(新規登録用!I415,※編集不可※選択項目!$F$2:$F$15,0))))</f>
        <v/>
      </c>
      <c r="AC415" s="89" t="str">
        <f t="shared" si="95"/>
        <v/>
      </c>
      <c r="AD415" s="123">
        <f t="shared" si="96"/>
        <v>0</v>
      </c>
      <c r="AE415" s="123">
        <f t="shared" si="87"/>
        <v>0</v>
      </c>
      <c r="AF415" s="123" t="str">
        <f t="shared" si="97"/>
        <v/>
      </c>
      <c r="AG415" s="124">
        <f t="shared" si="88"/>
        <v>0</v>
      </c>
      <c r="AH415" s="124">
        <f t="shared" si="89"/>
        <v>0</v>
      </c>
    </row>
    <row r="416" spans="1:34" ht="25.15" customHeight="1">
      <c r="A416" s="55">
        <f t="shared" si="84"/>
        <v>405</v>
      </c>
      <c r="B416" s="56" t="str">
        <f t="shared" si="90"/>
        <v/>
      </c>
      <c r="C416" s="131"/>
      <c r="D416" s="57" t="str">
        <f t="shared" si="91"/>
        <v/>
      </c>
      <c r="E416" s="57" t="str">
        <f t="shared" si="92"/>
        <v/>
      </c>
      <c r="F416" s="32"/>
      <c r="G416" s="32"/>
      <c r="H416" s="32"/>
      <c r="I416" s="32"/>
      <c r="J416" s="147"/>
      <c r="K416" s="33" t="str">
        <f>IF(I416="中間容量","項番11に入力してください",IFERROR(VLOOKUP(Z416,※編集不可※選択項目!$U$4:$V$195,2,0),""))</f>
        <v/>
      </c>
      <c r="L416" s="147"/>
      <c r="M416" s="149"/>
      <c r="N416" s="64" t="str">
        <f>IFERROR(VLOOKUP(C416,Sheet1!$A$2:$F$134,6,0),"")</f>
        <v/>
      </c>
      <c r="O416" s="64" t="str">
        <f t="shared" si="93"/>
        <v/>
      </c>
      <c r="P416" s="32"/>
      <c r="Q416" s="32"/>
      <c r="R416" s="67"/>
      <c r="S416" s="140"/>
      <c r="T416" s="67"/>
      <c r="U416" s="71"/>
      <c r="V416" s="84" t="str">
        <f t="shared" si="94"/>
        <v/>
      </c>
      <c r="W416" s="118"/>
      <c r="X416" s="119"/>
      <c r="Y416" s="120"/>
      <c r="Z416" s="66" t="str">
        <f t="shared" si="85"/>
        <v xml:space="preserve"> / </v>
      </c>
      <c r="AA416" s="87" t="str">
        <f t="shared" si="86"/>
        <v/>
      </c>
      <c r="AB416" s="87" t="str">
        <f>IF(I416="","",IF(I416="中間容量",J416,INDEX(※編集不可※選択項目!$E$2:$E$15,MATCH(新規登録用!I416,※編集不可※選択項目!$F$2:$F$15,0))))</f>
        <v/>
      </c>
      <c r="AC416" s="89" t="str">
        <f t="shared" si="95"/>
        <v/>
      </c>
      <c r="AD416" s="123">
        <f t="shared" si="96"/>
        <v>0</v>
      </c>
      <c r="AE416" s="123">
        <f t="shared" si="87"/>
        <v>0</v>
      </c>
      <c r="AF416" s="123" t="str">
        <f t="shared" si="97"/>
        <v/>
      </c>
      <c r="AG416" s="124">
        <f t="shared" si="88"/>
        <v>0</v>
      </c>
      <c r="AH416" s="124">
        <f t="shared" si="89"/>
        <v>0</v>
      </c>
    </row>
    <row r="417" spans="1:34" ht="25.15" customHeight="1">
      <c r="A417" s="55">
        <f t="shared" si="84"/>
        <v>406</v>
      </c>
      <c r="B417" s="56" t="str">
        <f t="shared" si="90"/>
        <v/>
      </c>
      <c r="C417" s="131"/>
      <c r="D417" s="57" t="str">
        <f t="shared" si="91"/>
        <v/>
      </c>
      <c r="E417" s="57" t="str">
        <f t="shared" si="92"/>
        <v/>
      </c>
      <c r="F417" s="32"/>
      <c r="G417" s="32"/>
      <c r="H417" s="32"/>
      <c r="I417" s="32"/>
      <c r="J417" s="147"/>
      <c r="K417" s="33" t="str">
        <f>IF(I417="中間容量","項番11に入力してください",IFERROR(VLOOKUP(Z417,※編集不可※選択項目!$U$4:$V$195,2,0),""))</f>
        <v/>
      </c>
      <c r="L417" s="147"/>
      <c r="M417" s="149"/>
      <c r="N417" s="64" t="str">
        <f>IFERROR(VLOOKUP(C417,Sheet1!$A$2:$F$134,6,0),"")</f>
        <v/>
      </c>
      <c r="O417" s="64" t="str">
        <f t="shared" si="93"/>
        <v/>
      </c>
      <c r="P417" s="32"/>
      <c r="Q417" s="32"/>
      <c r="R417" s="67"/>
      <c r="S417" s="140"/>
      <c r="T417" s="67"/>
      <c r="U417" s="71"/>
      <c r="V417" s="84" t="str">
        <f t="shared" si="94"/>
        <v/>
      </c>
      <c r="W417" s="118"/>
      <c r="X417" s="119"/>
      <c r="Y417" s="120"/>
      <c r="Z417" s="66" t="str">
        <f t="shared" si="85"/>
        <v xml:space="preserve"> / </v>
      </c>
      <c r="AA417" s="87" t="str">
        <f t="shared" si="86"/>
        <v/>
      </c>
      <c r="AB417" s="87" t="str">
        <f>IF(I417="","",IF(I417="中間容量",J417,INDEX(※編集不可※選択項目!$E$2:$E$15,MATCH(新規登録用!I417,※編集不可※選択項目!$F$2:$F$15,0))))</f>
        <v/>
      </c>
      <c r="AC417" s="89" t="str">
        <f t="shared" si="95"/>
        <v/>
      </c>
      <c r="AD417" s="123">
        <f t="shared" si="96"/>
        <v>0</v>
      </c>
      <c r="AE417" s="123">
        <f t="shared" si="87"/>
        <v>0</v>
      </c>
      <c r="AF417" s="123" t="str">
        <f t="shared" si="97"/>
        <v/>
      </c>
      <c r="AG417" s="124">
        <f t="shared" si="88"/>
        <v>0</v>
      </c>
      <c r="AH417" s="124">
        <f t="shared" si="89"/>
        <v>0</v>
      </c>
    </row>
    <row r="418" spans="1:34" ht="25.15" customHeight="1">
      <c r="A418" s="55">
        <f t="shared" si="84"/>
        <v>407</v>
      </c>
      <c r="B418" s="56" t="str">
        <f t="shared" si="90"/>
        <v/>
      </c>
      <c r="C418" s="131"/>
      <c r="D418" s="57" t="str">
        <f t="shared" si="91"/>
        <v/>
      </c>
      <c r="E418" s="57" t="str">
        <f t="shared" si="92"/>
        <v/>
      </c>
      <c r="F418" s="32"/>
      <c r="G418" s="32"/>
      <c r="H418" s="32"/>
      <c r="I418" s="32"/>
      <c r="J418" s="147"/>
      <c r="K418" s="33" t="str">
        <f>IF(I418="中間容量","項番11に入力してください",IFERROR(VLOOKUP(Z418,※編集不可※選択項目!$U$4:$V$195,2,0),""))</f>
        <v/>
      </c>
      <c r="L418" s="147"/>
      <c r="M418" s="149"/>
      <c r="N418" s="64" t="str">
        <f>IFERROR(VLOOKUP(C418,Sheet1!$A$2:$F$134,6,0),"")</f>
        <v/>
      </c>
      <c r="O418" s="64" t="str">
        <f t="shared" si="93"/>
        <v/>
      </c>
      <c r="P418" s="32"/>
      <c r="Q418" s="32"/>
      <c r="R418" s="67"/>
      <c r="S418" s="140"/>
      <c r="T418" s="67"/>
      <c r="U418" s="71"/>
      <c r="V418" s="84" t="str">
        <f t="shared" si="94"/>
        <v/>
      </c>
      <c r="W418" s="118"/>
      <c r="X418" s="119"/>
      <c r="Y418" s="120"/>
      <c r="Z418" s="66" t="str">
        <f t="shared" si="85"/>
        <v xml:space="preserve"> / </v>
      </c>
      <c r="AA418" s="87" t="str">
        <f t="shared" si="86"/>
        <v/>
      </c>
      <c r="AB418" s="87" t="str">
        <f>IF(I418="","",IF(I418="中間容量",J418,INDEX(※編集不可※選択項目!$E$2:$E$15,MATCH(新規登録用!I418,※編集不可※選択項目!$F$2:$F$15,0))))</f>
        <v/>
      </c>
      <c r="AC418" s="89" t="str">
        <f t="shared" si="95"/>
        <v/>
      </c>
      <c r="AD418" s="123">
        <f t="shared" si="96"/>
        <v>0</v>
      </c>
      <c r="AE418" s="123">
        <f t="shared" si="87"/>
        <v>0</v>
      </c>
      <c r="AF418" s="123" t="str">
        <f t="shared" si="97"/>
        <v/>
      </c>
      <c r="AG418" s="124">
        <f t="shared" si="88"/>
        <v>0</v>
      </c>
      <c r="AH418" s="124">
        <f t="shared" si="89"/>
        <v>0</v>
      </c>
    </row>
    <row r="419" spans="1:34" ht="25.15" customHeight="1">
      <c r="A419" s="55">
        <f t="shared" si="84"/>
        <v>408</v>
      </c>
      <c r="B419" s="56" t="str">
        <f t="shared" si="90"/>
        <v/>
      </c>
      <c r="C419" s="131"/>
      <c r="D419" s="57" t="str">
        <f t="shared" si="91"/>
        <v/>
      </c>
      <c r="E419" s="57" t="str">
        <f t="shared" si="92"/>
        <v/>
      </c>
      <c r="F419" s="32"/>
      <c r="G419" s="32"/>
      <c r="H419" s="32"/>
      <c r="I419" s="32"/>
      <c r="J419" s="147"/>
      <c r="K419" s="33" t="str">
        <f>IF(I419="中間容量","項番11に入力してください",IFERROR(VLOOKUP(Z419,※編集不可※選択項目!$U$4:$V$195,2,0),""))</f>
        <v/>
      </c>
      <c r="L419" s="147"/>
      <c r="M419" s="149"/>
      <c r="N419" s="64" t="str">
        <f>IFERROR(VLOOKUP(C419,Sheet1!$A$2:$F$134,6,0),"")</f>
        <v/>
      </c>
      <c r="O419" s="64" t="str">
        <f t="shared" si="93"/>
        <v/>
      </c>
      <c r="P419" s="32"/>
      <c r="Q419" s="32"/>
      <c r="R419" s="67"/>
      <c r="S419" s="140"/>
      <c r="T419" s="67"/>
      <c r="U419" s="71"/>
      <c r="V419" s="84" t="str">
        <f t="shared" si="94"/>
        <v/>
      </c>
      <c r="W419" s="118"/>
      <c r="X419" s="119"/>
      <c r="Y419" s="120"/>
      <c r="Z419" s="66" t="str">
        <f t="shared" si="85"/>
        <v xml:space="preserve"> / </v>
      </c>
      <c r="AA419" s="87" t="str">
        <f t="shared" si="86"/>
        <v/>
      </c>
      <c r="AB419" s="87" t="str">
        <f>IF(I419="","",IF(I419="中間容量",J419,INDEX(※編集不可※選択項目!$E$2:$E$15,MATCH(新規登録用!I419,※編集不可※選択項目!$F$2:$F$15,0))))</f>
        <v/>
      </c>
      <c r="AC419" s="89" t="str">
        <f t="shared" si="95"/>
        <v/>
      </c>
      <c r="AD419" s="123">
        <f t="shared" si="96"/>
        <v>0</v>
      </c>
      <c r="AE419" s="123">
        <f t="shared" si="87"/>
        <v>0</v>
      </c>
      <c r="AF419" s="123" t="str">
        <f t="shared" si="97"/>
        <v/>
      </c>
      <c r="AG419" s="124">
        <f t="shared" si="88"/>
        <v>0</v>
      </c>
      <c r="AH419" s="124">
        <f t="shared" si="89"/>
        <v>0</v>
      </c>
    </row>
    <row r="420" spans="1:34" ht="25.15" customHeight="1">
      <c r="A420" s="55">
        <f t="shared" si="84"/>
        <v>409</v>
      </c>
      <c r="B420" s="56" t="str">
        <f t="shared" si="90"/>
        <v/>
      </c>
      <c r="C420" s="131"/>
      <c r="D420" s="57" t="str">
        <f t="shared" si="91"/>
        <v/>
      </c>
      <c r="E420" s="57" t="str">
        <f t="shared" si="92"/>
        <v/>
      </c>
      <c r="F420" s="32"/>
      <c r="G420" s="32"/>
      <c r="H420" s="32"/>
      <c r="I420" s="32"/>
      <c r="J420" s="147"/>
      <c r="K420" s="33" t="str">
        <f>IF(I420="中間容量","項番11に入力してください",IFERROR(VLOOKUP(Z420,※編集不可※選択項目!$U$4:$V$195,2,0),""))</f>
        <v/>
      </c>
      <c r="L420" s="147"/>
      <c r="M420" s="149"/>
      <c r="N420" s="64" t="str">
        <f>IFERROR(VLOOKUP(C420,Sheet1!$A$2:$F$134,6,0),"")</f>
        <v/>
      </c>
      <c r="O420" s="64" t="str">
        <f t="shared" si="93"/>
        <v/>
      </c>
      <c r="P420" s="32"/>
      <c r="Q420" s="32"/>
      <c r="R420" s="67"/>
      <c r="S420" s="140"/>
      <c r="T420" s="67"/>
      <c r="U420" s="71"/>
      <c r="V420" s="84" t="str">
        <f t="shared" si="94"/>
        <v/>
      </c>
      <c r="W420" s="118"/>
      <c r="X420" s="119"/>
      <c r="Y420" s="120"/>
      <c r="Z420" s="66" t="str">
        <f t="shared" si="85"/>
        <v xml:space="preserve"> / </v>
      </c>
      <c r="AA420" s="87" t="str">
        <f t="shared" si="86"/>
        <v/>
      </c>
      <c r="AB420" s="87" t="str">
        <f>IF(I420="","",IF(I420="中間容量",J420,INDEX(※編集不可※選択項目!$E$2:$E$15,MATCH(新規登録用!I420,※編集不可※選択項目!$F$2:$F$15,0))))</f>
        <v/>
      </c>
      <c r="AC420" s="89" t="str">
        <f t="shared" si="95"/>
        <v/>
      </c>
      <c r="AD420" s="123">
        <f t="shared" si="96"/>
        <v>0</v>
      </c>
      <c r="AE420" s="123">
        <f t="shared" si="87"/>
        <v>0</v>
      </c>
      <c r="AF420" s="123" t="str">
        <f t="shared" si="97"/>
        <v/>
      </c>
      <c r="AG420" s="124">
        <f t="shared" si="88"/>
        <v>0</v>
      </c>
      <c r="AH420" s="124">
        <f t="shared" si="89"/>
        <v>0</v>
      </c>
    </row>
    <row r="421" spans="1:34" ht="25.15" customHeight="1">
      <c r="A421" s="55">
        <f t="shared" si="84"/>
        <v>410</v>
      </c>
      <c r="B421" s="56" t="str">
        <f t="shared" si="90"/>
        <v/>
      </c>
      <c r="C421" s="131"/>
      <c r="D421" s="57" t="str">
        <f t="shared" si="91"/>
        <v/>
      </c>
      <c r="E421" s="57" t="str">
        <f t="shared" si="92"/>
        <v/>
      </c>
      <c r="F421" s="32"/>
      <c r="G421" s="32"/>
      <c r="H421" s="32"/>
      <c r="I421" s="32"/>
      <c r="J421" s="147"/>
      <c r="K421" s="33" t="str">
        <f>IF(I421="中間容量","項番11に入力してください",IFERROR(VLOOKUP(Z421,※編集不可※選択項目!$U$4:$V$195,2,0),""))</f>
        <v/>
      </c>
      <c r="L421" s="147"/>
      <c r="M421" s="149"/>
      <c r="N421" s="64" t="str">
        <f>IFERROR(VLOOKUP(C421,Sheet1!$A$2:$F$134,6,0),"")</f>
        <v/>
      </c>
      <c r="O421" s="64" t="str">
        <f t="shared" si="93"/>
        <v/>
      </c>
      <c r="P421" s="32"/>
      <c r="Q421" s="32"/>
      <c r="R421" s="67"/>
      <c r="S421" s="140"/>
      <c r="T421" s="67"/>
      <c r="U421" s="71"/>
      <c r="V421" s="84" t="str">
        <f t="shared" si="94"/>
        <v/>
      </c>
      <c r="W421" s="118"/>
      <c r="X421" s="119"/>
      <c r="Y421" s="120"/>
      <c r="Z421" s="66" t="str">
        <f t="shared" si="85"/>
        <v xml:space="preserve"> / </v>
      </c>
      <c r="AA421" s="87" t="str">
        <f t="shared" si="86"/>
        <v/>
      </c>
      <c r="AB421" s="87" t="str">
        <f>IF(I421="","",IF(I421="中間容量",J421,INDEX(※編集不可※選択項目!$E$2:$E$15,MATCH(新規登録用!I421,※編集不可※選択項目!$F$2:$F$15,0))))</f>
        <v/>
      </c>
      <c r="AC421" s="89" t="str">
        <f t="shared" si="95"/>
        <v/>
      </c>
      <c r="AD421" s="123">
        <f t="shared" si="96"/>
        <v>0</v>
      </c>
      <c r="AE421" s="123">
        <f t="shared" si="87"/>
        <v>0</v>
      </c>
      <c r="AF421" s="123" t="str">
        <f t="shared" si="97"/>
        <v/>
      </c>
      <c r="AG421" s="124">
        <f t="shared" si="88"/>
        <v>0</v>
      </c>
      <c r="AH421" s="124">
        <f t="shared" si="89"/>
        <v>0</v>
      </c>
    </row>
    <row r="422" spans="1:34" ht="25.15" customHeight="1">
      <c r="A422" s="55">
        <f t="shared" si="84"/>
        <v>411</v>
      </c>
      <c r="B422" s="56" t="str">
        <f t="shared" si="90"/>
        <v/>
      </c>
      <c r="C422" s="131"/>
      <c r="D422" s="57" t="str">
        <f t="shared" si="91"/>
        <v/>
      </c>
      <c r="E422" s="57" t="str">
        <f t="shared" si="92"/>
        <v/>
      </c>
      <c r="F422" s="32"/>
      <c r="G422" s="32"/>
      <c r="H422" s="32"/>
      <c r="I422" s="32"/>
      <c r="J422" s="147"/>
      <c r="K422" s="33" t="str">
        <f>IF(I422="中間容量","項番11に入力してください",IFERROR(VLOOKUP(Z422,※編集不可※選択項目!$U$4:$V$195,2,0),""))</f>
        <v/>
      </c>
      <c r="L422" s="147"/>
      <c r="M422" s="149"/>
      <c r="N422" s="64" t="str">
        <f>IFERROR(VLOOKUP(C422,Sheet1!$A$2:$F$134,6,0),"")</f>
        <v/>
      </c>
      <c r="O422" s="64" t="str">
        <f t="shared" si="93"/>
        <v/>
      </c>
      <c r="P422" s="32"/>
      <c r="Q422" s="32"/>
      <c r="R422" s="67"/>
      <c r="S422" s="140"/>
      <c r="T422" s="67"/>
      <c r="U422" s="71"/>
      <c r="V422" s="84" t="str">
        <f t="shared" si="94"/>
        <v/>
      </c>
      <c r="W422" s="118"/>
      <c r="X422" s="119"/>
      <c r="Y422" s="120"/>
      <c r="Z422" s="66" t="str">
        <f t="shared" si="85"/>
        <v xml:space="preserve"> / </v>
      </c>
      <c r="AA422" s="87" t="str">
        <f t="shared" si="86"/>
        <v/>
      </c>
      <c r="AB422" s="87" t="str">
        <f>IF(I422="","",IF(I422="中間容量",J422,INDEX(※編集不可※選択項目!$E$2:$E$15,MATCH(新規登録用!I422,※編集不可※選択項目!$F$2:$F$15,0))))</f>
        <v/>
      </c>
      <c r="AC422" s="89" t="str">
        <f t="shared" si="95"/>
        <v/>
      </c>
      <c r="AD422" s="123">
        <f t="shared" si="96"/>
        <v>0</v>
      </c>
      <c r="AE422" s="123">
        <f t="shared" si="87"/>
        <v>0</v>
      </c>
      <c r="AF422" s="123" t="str">
        <f t="shared" si="97"/>
        <v/>
      </c>
      <c r="AG422" s="124">
        <f t="shared" si="88"/>
        <v>0</v>
      </c>
      <c r="AH422" s="124">
        <f t="shared" si="89"/>
        <v>0</v>
      </c>
    </row>
    <row r="423" spans="1:34" ht="25.15" customHeight="1">
      <c r="A423" s="55">
        <f t="shared" si="84"/>
        <v>412</v>
      </c>
      <c r="B423" s="56" t="str">
        <f t="shared" si="90"/>
        <v/>
      </c>
      <c r="C423" s="131"/>
      <c r="D423" s="57" t="str">
        <f t="shared" si="91"/>
        <v/>
      </c>
      <c r="E423" s="57" t="str">
        <f t="shared" si="92"/>
        <v/>
      </c>
      <c r="F423" s="32"/>
      <c r="G423" s="32"/>
      <c r="H423" s="32"/>
      <c r="I423" s="32"/>
      <c r="J423" s="147"/>
      <c r="K423" s="33" t="str">
        <f>IF(I423="中間容量","項番11に入力してください",IFERROR(VLOOKUP(Z423,※編集不可※選択項目!$U$4:$V$195,2,0),""))</f>
        <v/>
      </c>
      <c r="L423" s="147"/>
      <c r="M423" s="149"/>
      <c r="N423" s="64" t="str">
        <f>IFERROR(VLOOKUP(C423,Sheet1!$A$2:$F$134,6,0),"")</f>
        <v/>
      </c>
      <c r="O423" s="64" t="str">
        <f t="shared" si="93"/>
        <v/>
      </c>
      <c r="P423" s="32"/>
      <c r="Q423" s="32"/>
      <c r="R423" s="67"/>
      <c r="S423" s="140"/>
      <c r="T423" s="67"/>
      <c r="U423" s="71"/>
      <c r="V423" s="84" t="str">
        <f t="shared" si="94"/>
        <v/>
      </c>
      <c r="W423" s="118"/>
      <c r="X423" s="119"/>
      <c r="Y423" s="120"/>
      <c r="Z423" s="66" t="str">
        <f t="shared" si="85"/>
        <v xml:space="preserve"> / </v>
      </c>
      <c r="AA423" s="87" t="str">
        <f t="shared" si="86"/>
        <v/>
      </c>
      <c r="AB423" s="87" t="str">
        <f>IF(I423="","",IF(I423="中間容量",J423,INDEX(※編集不可※選択項目!$E$2:$E$15,MATCH(新規登録用!I423,※編集不可※選択項目!$F$2:$F$15,0))))</f>
        <v/>
      </c>
      <c r="AC423" s="89" t="str">
        <f t="shared" si="95"/>
        <v/>
      </c>
      <c r="AD423" s="123">
        <f t="shared" si="96"/>
        <v>0</v>
      </c>
      <c r="AE423" s="123">
        <f t="shared" si="87"/>
        <v>0</v>
      </c>
      <c r="AF423" s="123" t="str">
        <f t="shared" si="97"/>
        <v/>
      </c>
      <c r="AG423" s="124">
        <f t="shared" si="88"/>
        <v>0</v>
      </c>
      <c r="AH423" s="124">
        <f t="shared" si="89"/>
        <v>0</v>
      </c>
    </row>
    <row r="424" spans="1:34" ht="25.15" customHeight="1">
      <c r="A424" s="55">
        <f t="shared" si="84"/>
        <v>413</v>
      </c>
      <c r="B424" s="56" t="str">
        <f t="shared" si="90"/>
        <v/>
      </c>
      <c r="C424" s="131"/>
      <c r="D424" s="57" t="str">
        <f t="shared" si="91"/>
        <v/>
      </c>
      <c r="E424" s="57" t="str">
        <f t="shared" si="92"/>
        <v/>
      </c>
      <c r="F424" s="32"/>
      <c r="G424" s="32"/>
      <c r="H424" s="32"/>
      <c r="I424" s="32"/>
      <c r="J424" s="147"/>
      <c r="K424" s="33" t="str">
        <f>IF(I424="中間容量","項番11に入力してください",IFERROR(VLOOKUP(Z424,※編集不可※選択項目!$U$4:$V$195,2,0),""))</f>
        <v/>
      </c>
      <c r="L424" s="147"/>
      <c r="M424" s="149"/>
      <c r="N424" s="64" t="str">
        <f>IFERROR(VLOOKUP(C424,Sheet1!$A$2:$F$134,6,0),"")</f>
        <v/>
      </c>
      <c r="O424" s="64" t="str">
        <f t="shared" si="93"/>
        <v/>
      </c>
      <c r="P424" s="32"/>
      <c r="Q424" s="32"/>
      <c r="R424" s="67"/>
      <c r="S424" s="140"/>
      <c r="T424" s="67"/>
      <c r="U424" s="71"/>
      <c r="V424" s="84" t="str">
        <f t="shared" si="94"/>
        <v/>
      </c>
      <c r="W424" s="118"/>
      <c r="X424" s="119"/>
      <c r="Y424" s="120"/>
      <c r="Z424" s="66" t="str">
        <f t="shared" si="85"/>
        <v xml:space="preserve"> / </v>
      </c>
      <c r="AA424" s="87" t="str">
        <f t="shared" si="86"/>
        <v/>
      </c>
      <c r="AB424" s="87" t="str">
        <f>IF(I424="","",IF(I424="中間容量",J424,INDEX(※編集不可※選択項目!$E$2:$E$15,MATCH(新規登録用!I424,※編集不可※選択項目!$F$2:$F$15,0))))</f>
        <v/>
      </c>
      <c r="AC424" s="89" t="str">
        <f t="shared" si="95"/>
        <v/>
      </c>
      <c r="AD424" s="123">
        <f t="shared" si="96"/>
        <v>0</v>
      </c>
      <c r="AE424" s="123">
        <f t="shared" si="87"/>
        <v>0</v>
      </c>
      <c r="AF424" s="123" t="str">
        <f t="shared" si="97"/>
        <v/>
      </c>
      <c r="AG424" s="124">
        <f t="shared" si="88"/>
        <v>0</v>
      </c>
      <c r="AH424" s="124">
        <f t="shared" si="89"/>
        <v>0</v>
      </c>
    </row>
    <row r="425" spans="1:34" ht="25.15" customHeight="1">
      <c r="A425" s="55">
        <f t="shared" si="84"/>
        <v>414</v>
      </c>
      <c r="B425" s="56" t="str">
        <f t="shared" si="90"/>
        <v/>
      </c>
      <c r="C425" s="131"/>
      <c r="D425" s="57" t="str">
        <f t="shared" si="91"/>
        <v/>
      </c>
      <c r="E425" s="57" t="str">
        <f t="shared" si="92"/>
        <v/>
      </c>
      <c r="F425" s="32"/>
      <c r="G425" s="32"/>
      <c r="H425" s="32"/>
      <c r="I425" s="32"/>
      <c r="J425" s="147"/>
      <c r="K425" s="33" t="str">
        <f>IF(I425="中間容量","項番11に入力してください",IFERROR(VLOOKUP(Z425,※編集不可※選択項目!$U$4:$V$195,2,0),""))</f>
        <v/>
      </c>
      <c r="L425" s="147"/>
      <c r="M425" s="149"/>
      <c r="N425" s="64" t="str">
        <f>IFERROR(VLOOKUP(C425,Sheet1!$A$2:$F$134,6,0),"")</f>
        <v/>
      </c>
      <c r="O425" s="64" t="str">
        <f t="shared" si="93"/>
        <v/>
      </c>
      <c r="P425" s="32"/>
      <c r="Q425" s="32"/>
      <c r="R425" s="67"/>
      <c r="S425" s="140"/>
      <c r="T425" s="67"/>
      <c r="U425" s="71"/>
      <c r="V425" s="84" t="str">
        <f t="shared" si="94"/>
        <v/>
      </c>
      <c r="W425" s="118"/>
      <c r="X425" s="119"/>
      <c r="Y425" s="120"/>
      <c r="Z425" s="66" t="str">
        <f t="shared" si="85"/>
        <v xml:space="preserve"> / </v>
      </c>
      <c r="AA425" s="87" t="str">
        <f t="shared" si="86"/>
        <v/>
      </c>
      <c r="AB425" s="87" t="str">
        <f>IF(I425="","",IF(I425="中間容量",J425,INDEX(※編集不可※選択項目!$E$2:$E$15,MATCH(新規登録用!I425,※編集不可※選択項目!$F$2:$F$15,0))))</f>
        <v/>
      </c>
      <c r="AC425" s="89" t="str">
        <f t="shared" si="95"/>
        <v/>
      </c>
      <c r="AD425" s="123">
        <f t="shared" si="96"/>
        <v>0</v>
      </c>
      <c r="AE425" s="123">
        <f t="shared" si="87"/>
        <v>0</v>
      </c>
      <c r="AF425" s="123" t="str">
        <f t="shared" si="97"/>
        <v/>
      </c>
      <c r="AG425" s="124">
        <f t="shared" si="88"/>
        <v>0</v>
      </c>
      <c r="AH425" s="124">
        <f t="shared" si="89"/>
        <v>0</v>
      </c>
    </row>
    <row r="426" spans="1:34" ht="25.15" customHeight="1">
      <c r="A426" s="55">
        <f t="shared" si="84"/>
        <v>415</v>
      </c>
      <c r="B426" s="56" t="str">
        <f t="shared" si="90"/>
        <v/>
      </c>
      <c r="C426" s="131"/>
      <c r="D426" s="57" t="str">
        <f t="shared" si="91"/>
        <v/>
      </c>
      <c r="E426" s="57" t="str">
        <f t="shared" si="92"/>
        <v/>
      </c>
      <c r="F426" s="32"/>
      <c r="G426" s="32"/>
      <c r="H426" s="32"/>
      <c r="I426" s="32"/>
      <c r="J426" s="147"/>
      <c r="K426" s="33" t="str">
        <f>IF(I426="中間容量","項番11に入力してください",IFERROR(VLOOKUP(Z426,※編集不可※選択項目!$U$4:$V$195,2,0),""))</f>
        <v/>
      </c>
      <c r="L426" s="147"/>
      <c r="M426" s="149"/>
      <c r="N426" s="64" t="str">
        <f>IFERROR(VLOOKUP(C426,Sheet1!$A$2:$F$134,6,0),"")</f>
        <v/>
      </c>
      <c r="O426" s="64" t="str">
        <f t="shared" si="93"/>
        <v/>
      </c>
      <c r="P426" s="32"/>
      <c r="Q426" s="32"/>
      <c r="R426" s="67"/>
      <c r="S426" s="140"/>
      <c r="T426" s="67"/>
      <c r="U426" s="71"/>
      <c r="V426" s="84" t="str">
        <f t="shared" si="94"/>
        <v/>
      </c>
      <c r="W426" s="118"/>
      <c r="X426" s="119"/>
      <c r="Y426" s="120"/>
      <c r="Z426" s="66" t="str">
        <f t="shared" si="85"/>
        <v xml:space="preserve"> / </v>
      </c>
      <c r="AA426" s="87" t="str">
        <f t="shared" si="86"/>
        <v/>
      </c>
      <c r="AB426" s="87" t="str">
        <f>IF(I426="","",IF(I426="中間容量",J426,INDEX(※編集不可※選択項目!$E$2:$E$15,MATCH(新規登録用!I426,※編集不可※選択項目!$F$2:$F$15,0))))</f>
        <v/>
      </c>
      <c r="AC426" s="89" t="str">
        <f t="shared" si="95"/>
        <v/>
      </c>
      <c r="AD426" s="123">
        <f t="shared" si="96"/>
        <v>0</v>
      </c>
      <c r="AE426" s="123">
        <f t="shared" si="87"/>
        <v>0</v>
      </c>
      <c r="AF426" s="123" t="str">
        <f t="shared" si="97"/>
        <v/>
      </c>
      <c r="AG426" s="124">
        <f t="shared" si="88"/>
        <v>0</v>
      </c>
      <c r="AH426" s="124">
        <f t="shared" si="89"/>
        <v>0</v>
      </c>
    </row>
    <row r="427" spans="1:34" ht="25.15" customHeight="1">
      <c r="A427" s="55">
        <f t="shared" si="84"/>
        <v>416</v>
      </c>
      <c r="B427" s="56" t="str">
        <f t="shared" si="90"/>
        <v/>
      </c>
      <c r="C427" s="131"/>
      <c r="D427" s="57" t="str">
        <f t="shared" si="91"/>
        <v/>
      </c>
      <c r="E427" s="57" t="str">
        <f t="shared" si="92"/>
        <v/>
      </c>
      <c r="F427" s="32"/>
      <c r="G427" s="32"/>
      <c r="H427" s="32"/>
      <c r="I427" s="32"/>
      <c r="J427" s="147"/>
      <c r="K427" s="33" t="str">
        <f>IF(I427="中間容量","項番11に入力してください",IFERROR(VLOOKUP(Z427,※編集不可※選択項目!$U$4:$V$195,2,0),""))</f>
        <v/>
      </c>
      <c r="L427" s="147"/>
      <c r="M427" s="149"/>
      <c r="N427" s="64" t="str">
        <f>IFERROR(VLOOKUP(C427,Sheet1!$A$2:$F$134,6,0),"")</f>
        <v/>
      </c>
      <c r="O427" s="64" t="str">
        <f t="shared" si="93"/>
        <v/>
      </c>
      <c r="P427" s="32"/>
      <c r="Q427" s="32"/>
      <c r="R427" s="67"/>
      <c r="S427" s="140"/>
      <c r="T427" s="67"/>
      <c r="U427" s="71"/>
      <c r="V427" s="84" t="str">
        <f t="shared" si="94"/>
        <v/>
      </c>
      <c r="W427" s="118"/>
      <c r="X427" s="119"/>
      <c r="Y427" s="120"/>
      <c r="Z427" s="66" t="str">
        <f t="shared" si="85"/>
        <v xml:space="preserve"> / </v>
      </c>
      <c r="AA427" s="87" t="str">
        <f t="shared" si="86"/>
        <v/>
      </c>
      <c r="AB427" s="87" t="str">
        <f>IF(I427="","",IF(I427="中間容量",J427,INDEX(※編集不可※選択項目!$E$2:$E$15,MATCH(新規登録用!I427,※編集不可※選択項目!$F$2:$F$15,0))))</f>
        <v/>
      </c>
      <c r="AC427" s="89" t="str">
        <f t="shared" si="95"/>
        <v/>
      </c>
      <c r="AD427" s="123">
        <f t="shared" si="96"/>
        <v>0</v>
      </c>
      <c r="AE427" s="123">
        <f t="shared" si="87"/>
        <v>0</v>
      </c>
      <c r="AF427" s="123" t="str">
        <f t="shared" si="97"/>
        <v/>
      </c>
      <c r="AG427" s="124">
        <f t="shared" si="88"/>
        <v>0</v>
      </c>
      <c r="AH427" s="124">
        <f t="shared" si="89"/>
        <v>0</v>
      </c>
    </row>
    <row r="428" spans="1:34" ht="25.15" customHeight="1">
      <c r="A428" s="55">
        <f t="shared" si="84"/>
        <v>417</v>
      </c>
      <c r="B428" s="56" t="str">
        <f t="shared" si="90"/>
        <v/>
      </c>
      <c r="C428" s="131"/>
      <c r="D428" s="57" t="str">
        <f t="shared" si="91"/>
        <v/>
      </c>
      <c r="E428" s="57" t="str">
        <f t="shared" si="92"/>
        <v/>
      </c>
      <c r="F428" s="32"/>
      <c r="G428" s="32"/>
      <c r="H428" s="32"/>
      <c r="I428" s="32"/>
      <c r="J428" s="147"/>
      <c r="K428" s="33" t="str">
        <f>IF(I428="中間容量","項番11に入力してください",IFERROR(VLOOKUP(Z428,※編集不可※選択項目!$U$4:$V$195,2,0),""))</f>
        <v/>
      </c>
      <c r="L428" s="147"/>
      <c r="M428" s="149"/>
      <c r="N428" s="64" t="str">
        <f>IFERROR(VLOOKUP(C428,Sheet1!$A$2:$F$134,6,0),"")</f>
        <v/>
      </c>
      <c r="O428" s="64" t="str">
        <f t="shared" si="93"/>
        <v/>
      </c>
      <c r="P428" s="32"/>
      <c r="Q428" s="32"/>
      <c r="R428" s="67"/>
      <c r="S428" s="140"/>
      <c r="T428" s="67"/>
      <c r="U428" s="71"/>
      <c r="V428" s="84" t="str">
        <f t="shared" si="94"/>
        <v/>
      </c>
      <c r="W428" s="118"/>
      <c r="X428" s="119"/>
      <c r="Y428" s="120"/>
      <c r="Z428" s="66" t="str">
        <f t="shared" si="85"/>
        <v xml:space="preserve"> / </v>
      </c>
      <c r="AA428" s="87" t="str">
        <f t="shared" si="86"/>
        <v/>
      </c>
      <c r="AB428" s="87" t="str">
        <f>IF(I428="","",IF(I428="中間容量",J428,INDEX(※編集不可※選択項目!$E$2:$E$15,MATCH(新規登録用!I428,※編集不可※選択項目!$F$2:$F$15,0))))</f>
        <v/>
      </c>
      <c r="AC428" s="89" t="str">
        <f t="shared" si="95"/>
        <v/>
      </c>
      <c r="AD428" s="123">
        <f t="shared" si="96"/>
        <v>0</v>
      </c>
      <c r="AE428" s="123">
        <f t="shared" si="87"/>
        <v>0</v>
      </c>
      <c r="AF428" s="123" t="str">
        <f t="shared" si="97"/>
        <v/>
      </c>
      <c r="AG428" s="124">
        <f t="shared" si="88"/>
        <v>0</v>
      </c>
      <c r="AH428" s="124">
        <f t="shared" si="89"/>
        <v>0</v>
      </c>
    </row>
    <row r="429" spans="1:34" ht="25.15" customHeight="1">
      <c r="A429" s="55">
        <f t="shared" si="84"/>
        <v>418</v>
      </c>
      <c r="B429" s="56" t="str">
        <f t="shared" si="90"/>
        <v/>
      </c>
      <c r="C429" s="131"/>
      <c r="D429" s="57" t="str">
        <f t="shared" si="91"/>
        <v/>
      </c>
      <c r="E429" s="57" t="str">
        <f t="shared" si="92"/>
        <v/>
      </c>
      <c r="F429" s="32"/>
      <c r="G429" s="32"/>
      <c r="H429" s="32"/>
      <c r="I429" s="32"/>
      <c r="J429" s="147"/>
      <c r="K429" s="33" t="str">
        <f>IF(I429="中間容量","項番11に入力してください",IFERROR(VLOOKUP(Z429,※編集不可※選択項目!$U$4:$V$195,2,0),""))</f>
        <v/>
      </c>
      <c r="L429" s="147"/>
      <c r="M429" s="149"/>
      <c r="N429" s="64" t="str">
        <f>IFERROR(VLOOKUP(C429,Sheet1!$A$2:$F$134,6,0),"")</f>
        <v/>
      </c>
      <c r="O429" s="64" t="str">
        <f t="shared" si="93"/>
        <v/>
      </c>
      <c r="P429" s="32"/>
      <c r="Q429" s="32"/>
      <c r="R429" s="67"/>
      <c r="S429" s="140"/>
      <c r="T429" s="67"/>
      <c r="U429" s="71"/>
      <c r="V429" s="84" t="str">
        <f t="shared" si="94"/>
        <v/>
      </c>
      <c r="W429" s="118"/>
      <c r="X429" s="119"/>
      <c r="Y429" s="120"/>
      <c r="Z429" s="66" t="str">
        <f t="shared" si="85"/>
        <v xml:space="preserve"> / </v>
      </c>
      <c r="AA429" s="87" t="str">
        <f t="shared" si="86"/>
        <v/>
      </c>
      <c r="AB429" s="87" t="str">
        <f>IF(I429="","",IF(I429="中間容量",J429,INDEX(※編集不可※選択項目!$E$2:$E$15,MATCH(新規登録用!I429,※編集不可※選択項目!$F$2:$F$15,0))))</f>
        <v/>
      </c>
      <c r="AC429" s="89" t="str">
        <f t="shared" si="95"/>
        <v/>
      </c>
      <c r="AD429" s="123">
        <f t="shared" si="96"/>
        <v>0</v>
      </c>
      <c r="AE429" s="123">
        <f t="shared" si="87"/>
        <v>0</v>
      </c>
      <c r="AF429" s="123" t="str">
        <f t="shared" si="97"/>
        <v/>
      </c>
      <c r="AG429" s="124">
        <f t="shared" si="88"/>
        <v>0</v>
      </c>
      <c r="AH429" s="124">
        <f t="shared" si="89"/>
        <v>0</v>
      </c>
    </row>
    <row r="430" spans="1:34" ht="25.15" customHeight="1">
      <c r="A430" s="55">
        <f t="shared" si="84"/>
        <v>419</v>
      </c>
      <c r="B430" s="56" t="str">
        <f t="shared" si="90"/>
        <v/>
      </c>
      <c r="C430" s="131"/>
      <c r="D430" s="57" t="str">
        <f t="shared" si="91"/>
        <v/>
      </c>
      <c r="E430" s="57" t="str">
        <f t="shared" si="92"/>
        <v/>
      </c>
      <c r="F430" s="32"/>
      <c r="G430" s="32"/>
      <c r="H430" s="32"/>
      <c r="I430" s="32"/>
      <c r="J430" s="147"/>
      <c r="K430" s="33" t="str">
        <f>IF(I430="中間容量","項番11に入力してください",IFERROR(VLOOKUP(Z430,※編集不可※選択項目!$U$4:$V$195,2,0),""))</f>
        <v/>
      </c>
      <c r="L430" s="147"/>
      <c r="M430" s="149"/>
      <c r="N430" s="64" t="str">
        <f>IFERROR(VLOOKUP(C430,Sheet1!$A$2:$F$134,6,0),"")</f>
        <v/>
      </c>
      <c r="O430" s="64" t="str">
        <f t="shared" si="93"/>
        <v/>
      </c>
      <c r="P430" s="32"/>
      <c r="Q430" s="32"/>
      <c r="R430" s="67"/>
      <c r="S430" s="140"/>
      <c r="T430" s="67"/>
      <c r="U430" s="71"/>
      <c r="V430" s="84" t="str">
        <f t="shared" si="94"/>
        <v/>
      </c>
      <c r="W430" s="118"/>
      <c r="X430" s="119"/>
      <c r="Y430" s="120"/>
      <c r="Z430" s="66" t="str">
        <f t="shared" si="85"/>
        <v xml:space="preserve"> / </v>
      </c>
      <c r="AA430" s="87" t="str">
        <f t="shared" si="86"/>
        <v/>
      </c>
      <c r="AB430" s="87" t="str">
        <f>IF(I430="","",IF(I430="中間容量",J430,INDEX(※編集不可※選択項目!$E$2:$E$15,MATCH(新規登録用!I430,※編集不可※選択項目!$F$2:$F$15,0))))</f>
        <v/>
      </c>
      <c r="AC430" s="89" t="str">
        <f t="shared" si="95"/>
        <v/>
      </c>
      <c r="AD430" s="123">
        <f t="shared" si="96"/>
        <v>0</v>
      </c>
      <c r="AE430" s="123">
        <f t="shared" si="87"/>
        <v>0</v>
      </c>
      <c r="AF430" s="123" t="str">
        <f t="shared" si="97"/>
        <v/>
      </c>
      <c r="AG430" s="124">
        <f t="shared" si="88"/>
        <v>0</v>
      </c>
      <c r="AH430" s="124">
        <f t="shared" si="89"/>
        <v>0</v>
      </c>
    </row>
    <row r="431" spans="1:34" ht="25.15" customHeight="1">
      <c r="A431" s="55">
        <f t="shared" si="84"/>
        <v>420</v>
      </c>
      <c r="B431" s="56" t="str">
        <f t="shared" si="90"/>
        <v/>
      </c>
      <c r="C431" s="131"/>
      <c r="D431" s="57" t="str">
        <f t="shared" si="91"/>
        <v/>
      </c>
      <c r="E431" s="57" t="str">
        <f t="shared" si="92"/>
        <v/>
      </c>
      <c r="F431" s="32"/>
      <c r="G431" s="32"/>
      <c r="H431" s="32"/>
      <c r="I431" s="32"/>
      <c r="J431" s="147"/>
      <c r="K431" s="33" t="str">
        <f>IF(I431="中間容量","項番11に入力してください",IFERROR(VLOOKUP(Z431,※編集不可※選択項目!$U$4:$V$195,2,0),""))</f>
        <v/>
      </c>
      <c r="L431" s="147"/>
      <c r="M431" s="149"/>
      <c r="N431" s="64" t="str">
        <f>IFERROR(VLOOKUP(C431,Sheet1!$A$2:$F$134,6,0),"")</f>
        <v/>
      </c>
      <c r="O431" s="64" t="str">
        <f t="shared" si="93"/>
        <v/>
      </c>
      <c r="P431" s="32"/>
      <c r="Q431" s="32"/>
      <c r="R431" s="67"/>
      <c r="S431" s="140"/>
      <c r="T431" s="67"/>
      <c r="U431" s="71"/>
      <c r="V431" s="84" t="str">
        <f t="shared" si="94"/>
        <v/>
      </c>
      <c r="W431" s="118"/>
      <c r="X431" s="119"/>
      <c r="Y431" s="120"/>
      <c r="Z431" s="66" t="str">
        <f t="shared" si="85"/>
        <v xml:space="preserve"> / </v>
      </c>
      <c r="AA431" s="87" t="str">
        <f t="shared" si="86"/>
        <v/>
      </c>
      <c r="AB431" s="87" t="str">
        <f>IF(I431="","",IF(I431="中間容量",J431,INDEX(※編集不可※選択項目!$E$2:$E$15,MATCH(新規登録用!I431,※編集不可※選択項目!$F$2:$F$15,0))))</f>
        <v/>
      </c>
      <c r="AC431" s="89" t="str">
        <f t="shared" si="95"/>
        <v/>
      </c>
      <c r="AD431" s="123">
        <f t="shared" si="96"/>
        <v>0</v>
      </c>
      <c r="AE431" s="123">
        <f t="shared" si="87"/>
        <v>0</v>
      </c>
      <c r="AF431" s="123" t="str">
        <f t="shared" si="97"/>
        <v/>
      </c>
      <c r="AG431" s="124">
        <f t="shared" si="88"/>
        <v>0</v>
      </c>
      <c r="AH431" s="124">
        <f t="shared" si="89"/>
        <v>0</v>
      </c>
    </row>
    <row r="432" spans="1:34" ht="25.15" customHeight="1">
      <c r="A432" s="55">
        <f t="shared" si="84"/>
        <v>421</v>
      </c>
      <c r="B432" s="56" t="str">
        <f t="shared" si="90"/>
        <v/>
      </c>
      <c r="C432" s="131"/>
      <c r="D432" s="57" t="str">
        <f t="shared" si="91"/>
        <v/>
      </c>
      <c r="E432" s="57" t="str">
        <f t="shared" si="92"/>
        <v/>
      </c>
      <c r="F432" s="32"/>
      <c r="G432" s="32"/>
      <c r="H432" s="32"/>
      <c r="I432" s="32"/>
      <c r="J432" s="147"/>
      <c r="K432" s="33" t="str">
        <f>IF(I432="中間容量","項番11に入力してください",IFERROR(VLOOKUP(Z432,※編集不可※選択項目!$U$4:$V$195,2,0),""))</f>
        <v/>
      </c>
      <c r="L432" s="147"/>
      <c r="M432" s="149"/>
      <c r="N432" s="64" t="str">
        <f>IFERROR(VLOOKUP(C432,Sheet1!$A$2:$F$134,6,0),"")</f>
        <v/>
      </c>
      <c r="O432" s="64" t="str">
        <f t="shared" si="93"/>
        <v/>
      </c>
      <c r="P432" s="32"/>
      <c r="Q432" s="32"/>
      <c r="R432" s="67"/>
      <c r="S432" s="140"/>
      <c r="T432" s="67"/>
      <c r="U432" s="71"/>
      <c r="V432" s="84" t="str">
        <f t="shared" si="94"/>
        <v/>
      </c>
      <c r="W432" s="118"/>
      <c r="X432" s="119"/>
      <c r="Y432" s="120"/>
      <c r="Z432" s="66" t="str">
        <f t="shared" si="85"/>
        <v xml:space="preserve"> / </v>
      </c>
      <c r="AA432" s="87" t="str">
        <f t="shared" si="86"/>
        <v/>
      </c>
      <c r="AB432" s="87" t="str">
        <f>IF(I432="","",IF(I432="中間容量",J432,INDEX(※編集不可※選択項目!$E$2:$E$15,MATCH(新規登録用!I432,※編集不可※選択項目!$F$2:$F$15,0))))</f>
        <v/>
      </c>
      <c r="AC432" s="89" t="str">
        <f t="shared" si="95"/>
        <v/>
      </c>
      <c r="AD432" s="123">
        <f t="shared" si="96"/>
        <v>0</v>
      </c>
      <c r="AE432" s="123">
        <f t="shared" si="87"/>
        <v>0</v>
      </c>
      <c r="AF432" s="123" t="str">
        <f t="shared" si="97"/>
        <v/>
      </c>
      <c r="AG432" s="124">
        <f t="shared" si="88"/>
        <v>0</v>
      </c>
      <c r="AH432" s="124">
        <f t="shared" si="89"/>
        <v>0</v>
      </c>
    </row>
    <row r="433" spans="1:34" ht="25.15" customHeight="1">
      <c r="A433" s="55">
        <f t="shared" si="84"/>
        <v>422</v>
      </c>
      <c r="B433" s="56" t="str">
        <f t="shared" si="90"/>
        <v/>
      </c>
      <c r="C433" s="131"/>
      <c r="D433" s="57" t="str">
        <f t="shared" si="91"/>
        <v/>
      </c>
      <c r="E433" s="57" t="str">
        <f t="shared" si="92"/>
        <v/>
      </c>
      <c r="F433" s="32"/>
      <c r="G433" s="32"/>
      <c r="H433" s="32"/>
      <c r="I433" s="32"/>
      <c r="J433" s="147"/>
      <c r="K433" s="33" t="str">
        <f>IF(I433="中間容量","項番11に入力してください",IFERROR(VLOOKUP(Z433,※編集不可※選択項目!$U$4:$V$195,2,0),""))</f>
        <v/>
      </c>
      <c r="L433" s="147"/>
      <c r="M433" s="149"/>
      <c r="N433" s="64" t="str">
        <f>IFERROR(VLOOKUP(C433,Sheet1!$A$2:$F$134,6,0),"")</f>
        <v/>
      </c>
      <c r="O433" s="64" t="str">
        <f t="shared" si="93"/>
        <v/>
      </c>
      <c r="P433" s="32"/>
      <c r="Q433" s="32"/>
      <c r="R433" s="67"/>
      <c r="S433" s="140"/>
      <c r="T433" s="67"/>
      <c r="U433" s="71"/>
      <c r="V433" s="84" t="str">
        <f t="shared" si="94"/>
        <v/>
      </c>
      <c r="W433" s="118"/>
      <c r="X433" s="119"/>
      <c r="Y433" s="120"/>
      <c r="Z433" s="66" t="str">
        <f t="shared" si="85"/>
        <v xml:space="preserve"> / </v>
      </c>
      <c r="AA433" s="87" t="str">
        <f t="shared" si="86"/>
        <v/>
      </c>
      <c r="AB433" s="87" t="str">
        <f>IF(I433="","",IF(I433="中間容量",J433,INDEX(※編集不可※選択項目!$E$2:$E$15,MATCH(新規登録用!I433,※編集不可※選択項目!$F$2:$F$15,0))))</f>
        <v/>
      </c>
      <c r="AC433" s="89" t="str">
        <f t="shared" si="95"/>
        <v/>
      </c>
      <c r="AD433" s="123">
        <f t="shared" si="96"/>
        <v>0</v>
      </c>
      <c r="AE433" s="123">
        <f t="shared" si="87"/>
        <v>0</v>
      </c>
      <c r="AF433" s="123" t="str">
        <f t="shared" si="97"/>
        <v/>
      </c>
      <c r="AG433" s="124">
        <f t="shared" si="88"/>
        <v>0</v>
      </c>
      <c r="AH433" s="124">
        <f t="shared" si="89"/>
        <v>0</v>
      </c>
    </row>
    <row r="434" spans="1:34" ht="25.15" customHeight="1">
      <c r="A434" s="55">
        <f t="shared" si="84"/>
        <v>423</v>
      </c>
      <c r="B434" s="56" t="str">
        <f t="shared" si="90"/>
        <v/>
      </c>
      <c r="C434" s="131"/>
      <c r="D434" s="57" t="str">
        <f t="shared" si="91"/>
        <v/>
      </c>
      <c r="E434" s="57" t="str">
        <f t="shared" si="92"/>
        <v/>
      </c>
      <c r="F434" s="32"/>
      <c r="G434" s="32"/>
      <c r="H434" s="32"/>
      <c r="I434" s="32"/>
      <c r="J434" s="147"/>
      <c r="K434" s="33" t="str">
        <f>IF(I434="中間容量","項番11に入力してください",IFERROR(VLOOKUP(Z434,※編集不可※選択項目!$U$4:$V$195,2,0),""))</f>
        <v/>
      </c>
      <c r="L434" s="147"/>
      <c r="M434" s="149"/>
      <c r="N434" s="64" t="str">
        <f>IFERROR(VLOOKUP(C434,Sheet1!$A$2:$F$134,6,0),"")</f>
        <v/>
      </c>
      <c r="O434" s="64" t="str">
        <f t="shared" si="93"/>
        <v/>
      </c>
      <c r="P434" s="32"/>
      <c r="Q434" s="32"/>
      <c r="R434" s="67"/>
      <c r="S434" s="140"/>
      <c r="T434" s="67"/>
      <c r="U434" s="71"/>
      <c r="V434" s="84" t="str">
        <f t="shared" si="94"/>
        <v/>
      </c>
      <c r="W434" s="118"/>
      <c r="X434" s="119"/>
      <c r="Y434" s="120"/>
      <c r="Z434" s="66" t="str">
        <f t="shared" si="85"/>
        <v xml:space="preserve"> / </v>
      </c>
      <c r="AA434" s="87" t="str">
        <f t="shared" si="86"/>
        <v/>
      </c>
      <c r="AB434" s="87" t="str">
        <f>IF(I434="","",IF(I434="中間容量",J434,INDEX(※編集不可※選択項目!$E$2:$E$15,MATCH(新規登録用!I434,※編集不可※選択項目!$F$2:$F$15,0))))</f>
        <v/>
      </c>
      <c r="AC434" s="89" t="str">
        <f t="shared" si="95"/>
        <v/>
      </c>
      <c r="AD434" s="123">
        <f t="shared" si="96"/>
        <v>0</v>
      </c>
      <c r="AE434" s="123">
        <f t="shared" si="87"/>
        <v>0</v>
      </c>
      <c r="AF434" s="123" t="str">
        <f t="shared" si="97"/>
        <v/>
      </c>
      <c r="AG434" s="124">
        <f t="shared" si="88"/>
        <v>0</v>
      </c>
      <c r="AH434" s="124">
        <f t="shared" si="89"/>
        <v>0</v>
      </c>
    </row>
    <row r="435" spans="1:34" ht="25.15" customHeight="1">
      <c r="A435" s="55">
        <f t="shared" si="84"/>
        <v>424</v>
      </c>
      <c r="B435" s="56" t="str">
        <f t="shared" si="90"/>
        <v/>
      </c>
      <c r="C435" s="131"/>
      <c r="D435" s="57" t="str">
        <f t="shared" si="91"/>
        <v/>
      </c>
      <c r="E435" s="57" t="str">
        <f t="shared" si="92"/>
        <v/>
      </c>
      <c r="F435" s="32"/>
      <c r="G435" s="32"/>
      <c r="H435" s="32"/>
      <c r="I435" s="32"/>
      <c r="J435" s="147"/>
      <c r="K435" s="33" t="str">
        <f>IF(I435="中間容量","項番11に入力してください",IFERROR(VLOOKUP(Z435,※編集不可※選択項目!$U$4:$V$195,2,0),""))</f>
        <v/>
      </c>
      <c r="L435" s="147"/>
      <c r="M435" s="149"/>
      <c r="N435" s="64" t="str">
        <f>IFERROR(VLOOKUP(C435,Sheet1!$A$2:$F$134,6,0),"")</f>
        <v/>
      </c>
      <c r="O435" s="64" t="str">
        <f t="shared" si="93"/>
        <v/>
      </c>
      <c r="P435" s="32"/>
      <c r="Q435" s="32"/>
      <c r="R435" s="67"/>
      <c r="S435" s="140"/>
      <c r="T435" s="67"/>
      <c r="U435" s="71"/>
      <c r="V435" s="84" t="str">
        <f t="shared" si="94"/>
        <v/>
      </c>
      <c r="W435" s="118"/>
      <c r="X435" s="119"/>
      <c r="Y435" s="120"/>
      <c r="Z435" s="66" t="str">
        <f t="shared" si="85"/>
        <v xml:space="preserve"> / </v>
      </c>
      <c r="AA435" s="87" t="str">
        <f t="shared" si="86"/>
        <v/>
      </c>
      <c r="AB435" s="87" t="str">
        <f>IF(I435="","",IF(I435="中間容量",J435,INDEX(※編集不可※選択項目!$E$2:$E$15,MATCH(新規登録用!I435,※編集不可※選択項目!$F$2:$F$15,0))))</f>
        <v/>
      </c>
      <c r="AC435" s="89" t="str">
        <f t="shared" si="95"/>
        <v/>
      </c>
      <c r="AD435" s="123">
        <f t="shared" si="96"/>
        <v>0</v>
      </c>
      <c r="AE435" s="123">
        <f t="shared" si="87"/>
        <v>0</v>
      </c>
      <c r="AF435" s="123" t="str">
        <f t="shared" si="97"/>
        <v/>
      </c>
      <c r="AG435" s="124">
        <f t="shared" si="88"/>
        <v>0</v>
      </c>
      <c r="AH435" s="124">
        <f t="shared" si="89"/>
        <v>0</v>
      </c>
    </row>
    <row r="436" spans="1:34" ht="25.15" customHeight="1">
      <c r="A436" s="55">
        <f t="shared" si="84"/>
        <v>425</v>
      </c>
      <c r="B436" s="56" t="str">
        <f t="shared" si="90"/>
        <v/>
      </c>
      <c r="C436" s="131"/>
      <c r="D436" s="57" t="str">
        <f t="shared" si="91"/>
        <v/>
      </c>
      <c r="E436" s="57" t="str">
        <f t="shared" si="92"/>
        <v/>
      </c>
      <c r="F436" s="32"/>
      <c r="G436" s="32"/>
      <c r="H436" s="32"/>
      <c r="I436" s="32"/>
      <c r="J436" s="147"/>
      <c r="K436" s="33" t="str">
        <f>IF(I436="中間容量","項番11に入力してください",IFERROR(VLOOKUP(Z436,※編集不可※選択項目!$U$4:$V$195,2,0),""))</f>
        <v/>
      </c>
      <c r="L436" s="147"/>
      <c r="M436" s="149"/>
      <c r="N436" s="64" t="str">
        <f>IFERROR(VLOOKUP(C436,Sheet1!$A$2:$F$134,6,0),"")</f>
        <v/>
      </c>
      <c r="O436" s="64" t="str">
        <f t="shared" si="93"/>
        <v/>
      </c>
      <c r="P436" s="32"/>
      <c r="Q436" s="32"/>
      <c r="R436" s="67"/>
      <c r="S436" s="140"/>
      <c r="T436" s="67"/>
      <c r="U436" s="71"/>
      <c r="V436" s="84" t="str">
        <f t="shared" si="94"/>
        <v/>
      </c>
      <c r="W436" s="118"/>
      <c r="X436" s="119"/>
      <c r="Y436" s="120"/>
      <c r="Z436" s="66" t="str">
        <f t="shared" si="85"/>
        <v xml:space="preserve"> / </v>
      </c>
      <c r="AA436" s="87" t="str">
        <f t="shared" si="86"/>
        <v/>
      </c>
      <c r="AB436" s="87" t="str">
        <f>IF(I436="","",IF(I436="中間容量",J436,INDEX(※編集不可※選択項目!$E$2:$E$15,MATCH(新規登録用!I436,※編集不可※選択項目!$F$2:$F$15,0))))</f>
        <v/>
      </c>
      <c r="AC436" s="89" t="str">
        <f t="shared" si="95"/>
        <v/>
      </c>
      <c r="AD436" s="123">
        <f t="shared" si="96"/>
        <v>0</v>
      </c>
      <c r="AE436" s="123">
        <f t="shared" si="87"/>
        <v>0</v>
      </c>
      <c r="AF436" s="123" t="str">
        <f t="shared" si="97"/>
        <v/>
      </c>
      <c r="AG436" s="124">
        <f t="shared" si="88"/>
        <v>0</v>
      </c>
      <c r="AH436" s="124">
        <f t="shared" si="89"/>
        <v>0</v>
      </c>
    </row>
    <row r="437" spans="1:34" ht="25.15" customHeight="1">
      <c r="A437" s="55">
        <f t="shared" si="84"/>
        <v>426</v>
      </c>
      <c r="B437" s="56" t="str">
        <f t="shared" si="90"/>
        <v/>
      </c>
      <c r="C437" s="131"/>
      <c r="D437" s="57" t="str">
        <f t="shared" si="91"/>
        <v/>
      </c>
      <c r="E437" s="57" t="str">
        <f t="shared" si="92"/>
        <v/>
      </c>
      <c r="F437" s="32"/>
      <c r="G437" s="32"/>
      <c r="H437" s="32"/>
      <c r="I437" s="32"/>
      <c r="J437" s="147"/>
      <c r="K437" s="33" t="str">
        <f>IF(I437="中間容量","項番11に入力してください",IFERROR(VLOOKUP(Z437,※編集不可※選択項目!$U$4:$V$195,2,0),""))</f>
        <v/>
      </c>
      <c r="L437" s="147"/>
      <c r="M437" s="149"/>
      <c r="N437" s="64" t="str">
        <f>IFERROR(VLOOKUP(C437,Sheet1!$A$2:$F$134,6,0),"")</f>
        <v/>
      </c>
      <c r="O437" s="64" t="str">
        <f t="shared" si="93"/>
        <v/>
      </c>
      <c r="P437" s="32"/>
      <c r="Q437" s="32"/>
      <c r="R437" s="67"/>
      <c r="S437" s="140"/>
      <c r="T437" s="67"/>
      <c r="U437" s="71"/>
      <c r="V437" s="84" t="str">
        <f t="shared" si="94"/>
        <v/>
      </c>
      <c r="W437" s="118"/>
      <c r="X437" s="119"/>
      <c r="Y437" s="120"/>
      <c r="Z437" s="66" t="str">
        <f t="shared" si="85"/>
        <v xml:space="preserve"> / </v>
      </c>
      <c r="AA437" s="87" t="str">
        <f t="shared" si="86"/>
        <v/>
      </c>
      <c r="AB437" s="87" t="str">
        <f>IF(I437="","",IF(I437="中間容量",J437,INDEX(※編集不可※選択項目!$E$2:$E$15,MATCH(新規登録用!I437,※編集不可※選択項目!$F$2:$F$15,0))))</f>
        <v/>
      </c>
      <c r="AC437" s="89" t="str">
        <f t="shared" si="95"/>
        <v/>
      </c>
      <c r="AD437" s="123">
        <f t="shared" si="96"/>
        <v>0</v>
      </c>
      <c r="AE437" s="123">
        <f t="shared" si="87"/>
        <v>0</v>
      </c>
      <c r="AF437" s="123" t="str">
        <f t="shared" si="97"/>
        <v/>
      </c>
      <c r="AG437" s="124">
        <f t="shared" si="88"/>
        <v>0</v>
      </c>
      <c r="AH437" s="124">
        <f t="shared" si="89"/>
        <v>0</v>
      </c>
    </row>
    <row r="438" spans="1:34" ht="25.15" customHeight="1">
      <c r="A438" s="55">
        <f t="shared" si="84"/>
        <v>427</v>
      </c>
      <c r="B438" s="56" t="str">
        <f t="shared" si="90"/>
        <v/>
      </c>
      <c r="C438" s="131"/>
      <c r="D438" s="57" t="str">
        <f t="shared" si="91"/>
        <v/>
      </c>
      <c r="E438" s="57" t="str">
        <f t="shared" si="92"/>
        <v/>
      </c>
      <c r="F438" s="32"/>
      <c r="G438" s="32"/>
      <c r="H438" s="32"/>
      <c r="I438" s="32"/>
      <c r="J438" s="147"/>
      <c r="K438" s="33" t="str">
        <f>IF(I438="中間容量","項番11に入力してください",IFERROR(VLOOKUP(Z438,※編集不可※選択項目!$U$4:$V$195,2,0),""))</f>
        <v/>
      </c>
      <c r="L438" s="147"/>
      <c r="M438" s="149"/>
      <c r="N438" s="64" t="str">
        <f>IFERROR(VLOOKUP(C438,Sheet1!$A$2:$F$134,6,0),"")</f>
        <v/>
      </c>
      <c r="O438" s="64" t="str">
        <f t="shared" si="93"/>
        <v/>
      </c>
      <c r="P438" s="32"/>
      <c r="Q438" s="32"/>
      <c r="R438" s="67"/>
      <c r="S438" s="140"/>
      <c r="T438" s="67"/>
      <c r="U438" s="71"/>
      <c r="V438" s="84" t="str">
        <f t="shared" si="94"/>
        <v/>
      </c>
      <c r="W438" s="118"/>
      <c r="X438" s="119"/>
      <c r="Y438" s="120"/>
      <c r="Z438" s="66" t="str">
        <f t="shared" si="85"/>
        <v xml:space="preserve"> / </v>
      </c>
      <c r="AA438" s="87" t="str">
        <f t="shared" si="86"/>
        <v/>
      </c>
      <c r="AB438" s="87" t="str">
        <f>IF(I438="","",IF(I438="中間容量",J438,INDEX(※編集不可※選択項目!$E$2:$E$15,MATCH(新規登録用!I438,※編集不可※選択項目!$F$2:$F$15,0))))</f>
        <v/>
      </c>
      <c r="AC438" s="89" t="str">
        <f t="shared" si="95"/>
        <v/>
      </c>
      <c r="AD438" s="123">
        <f t="shared" si="96"/>
        <v>0</v>
      </c>
      <c r="AE438" s="123">
        <f t="shared" si="87"/>
        <v>0</v>
      </c>
      <c r="AF438" s="123" t="str">
        <f t="shared" si="97"/>
        <v/>
      </c>
      <c r="AG438" s="124">
        <f t="shared" si="88"/>
        <v>0</v>
      </c>
      <c r="AH438" s="124">
        <f t="shared" si="89"/>
        <v>0</v>
      </c>
    </row>
    <row r="439" spans="1:34" ht="25.15" customHeight="1">
      <c r="A439" s="55">
        <f t="shared" si="84"/>
        <v>428</v>
      </c>
      <c r="B439" s="56" t="str">
        <f t="shared" si="90"/>
        <v/>
      </c>
      <c r="C439" s="131"/>
      <c r="D439" s="57" t="str">
        <f t="shared" si="91"/>
        <v/>
      </c>
      <c r="E439" s="57" t="str">
        <f t="shared" si="92"/>
        <v/>
      </c>
      <c r="F439" s="32"/>
      <c r="G439" s="32"/>
      <c r="H439" s="32"/>
      <c r="I439" s="32"/>
      <c r="J439" s="147"/>
      <c r="K439" s="33" t="str">
        <f>IF(I439="中間容量","項番11に入力してください",IFERROR(VLOOKUP(Z439,※編集不可※選択項目!$U$4:$V$195,2,0),""))</f>
        <v/>
      </c>
      <c r="L439" s="147"/>
      <c r="M439" s="149"/>
      <c r="N439" s="64" t="str">
        <f>IFERROR(VLOOKUP(C439,Sheet1!$A$2:$F$134,6,0),"")</f>
        <v/>
      </c>
      <c r="O439" s="64" t="str">
        <f t="shared" si="93"/>
        <v/>
      </c>
      <c r="P439" s="32"/>
      <c r="Q439" s="32"/>
      <c r="R439" s="67"/>
      <c r="S439" s="140"/>
      <c r="T439" s="67"/>
      <c r="U439" s="71"/>
      <c r="V439" s="84" t="str">
        <f t="shared" si="94"/>
        <v/>
      </c>
      <c r="W439" s="118"/>
      <c r="X439" s="119"/>
      <c r="Y439" s="120"/>
      <c r="Z439" s="66" t="str">
        <f t="shared" si="85"/>
        <v xml:space="preserve"> / </v>
      </c>
      <c r="AA439" s="87" t="str">
        <f t="shared" si="86"/>
        <v/>
      </c>
      <c r="AB439" s="87" t="str">
        <f>IF(I439="","",IF(I439="中間容量",J439,INDEX(※編集不可※選択項目!$E$2:$E$15,MATCH(新規登録用!I439,※編集不可※選択項目!$F$2:$F$15,0))))</f>
        <v/>
      </c>
      <c r="AC439" s="89" t="str">
        <f t="shared" si="95"/>
        <v/>
      </c>
      <c r="AD439" s="123">
        <f t="shared" si="96"/>
        <v>0</v>
      </c>
      <c r="AE439" s="123">
        <f t="shared" si="87"/>
        <v>0</v>
      </c>
      <c r="AF439" s="123" t="str">
        <f t="shared" si="97"/>
        <v/>
      </c>
      <c r="AG439" s="124">
        <f t="shared" si="88"/>
        <v>0</v>
      </c>
      <c r="AH439" s="124">
        <f t="shared" si="89"/>
        <v>0</v>
      </c>
    </row>
    <row r="440" spans="1:34" ht="25.15" customHeight="1">
      <c r="A440" s="55">
        <f t="shared" si="84"/>
        <v>429</v>
      </c>
      <c r="B440" s="56" t="str">
        <f t="shared" si="90"/>
        <v/>
      </c>
      <c r="C440" s="131"/>
      <c r="D440" s="57" t="str">
        <f t="shared" si="91"/>
        <v/>
      </c>
      <c r="E440" s="57" t="str">
        <f t="shared" si="92"/>
        <v/>
      </c>
      <c r="F440" s="32"/>
      <c r="G440" s="32"/>
      <c r="H440" s="32"/>
      <c r="I440" s="32"/>
      <c r="J440" s="147"/>
      <c r="K440" s="33" t="str">
        <f>IF(I440="中間容量","項番11に入力してください",IFERROR(VLOOKUP(Z440,※編集不可※選択項目!$U$4:$V$195,2,0),""))</f>
        <v/>
      </c>
      <c r="L440" s="147"/>
      <c r="M440" s="149"/>
      <c r="N440" s="64" t="str">
        <f>IFERROR(VLOOKUP(C440,Sheet1!$A$2:$F$134,6,0),"")</f>
        <v/>
      </c>
      <c r="O440" s="64" t="str">
        <f t="shared" si="93"/>
        <v/>
      </c>
      <c r="P440" s="32"/>
      <c r="Q440" s="32"/>
      <c r="R440" s="67"/>
      <c r="S440" s="140"/>
      <c r="T440" s="67"/>
      <c r="U440" s="71"/>
      <c r="V440" s="84" t="str">
        <f t="shared" si="94"/>
        <v/>
      </c>
      <c r="W440" s="118"/>
      <c r="X440" s="119"/>
      <c r="Y440" s="120"/>
      <c r="Z440" s="66" t="str">
        <f t="shared" si="85"/>
        <v xml:space="preserve"> / </v>
      </c>
      <c r="AA440" s="87" t="str">
        <f t="shared" si="86"/>
        <v/>
      </c>
      <c r="AB440" s="87" t="str">
        <f>IF(I440="","",IF(I440="中間容量",J440,INDEX(※編集不可※選択項目!$E$2:$E$15,MATCH(新規登録用!I440,※編集不可※選択項目!$F$2:$F$15,0))))</f>
        <v/>
      </c>
      <c r="AC440" s="89" t="str">
        <f t="shared" si="95"/>
        <v/>
      </c>
      <c r="AD440" s="123">
        <f t="shared" si="96"/>
        <v>0</v>
      </c>
      <c r="AE440" s="123">
        <f t="shared" si="87"/>
        <v>0</v>
      </c>
      <c r="AF440" s="123" t="str">
        <f t="shared" si="97"/>
        <v/>
      </c>
      <c r="AG440" s="124">
        <f t="shared" si="88"/>
        <v>0</v>
      </c>
      <c r="AH440" s="124">
        <f t="shared" si="89"/>
        <v>0</v>
      </c>
    </row>
    <row r="441" spans="1:34" ht="25.15" customHeight="1">
      <c r="A441" s="55">
        <f t="shared" si="84"/>
        <v>430</v>
      </c>
      <c r="B441" s="56" t="str">
        <f t="shared" si="90"/>
        <v/>
      </c>
      <c r="C441" s="131"/>
      <c r="D441" s="57" t="str">
        <f t="shared" si="91"/>
        <v/>
      </c>
      <c r="E441" s="57" t="str">
        <f t="shared" si="92"/>
        <v/>
      </c>
      <c r="F441" s="32"/>
      <c r="G441" s="32"/>
      <c r="H441" s="32"/>
      <c r="I441" s="32"/>
      <c r="J441" s="147"/>
      <c r="K441" s="33" t="str">
        <f>IF(I441="中間容量","項番11に入力してください",IFERROR(VLOOKUP(Z441,※編集不可※選択項目!$U$4:$V$195,2,0),""))</f>
        <v/>
      </c>
      <c r="L441" s="147"/>
      <c r="M441" s="149"/>
      <c r="N441" s="64" t="str">
        <f>IFERROR(VLOOKUP(C441,Sheet1!$A$2:$F$134,6,0),"")</f>
        <v/>
      </c>
      <c r="O441" s="64" t="str">
        <f t="shared" si="93"/>
        <v/>
      </c>
      <c r="P441" s="32"/>
      <c r="Q441" s="32"/>
      <c r="R441" s="67"/>
      <c r="S441" s="140"/>
      <c r="T441" s="67"/>
      <c r="U441" s="71"/>
      <c r="V441" s="84" t="str">
        <f t="shared" si="94"/>
        <v/>
      </c>
      <c r="W441" s="118"/>
      <c r="X441" s="119"/>
      <c r="Y441" s="120"/>
      <c r="Z441" s="66" t="str">
        <f t="shared" si="85"/>
        <v xml:space="preserve"> / </v>
      </c>
      <c r="AA441" s="87" t="str">
        <f t="shared" si="86"/>
        <v/>
      </c>
      <c r="AB441" s="87" t="str">
        <f>IF(I441="","",IF(I441="中間容量",J441,INDEX(※編集不可※選択項目!$E$2:$E$15,MATCH(新規登録用!I441,※編集不可※選択項目!$F$2:$F$15,0))))</f>
        <v/>
      </c>
      <c r="AC441" s="89" t="str">
        <f t="shared" si="95"/>
        <v/>
      </c>
      <c r="AD441" s="123">
        <f t="shared" si="96"/>
        <v>0</v>
      </c>
      <c r="AE441" s="123">
        <f t="shared" si="87"/>
        <v>0</v>
      </c>
      <c r="AF441" s="123" t="str">
        <f t="shared" si="97"/>
        <v/>
      </c>
      <c r="AG441" s="124">
        <f t="shared" si="88"/>
        <v>0</v>
      </c>
      <c r="AH441" s="124">
        <f t="shared" si="89"/>
        <v>0</v>
      </c>
    </row>
    <row r="442" spans="1:34" ht="25.15" customHeight="1">
      <c r="A442" s="55">
        <f t="shared" si="84"/>
        <v>431</v>
      </c>
      <c r="B442" s="56" t="str">
        <f t="shared" si="90"/>
        <v/>
      </c>
      <c r="C442" s="131"/>
      <c r="D442" s="57" t="str">
        <f t="shared" si="91"/>
        <v/>
      </c>
      <c r="E442" s="57" t="str">
        <f t="shared" si="92"/>
        <v/>
      </c>
      <c r="F442" s="32"/>
      <c r="G442" s="32"/>
      <c r="H442" s="32"/>
      <c r="I442" s="32"/>
      <c r="J442" s="147"/>
      <c r="K442" s="33" t="str">
        <f>IF(I442="中間容量","項番11に入力してください",IFERROR(VLOOKUP(Z442,※編集不可※選択項目!$U$4:$V$195,2,0),""))</f>
        <v/>
      </c>
      <c r="L442" s="147"/>
      <c r="M442" s="149"/>
      <c r="N442" s="64" t="str">
        <f>IFERROR(VLOOKUP(C442,Sheet1!$A$2:$F$134,6,0),"")</f>
        <v/>
      </c>
      <c r="O442" s="64" t="str">
        <f t="shared" si="93"/>
        <v/>
      </c>
      <c r="P442" s="32"/>
      <c r="Q442" s="32"/>
      <c r="R442" s="67"/>
      <c r="S442" s="140"/>
      <c r="T442" s="67"/>
      <c r="U442" s="71"/>
      <c r="V442" s="84" t="str">
        <f t="shared" si="94"/>
        <v/>
      </c>
      <c r="W442" s="118"/>
      <c r="X442" s="119"/>
      <c r="Y442" s="120"/>
      <c r="Z442" s="66" t="str">
        <f t="shared" si="85"/>
        <v xml:space="preserve"> / </v>
      </c>
      <c r="AA442" s="87" t="str">
        <f t="shared" si="86"/>
        <v/>
      </c>
      <c r="AB442" s="87" t="str">
        <f>IF(I442="","",IF(I442="中間容量",J442,INDEX(※編集不可※選択項目!$E$2:$E$15,MATCH(新規登録用!I442,※編集不可※選択項目!$F$2:$F$15,0))))</f>
        <v/>
      </c>
      <c r="AC442" s="89" t="str">
        <f t="shared" si="95"/>
        <v/>
      </c>
      <c r="AD442" s="123">
        <f t="shared" si="96"/>
        <v>0</v>
      </c>
      <c r="AE442" s="123">
        <f t="shared" si="87"/>
        <v>0</v>
      </c>
      <c r="AF442" s="123" t="str">
        <f t="shared" si="97"/>
        <v/>
      </c>
      <c r="AG442" s="124">
        <f t="shared" si="88"/>
        <v>0</v>
      </c>
      <c r="AH442" s="124">
        <f t="shared" si="89"/>
        <v>0</v>
      </c>
    </row>
    <row r="443" spans="1:34" ht="25.15" customHeight="1">
      <c r="A443" s="55">
        <f t="shared" si="84"/>
        <v>432</v>
      </c>
      <c r="B443" s="56" t="str">
        <f t="shared" si="90"/>
        <v/>
      </c>
      <c r="C443" s="131"/>
      <c r="D443" s="57" t="str">
        <f t="shared" si="91"/>
        <v/>
      </c>
      <c r="E443" s="57" t="str">
        <f t="shared" si="92"/>
        <v/>
      </c>
      <c r="F443" s="32"/>
      <c r="G443" s="32"/>
      <c r="H443" s="32"/>
      <c r="I443" s="32"/>
      <c r="J443" s="147"/>
      <c r="K443" s="33" t="str">
        <f>IF(I443="中間容量","項番11に入力してください",IFERROR(VLOOKUP(Z443,※編集不可※選択項目!$U$4:$V$195,2,0),""))</f>
        <v/>
      </c>
      <c r="L443" s="147"/>
      <c r="M443" s="149"/>
      <c r="N443" s="64" t="str">
        <f>IFERROR(VLOOKUP(C443,Sheet1!$A$2:$F$134,6,0),"")</f>
        <v/>
      </c>
      <c r="O443" s="64" t="str">
        <f t="shared" si="93"/>
        <v/>
      </c>
      <c r="P443" s="32"/>
      <c r="Q443" s="32"/>
      <c r="R443" s="67"/>
      <c r="S443" s="140"/>
      <c r="T443" s="67"/>
      <c r="U443" s="71"/>
      <c r="V443" s="84" t="str">
        <f t="shared" si="94"/>
        <v/>
      </c>
      <c r="W443" s="118"/>
      <c r="X443" s="119"/>
      <c r="Y443" s="120"/>
      <c r="Z443" s="66" t="str">
        <f t="shared" si="85"/>
        <v xml:space="preserve"> / </v>
      </c>
      <c r="AA443" s="87" t="str">
        <f t="shared" si="86"/>
        <v/>
      </c>
      <c r="AB443" s="87" t="str">
        <f>IF(I443="","",IF(I443="中間容量",J443,INDEX(※編集不可※選択項目!$E$2:$E$15,MATCH(新規登録用!I443,※編集不可※選択項目!$F$2:$F$15,0))))</f>
        <v/>
      </c>
      <c r="AC443" s="89" t="str">
        <f t="shared" si="95"/>
        <v/>
      </c>
      <c r="AD443" s="123">
        <f t="shared" si="96"/>
        <v>0</v>
      </c>
      <c r="AE443" s="123">
        <f t="shared" si="87"/>
        <v>0</v>
      </c>
      <c r="AF443" s="123" t="str">
        <f t="shared" si="97"/>
        <v/>
      </c>
      <c r="AG443" s="124">
        <f t="shared" si="88"/>
        <v>0</v>
      </c>
      <c r="AH443" s="124">
        <f t="shared" si="89"/>
        <v>0</v>
      </c>
    </row>
    <row r="444" spans="1:34" ht="25.15" customHeight="1">
      <c r="A444" s="55">
        <f t="shared" si="84"/>
        <v>433</v>
      </c>
      <c r="B444" s="56" t="str">
        <f t="shared" si="90"/>
        <v/>
      </c>
      <c r="C444" s="131"/>
      <c r="D444" s="57" t="str">
        <f t="shared" si="91"/>
        <v/>
      </c>
      <c r="E444" s="57" t="str">
        <f t="shared" si="92"/>
        <v/>
      </c>
      <c r="F444" s="32"/>
      <c r="G444" s="32"/>
      <c r="H444" s="32"/>
      <c r="I444" s="32"/>
      <c r="J444" s="147"/>
      <c r="K444" s="33" t="str">
        <f>IF(I444="中間容量","項番11に入力してください",IFERROR(VLOOKUP(Z444,※編集不可※選択項目!$U$4:$V$195,2,0),""))</f>
        <v/>
      </c>
      <c r="L444" s="147"/>
      <c r="M444" s="149"/>
      <c r="N444" s="64" t="str">
        <f>IFERROR(VLOOKUP(C444,Sheet1!$A$2:$F$134,6,0),"")</f>
        <v/>
      </c>
      <c r="O444" s="64" t="str">
        <f t="shared" si="93"/>
        <v/>
      </c>
      <c r="P444" s="32"/>
      <c r="Q444" s="32"/>
      <c r="R444" s="67"/>
      <c r="S444" s="140"/>
      <c r="T444" s="67"/>
      <c r="U444" s="71"/>
      <c r="V444" s="84" t="str">
        <f t="shared" si="94"/>
        <v/>
      </c>
      <c r="W444" s="118"/>
      <c r="X444" s="119"/>
      <c r="Y444" s="120"/>
      <c r="Z444" s="66" t="str">
        <f t="shared" si="85"/>
        <v xml:space="preserve"> / </v>
      </c>
      <c r="AA444" s="87" t="str">
        <f t="shared" si="86"/>
        <v/>
      </c>
      <c r="AB444" s="87" t="str">
        <f>IF(I444="","",IF(I444="中間容量",J444,INDEX(※編集不可※選択項目!$E$2:$E$15,MATCH(新規登録用!I444,※編集不可※選択項目!$F$2:$F$15,0))))</f>
        <v/>
      </c>
      <c r="AC444" s="89" t="str">
        <f t="shared" si="95"/>
        <v/>
      </c>
      <c r="AD444" s="123">
        <f t="shared" si="96"/>
        <v>0</v>
      </c>
      <c r="AE444" s="123">
        <f t="shared" si="87"/>
        <v>0</v>
      </c>
      <c r="AF444" s="123" t="str">
        <f t="shared" si="97"/>
        <v/>
      </c>
      <c r="AG444" s="124">
        <f t="shared" si="88"/>
        <v>0</v>
      </c>
      <c r="AH444" s="124">
        <f t="shared" si="89"/>
        <v>0</v>
      </c>
    </row>
    <row r="445" spans="1:34" ht="25.15" customHeight="1">
      <c r="A445" s="55">
        <f t="shared" si="84"/>
        <v>434</v>
      </c>
      <c r="B445" s="56" t="str">
        <f t="shared" si="90"/>
        <v/>
      </c>
      <c r="C445" s="131"/>
      <c r="D445" s="57" t="str">
        <f t="shared" si="91"/>
        <v/>
      </c>
      <c r="E445" s="57" t="str">
        <f t="shared" si="92"/>
        <v/>
      </c>
      <c r="F445" s="32"/>
      <c r="G445" s="32"/>
      <c r="H445" s="32"/>
      <c r="I445" s="32"/>
      <c r="J445" s="147"/>
      <c r="K445" s="33" t="str">
        <f>IF(I445="中間容量","項番11に入力してください",IFERROR(VLOOKUP(Z445,※編集不可※選択項目!$U$4:$V$195,2,0),""))</f>
        <v/>
      </c>
      <c r="L445" s="147"/>
      <c r="M445" s="149"/>
      <c r="N445" s="64" t="str">
        <f>IFERROR(VLOOKUP(C445,Sheet1!$A$2:$F$134,6,0),"")</f>
        <v/>
      </c>
      <c r="O445" s="64" t="str">
        <f t="shared" si="93"/>
        <v/>
      </c>
      <c r="P445" s="32"/>
      <c r="Q445" s="32"/>
      <c r="R445" s="67"/>
      <c r="S445" s="140"/>
      <c r="T445" s="67"/>
      <c r="U445" s="71"/>
      <c r="V445" s="84" t="str">
        <f t="shared" si="94"/>
        <v/>
      </c>
      <c r="W445" s="118"/>
      <c r="X445" s="119"/>
      <c r="Y445" s="120"/>
      <c r="Z445" s="66" t="str">
        <f t="shared" si="85"/>
        <v xml:space="preserve"> / </v>
      </c>
      <c r="AA445" s="87" t="str">
        <f t="shared" si="86"/>
        <v/>
      </c>
      <c r="AB445" s="87" t="str">
        <f>IF(I445="","",IF(I445="中間容量",J445,INDEX(※編集不可※選択項目!$E$2:$E$15,MATCH(新規登録用!I445,※編集不可※選択項目!$F$2:$F$15,0))))</f>
        <v/>
      </c>
      <c r="AC445" s="89" t="str">
        <f t="shared" si="95"/>
        <v/>
      </c>
      <c r="AD445" s="123">
        <f t="shared" si="96"/>
        <v>0</v>
      </c>
      <c r="AE445" s="123">
        <f t="shared" si="87"/>
        <v>0</v>
      </c>
      <c r="AF445" s="123" t="str">
        <f t="shared" si="97"/>
        <v/>
      </c>
      <c r="AG445" s="124">
        <f t="shared" si="88"/>
        <v>0</v>
      </c>
      <c r="AH445" s="124">
        <f t="shared" si="89"/>
        <v>0</v>
      </c>
    </row>
    <row r="446" spans="1:34" ht="25.15" customHeight="1">
      <c r="A446" s="55">
        <f t="shared" si="84"/>
        <v>435</v>
      </c>
      <c r="B446" s="56" t="str">
        <f t="shared" si="90"/>
        <v/>
      </c>
      <c r="C446" s="131"/>
      <c r="D446" s="57" t="str">
        <f t="shared" si="91"/>
        <v/>
      </c>
      <c r="E446" s="57" t="str">
        <f t="shared" si="92"/>
        <v/>
      </c>
      <c r="F446" s="32"/>
      <c r="G446" s="32"/>
      <c r="H446" s="32"/>
      <c r="I446" s="32"/>
      <c r="J446" s="147"/>
      <c r="K446" s="33" t="str">
        <f>IF(I446="中間容量","項番11に入力してください",IFERROR(VLOOKUP(Z446,※編集不可※選択項目!$U$4:$V$195,2,0),""))</f>
        <v/>
      </c>
      <c r="L446" s="147"/>
      <c r="M446" s="149"/>
      <c r="N446" s="64" t="str">
        <f>IFERROR(VLOOKUP(C446,Sheet1!$A$2:$F$134,6,0),"")</f>
        <v/>
      </c>
      <c r="O446" s="64" t="str">
        <f t="shared" si="93"/>
        <v/>
      </c>
      <c r="P446" s="32"/>
      <c r="Q446" s="32"/>
      <c r="R446" s="67"/>
      <c r="S446" s="140"/>
      <c r="T446" s="67"/>
      <c r="U446" s="71"/>
      <c r="V446" s="84" t="str">
        <f t="shared" si="94"/>
        <v/>
      </c>
      <c r="W446" s="118"/>
      <c r="X446" s="119"/>
      <c r="Y446" s="120"/>
      <c r="Z446" s="66" t="str">
        <f t="shared" si="85"/>
        <v xml:space="preserve"> / </v>
      </c>
      <c r="AA446" s="87" t="str">
        <f t="shared" si="86"/>
        <v/>
      </c>
      <c r="AB446" s="87" t="str">
        <f>IF(I446="","",IF(I446="中間容量",J446,INDEX(※編集不可※選択項目!$E$2:$E$15,MATCH(新規登録用!I446,※編集不可※選択項目!$F$2:$F$15,0))))</f>
        <v/>
      </c>
      <c r="AC446" s="89" t="str">
        <f t="shared" si="95"/>
        <v/>
      </c>
      <c r="AD446" s="123">
        <f t="shared" si="96"/>
        <v>0</v>
      </c>
      <c r="AE446" s="123">
        <f t="shared" si="87"/>
        <v>0</v>
      </c>
      <c r="AF446" s="123" t="str">
        <f t="shared" si="97"/>
        <v/>
      </c>
      <c r="AG446" s="124">
        <f t="shared" si="88"/>
        <v>0</v>
      </c>
      <c r="AH446" s="124">
        <f t="shared" si="89"/>
        <v>0</v>
      </c>
    </row>
    <row r="447" spans="1:34" ht="25.15" customHeight="1">
      <c r="A447" s="55">
        <f t="shared" si="84"/>
        <v>436</v>
      </c>
      <c r="B447" s="56" t="str">
        <f t="shared" si="90"/>
        <v/>
      </c>
      <c r="C447" s="131"/>
      <c r="D447" s="57" t="str">
        <f t="shared" si="91"/>
        <v/>
      </c>
      <c r="E447" s="57" t="str">
        <f t="shared" si="92"/>
        <v/>
      </c>
      <c r="F447" s="32"/>
      <c r="G447" s="32"/>
      <c r="H447" s="32"/>
      <c r="I447" s="32"/>
      <c r="J447" s="147"/>
      <c r="K447" s="33" t="str">
        <f>IF(I447="中間容量","項番11に入力してください",IFERROR(VLOOKUP(Z447,※編集不可※選択項目!$U$4:$V$195,2,0),""))</f>
        <v/>
      </c>
      <c r="L447" s="147"/>
      <c r="M447" s="149"/>
      <c r="N447" s="64" t="str">
        <f>IFERROR(VLOOKUP(C447,Sheet1!$A$2:$F$134,6,0),"")</f>
        <v/>
      </c>
      <c r="O447" s="64" t="str">
        <f t="shared" si="93"/>
        <v/>
      </c>
      <c r="P447" s="32"/>
      <c r="Q447" s="32"/>
      <c r="R447" s="67"/>
      <c r="S447" s="140"/>
      <c r="T447" s="67"/>
      <c r="U447" s="71"/>
      <c r="V447" s="84" t="str">
        <f t="shared" si="94"/>
        <v/>
      </c>
      <c r="W447" s="118"/>
      <c r="X447" s="119"/>
      <c r="Y447" s="120"/>
      <c r="Z447" s="66" t="str">
        <f t="shared" si="85"/>
        <v xml:space="preserve"> / </v>
      </c>
      <c r="AA447" s="87" t="str">
        <f t="shared" si="86"/>
        <v/>
      </c>
      <c r="AB447" s="87" t="str">
        <f>IF(I447="","",IF(I447="中間容量",J447,INDEX(※編集不可※選択項目!$E$2:$E$15,MATCH(新規登録用!I447,※編集不可※選択項目!$F$2:$F$15,0))))</f>
        <v/>
      </c>
      <c r="AC447" s="89" t="str">
        <f t="shared" si="95"/>
        <v/>
      </c>
      <c r="AD447" s="123">
        <f t="shared" si="96"/>
        <v>0</v>
      </c>
      <c r="AE447" s="123">
        <f t="shared" si="87"/>
        <v>0</v>
      </c>
      <c r="AF447" s="123" t="str">
        <f t="shared" si="97"/>
        <v/>
      </c>
      <c r="AG447" s="124">
        <f t="shared" si="88"/>
        <v>0</v>
      </c>
      <c r="AH447" s="124">
        <f t="shared" si="89"/>
        <v>0</v>
      </c>
    </row>
    <row r="448" spans="1:34" ht="25.15" customHeight="1">
      <c r="A448" s="55">
        <f t="shared" si="84"/>
        <v>437</v>
      </c>
      <c r="B448" s="56" t="str">
        <f t="shared" si="90"/>
        <v/>
      </c>
      <c r="C448" s="131"/>
      <c r="D448" s="57" t="str">
        <f t="shared" si="91"/>
        <v/>
      </c>
      <c r="E448" s="57" t="str">
        <f t="shared" si="92"/>
        <v/>
      </c>
      <c r="F448" s="32"/>
      <c r="G448" s="32"/>
      <c r="H448" s="32"/>
      <c r="I448" s="32"/>
      <c r="J448" s="147"/>
      <c r="K448" s="33" t="str">
        <f>IF(I448="中間容量","項番11に入力してください",IFERROR(VLOOKUP(Z448,※編集不可※選択項目!$U$4:$V$195,2,0),""))</f>
        <v/>
      </c>
      <c r="L448" s="147"/>
      <c r="M448" s="149"/>
      <c r="N448" s="64" t="str">
        <f>IFERROR(VLOOKUP(C448,Sheet1!$A$2:$F$134,6,0),"")</f>
        <v/>
      </c>
      <c r="O448" s="64" t="str">
        <f t="shared" si="93"/>
        <v/>
      </c>
      <c r="P448" s="32"/>
      <c r="Q448" s="32"/>
      <c r="R448" s="67"/>
      <c r="S448" s="140"/>
      <c r="T448" s="67"/>
      <c r="U448" s="71"/>
      <c r="V448" s="84" t="str">
        <f t="shared" si="94"/>
        <v/>
      </c>
      <c r="W448" s="118"/>
      <c r="X448" s="119"/>
      <c r="Y448" s="120"/>
      <c r="Z448" s="66" t="str">
        <f t="shared" si="85"/>
        <v xml:space="preserve"> / </v>
      </c>
      <c r="AA448" s="87" t="str">
        <f t="shared" si="86"/>
        <v/>
      </c>
      <c r="AB448" s="87" t="str">
        <f>IF(I448="","",IF(I448="中間容量",J448,INDEX(※編集不可※選択項目!$E$2:$E$15,MATCH(新規登録用!I448,※編集不可※選択項目!$F$2:$F$15,0))))</f>
        <v/>
      </c>
      <c r="AC448" s="89" t="str">
        <f t="shared" si="95"/>
        <v/>
      </c>
      <c r="AD448" s="123">
        <f t="shared" si="96"/>
        <v>0</v>
      </c>
      <c r="AE448" s="123">
        <f t="shared" si="87"/>
        <v>0</v>
      </c>
      <c r="AF448" s="123" t="str">
        <f t="shared" si="97"/>
        <v/>
      </c>
      <c r="AG448" s="124">
        <f t="shared" si="88"/>
        <v>0</v>
      </c>
      <c r="AH448" s="124">
        <f t="shared" si="89"/>
        <v>0</v>
      </c>
    </row>
    <row r="449" spans="1:34" ht="25.15" customHeight="1">
      <c r="A449" s="55">
        <f t="shared" si="84"/>
        <v>438</v>
      </c>
      <c r="B449" s="56" t="str">
        <f t="shared" si="90"/>
        <v/>
      </c>
      <c r="C449" s="131"/>
      <c r="D449" s="57" t="str">
        <f t="shared" si="91"/>
        <v/>
      </c>
      <c r="E449" s="57" t="str">
        <f t="shared" si="92"/>
        <v/>
      </c>
      <c r="F449" s="32"/>
      <c r="G449" s="32"/>
      <c r="H449" s="32"/>
      <c r="I449" s="32"/>
      <c r="J449" s="147"/>
      <c r="K449" s="33" t="str">
        <f>IF(I449="中間容量","項番11に入力してください",IFERROR(VLOOKUP(Z449,※編集不可※選択項目!$U$4:$V$195,2,0),""))</f>
        <v/>
      </c>
      <c r="L449" s="147"/>
      <c r="M449" s="149"/>
      <c r="N449" s="64" t="str">
        <f>IFERROR(VLOOKUP(C449,Sheet1!$A$2:$F$134,6,0),"")</f>
        <v/>
      </c>
      <c r="O449" s="64" t="str">
        <f t="shared" si="93"/>
        <v/>
      </c>
      <c r="P449" s="32"/>
      <c r="Q449" s="32"/>
      <c r="R449" s="67"/>
      <c r="S449" s="140"/>
      <c r="T449" s="67"/>
      <c r="U449" s="71"/>
      <c r="V449" s="84" t="str">
        <f t="shared" si="94"/>
        <v/>
      </c>
      <c r="W449" s="118"/>
      <c r="X449" s="119"/>
      <c r="Y449" s="120"/>
      <c r="Z449" s="66" t="str">
        <f t="shared" si="85"/>
        <v xml:space="preserve"> / </v>
      </c>
      <c r="AA449" s="87" t="str">
        <f t="shared" si="86"/>
        <v/>
      </c>
      <c r="AB449" s="87" t="str">
        <f>IF(I449="","",IF(I449="中間容量",J449,INDEX(※編集不可※選択項目!$E$2:$E$15,MATCH(新規登録用!I449,※編集不可※選択項目!$F$2:$F$15,0))))</f>
        <v/>
      </c>
      <c r="AC449" s="89" t="str">
        <f t="shared" si="95"/>
        <v/>
      </c>
      <c r="AD449" s="123">
        <f t="shared" si="96"/>
        <v>0</v>
      </c>
      <c r="AE449" s="123">
        <f t="shared" si="87"/>
        <v>0</v>
      </c>
      <c r="AF449" s="123" t="str">
        <f t="shared" si="97"/>
        <v/>
      </c>
      <c r="AG449" s="124">
        <f t="shared" si="88"/>
        <v>0</v>
      </c>
      <c r="AH449" s="124">
        <f t="shared" si="89"/>
        <v>0</v>
      </c>
    </row>
    <row r="450" spans="1:34" ht="25.15" customHeight="1">
      <c r="A450" s="55">
        <f t="shared" si="84"/>
        <v>439</v>
      </c>
      <c r="B450" s="56" t="str">
        <f t="shared" si="90"/>
        <v/>
      </c>
      <c r="C450" s="131"/>
      <c r="D450" s="57" t="str">
        <f t="shared" si="91"/>
        <v/>
      </c>
      <c r="E450" s="57" t="str">
        <f t="shared" si="92"/>
        <v/>
      </c>
      <c r="F450" s="32"/>
      <c r="G450" s="32"/>
      <c r="H450" s="32"/>
      <c r="I450" s="32"/>
      <c r="J450" s="147"/>
      <c r="K450" s="33" t="str">
        <f>IF(I450="中間容量","項番11に入力してください",IFERROR(VLOOKUP(Z450,※編集不可※選択項目!$U$4:$V$195,2,0),""))</f>
        <v/>
      </c>
      <c r="L450" s="147"/>
      <c r="M450" s="149"/>
      <c r="N450" s="64" t="str">
        <f>IFERROR(VLOOKUP(C450,Sheet1!$A$2:$F$134,6,0),"")</f>
        <v/>
      </c>
      <c r="O450" s="64" t="str">
        <f t="shared" si="93"/>
        <v/>
      </c>
      <c r="P450" s="32"/>
      <c r="Q450" s="32"/>
      <c r="R450" s="67"/>
      <c r="S450" s="140"/>
      <c r="T450" s="67"/>
      <c r="U450" s="71"/>
      <c r="V450" s="84" t="str">
        <f t="shared" si="94"/>
        <v/>
      </c>
      <c r="W450" s="118"/>
      <c r="X450" s="119"/>
      <c r="Y450" s="120"/>
      <c r="Z450" s="66" t="str">
        <f t="shared" si="85"/>
        <v xml:space="preserve"> / </v>
      </c>
      <c r="AA450" s="87" t="str">
        <f t="shared" si="86"/>
        <v/>
      </c>
      <c r="AB450" s="87" t="str">
        <f>IF(I450="","",IF(I450="中間容量",J450,INDEX(※編集不可※選択項目!$E$2:$E$15,MATCH(新規登録用!I450,※編集不可※選択項目!$F$2:$F$15,0))))</f>
        <v/>
      </c>
      <c r="AC450" s="89" t="str">
        <f t="shared" si="95"/>
        <v/>
      </c>
      <c r="AD450" s="123">
        <f t="shared" si="96"/>
        <v>0</v>
      </c>
      <c r="AE450" s="123">
        <f t="shared" si="87"/>
        <v>0</v>
      </c>
      <c r="AF450" s="123" t="str">
        <f t="shared" si="97"/>
        <v/>
      </c>
      <c r="AG450" s="124">
        <f t="shared" si="88"/>
        <v>0</v>
      </c>
      <c r="AH450" s="124">
        <f t="shared" si="89"/>
        <v>0</v>
      </c>
    </row>
    <row r="451" spans="1:34" ht="25.15" customHeight="1">
      <c r="A451" s="55">
        <f t="shared" si="84"/>
        <v>440</v>
      </c>
      <c r="B451" s="56" t="str">
        <f t="shared" si="90"/>
        <v/>
      </c>
      <c r="C451" s="131"/>
      <c r="D451" s="57" t="str">
        <f t="shared" si="91"/>
        <v/>
      </c>
      <c r="E451" s="57" t="str">
        <f t="shared" si="92"/>
        <v/>
      </c>
      <c r="F451" s="32"/>
      <c r="G451" s="32"/>
      <c r="H451" s="32"/>
      <c r="I451" s="32"/>
      <c r="J451" s="147"/>
      <c r="K451" s="33" t="str">
        <f>IF(I451="中間容量","項番11に入力してください",IFERROR(VLOOKUP(Z451,※編集不可※選択項目!$U$4:$V$195,2,0),""))</f>
        <v/>
      </c>
      <c r="L451" s="147"/>
      <c r="M451" s="149"/>
      <c r="N451" s="64" t="str">
        <f>IFERROR(VLOOKUP(C451,Sheet1!$A$2:$F$134,6,0),"")</f>
        <v/>
      </c>
      <c r="O451" s="64" t="str">
        <f t="shared" si="93"/>
        <v/>
      </c>
      <c r="P451" s="32"/>
      <c r="Q451" s="32"/>
      <c r="R451" s="67"/>
      <c r="S451" s="140"/>
      <c r="T451" s="67"/>
      <c r="U451" s="71"/>
      <c r="V451" s="84" t="str">
        <f t="shared" si="94"/>
        <v/>
      </c>
      <c r="W451" s="118"/>
      <c r="X451" s="119"/>
      <c r="Y451" s="120"/>
      <c r="Z451" s="66" t="str">
        <f t="shared" si="85"/>
        <v xml:space="preserve"> / </v>
      </c>
      <c r="AA451" s="87" t="str">
        <f t="shared" si="86"/>
        <v/>
      </c>
      <c r="AB451" s="87" t="str">
        <f>IF(I451="","",IF(I451="中間容量",J451,INDEX(※編集不可※選択項目!$E$2:$E$15,MATCH(新規登録用!I451,※編集不可※選択項目!$F$2:$F$15,0))))</f>
        <v/>
      </c>
      <c r="AC451" s="89" t="str">
        <f t="shared" si="95"/>
        <v/>
      </c>
      <c r="AD451" s="123">
        <f t="shared" si="96"/>
        <v>0</v>
      </c>
      <c r="AE451" s="123">
        <f t="shared" si="87"/>
        <v>0</v>
      </c>
      <c r="AF451" s="123" t="str">
        <f t="shared" si="97"/>
        <v/>
      </c>
      <c r="AG451" s="124">
        <f t="shared" si="88"/>
        <v>0</v>
      </c>
      <c r="AH451" s="124">
        <f t="shared" si="89"/>
        <v>0</v>
      </c>
    </row>
    <row r="452" spans="1:34" ht="25.15" customHeight="1">
      <c r="A452" s="55">
        <f t="shared" si="84"/>
        <v>441</v>
      </c>
      <c r="B452" s="56" t="str">
        <f t="shared" si="90"/>
        <v/>
      </c>
      <c r="C452" s="131"/>
      <c r="D452" s="57" t="str">
        <f t="shared" si="91"/>
        <v/>
      </c>
      <c r="E452" s="57" t="str">
        <f t="shared" si="92"/>
        <v/>
      </c>
      <c r="F452" s="32"/>
      <c r="G452" s="32"/>
      <c r="H452" s="32"/>
      <c r="I452" s="32"/>
      <c r="J452" s="147"/>
      <c r="K452" s="33" t="str">
        <f>IF(I452="中間容量","項番11に入力してください",IFERROR(VLOOKUP(Z452,※編集不可※選択項目!$U$4:$V$195,2,0),""))</f>
        <v/>
      </c>
      <c r="L452" s="147"/>
      <c r="M452" s="149"/>
      <c r="N452" s="64" t="str">
        <f>IFERROR(VLOOKUP(C452,Sheet1!$A$2:$F$134,6,0),"")</f>
        <v/>
      </c>
      <c r="O452" s="64" t="str">
        <f t="shared" si="93"/>
        <v/>
      </c>
      <c r="P452" s="32"/>
      <c r="Q452" s="32"/>
      <c r="R452" s="67"/>
      <c r="S452" s="140"/>
      <c r="T452" s="67"/>
      <c r="U452" s="71"/>
      <c r="V452" s="84" t="str">
        <f t="shared" si="94"/>
        <v/>
      </c>
      <c r="W452" s="118"/>
      <c r="X452" s="119"/>
      <c r="Y452" s="120"/>
      <c r="Z452" s="66" t="str">
        <f t="shared" si="85"/>
        <v xml:space="preserve"> / </v>
      </c>
      <c r="AA452" s="87" t="str">
        <f t="shared" si="86"/>
        <v/>
      </c>
      <c r="AB452" s="87" t="str">
        <f>IF(I452="","",IF(I452="中間容量",J452,INDEX(※編集不可※選択項目!$E$2:$E$15,MATCH(新規登録用!I452,※編集不可※選択項目!$F$2:$F$15,0))))</f>
        <v/>
      </c>
      <c r="AC452" s="89" t="str">
        <f t="shared" si="95"/>
        <v/>
      </c>
      <c r="AD452" s="123">
        <f t="shared" si="96"/>
        <v>0</v>
      </c>
      <c r="AE452" s="123">
        <f t="shared" si="87"/>
        <v>0</v>
      </c>
      <c r="AF452" s="123" t="str">
        <f t="shared" si="97"/>
        <v/>
      </c>
      <c r="AG452" s="124">
        <f t="shared" si="88"/>
        <v>0</v>
      </c>
      <c r="AH452" s="124">
        <f t="shared" si="89"/>
        <v>0</v>
      </c>
    </row>
    <row r="453" spans="1:34" ht="25.15" customHeight="1">
      <c r="A453" s="55">
        <f t="shared" si="84"/>
        <v>442</v>
      </c>
      <c r="B453" s="56" t="str">
        <f t="shared" si="90"/>
        <v/>
      </c>
      <c r="C453" s="131"/>
      <c r="D453" s="57" t="str">
        <f t="shared" si="91"/>
        <v/>
      </c>
      <c r="E453" s="57" t="str">
        <f t="shared" si="92"/>
        <v/>
      </c>
      <c r="F453" s="32"/>
      <c r="G453" s="32"/>
      <c r="H453" s="32"/>
      <c r="I453" s="32"/>
      <c r="J453" s="147"/>
      <c r="K453" s="33" t="str">
        <f>IF(I453="中間容量","項番11に入力してください",IFERROR(VLOOKUP(Z453,※編集不可※選択項目!$U$4:$V$195,2,0),""))</f>
        <v/>
      </c>
      <c r="L453" s="147"/>
      <c r="M453" s="149"/>
      <c r="N453" s="64" t="str">
        <f>IFERROR(VLOOKUP(C453,Sheet1!$A$2:$F$134,6,0),"")</f>
        <v/>
      </c>
      <c r="O453" s="64" t="str">
        <f t="shared" si="93"/>
        <v/>
      </c>
      <c r="P453" s="32"/>
      <c r="Q453" s="32"/>
      <c r="R453" s="67"/>
      <c r="S453" s="140"/>
      <c r="T453" s="67"/>
      <c r="U453" s="71"/>
      <c r="V453" s="84" t="str">
        <f t="shared" si="94"/>
        <v/>
      </c>
      <c r="W453" s="118"/>
      <c r="X453" s="119"/>
      <c r="Y453" s="120"/>
      <c r="Z453" s="66" t="str">
        <f t="shared" si="85"/>
        <v xml:space="preserve"> / </v>
      </c>
      <c r="AA453" s="87" t="str">
        <f t="shared" si="86"/>
        <v/>
      </c>
      <c r="AB453" s="87" t="str">
        <f>IF(I453="","",IF(I453="中間容量",J453,INDEX(※編集不可※選択項目!$E$2:$E$15,MATCH(新規登録用!I453,※編集不可※選択項目!$F$2:$F$15,0))))</f>
        <v/>
      </c>
      <c r="AC453" s="89" t="str">
        <f t="shared" si="95"/>
        <v/>
      </c>
      <c r="AD453" s="123">
        <f t="shared" si="96"/>
        <v>0</v>
      </c>
      <c r="AE453" s="123">
        <f t="shared" si="87"/>
        <v>0</v>
      </c>
      <c r="AF453" s="123" t="str">
        <f t="shared" si="97"/>
        <v/>
      </c>
      <c r="AG453" s="124">
        <f t="shared" si="88"/>
        <v>0</v>
      </c>
      <c r="AH453" s="124">
        <f t="shared" si="89"/>
        <v>0</v>
      </c>
    </row>
    <row r="454" spans="1:34" ht="25.15" customHeight="1">
      <c r="A454" s="55">
        <f t="shared" si="84"/>
        <v>443</v>
      </c>
      <c r="B454" s="56" t="str">
        <f t="shared" si="90"/>
        <v/>
      </c>
      <c r="C454" s="131"/>
      <c r="D454" s="57" t="str">
        <f t="shared" si="91"/>
        <v/>
      </c>
      <c r="E454" s="57" t="str">
        <f t="shared" si="92"/>
        <v/>
      </c>
      <c r="F454" s="32"/>
      <c r="G454" s="32"/>
      <c r="H454" s="32"/>
      <c r="I454" s="32"/>
      <c r="J454" s="147"/>
      <c r="K454" s="33" t="str">
        <f>IF(I454="中間容量","項番11に入力してください",IFERROR(VLOOKUP(Z454,※編集不可※選択項目!$U$4:$V$195,2,0),""))</f>
        <v/>
      </c>
      <c r="L454" s="147"/>
      <c r="M454" s="149"/>
      <c r="N454" s="64" t="str">
        <f>IFERROR(VLOOKUP(C454,Sheet1!$A$2:$F$134,6,0),"")</f>
        <v/>
      </c>
      <c r="O454" s="64" t="str">
        <f t="shared" si="93"/>
        <v/>
      </c>
      <c r="P454" s="32"/>
      <c r="Q454" s="32"/>
      <c r="R454" s="67"/>
      <c r="S454" s="140"/>
      <c r="T454" s="67"/>
      <c r="U454" s="71"/>
      <c r="V454" s="84" t="str">
        <f t="shared" si="94"/>
        <v/>
      </c>
      <c r="W454" s="118"/>
      <c r="X454" s="119"/>
      <c r="Y454" s="120"/>
      <c r="Z454" s="66" t="str">
        <f t="shared" si="85"/>
        <v xml:space="preserve"> / </v>
      </c>
      <c r="AA454" s="87" t="str">
        <f t="shared" si="86"/>
        <v/>
      </c>
      <c r="AB454" s="87" t="str">
        <f>IF(I454="","",IF(I454="中間容量",J454,INDEX(※編集不可※選択項目!$E$2:$E$15,MATCH(新規登録用!I454,※編集不可※選択項目!$F$2:$F$15,0))))</f>
        <v/>
      </c>
      <c r="AC454" s="89" t="str">
        <f t="shared" si="95"/>
        <v/>
      </c>
      <c r="AD454" s="123">
        <f t="shared" si="96"/>
        <v>0</v>
      </c>
      <c r="AE454" s="123">
        <f t="shared" si="87"/>
        <v>0</v>
      </c>
      <c r="AF454" s="123" t="str">
        <f t="shared" si="97"/>
        <v/>
      </c>
      <c r="AG454" s="124">
        <f t="shared" si="88"/>
        <v>0</v>
      </c>
      <c r="AH454" s="124">
        <f t="shared" si="89"/>
        <v>0</v>
      </c>
    </row>
    <row r="455" spans="1:34" ht="25.15" customHeight="1">
      <c r="A455" s="55">
        <f t="shared" si="84"/>
        <v>444</v>
      </c>
      <c r="B455" s="56" t="str">
        <f t="shared" si="90"/>
        <v/>
      </c>
      <c r="C455" s="131"/>
      <c r="D455" s="57" t="str">
        <f t="shared" si="91"/>
        <v/>
      </c>
      <c r="E455" s="57" t="str">
        <f t="shared" si="92"/>
        <v/>
      </c>
      <c r="F455" s="32"/>
      <c r="G455" s="32"/>
      <c r="H455" s="32"/>
      <c r="I455" s="32"/>
      <c r="J455" s="147"/>
      <c r="K455" s="33" t="str">
        <f>IF(I455="中間容量","項番11に入力してください",IFERROR(VLOOKUP(Z455,※編集不可※選択項目!$U$4:$V$195,2,0),""))</f>
        <v/>
      </c>
      <c r="L455" s="147"/>
      <c r="M455" s="149"/>
      <c r="N455" s="64" t="str">
        <f>IFERROR(VLOOKUP(C455,Sheet1!$A$2:$F$134,6,0),"")</f>
        <v/>
      </c>
      <c r="O455" s="64" t="str">
        <f t="shared" si="93"/>
        <v/>
      </c>
      <c r="P455" s="32"/>
      <c r="Q455" s="32"/>
      <c r="R455" s="67"/>
      <c r="S455" s="140"/>
      <c r="T455" s="67"/>
      <c r="U455" s="71"/>
      <c r="V455" s="84" t="str">
        <f t="shared" si="94"/>
        <v/>
      </c>
      <c r="W455" s="118"/>
      <c r="X455" s="119"/>
      <c r="Y455" s="120"/>
      <c r="Z455" s="66" t="str">
        <f t="shared" si="85"/>
        <v xml:space="preserve"> / </v>
      </c>
      <c r="AA455" s="87" t="str">
        <f t="shared" si="86"/>
        <v/>
      </c>
      <c r="AB455" s="87" t="str">
        <f>IF(I455="","",IF(I455="中間容量",J455,INDEX(※編集不可※選択項目!$E$2:$E$15,MATCH(新規登録用!I455,※編集不可※選択項目!$F$2:$F$15,0))))</f>
        <v/>
      </c>
      <c r="AC455" s="89" t="str">
        <f t="shared" si="95"/>
        <v/>
      </c>
      <c r="AD455" s="123">
        <f t="shared" si="96"/>
        <v>0</v>
      </c>
      <c r="AE455" s="123">
        <f t="shared" si="87"/>
        <v>0</v>
      </c>
      <c r="AF455" s="123" t="str">
        <f t="shared" si="97"/>
        <v/>
      </c>
      <c r="AG455" s="124">
        <f t="shared" si="88"/>
        <v>0</v>
      </c>
      <c r="AH455" s="124">
        <f t="shared" si="89"/>
        <v>0</v>
      </c>
    </row>
    <row r="456" spans="1:34" ht="25.15" customHeight="1">
      <c r="A456" s="55">
        <f t="shared" si="84"/>
        <v>445</v>
      </c>
      <c r="B456" s="56" t="str">
        <f t="shared" si="90"/>
        <v/>
      </c>
      <c r="C456" s="131"/>
      <c r="D456" s="57" t="str">
        <f t="shared" si="91"/>
        <v/>
      </c>
      <c r="E456" s="57" t="str">
        <f t="shared" si="92"/>
        <v/>
      </c>
      <c r="F456" s="32"/>
      <c r="G456" s="32"/>
      <c r="H456" s="32"/>
      <c r="I456" s="32"/>
      <c r="J456" s="147"/>
      <c r="K456" s="33" t="str">
        <f>IF(I456="中間容量","項番11に入力してください",IFERROR(VLOOKUP(Z456,※編集不可※選択項目!$U$4:$V$195,2,0),""))</f>
        <v/>
      </c>
      <c r="L456" s="147"/>
      <c r="M456" s="149"/>
      <c r="N456" s="64" t="str">
        <f>IFERROR(VLOOKUP(C456,Sheet1!$A$2:$F$134,6,0),"")</f>
        <v/>
      </c>
      <c r="O456" s="64" t="str">
        <f t="shared" si="93"/>
        <v/>
      </c>
      <c r="P456" s="32"/>
      <c r="Q456" s="32"/>
      <c r="R456" s="67"/>
      <c r="S456" s="140"/>
      <c r="T456" s="67"/>
      <c r="U456" s="71"/>
      <c r="V456" s="84" t="str">
        <f t="shared" si="94"/>
        <v/>
      </c>
      <c r="W456" s="118"/>
      <c r="X456" s="119"/>
      <c r="Y456" s="120"/>
      <c r="Z456" s="66" t="str">
        <f t="shared" si="85"/>
        <v xml:space="preserve"> / </v>
      </c>
      <c r="AA456" s="87" t="str">
        <f t="shared" si="86"/>
        <v/>
      </c>
      <c r="AB456" s="87" t="str">
        <f>IF(I456="","",IF(I456="中間容量",J456,INDEX(※編集不可※選択項目!$E$2:$E$15,MATCH(新規登録用!I456,※編集不可※選択項目!$F$2:$F$15,0))))</f>
        <v/>
      </c>
      <c r="AC456" s="89" t="str">
        <f t="shared" si="95"/>
        <v/>
      </c>
      <c r="AD456" s="123">
        <f t="shared" si="96"/>
        <v>0</v>
      </c>
      <c r="AE456" s="123">
        <f t="shared" si="87"/>
        <v>0</v>
      </c>
      <c r="AF456" s="123" t="str">
        <f t="shared" si="97"/>
        <v/>
      </c>
      <c r="AG456" s="124">
        <f t="shared" si="88"/>
        <v>0</v>
      </c>
      <c r="AH456" s="124">
        <f t="shared" si="89"/>
        <v>0</v>
      </c>
    </row>
    <row r="457" spans="1:34" ht="25.15" customHeight="1">
      <c r="A457" s="55">
        <f t="shared" si="84"/>
        <v>446</v>
      </c>
      <c r="B457" s="56" t="str">
        <f t="shared" si="90"/>
        <v/>
      </c>
      <c r="C457" s="131"/>
      <c r="D457" s="57" t="str">
        <f t="shared" si="91"/>
        <v/>
      </c>
      <c r="E457" s="57" t="str">
        <f t="shared" si="92"/>
        <v/>
      </c>
      <c r="F457" s="32"/>
      <c r="G457" s="32"/>
      <c r="H457" s="32"/>
      <c r="I457" s="32"/>
      <c r="J457" s="147"/>
      <c r="K457" s="33" t="str">
        <f>IF(I457="中間容量","項番11に入力してください",IFERROR(VLOOKUP(Z457,※編集不可※選択項目!$U$4:$V$195,2,0),""))</f>
        <v/>
      </c>
      <c r="L457" s="147"/>
      <c r="M457" s="149"/>
      <c r="N457" s="64" t="str">
        <f>IFERROR(VLOOKUP(C457,Sheet1!$A$2:$F$134,6,0),"")</f>
        <v/>
      </c>
      <c r="O457" s="64" t="str">
        <f t="shared" si="93"/>
        <v/>
      </c>
      <c r="P457" s="32"/>
      <c r="Q457" s="32"/>
      <c r="R457" s="67"/>
      <c r="S457" s="140"/>
      <c r="T457" s="67"/>
      <c r="U457" s="71"/>
      <c r="V457" s="84" t="str">
        <f t="shared" si="94"/>
        <v/>
      </c>
      <c r="W457" s="118"/>
      <c r="X457" s="119"/>
      <c r="Y457" s="120"/>
      <c r="Z457" s="66" t="str">
        <f t="shared" si="85"/>
        <v xml:space="preserve"> / </v>
      </c>
      <c r="AA457" s="87" t="str">
        <f t="shared" si="86"/>
        <v/>
      </c>
      <c r="AB457" s="87" t="str">
        <f>IF(I457="","",IF(I457="中間容量",J457,INDEX(※編集不可※選択項目!$E$2:$E$15,MATCH(新規登録用!I457,※編集不可※選択項目!$F$2:$F$15,0))))</f>
        <v/>
      </c>
      <c r="AC457" s="89" t="str">
        <f t="shared" si="95"/>
        <v/>
      </c>
      <c r="AD457" s="123">
        <f t="shared" si="96"/>
        <v>0</v>
      </c>
      <c r="AE457" s="123">
        <f t="shared" si="87"/>
        <v>0</v>
      </c>
      <c r="AF457" s="123" t="str">
        <f t="shared" si="97"/>
        <v/>
      </c>
      <c r="AG457" s="124">
        <f t="shared" si="88"/>
        <v>0</v>
      </c>
      <c r="AH457" s="124">
        <f t="shared" si="89"/>
        <v>0</v>
      </c>
    </row>
    <row r="458" spans="1:34" ht="25.15" customHeight="1">
      <c r="A458" s="55">
        <f t="shared" si="84"/>
        <v>447</v>
      </c>
      <c r="B458" s="56" t="str">
        <f t="shared" si="90"/>
        <v/>
      </c>
      <c r="C458" s="131"/>
      <c r="D458" s="57" t="str">
        <f t="shared" si="91"/>
        <v/>
      </c>
      <c r="E458" s="57" t="str">
        <f t="shared" si="92"/>
        <v/>
      </c>
      <c r="F458" s="32"/>
      <c r="G458" s="32"/>
      <c r="H458" s="32"/>
      <c r="I458" s="32"/>
      <c r="J458" s="147"/>
      <c r="K458" s="33" t="str">
        <f>IF(I458="中間容量","項番11に入力してください",IFERROR(VLOOKUP(Z458,※編集不可※選択項目!$U$4:$V$195,2,0),""))</f>
        <v/>
      </c>
      <c r="L458" s="147"/>
      <c r="M458" s="149"/>
      <c r="N458" s="64" t="str">
        <f>IFERROR(VLOOKUP(C458,Sheet1!$A$2:$F$134,6,0),"")</f>
        <v/>
      </c>
      <c r="O458" s="64" t="str">
        <f t="shared" si="93"/>
        <v/>
      </c>
      <c r="P458" s="32"/>
      <c r="Q458" s="32"/>
      <c r="R458" s="67"/>
      <c r="S458" s="140"/>
      <c r="T458" s="67"/>
      <c r="U458" s="71"/>
      <c r="V458" s="84" t="str">
        <f t="shared" si="94"/>
        <v/>
      </c>
      <c r="W458" s="118"/>
      <c r="X458" s="119"/>
      <c r="Y458" s="120"/>
      <c r="Z458" s="66" t="str">
        <f t="shared" si="85"/>
        <v xml:space="preserve"> / </v>
      </c>
      <c r="AA458" s="87" t="str">
        <f t="shared" si="86"/>
        <v/>
      </c>
      <c r="AB458" s="87" t="str">
        <f>IF(I458="","",IF(I458="中間容量",J458,INDEX(※編集不可※選択項目!$E$2:$E$15,MATCH(新規登録用!I458,※編集不可※選択項目!$F$2:$F$15,0))))</f>
        <v/>
      </c>
      <c r="AC458" s="89" t="str">
        <f t="shared" si="95"/>
        <v/>
      </c>
      <c r="AD458" s="123">
        <f t="shared" si="96"/>
        <v>0</v>
      </c>
      <c r="AE458" s="123">
        <f t="shared" si="87"/>
        <v>0</v>
      </c>
      <c r="AF458" s="123" t="str">
        <f t="shared" si="97"/>
        <v/>
      </c>
      <c r="AG458" s="124">
        <f t="shared" si="88"/>
        <v>0</v>
      </c>
      <c r="AH458" s="124">
        <f t="shared" si="89"/>
        <v>0</v>
      </c>
    </row>
    <row r="459" spans="1:34" ht="25.15" customHeight="1">
      <c r="A459" s="55">
        <f t="shared" si="84"/>
        <v>448</v>
      </c>
      <c r="B459" s="56" t="str">
        <f t="shared" si="90"/>
        <v/>
      </c>
      <c r="C459" s="131"/>
      <c r="D459" s="57" t="str">
        <f t="shared" si="91"/>
        <v/>
      </c>
      <c r="E459" s="57" t="str">
        <f t="shared" si="92"/>
        <v/>
      </c>
      <c r="F459" s="32"/>
      <c r="G459" s="32"/>
      <c r="H459" s="32"/>
      <c r="I459" s="32"/>
      <c r="J459" s="147"/>
      <c r="K459" s="33" t="str">
        <f>IF(I459="中間容量","項番11に入力してください",IFERROR(VLOOKUP(Z459,※編集不可※選択項目!$U$4:$V$195,2,0),""))</f>
        <v/>
      </c>
      <c r="L459" s="147"/>
      <c r="M459" s="149"/>
      <c r="N459" s="64" t="str">
        <f>IFERROR(VLOOKUP(C459,Sheet1!$A$2:$F$134,6,0),"")</f>
        <v/>
      </c>
      <c r="O459" s="64" t="str">
        <f t="shared" si="93"/>
        <v/>
      </c>
      <c r="P459" s="32"/>
      <c r="Q459" s="32"/>
      <c r="R459" s="67"/>
      <c r="S459" s="140"/>
      <c r="T459" s="67"/>
      <c r="U459" s="71"/>
      <c r="V459" s="84" t="str">
        <f t="shared" si="94"/>
        <v/>
      </c>
      <c r="W459" s="118"/>
      <c r="X459" s="119"/>
      <c r="Y459" s="120"/>
      <c r="Z459" s="66" t="str">
        <f t="shared" si="85"/>
        <v xml:space="preserve"> / </v>
      </c>
      <c r="AA459" s="87" t="str">
        <f t="shared" si="86"/>
        <v/>
      </c>
      <c r="AB459" s="87" t="str">
        <f>IF(I459="","",IF(I459="中間容量",J459,INDEX(※編集不可※選択項目!$E$2:$E$15,MATCH(新規登録用!I459,※編集不可※選択項目!$F$2:$F$15,0))))</f>
        <v/>
      </c>
      <c r="AC459" s="89" t="str">
        <f t="shared" si="95"/>
        <v/>
      </c>
      <c r="AD459" s="123">
        <f t="shared" si="96"/>
        <v>0</v>
      </c>
      <c r="AE459" s="123">
        <f t="shared" si="87"/>
        <v>0</v>
      </c>
      <c r="AF459" s="123" t="str">
        <f t="shared" si="97"/>
        <v/>
      </c>
      <c r="AG459" s="124">
        <f t="shared" si="88"/>
        <v>0</v>
      </c>
      <c r="AH459" s="124">
        <f t="shared" si="89"/>
        <v>0</v>
      </c>
    </row>
    <row r="460" spans="1:34" ht="25.15" customHeight="1">
      <c r="A460" s="55">
        <f t="shared" ref="A460:A511" si="98">ROW()-11</f>
        <v>449</v>
      </c>
      <c r="B460" s="56" t="str">
        <f t="shared" si="90"/>
        <v/>
      </c>
      <c r="C460" s="131"/>
      <c r="D460" s="57" t="str">
        <f t="shared" si="91"/>
        <v/>
      </c>
      <c r="E460" s="57" t="str">
        <f t="shared" si="92"/>
        <v/>
      </c>
      <c r="F460" s="32"/>
      <c r="G460" s="32"/>
      <c r="H460" s="32"/>
      <c r="I460" s="32"/>
      <c r="J460" s="147"/>
      <c r="K460" s="33" t="str">
        <f>IF(I460="中間容量","項番11に入力してください",IFERROR(VLOOKUP(Z460,※編集不可※選択項目!$U$4:$V$195,2,0),""))</f>
        <v/>
      </c>
      <c r="L460" s="147"/>
      <c r="M460" s="149"/>
      <c r="N460" s="64" t="str">
        <f>IFERROR(VLOOKUP(C460,Sheet1!$A$2:$F$134,6,0),"")</f>
        <v/>
      </c>
      <c r="O460" s="64" t="str">
        <f t="shared" si="93"/>
        <v/>
      </c>
      <c r="P460" s="32"/>
      <c r="Q460" s="32"/>
      <c r="R460" s="67"/>
      <c r="S460" s="140"/>
      <c r="T460" s="67"/>
      <c r="U460" s="71"/>
      <c r="V460" s="84" t="str">
        <f t="shared" si="94"/>
        <v/>
      </c>
      <c r="W460" s="118"/>
      <c r="X460" s="119"/>
      <c r="Y460" s="120"/>
      <c r="Z460" s="66" t="str">
        <f t="shared" ref="Z460:Z511" si="99">C460&amp;H460&amp;" / "&amp;I460</f>
        <v xml:space="preserve"> / </v>
      </c>
      <c r="AA460" s="87" t="str">
        <f t="shared" ref="AA460:AA511" si="100">RIGHT($H460,4)</f>
        <v/>
      </c>
      <c r="AB460" s="87" t="str">
        <f>IF(I460="","",IF(I460="中間容量",J460,INDEX(※編集不可※選択項目!$E$2:$E$15,MATCH(新規登録用!I460,※編集不可※選択項目!$F$2:$F$15,0))))</f>
        <v/>
      </c>
      <c r="AC460" s="89" t="str">
        <f t="shared" si="95"/>
        <v/>
      </c>
      <c r="AD460" s="123">
        <f t="shared" si="96"/>
        <v>0</v>
      </c>
      <c r="AE460" s="123">
        <f t="shared" ref="AE460:AE511" si="101">IF(AND($G460&lt;&gt;"",COUNTIF($G460,"*■*")&gt;0,$S460=""),1,0)</f>
        <v>0</v>
      </c>
      <c r="AF460" s="123" t="str">
        <f t="shared" si="97"/>
        <v/>
      </c>
      <c r="AG460" s="124">
        <f t="shared" ref="AG460:AG511" si="102">IF(AF460="",0,COUNTIF($AF$12:$AF$1048576,AF460))</f>
        <v>0</v>
      </c>
      <c r="AH460" s="124">
        <f t="shared" ref="AH460:AH511" si="103">IF(AND(($C460&lt;&gt;""),IF($N460&gt;$O460,1,0)),1,0)</f>
        <v>0</v>
      </c>
    </row>
    <row r="461" spans="1:34" ht="25.15" customHeight="1">
      <c r="A461" s="55">
        <f t="shared" si="98"/>
        <v>450</v>
      </c>
      <c r="B461" s="56" t="str">
        <f t="shared" ref="B461:B511" si="104">IF(C461="","",$A$1)</f>
        <v/>
      </c>
      <c r="C461" s="131"/>
      <c r="D461" s="57" t="str">
        <f t="shared" ref="D461:D511" si="105">IF($C$2="","",IF($B461&lt;&gt;"",$C$2,""))</f>
        <v/>
      </c>
      <c r="E461" s="57" t="str">
        <f t="shared" ref="E461:E511" si="106">IF($F$2="","",IF($B461&lt;&gt;"",$F$2,""))</f>
        <v/>
      </c>
      <c r="F461" s="32"/>
      <c r="G461" s="32"/>
      <c r="H461" s="32"/>
      <c r="I461" s="32"/>
      <c r="J461" s="147"/>
      <c r="K461" s="33" t="str">
        <f>IF(I461="中間容量","項番11に入力してください",IFERROR(VLOOKUP(Z461,※編集不可※選択項目!$U$4:$V$195,2,0),""))</f>
        <v/>
      </c>
      <c r="L461" s="147"/>
      <c r="M461" s="149"/>
      <c r="N461" s="64" t="str">
        <f>IFERROR(VLOOKUP(C461,Sheet1!$A$2:$F$134,6,0),"")</f>
        <v/>
      </c>
      <c r="O461" s="64" t="str">
        <f t="shared" ref="O461:O511" si="107">IF(I461="中間容量",IFERROR(ROUNDDOWN(L461/M461,2),""),IFERROR(ROUNDDOWN(K461/M461,2),""))</f>
        <v/>
      </c>
      <c r="P461" s="32"/>
      <c r="Q461" s="32"/>
      <c r="R461" s="67"/>
      <c r="S461" s="140"/>
      <c r="T461" s="67"/>
      <c r="U461" s="71"/>
      <c r="V461" s="84" t="str">
        <f t="shared" ref="V461:V511" si="108">IF(G461="","",G461&amp;H461&amp;I461&amp;J461)</f>
        <v/>
      </c>
      <c r="W461" s="118"/>
      <c r="X461" s="119"/>
      <c r="Y461" s="120"/>
      <c r="Z461" s="66" t="str">
        <f t="shared" si="99"/>
        <v xml:space="preserve"> / </v>
      </c>
      <c r="AA461" s="87" t="str">
        <f t="shared" si="100"/>
        <v/>
      </c>
      <c r="AB461" s="87" t="str">
        <f>IF(I461="","",IF(I461="中間容量",J461,INDEX(※編集不可※選択項目!$E$2:$E$15,MATCH(新規登録用!I461,※編集不可※選択項目!$F$2:$F$15,0))))</f>
        <v/>
      </c>
      <c r="AC461" s="89" t="str">
        <f t="shared" ref="AC461:AC511" si="109">IF(I461="中間容量",L461,K461)</f>
        <v/>
      </c>
      <c r="AD461" s="123">
        <f t="shared" ref="AD461:AD511" si="110">IF(AND(($C461&lt;&gt;""),(OR($C$2="",$F$2="",$G$3="",F461="",G461="",H461="",I461="",AND(I461="中間容量",J461=""),M461="",P461="",Q461=""))),1,0)</f>
        <v>0</v>
      </c>
      <c r="AE461" s="123">
        <f t="shared" si="101"/>
        <v>0</v>
      </c>
      <c r="AF461" s="123" t="str">
        <f t="shared" ref="AF461:AF511" si="111">TEXT(V461,"G/標準")</f>
        <v/>
      </c>
      <c r="AG461" s="124">
        <f t="shared" si="102"/>
        <v>0</v>
      </c>
      <c r="AH461" s="124">
        <f t="shared" si="103"/>
        <v>0</v>
      </c>
    </row>
    <row r="462" spans="1:34" ht="25.15" customHeight="1">
      <c r="A462" s="55">
        <f t="shared" si="98"/>
        <v>451</v>
      </c>
      <c r="B462" s="56" t="str">
        <f t="shared" si="104"/>
        <v/>
      </c>
      <c r="C462" s="131"/>
      <c r="D462" s="57" t="str">
        <f t="shared" si="105"/>
        <v/>
      </c>
      <c r="E462" s="57" t="str">
        <f t="shared" si="106"/>
        <v/>
      </c>
      <c r="F462" s="32"/>
      <c r="G462" s="32"/>
      <c r="H462" s="32"/>
      <c r="I462" s="32"/>
      <c r="J462" s="147"/>
      <c r="K462" s="33" t="str">
        <f>IF(I462="中間容量","項番11に入力してください",IFERROR(VLOOKUP(Z462,※編集不可※選択項目!$U$4:$V$195,2,0),""))</f>
        <v/>
      </c>
      <c r="L462" s="147"/>
      <c r="M462" s="149"/>
      <c r="N462" s="64" t="str">
        <f>IFERROR(VLOOKUP(C462,Sheet1!$A$2:$F$134,6,0),"")</f>
        <v/>
      </c>
      <c r="O462" s="64" t="str">
        <f t="shared" si="107"/>
        <v/>
      </c>
      <c r="P462" s="32"/>
      <c r="Q462" s="32"/>
      <c r="R462" s="67"/>
      <c r="S462" s="140"/>
      <c r="T462" s="67"/>
      <c r="U462" s="71"/>
      <c r="V462" s="84" t="str">
        <f t="shared" si="108"/>
        <v/>
      </c>
      <c r="W462" s="118"/>
      <c r="X462" s="119"/>
      <c r="Y462" s="120"/>
      <c r="Z462" s="66" t="str">
        <f t="shared" si="99"/>
        <v xml:space="preserve"> / </v>
      </c>
      <c r="AA462" s="87" t="str">
        <f t="shared" si="100"/>
        <v/>
      </c>
      <c r="AB462" s="87" t="str">
        <f>IF(I462="","",IF(I462="中間容量",J462,INDEX(※編集不可※選択項目!$E$2:$E$15,MATCH(新規登録用!I462,※編集不可※選択項目!$F$2:$F$15,0))))</f>
        <v/>
      </c>
      <c r="AC462" s="89" t="str">
        <f t="shared" si="109"/>
        <v/>
      </c>
      <c r="AD462" s="123">
        <f t="shared" si="110"/>
        <v>0</v>
      </c>
      <c r="AE462" s="123">
        <f t="shared" si="101"/>
        <v>0</v>
      </c>
      <c r="AF462" s="123" t="str">
        <f t="shared" si="111"/>
        <v/>
      </c>
      <c r="AG462" s="124">
        <f t="shared" si="102"/>
        <v>0</v>
      </c>
      <c r="AH462" s="124">
        <f t="shared" si="103"/>
        <v>0</v>
      </c>
    </row>
    <row r="463" spans="1:34" ht="25.15" customHeight="1">
      <c r="A463" s="55">
        <f t="shared" si="98"/>
        <v>452</v>
      </c>
      <c r="B463" s="56" t="str">
        <f t="shared" si="104"/>
        <v/>
      </c>
      <c r="C463" s="131"/>
      <c r="D463" s="57" t="str">
        <f t="shared" si="105"/>
        <v/>
      </c>
      <c r="E463" s="57" t="str">
        <f t="shared" si="106"/>
        <v/>
      </c>
      <c r="F463" s="32"/>
      <c r="G463" s="32"/>
      <c r="H463" s="32"/>
      <c r="I463" s="32"/>
      <c r="J463" s="147"/>
      <c r="K463" s="33" t="str">
        <f>IF(I463="中間容量","項番11に入力してください",IFERROR(VLOOKUP(Z463,※編集不可※選択項目!$U$4:$V$195,2,0),""))</f>
        <v/>
      </c>
      <c r="L463" s="147"/>
      <c r="M463" s="149"/>
      <c r="N463" s="64" t="str">
        <f>IFERROR(VLOOKUP(C463,Sheet1!$A$2:$F$134,6,0),"")</f>
        <v/>
      </c>
      <c r="O463" s="64" t="str">
        <f t="shared" si="107"/>
        <v/>
      </c>
      <c r="P463" s="32"/>
      <c r="Q463" s="32"/>
      <c r="R463" s="67"/>
      <c r="S463" s="140"/>
      <c r="T463" s="67"/>
      <c r="U463" s="71"/>
      <c r="V463" s="84" t="str">
        <f t="shared" si="108"/>
        <v/>
      </c>
      <c r="W463" s="118"/>
      <c r="X463" s="119"/>
      <c r="Y463" s="120"/>
      <c r="Z463" s="66" t="str">
        <f t="shared" si="99"/>
        <v xml:space="preserve"> / </v>
      </c>
      <c r="AA463" s="87" t="str">
        <f t="shared" si="100"/>
        <v/>
      </c>
      <c r="AB463" s="87" t="str">
        <f>IF(I463="","",IF(I463="中間容量",J463,INDEX(※編集不可※選択項目!$E$2:$E$15,MATCH(新規登録用!I463,※編集不可※選択項目!$F$2:$F$15,0))))</f>
        <v/>
      </c>
      <c r="AC463" s="89" t="str">
        <f t="shared" si="109"/>
        <v/>
      </c>
      <c r="AD463" s="123">
        <f t="shared" si="110"/>
        <v>0</v>
      </c>
      <c r="AE463" s="123">
        <f t="shared" si="101"/>
        <v>0</v>
      </c>
      <c r="AF463" s="123" t="str">
        <f t="shared" si="111"/>
        <v/>
      </c>
      <c r="AG463" s="124">
        <f t="shared" si="102"/>
        <v>0</v>
      </c>
      <c r="AH463" s="124">
        <f t="shared" si="103"/>
        <v>0</v>
      </c>
    </row>
    <row r="464" spans="1:34" ht="25.15" customHeight="1">
      <c r="A464" s="55">
        <f t="shared" si="98"/>
        <v>453</v>
      </c>
      <c r="B464" s="56" t="str">
        <f t="shared" si="104"/>
        <v/>
      </c>
      <c r="C464" s="131"/>
      <c r="D464" s="57" t="str">
        <f t="shared" si="105"/>
        <v/>
      </c>
      <c r="E464" s="57" t="str">
        <f t="shared" si="106"/>
        <v/>
      </c>
      <c r="F464" s="32"/>
      <c r="G464" s="32"/>
      <c r="H464" s="32"/>
      <c r="I464" s="32"/>
      <c r="J464" s="147"/>
      <c r="K464" s="33" t="str">
        <f>IF(I464="中間容量","項番11に入力してください",IFERROR(VLOOKUP(Z464,※編集不可※選択項目!$U$4:$V$195,2,0),""))</f>
        <v/>
      </c>
      <c r="L464" s="147"/>
      <c r="M464" s="149"/>
      <c r="N464" s="64" t="str">
        <f>IFERROR(VLOOKUP(C464,Sheet1!$A$2:$F$134,6,0),"")</f>
        <v/>
      </c>
      <c r="O464" s="64" t="str">
        <f t="shared" si="107"/>
        <v/>
      </c>
      <c r="P464" s="32"/>
      <c r="Q464" s="32"/>
      <c r="R464" s="67"/>
      <c r="S464" s="140"/>
      <c r="T464" s="67"/>
      <c r="U464" s="71"/>
      <c r="V464" s="84" t="str">
        <f t="shared" si="108"/>
        <v/>
      </c>
      <c r="W464" s="118"/>
      <c r="X464" s="119"/>
      <c r="Y464" s="120"/>
      <c r="Z464" s="66" t="str">
        <f t="shared" si="99"/>
        <v xml:space="preserve"> / </v>
      </c>
      <c r="AA464" s="87" t="str">
        <f t="shared" si="100"/>
        <v/>
      </c>
      <c r="AB464" s="87" t="str">
        <f>IF(I464="","",IF(I464="中間容量",J464,INDEX(※編集不可※選択項目!$E$2:$E$15,MATCH(新規登録用!I464,※編集不可※選択項目!$F$2:$F$15,0))))</f>
        <v/>
      </c>
      <c r="AC464" s="89" t="str">
        <f t="shared" si="109"/>
        <v/>
      </c>
      <c r="AD464" s="123">
        <f t="shared" si="110"/>
        <v>0</v>
      </c>
      <c r="AE464" s="123">
        <f t="shared" si="101"/>
        <v>0</v>
      </c>
      <c r="AF464" s="123" t="str">
        <f t="shared" si="111"/>
        <v/>
      </c>
      <c r="AG464" s="124">
        <f t="shared" si="102"/>
        <v>0</v>
      </c>
      <c r="AH464" s="124">
        <f t="shared" si="103"/>
        <v>0</v>
      </c>
    </row>
    <row r="465" spans="1:34" ht="25.15" customHeight="1">
      <c r="A465" s="55">
        <f t="shared" si="98"/>
        <v>454</v>
      </c>
      <c r="B465" s="56" t="str">
        <f t="shared" si="104"/>
        <v/>
      </c>
      <c r="C465" s="131"/>
      <c r="D465" s="57" t="str">
        <f t="shared" si="105"/>
        <v/>
      </c>
      <c r="E465" s="57" t="str">
        <f t="shared" si="106"/>
        <v/>
      </c>
      <c r="F465" s="32"/>
      <c r="G465" s="32"/>
      <c r="H465" s="32"/>
      <c r="I465" s="32"/>
      <c r="J465" s="147"/>
      <c r="K465" s="33" t="str">
        <f>IF(I465="中間容量","項番11に入力してください",IFERROR(VLOOKUP(Z465,※編集不可※選択項目!$U$4:$V$195,2,0),""))</f>
        <v/>
      </c>
      <c r="L465" s="147"/>
      <c r="M465" s="149"/>
      <c r="N465" s="64" t="str">
        <f>IFERROR(VLOOKUP(C465,Sheet1!$A$2:$F$134,6,0),"")</f>
        <v/>
      </c>
      <c r="O465" s="64" t="str">
        <f t="shared" si="107"/>
        <v/>
      </c>
      <c r="P465" s="32"/>
      <c r="Q465" s="32"/>
      <c r="R465" s="67"/>
      <c r="S465" s="140"/>
      <c r="T465" s="67"/>
      <c r="U465" s="71"/>
      <c r="V465" s="84" t="str">
        <f t="shared" si="108"/>
        <v/>
      </c>
      <c r="W465" s="118"/>
      <c r="X465" s="119"/>
      <c r="Y465" s="120"/>
      <c r="Z465" s="66" t="str">
        <f t="shared" si="99"/>
        <v xml:space="preserve"> / </v>
      </c>
      <c r="AA465" s="87" t="str">
        <f t="shared" si="100"/>
        <v/>
      </c>
      <c r="AB465" s="87" t="str">
        <f>IF(I465="","",IF(I465="中間容量",J465,INDEX(※編集不可※選択項目!$E$2:$E$15,MATCH(新規登録用!I465,※編集不可※選択項目!$F$2:$F$15,0))))</f>
        <v/>
      </c>
      <c r="AC465" s="89" t="str">
        <f t="shared" si="109"/>
        <v/>
      </c>
      <c r="AD465" s="123">
        <f t="shared" si="110"/>
        <v>0</v>
      </c>
      <c r="AE465" s="123">
        <f t="shared" si="101"/>
        <v>0</v>
      </c>
      <c r="AF465" s="123" t="str">
        <f t="shared" si="111"/>
        <v/>
      </c>
      <c r="AG465" s="124">
        <f t="shared" si="102"/>
        <v>0</v>
      </c>
      <c r="AH465" s="124">
        <f t="shared" si="103"/>
        <v>0</v>
      </c>
    </row>
    <row r="466" spans="1:34" ht="25.15" customHeight="1">
      <c r="A466" s="55">
        <f t="shared" si="98"/>
        <v>455</v>
      </c>
      <c r="B466" s="56" t="str">
        <f t="shared" si="104"/>
        <v/>
      </c>
      <c r="C466" s="131"/>
      <c r="D466" s="57" t="str">
        <f t="shared" si="105"/>
        <v/>
      </c>
      <c r="E466" s="57" t="str">
        <f t="shared" si="106"/>
        <v/>
      </c>
      <c r="F466" s="32"/>
      <c r="G466" s="32"/>
      <c r="H466" s="32"/>
      <c r="I466" s="32"/>
      <c r="J466" s="147"/>
      <c r="K466" s="33" t="str">
        <f>IF(I466="中間容量","項番11に入力してください",IFERROR(VLOOKUP(Z466,※編集不可※選択項目!$U$4:$V$195,2,0),""))</f>
        <v/>
      </c>
      <c r="L466" s="147"/>
      <c r="M466" s="149"/>
      <c r="N466" s="64" t="str">
        <f>IFERROR(VLOOKUP(C466,Sheet1!$A$2:$F$134,6,0),"")</f>
        <v/>
      </c>
      <c r="O466" s="64" t="str">
        <f t="shared" si="107"/>
        <v/>
      </c>
      <c r="P466" s="32"/>
      <c r="Q466" s="32"/>
      <c r="R466" s="67"/>
      <c r="S466" s="140"/>
      <c r="T466" s="67"/>
      <c r="U466" s="71"/>
      <c r="V466" s="84" t="str">
        <f t="shared" si="108"/>
        <v/>
      </c>
      <c r="W466" s="118"/>
      <c r="X466" s="119"/>
      <c r="Y466" s="120"/>
      <c r="Z466" s="66" t="str">
        <f t="shared" si="99"/>
        <v xml:space="preserve"> / </v>
      </c>
      <c r="AA466" s="87" t="str">
        <f t="shared" si="100"/>
        <v/>
      </c>
      <c r="AB466" s="87" t="str">
        <f>IF(I466="","",IF(I466="中間容量",J466,INDEX(※編集不可※選択項目!$E$2:$E$15,MATCH(新規登録用!I466,※編集不可※選択項目!$F$2:$F$15,0))))</f>
        <v/>
      </c>
      <c r="AC466" s="89" t="str">
        <f t="shared" si="109"/>
        <v/>
      </c>
      <c r="AD466" s="123">
        <f t="shared" si="110"/>
        <v>0</v>
      </c>
      <c r="AE466" s="123">
        <f t="shared" si="101"/>
        <v>0</v>
      </c>
      <c r="AF466" s="123" t="str">
        <f t="shared" si="111"/>
        <v/>
      </c>
      <c r="AG466" s="124">
        <f t="shared" si="102"/>
        <v>0</v>
      </c>
      <c r="AH466" s="124">
        <f t="shared" si="103"/>
        <v>0</v>
      </c>
    </row>
    <row r="467" spans="1:34" ht="25.15" customHeight="1">
      <c r="A467" s="55">
        <f t="shared" si="98"/>
        <v>456</v>
      </c>
      <c r="B467" s="56" t="str">
        <f t="shared" si="104"/>
        <v/>
      </c>
      <c r="C467" s="131"/>
      <c r="D467" s="57" t="str">
        <f t="shared" si="105"/>
        <v/>
      </c>
      <c r="E467" s="57" t="str">
        <f t="shared" si="106"/>
        <v/>
      </c>
      <c r="F467" s="32"/>
      <c r="G467" s="32"/>
      <c r="H467" s="32"/>
      <c r="I467" s="32"/>
      <c r="J467" s="147"/>
      <c r="K467" s="33" t="str">
        <f>IF(I467="中間容量","項番11に入力してください",IFERROR(VLOOKUP(Z467,※編集不可※選択項目!$U$4:$V$195,2,0),""))</f>
        <v/>
      </c>
      <c r="L467" s="147"/>
      <c r="M467" s="149"/>
      <c r="N467" s="64" t="str">
        <f>IFERROR(VLOOKUP(C467,Sheet1!$A$2:$F$134,6,0),"")</f>
        <v/>
      </c>
      <c r="O467" s="64" t="str">
        <f t="shared" si="107"/>
        <v/>
      </c>
      <c r="P467" s="32"/>
      <c r="Q467" s="32"/>
      <c r="R467" s="67"/>
      <c r="S467" s="140"/>
      <c r="T467" s="67"/>
      <c r="U467" s="71"/>
      <c r="V467" s="84" t="str">
        <f t="shared" si="108"/>
        <v/>
      </c>
      <c r="W467" s="118"/>
      <c r="X467" s="119"/>
      <c r="Y467" s="120"/>
      <c r="Z467" s="66" t="str">
        <f t="shared" si="99"/>
        <v xml:space="preserve"> / </v>
      </c>
      <c r="AA467" s="87" t="str">
        <f t="shared" si="100"/>
        <v/>
      </c>
      <c r="AB467" s="87" t="str">
        <f>IF(I467="","",IF(I467="中間容量",J467,INDEX(※編集不可※選択項目!$E$2:$E$15,MATCH(新規登録用!I467,※編集不可※選択項目!$F$2:$F$15,0))))</f>
        <v/>
      </c>
      <c r="AC467" s="89" t="str">
        <f t="shared" si="109"/>
        <v/>
      </c>
      <c r="AD467" s="123">
        <f t="shared" si="110"/>
        <v>0</v>
      </c>
      <c r="AE467" s="123">
        <f t="shared" si="101"/>
        <v>0</v>
      </c>
      <c r="AF467" s="123" t="str">
        <f t="shared" si="111"/>
        <v/>
      </c>
      <c r="AG467" s="124">
        <f t="shared" si="102"/>
        <v>0</v>
      </c>
      <c r="AH467" s="124">
        <f t="shared" si="103"/>
        <v>0</v>
      </c>
    </row>
    <row r="468" spans="1:34" ht="25.15" customHeight="1">
      <c r="A468" s="55">
        <f t="shared" si="98"/>
        <v>457</v>
      </c>
      <c r="B468" s="56" t="str">
        <f t="shared" si="104"/>
        <v/>
      </c>
      <c r="C468" s="131"/>
      <c r="D468" s="57" t="str">
        <f t="shared" si="105"/>
        <v/>
      </c>
      <c r="E468" s="57" t="str">
        <f t="shared" si="106"/>
        <v/>
      </c>
      <c r="F468" s="32"/>
      <c r="G468" s="32"/>
      <c r="H468" s="32"/>
      <c r="I468" s="32"/>
      <c r="J468" s="147"/>
      <c r="K468" s="33" t="str">
        <f>IF(I468="中間容量","項番11に入力してください",IFERROR(VLOOKUP(Z468,※編集不可※選択項目!$U$4:$V$195,2,0),""))</f>
        <v/>
      </c>
      <c r="L468" s="147"/>
      <c r="M468" s="149"/>
      <c r="N468" s="64" t="str">
        <f>IFERROR(VLOOKUP(C468,Sheet1!$A$2:$F$134,6,0),"")</f>
        <v/>
      </c>
      <c r="O468" s="64" t="str">
        <f t="shared" si="107"/>
        <v/>
      </c>
      <c r="P468" s="32"/>
      <c r="Q468" s="32"/>
      <c r="R468" s="67"/>
      <c r="S468" s="140"/>
      <c r="T468" s="67"/>
      <c r="U468" s="71"/>
      <c r="V468" s="84" t="str">
        <f t="shared" si="108"/>
        <v/>
      </c>
      <c r="W468" s="118"/>
      <c r="X468" s="119"/>
      <c r="Y468" s="120"/>
      <c r="Z468" s="66" t="str">
        <f t="shared" si="99"/>
        <v xml:space="preserve"> / </v>
      </c>
      <c r="AA468" s="87" t="str">
        <f t="shared" si="100"/>
        <v/>
      </c>
      <c r="AB468" s="87" t="str">
        <f>IF(I468="","",IF(I468="中間容量",J468,INDEX(※編集不可※選択項目!$E$2:$E$15,MATCH(新規登録用!I468,※編集不可※選択項目!$F$2:$F$15,0))))</f>
        <v/>
      </c>
      <c r="AC468" s="89" t="str">
        <f t="shared" si="109"/>
        <v/>
      </c>
      <c r="AD468" s="123">
        <f t="shared" si="110"/>
        <v>0</v>
      </c>
      <c r="AE468" s="123">
        <f t="shared" si="101"/>
        <v>0</v>
      </c>
      <c r="AF468" s="123" t="str">
        <f t="shared" si="111"/>
        <v/>
      </c>
      <c r="AG468" s="124">
        <f t="shared" si="102"/>
        <v>0</v>
      </c>
      <c r="AH468" s="124">
        <f t="shared" si="103"/>
        <v>0</v>
      </c>
    </row>
    <row r="469" spans="1:34" ht="25.15" customHeight="1">
      <c r="A469" s="55">
        <f t="shared" si="98"/>
        <v>458</v>
      </c>
      <c r="B469" s="56" t="str">
        <f t="shared" si="104"/>
        <v/>
      </c>
      <c r="C469" s="131"/>
      <c r="D469" s="57" t="str">
        <f t="shared" si="105"/>
        <v/>
      </c>
      <c r="E469" s="57" t="str">
        <f t="shared" si="106"/>
        <v/>
      </c>
      <c r="F469" s="32"/>
      <c r="G469" s="32"/>
      <c r="H469" s="32"/>
      <c r="I469" s="32"/>
      <c r="J469" s="147"/>
      <c r="K469" s="33" t="str">
        <f>IF(I469="中間容量","項番11に入力してください",IFERROR(VLOOKUP(Z469,※編集不可※選択項目!$U$4:$V$195,2,0),""))</f>
        <v/>
      </c>
      <c r="L469" s="147"/>
      <c r="M469" s="149"/>
      <c r="N469" s="64" t="str">
        <f>IFERROR(VLOOKUP(C469,Sheet1!$A$2:$F$134,6,0),"")</f>
        <v/>
      </c>
      <c r="O469" s="64" t="str">
        <f t="shared" si="107"/>
        <v/>
      </c>
      <c r="P469" s="32"/>
      <c r="Q469" s="32"/>
      <c r="R469" s="67"/>
      <c r="S469" s="140"/>
      <c r="T469" s="67"/>
      <c r="U469" s="71"/>
      <c r="V469" s="84" t="str">
        <f t="shared" si="108"/>
        <v/>
      </c>
      <c r="W469" s="118"/>
      <c r="X469" s="119"/>
      <c r="Y469" s="120"/>
      <c r="Z469" s="66" t="str">
        <f t="shared" si="99"/>
        <v xml:space="preserve"> / </v>
      </c>
      <c r="AA469" s="87" t="str">
        <f t="shared" si="100"/>
        <v/>
      </c>
      <c r="AB469" s="87" t="str">
        <f>IF(I469="","",IF(I469="中間容量",J469,INDEX(※編集不可※選択項目!$E$2:$E$15,MATCH(新規登録用!I469,※編集不可※選択項目!$F$2:$F$15,0))))</f>
        <v/>
      </c>
      <c r="AC469" s="89" t="str">
        <f t="shared" si="109"/>
        <v/>
      </c>
      <c r="AD469" s="123">
        <f t="shared" si="110"/>
        <v>0</v>
      </c>
      <c r="AE469" s="123">
        <f t="shared" si="101"/>
        <v>0</v>
      </c>
      <c r="AF469" s="123" t="str">
        <f t="shared" si="111"/>
        <v/>
      </c>
      <c r="AG469" s="124">
        <f t="shared" si="102"/>
        <v>0</v>
      </c>
      <c r="AH469" s="124">
        <f t="shared" si="103"/>
        <v>0</v>
      </c>
    </row>
    <row r="470" spans="1:34" ht="25.15" customHeight="1">
      <c r="A470" s="55">
        <f t="shared" si="98"/>
        <v>459</v>
      </c>
      <c r="B470" s="56" t="str">
        <f t="shared" si="104"/>
        <v/>
      </c>
      <c r="C470" s="131"/>
      <c r="D470" s="57" t="str">
        <f t="shared" si="105"/>
        <v/>
      </c>
      <c r="E470" s="57" t="str">
        <f t="shared" si="106"/>
        <v/>
      </c>
      <c r="F470" s="32"/>
      <c r="G470" s="32"/>
      <c r="H470" s="32"/>
      <c r="I470" s="32"/>
      <c r="J470" s="147"/>
      <c r="K470" s="33" t="str">
        <f>IF(I470="中間容量","項番11に入力してください",IFERROR(VLOOKUP(Z470,※編集不可※選択項目!$U$4:$V$195,2,0),""))</f>
        <v/>
      </c>
      <c r="L470" s="147"/>
      <c r="M470" s="149"/>
      <c r="N470" s="64" t="str">
        <f>IFERROR(VLOOKUP(C470,Sheet1!$A$2:$F$134,6,0),"")</f>
        <v/>
      </c>
      <c r="O470" s="64" t="str">
        <f t="shared" si="107"/>
        <v/>
      </c>
      <c r="P470" s="32"/>
      <c r="Q470" s="32"/>
      <c r="R470" s="67"/>
      <c r="S470" s="140"/>
      <c r="T470" s="67"/>
      <c r="U470" s="71"/>
      <c r="V470" s="84" t="str">
        <f t="shared" si="108"/>
        <v/>
      </c>
      <c r="W470" s="118"/>
      <c r="X470" s="119"/>
      <c r="Y470" s="120"/>
      <c r="Z470" s="66" t="str">
        <f t="shared" si="99"/>
        <v xml:space="preserve"> / </v>
      </c>
      <c r="AA470" s="87" t="str">
        <f t="shared" si="100"/>
        <v/>
      </c>
      <c r="AB470" s="87" t="str">
        <f>IF(I470="","",IF(I470="中間容量",J470,INDEX(※編集不可※選択項目!$E$2:$E$15,MATCH(新規登録用!I470,※編集不可※選択項目!$F$2:$F$15,0))))</f>
        <v/>
      </c>
      <c r="AC470" s="89" t="str">
        <f t="shared" si="109"/>
        <v/>
      </c>
      <c r="AD470" s="123">
        <f t="shared" si="110"/>
        <v>0</v>
      </c>
      <c r="AE470" s="123">
        <f t="shared" si="101"/>
        <v>0</v>
      </c>
      <c r="AF470" s="123" t="str">
        <f t="shared" si="111"/>
        <v/>
      </c>
      <c r="AG470" s="124">
        <f t="shared" si="102"/>
        <v>0</v>
      </c>
      <c r="AH470" s="124">
        <f t="shared" si="103"/>
        <v>0</v>
      </c>
    </row>
    <row r="471" spans="1:34" ht="25.15" customHeight="1">
      <c r="A471" s="55">
        <f t="shared" si="98"/>
        <v>460</v>
      </c>
      <c r="B471" s="56" t="str">
        <f t="shared" si="104"/>
        <v/>
      </c>
      <c r="C471" s="131"/>
      <c r="D471" s="57" t="str">
        <f t="shared" si="105"/>
        <v/>
      </c>
      <c r="E471" s="57" t="str">
        <f t="shared" si="106"/>
        <v/>
      </c>
      <c r="F471" s="32"/>
      <c r="G471" s="32"/>
      <c r="H471" s="32"/>
      <c r="I471" s="32"/>
      <c r="J471" s="147"/>
      <c r="K471" s="33" t="str">
        <f>IF(I471="中間容量","項番11に入力してください",IFERROR(VLOOKUP(Z471,※編集不可※選択項目!$U$4:$V$195,2,0),""))</f>
        <v/>
      </c>
      <c r="L471" s="147"/>
      <c r="M471" s="149"/>
      <c r="N471" s="64" t="str">
        <f>IFERROR(VLOOKUP(C471,Sheet1!$A$2:$F$134,6,0),"")</f>
        <v/>
      </c>
      <c r="O471" s="64" t="str">
        <f t="shared" si="107"/>
        <v/>
      </c>
      <c r="P471" s="32"/>
      <c r="Q471" s="32"/>
      <c r="R471" s="67"/>
      <c r="S471" s="140"/>
      <c r="T471" s="67"/>
      <c r="U471" s="71"/>
      <c r="V471" s="84" t="str">
        <f t="shared" si="108"/>
        <v/>
      </c>
      <c r="W471" s="118"/>
      <c r="X471" s="119"/>
      <c r="Y471" s="120"/>
      <c r="Z471" s="66" t="str">
        <f t="shared" si="99"/>
        <v xml:space="preserve"> / </v>
      </c>
      <c r="AA471" s="87" t="str">
        <f t="shared" si="100"/>
        <v/>
      </c>
      <c r="AB471" s="87" t="str">
        <f>IF(I471="","",IF(I471="中間容量",J471,INDEX(※編集不可※選択項目!$E$2:$E$15,MATCH(新規登録用!I471,※編集不可※選択項目!$F$2:$F$15,0))))</f>
        <v/>
      </c>
      <c r="AC471" s="89" t="str">
        <f t="shared" si="109"/>
        <v/>
      </c>
      <c r="AD471" s="123">
        <f t="shared" si="110"/>
        <v>0</v>
      </c>
      <c r="AE471" s="123">
        <f t="shared" si="101"/>
        <v>0</v>
      </c>
      <c r="AF471" s="123" t="str">
        <f t="shared" si="111"/>
        <v/>
      </c>
      <c r="AG471" s="124">
        <f t="shared" si="102"/>
        <v>0</v>
      </c>
      <c r="AH471" s="124">
        <f t="shared" si="103"/>
        <v>0</v>
      </c>
    </row>
    <row r="472" spans="1:34" ht="25.15" customHeight="1">
      <c r="A472" s="55">
        <f t="shared" si="98"/>
        <v>461</v>
      </c>
      <c r="B472" s="56" t="str">
        <f t="shared" si="104"/>
        <v/>
      </c>
      <c r="C472" s="131"/>
      <c r="D472" s="57" t="str">
        <f t="shared" si="105"/>
        <v/>
      </c>
      <c r="E472" s="57" t="str">
        <f t="shared" si="106"/>
        <v/>
      </c>
      <c r="F472" s="32"/>
      <c r="G472" s="32"/>
      <c r="H472" s="32"/>
      <c r="I472" s="32"/>
      <c r="J472" s="147"/>
      <c r="K472" s="33" t="str">
        <f>IF(I472="中間容量","項番11に入力してください",IFERROR(VLOOKUP(Z472,※編集不可※選択項目!$U$4:$V$195,2,0),""))</f>
        <v/>
      </c>
      <c r="L472" s="147"/>
      <c r="M472" s="149"/>
      <c r="N472" s="64" t="str">
        <f>IFERROR(VLOOKUP(C472,Sheet1!$A$2:$F$134,6,0),"")</f>
        <v/>
      </c>
      <c r="O472" s="64" t="str">
        <f t="shared" si="107"/>
        <v/>
      </c>
      <c r="P472" s="32"/>
      <c r="Q472" s="32"/>
      <c r="R472" s="67"/>
      <c r="S472" s="140"/>
      <c r="T472" s="67"/>
      <c r="U472" s="71"/>
      <c r="V472" s="84" t="str">
        <f t="shared" si="108"/>
        <v/>
      </c>
      <c r="W472" s="118"/>
      <c r="X472" s="119"/>
      <c r="Y472" s="120"/>
      <c r="Z472" s="66" t="str">
        <f t="shared" si="99"/>
        <v xml:space="preserve"> / </v>
      </c>
      <c r="AA472" s="87" t="str">
        <f t="shared" si="100"/>
        <v/>
      </c>
      <c r="AB472" s="87" t="str">
        <f>IF(I472="","",IF(I472="中間容量",J472,INDEX(※編集不可※選択項目!$E$2:$E$15,MATCH(新規登録用!I472,※編集不可※選択項目!$F$2:$F$15,0))))</f>
        <v/>
      </c>
      <c r="AC472" s="89" t="str">
        <f t="shared" si="109"/>
        <v/>
      </c>
      <c r="AD472" s="123">
        <f t="shared" si="110"/>
        <v>0</v>
      </c>
      <c r="AE472" s="123">
        <f t="shared" si="101"/>
        <v>0</v>
      </c>
      <c r="AF472" s="123" t="str">
        <f t="shared" si="111"/>
        <v/>
      </c>
      <c r="AG472" s="124">
        <f t="shared" si="102"/>
        <v>0</v>
      </c>
      <c r="AH472" s="124">
        <f t="shared" si="103"/>
        <v>0</v>
      </c>
    </row>
    <row r="473" spans="1:34" ht="25.15" customHeight="1">
      <c r="A473" s="55">
        <f t="shared" si="98"/>
        <v>462</v>
      </c>
      <c r="B473" s="56" t="str">
        <f t="shared" si="104"/>
        <v/>
      </c>
      <c r="C473" s="131"/>
      <c r="D473" s="57" t="str">
        <f t="shared" si="105"/>
        <v/>
      </c>
      <c r="E473" s="57" t="str">
        <f t="shared" si="106"/>
        <v/>
      </c>
      <c r="F473" s="32"/>
      <c r="G473" s="32"/>
      <c r="H473" s="32"/>
      <c r="I473" s="32"/>
      <c r="J473" s="147"/>
      <c r="K473" s="33" t="str">
        <f>IF(I473="中間容量","項番11に入力してください",IFERROR(VLOOKUP(Z473,※編集不可※選択項目!$U$4:$V$195,2,0),""))</f>
        <v/>
      </c>
      <c r="L473" s="147"/>
      <c r="M473" s="149"/>
      <c r="N473" s="64" t="str">
        <f>IFERROR(VLOOKUP(C473,Sheet1!$A$2:$F$134,6,0),"")</f>
        <v/>
      </c>
      <c r="O473" s="64" t="str">
        <f t="shared" si="107"/>
        <v/>
      </c>
      <c r="P473" s="32"/>
      <c r="Q473" s="32"/>
      <c r="R473" s="67"/>
      <c r="S473" s="140"/>
      <c r="T473" s="67"/>
      <c r="U473" s="71"/>
      <c r="V473" s="84" t="str">
        <f t="shared" si="108"/>
        <v/>
      </c>
      <c r="W473" s="118"/>
      <c r="X473" s="119"/>
      <c r="Y473" s="120"/>
      <c r="Z473" s="66" t="str">
        <f t="shared" si="99"/>
        <v xml:space="preserve"> / </v>
      </c>
      <c r="AA473" s="87" t="str">
        <f t="shared" si="100"/>
        <v/>
      </c>
      <c r="AB473" s="87" t="str">
        <f>IF(I473="","",IF(I473="中間容量",J473,INDEX(※編集不可※選択項目!$E$2:$E$15,MATCH(新規登録用!I473,※編集不可※選択項目!$F$2:$F$15,0))))</f>
        <v/>
      </c>
      <c r="AC473" s="89" t="str">
        <f t="shared" si="109"/>
        <v/>
      </c>
      <c r="AD473" s="123">
        <f t="shared" si="110"/>
        <v>0</v>
      </c>
      <c r="AE473" s="123">
        <f t="shared" si="101"/>
        <v>0</v>
      </c>
      <c r="AF473" s="123" t="str">
        <f t="shared" si="111"/>
        <v/>
      </c>
      <c r="AG473" s="124">
        <f t="shared" si="102"/>
        <v>0</v>
      </c>
      <c r="AH473" s="124">
        <f t="shared" si="103"/>
        <v>0</v>
      </c>
    </row>
    <row r="474" spans="1:34" ht="25.15" customHeight="1">
      <c r="A474" s="55">
        <f t="shared" si="98"/>
        <v>463</v>
      </c>
      <c r="B474" s="56" t="str">
        <f t="shared" si="104"/>
        <v/>
      </c>
      <c r="C474" s="131"/>
      <c r="D474" s="57" t="str">
        <f t="shared" si="105"/>
        <v/>
      </c>
      <c r="E474" s="57" t="str">
        <f t="shared" si="106"/>
        <v/>
      </c>
      <c r="F474" s="32"/>
      <c r="G474" s="32"/>
      <c r="H474" s="32"/>
      <c r="I474" s="32"/>
      <c r="J474" s="147"/>
      <c r="K474" s="33" t="str">
        <f>IF(I474="中間容量","項番11に入力してください",IFERROR(VLOOKUP(Z474,※編集不可※選択項目!$U$4:$V$195,2,0),""))</f>
        <v/>
      </c>
      <c r="L474" s="147"/>
      <c r="M474" s="149"/>
      <c r="N474" s="64" t="str">
        <f>IFERROR(VLOOKUP(C474,Sheet1!$A$2:$F$134,6,0),"")</f>
        <v/>
      </c>
      <c r="O474" s="64" t="str">
        <f t="shared" si="107"/>
        <v/>
      </c>
      <c r="P474" s="32"/>
      <c r="Q474" s="32"/>
      <c r="R474" s="67"/>
      <c r="S474" s="140"/>
      <c r="T474" s="67"/>
      <c r="U474" s="71"/>
      <c r="V474" s="84" t="str">
        <f t="shared" si="108"/>
        <v/>
      </c>
      <c r="W474" s="118"/>
      <c r="X474" s="119"/>
      <c r="Y474" s="120"/>
      <c r="Z474" s="66" t="str">
        <f t="shared" si="99"/>
        <v xml:space="preserve"> / </v>
      </c>
      <c r="AA474" s="87" t="str">
        <f t="shared" si="100"/>
        <v/>
      </c>
      <c r="AB474" s="87" t="str">
        <f>IF(I474="","",IF(I474="中間容量",J474,INDEX(※編集不可※選択項目!$E$2:$E$15,MATCH(新規登録用!I474,※編集不可※選択項目!$F$2:$F$15,0))))</f>
        <v/>
      </c>
      <c r="AC474" s="89" t="str">
        <f t="shared" si="109"/>
        <v/>
      </c>
      <c r="AD474" s="123">
        <f t="shared" si="110"/>
        <v>0</v>
      </c>
      <c r="AE474" s="123">
        <f t="shared" si="101"/>
        <v>0</v>
      </c>
      <c r="AF474" s="123" t="str">
        <f t="shared" si="111"/>
        <v/>
      </c>
      <c r="AG474" s="124">
        <f t="shared" si="102"/>
        <v>0</v>
      </c>
      <c r="AH474" s="124">
        <f t="shared" si="103"/>
        <v>0</v>
      </c>
    </row>
    <row r="475" spans="1:34" ht="25.15" customHeight="1">
      <c r="A475" s="55">
        <f t="shared" si="98"/>
        <v>464</v>
      </c>
      <c r="B475" s="56" t="str">
        <f t="shared" si="104"/>
        <v/>
      </c>
      <c r="C475" s="131"/>
      <c r="D475" s="57" t="str">
        <f t="shared" si="105"/>
        <v/>
      </c>
      <c r="E475" s="57" t="str">
        <f t="shared" si="106"/>
        <v/>
      </c>
      <c r="F475" s="32"/>
      <c r="G475" s="32"/>
      <c r="H475" s="32"/>
      <c r="I475" s="32"/>
      <c r="J475" s="147"/>
      <c r="K475" s="33" t="str">
        <f>IF(I475="中間容量","項番11に入力してください",IFERROR(VLOOKUP(Z475,※編集不可※選択項目!$U$4:$V$195,2,0),""))</f>
        <v/>
      </c>
      <c r="L475" s="147"/>
      <c r="M475" s="149"/>
      <c r="N475" s="64" t="str">
        <f>IFERROR(VLOOKUP(C475,Sheet1!$A$2:$F$134,6,0),"")</f>
        <v/>
      </c>
      <c r="O475" s="64" t="str">
        <f t="shared" si="107"/>
        <v/>
      </c>
      <c r="P475" s="32"/>
      <c r="Q475" s="32"/>
      <c r="R475" s="67"/>
      <c r="S475" s="140"/>
      <c r="T475" s="67"/>
      <c r="U475" s="71"/>
      <c r="V475" s="84" t="str">
        <f t="shared" si="108"/>
        <v/>
      </c>
      <c r="W475" s="118"/>
      <c r="X475" s="119"/>
      <c r="Y475" s="120"/>
      <c r="Z475" s="66" t="str">
        <f t="shared" si="99"/>
        <v xml:space="preserve"> / </v>
      </c>
      <c r="AA475" s="87" t="str">
        <f t="shared" si="100"/>
        <v/>
      </c>
      <c r="AB475" s="87" t="str">
        <f>IF(I475="","",IF(I475="中間容量",J475,INDEX(※編集不可※選択項目!$E$2:$E$15,MATCH(新規登録用!I475,※編集不可※選択項目!$F$2:$F$15,0))))</f>
        <v/>
      </c>
      <c r="AC475" s="89" t="str">
        <f t="shared" si="109"/>
        <v/>
      </c>
      <c r="AD475" s="123">
        <f t="shared" si="110"/>
        <v>0</v>
      </c>
      <c r="AE475" s="123">
        <f t="shared" si="101"/>
        <v>0</v>
      </c>
      <c r="AF475" s="123" t="str">
        <f t="shared" si="111"/>
        <v/>
      </c>
      <c r="AG475" s="124">
        <f t="shared" si="102"/>
        <v>0</v>
      </c>
      <c r="AH475" s="124">
        <f t="shared" si="103"/>
        <v>0</v>
      </c>
    </row>
    <row r="476" spans="1:34" ht="25.15" customHeight="1">
      <c r="A476" s="55">
        <f t="shared" si="98"/>
        <v>465</v>
      </c>
      <c r="B476" s="56" t="str">
        <f t="shared" si="104"/>
        <v/>
      </c>
      <c r="C476" s="131"/>
      <c r="D476" s="57" t="str">
        <f t="shared" si="105"/>
        <v/>
      </c>
      <c r="E476" s="57" t="str">
        <f t="shared" si="106"/>
        <v/>
      </c>
      <c r="F476" s="32"/>
      <c r="G476" s="32"/>
      <c r="H476" s="32"/>
      <c r="I476" s="32"/>
      <c r="J476" s="147"/>
      <c r="K476" s="33" t="str">
        <f>IF(I476="中間容量","項番11に入力してください",IFERROR(VLOOKUP(Z476,※編集不可※選択項目!$U$4:$V$195,2,0),""))</f>
        <v/>
      </c>
      <c r="L476" s="147"/>
      <c r="M476" s="149"/>
      <c r="N476" s="64" t="str">
        <f>IFERROR(VLOOKUP(C476,Sheet1!$A$2:$F$134,6,0),"")</f>
        <v/>
      </c>
      <c r="O476" s="64" t="str">
        <f t="shared" si="107"/>
        <v/>
      </c>
      <c r="P476" s="32"/>
      <c r="Q476" s="32"/>
      <c r="R476" s="67"/>
      <c r="S476" s="140"/>
      <c r="T476" s="67"/>
      <c r="U476" s="71"/>
      <c r="V476" s="84" t="str">
        <f t="shared" si="108"/>
        <v/>
      </c>
      <c r="W476" s="118"/>
      <c r="X476" s="119"/>
      <c r="Y476" s="120"/>
      <c r="Z476" s="66" t="str">
        <f t="shared" si="99"/>
        <v xml:space="preserve"> / </v>
      </c>
      <c r="AA476" s="87" t="str">
        <f t="shared" si="100"/>
        <v/>
      </c>
      <c r="AB476" s="87" t="str">
        <f>IF(I476="","",IF(I476="中間容量",J476,INDEX(※編集不可※選択項目!$E$2:$E$15,MATCH(新規登録用!I476,※編集不可※選択項目!$F$2:$F$15,0))))</f>
        <v/>
      </c>
      <c r="AC476" s="89" t="str">
        <f t="shared" si="109"/>
        <v/>
      </c>
      <c r="AD476" s="123">
        <f t="shared" si="110"/>
        <v>0</v>
      </c>
      <c r="AE476" s="123">
        <f t="shared" si="101"/>
        <v>0</v>
      </c>
      <c r="AF476" s="123" t="str">
        <f t="shared" si="111"/>
        <v/>
      </c>
      <c r="AG476" s="124">
        <f t="shared" si="102"/>
        <v>0</v>
      </c>
      <c r="AH476" s="124">
        <f t="shared" si="103"/>
        <v>0</v>
      </c>
    </row>
    <row r="477" spans="1:34" ht="25.15" customHeight="1">
      <c r="A477" s="55">
        <f t="shared" si="98"/>
        <v>466</v>
      </c>
      <c r="B477" s="56" t="str">
        <f t="shared" si="104"/>
        <v/>
      </c>
      <c r="C477" s="131"/>
      <c r="D477" s="57" t="str">
        <f t="shared" si="105"/>
        <v/>
      </c>
      <c r="E477" s="57" t="str">
        <f t="shared" si="106"/>
        <v/>
      </c>
      <c r="F477" s="32"/>
      <c r="G477" s="32"/>
      <c r="H477" s="32"/>
      <c r="I477" s="32"/>
      <c r="J477" s="147"/>
      <c r="K477" s="33" t="str">
        <f>IF(I477="中間容量","項番11に入力してください",IFERROR(VLOOKUP(Z477,※編集不可※選択項目!$U$4:$V$195,2,0),""))</f>
        <v/>
      </c>
      <c r="L477" s="147"/>
      <c r="M477" s="149"/>
      <c r="N477" s="64" t="str">
        <f>IFERROR(VLOOKUP(C477,Sheet1!$A$2:$F$134,6,0),"")</f>
        <v/>
      </c>
      <c r="O477" s="64" t="str">
        <f t="shared" si="107"/>
        <v/>
      </c>
      <c r="P477" s="32"/>
      <c r="Q477" s="32"/>
      <c r="R477" s="67"/>
      <c r="S477" s="140"/>
      <c r="T477" s="67"/>
      <c r="U477" s="71"/>
      <c r="V477" s="84" t="str">
        <f t="shared" si="108"/>
        <v/>
      </c>
      <c r="W477" s="118"/>
      <c r="X477" s="119"/>
      <c r="Y477" s="120"/>
      <c r="Z477" s="66" t="str">
        <f t="shared" si="99"/>
        <v xml:space="preserve"> / </v>
      </c>
      <c r="AA477" s="87" t="str">
        <f t="shared" si="100"/>
        <v/>
      </c>
      <c r="AB477" s="87" t="str">
        <f>IF(I477="","",IF(I477="中間容量",J477,INDEX(※編集不可※選択項目!$E$2:$E$15,MATCH(新規登録用!I477,※編集不可※選択項目!$F$2:$F$15,0))))</f>
        <v/>
      </c>
      <c r="AC477" s="89" t="str">
        <f t="shared" si="109"/>
        <v/>
      </c>
      <c r="AD477" s="123">
        <f t="shared" si="110"/>
        <v>0</v>
      </c>
      <c r="AE477" s="123">
        <f t="shared" si="101"/>
        <v>0</v>
      </c>
      <c r="AF477" s="123" t="str">
        <f t="shared" si="111"/>
        <v/>
      </c>
      <c r="AG477" s="124">
        <f t="shared" si="102"/>
        <v>0</v>
      </c>
      <c r="AH477" s="124">
        <f t="shared" si="103"/>
        <v>0</v>
      </c>
    </row>
    <row r="478" spans="1:34" ht="25.15" customHeight="1">
      <c r="A478" s="55">
        <f t="shared" si="98"/>
        <v>467</v>
      </c>
      <c r="B478" s="56" t="str">
        <f t="shared" si="104"/>
        <v/>
      </c>
      <c r="C478" s="131"/>
      <c r="D478" s="57" t="str">
        <f t="shared" si="105"/>
        <v/>
      </c>
      <c r="E478" s="57" t="str">
        <f t="shared" si="106"/>
        <v/>
      </c>
      <c r="F478" s="32"/>
      <c r="G478" s="32"/>
      <c r="H478" s="32"/>
      <c r="I478" s="32"/>
      <c r="J478" s="147"/>
      <c r="K478" s="33" t="str">
        <f>IF(I478="中間容量","項番11に入力してください",IFERROR(VLOOKUP(Z478,※編集不可※選択項目!$U$4:$V$195,2,0),""))</f>
        <v/>
      </c>
      <c r="L478" s="147"/>
      <c r="M478" s="149"/>
      <c r="N478" s="64" t="str">
        <f>IFERROR(VLOOKUP(C478,Sheet1!$A$2:$F$134,6,0),"")</f>
        <v/>
      </c>
      <c r="O478" s="64" t="str">
        <f t="shared" si="107"/>
        <v/>
      </c>
      <c r="P478" s="32"/>
      <c r="Q478" s="32"/>
      <c r="R478" s="67"/>
      <c r="S478" s="140"/>
      <c r="T478" s="67"/>
      <c r="U478" s="71"/>
      <c r="V478" s="84" t="str">
        <f t="shared" si="108"/>
        <v/>
      </c>
      <c r="W478" s="118"/>
      <c r="X478" s="119"/>
      <c r="Y478" s="120"/>
      <c r="Z478" s="66" t="str">
        <f t="shared" si="99"/>
        <v xml:space="preserve"> / </v>
      </c>
      <c r="AA478" s="87" t="str">
        <f t="shared" si="100"/>
        <v/>
      </c>
      <c r="AB478" s="87" t="str">
        <f>IF(I478="","",IF(I478="中間容量",J478,INDEX(※編集不可※選択項目!$E$2:$E$15,MATCH(新規登録用!I478,※編集不可※選択項目!$F$2:$F$15,0))))</f>
        <v/>
      </c>
      <c r="AC478" s="89" t="str">
        <f t="shared" si="109"/>
        <v/>
      </c>
      <c r="AD478" s="123">
        <f t="shared" si="110"/>
        <v>0</v>
      </c>
      <c r="AE478" s="123">
        <f t="shared" si="101"/>
        <v>0</v>
      </c>
      <c r="AF478" s="123" t="str">
        <f t="shared" si="111"/>
        <v/>
      </c>
      <c r="AG478" s="124">
        <f t="shared" si="102"/>
        <v>0</v>
      </c>
      <c r="AH478" s="124">
        <f t="shared" si="103"/>
        <v>0</v>
      </c>
    </row>
    <row r="479" spans="1:34" ht="25.15" customHeight="1">
      <c r="A479" s="55">
        <f t="shared" si="98"/>
        <v>468</v>
      </c>
      <c r="B479" s="56" t="str">
        <f t="shared" si="104"/>
        <v/>
      </c>
      <c r="C479" s="131"/>
      <c r="D479" s="57" t="str">
        <f t="shared" si="105"/>
        <v/>
      </c>
      <c r="E479" s="57" t="str">
        <f t="shared" si="106"/>
        <v/>
      </c>
      <c r="F479" s="32"/>
      <c r="G479" s="32"/>
      <c r="H479" s="32"/>
      <c r="I479" s="32"/>
      <c r="J479" s="147"/>
      <c r="K479" s="33" t="str">
        <f>IF(I479="中間容量","項番11に入力してください",IFERROR(VLOOKUP(Z479,※編集不可※選択項目!$U$4:$V$195,2,0),""))</f>
        <v/>
      </c>
      <c r="L479" s="147"/>
      <c r="M479" s="149"/>
      <c r="N479" s="64" t="str">
        <f>IFERROR(VLOOKUP(C479,Sheet1!$A$2:$F$134,6,0),"")</f>
        <v/>
      </c>
      <c r="O479" s="64" t="str">
        <f t="shared" si="107"/>
        <v/>
      </c>
      <c r="P479" s="32"/>
      <c r="Q479" s="32"/>
      <c r="R479" s="67"/>
      <c r="S479" s="140"/>
      <c r="T479" s="67"/>
      <c r="U479" s="71"/>
      <c r="V479" s="84" t="str">
        <f t="shared" si="108"/>
        <v/>
      </c>
      <c r="W479" s="118"/>
      <c r="X479" s="119"/>
      <c r="Y479" s="120"/>
      <c r="Z479" s="66" t="str">
        <f t="shared" si="99"/>
        <v xml:space="preserve"> / </v>
      </c>
      <c r="AA479" s="87" t="str">
        <f t="shared" si="100"/>
        <v/>
      </c>
      <c r="AB479" s="87" t="str">
        <f>IF(I479="","",IF(I479="中間容量",J479,INDEX(※編集不可※選択項目!$E$2:$E$15,MATCH(新規登録用!I479,※編集不可※選択項目!$F$2:$F$15,0))))</f>
        <v/>
      </c>
      <c r="AC479" s="89" t="str">
        <f t="shared" si="109"/>
        <v/>
      </c>
      <c r="AD479" s="123">
        <f t="shared" si="110"/>
        <v>0</v>
      </c>
      <c r="AE479" s="123">
        <f t="shared" si="101"/>
        <v>0</v>
      </c>
      <c r="AF479" s="123" t="str">
        <f t="shared" si="111"/>
        <v/>
      </c>
      <c r="AG479" s="124">
        <f t="shared" si="102"/>
        <v>0</v>
      </c>
      <c r="AH479" s="124">
        <f t="shared" si="103"/>
        <v>0</v>
      </c>
    </row>
    <row r="480" spans="1:34" ht="25.15" customHeight="1">
      <c r="A480" s="55">
        <f t="shared" si="98"/>
        <v>469</v>
      </c>
      <c r="B480" s="56" t="str">
        <f t="shared" si="104"/>
        <v/>
      </c>
      <c r="C480" s="131"/>
      <c r="D480" s="57" t="str">
        <f t="shared" si="105"/>
        <v/>
      </c>
      <c r="E480" s="57" t="str">
        <f t="shared" si="106"/>
        <v/>
      </c>
      <c r="F480" s="32"/>
      <c r="G480" s="32"/>
      <c r="H480" s="32"/>
      <c r="I480" s="32"/>
      <c r="J480" s="147"/>
      <c r="K480" s="33" t="str">
        <f>IF(I480="中間容量","項番11に入力してください",IFERROR(VLOOKUP(Z480,※編集不可※選択項目!$U$4:$V$195,2,0),""))</f>
        <v/>
      </c>
      <c r="L480" s="147"/>
      <c r="M480" s="149"/>
      <c r="N480" s="64" t="str">
        <f>IFERROR(VLOOKUP(C480,Sheet1!$A$2:$F$134,6,0),"")</f>
        <v/>
      </c>
      <c r="O480" s="64" t="str">
        <f t="shared" si="107"/>
        <v/>
      </c>
      <c r="P480" s="32"/>
      <c r="Q480" s="32"/>
      <c r="R480" s="67"/>
      <c r="S480" s="140"/>
      <c r="T480" s="67"/>
      <c r="U480" s="71"/>
      <c r="V480" s="84" t="str">
        <f t="shared" si="108"/>
        <v/>
      </c>
      <c r="W480" s="118"/>
      <c r="X480" s="119"/>
      <c r="Y480" s="120"/>
      <c r="Z480" s="66" t="str">
        <f t="shared" si="99"/>
        <v xml:space="preserve"> / </v>
      </c>
      <c r="AA480" s="87" t="str">
        <f t="shared" si="100"/>
        <v/>
      </c>
      <c r="AB480" s="87" t="str">
        <f>IF(I480="","",IF(I480="中間容量",J480,INDEX(※編集不可※選択項目!$E$2:$E$15,MATCH(新規登録用!I480,※編集不可※選択項目!$F$2:$F$15,0))))</f>
        <v/>
      </c>
      <c r="AC480" s="89" t="str">
        <f t="shared" si="109"/>
        <v/>
      </c>
      <c r="AD480" s="123">
        <f t="shared" si="110"/>
        <v>0</v>
      </c>
      <c r="AE480" s="123">
        <f t="shared" si="101"/>
        <v>0</v>
      </c>
      <c r="AF480" s="123" t="str">
        <f t="shared" si="111"/>
        <v/>
      </c>
      <c r="AG480" s="124">
        <f t="shared" si="102"/>
        <v>0</v>
      </c>
      <c r="AH480" s="124">
        <f t="shared" si="103"/>
        <v>0</v>
      </c>
    </row>
    <row r="481" spans="1:34" ht="25.15" customHeight="1">
      <c r="A481" s="55">
        <f t="shared" si="98"/>
        <v>470</v>
      </c>
      <c r="B481" s="56" t="str">
        <f t="shared" si="104"/>
        <v/>
      </c>
      <c r="C481" s="131"/>
      <c r="D481" s="57" t="str">
        <f t="shared" si="105"/>
        <v/>
      </c>
      <c r="E481" s="57" t="str">
        <f t="shared" si="106"/>
        <v/>
      </c>
      <c r="F481" s="32"/>
      <c r="G481" s="32"/>
      <c r="H481" s="32"/>
      <c r="I481" s="32"/>
      <c r="J481" s="147"/>
      <c r="K481" s="33" t="str">
        <f>IF(I481="中間容量","項番11に入力してください",IFERROR(VLOOKUP(Z481,※編集不可※選択項目!$U$4:$V$195,2,0),""))</f>
        <v/>
      </c>
      <c r="L481" s="147"/>
      <c r="M481" s="149"/>
      <c r="N481" s="64" t="str">
        <f>IFERROR(VLOOKUP(C481,Sheet1!$A$2:$F$134,6,0),"")</f>
        <v/>
      </c>
      <c r="O481" s="64" t="str">
        <f t="shared" si="107"/>
        <v/>
      </c>
      <c r="P481" s="32"/>
      <c r="Q481" s="32"/>
      <c r="R481" s="67"/>
      <c r="S481" s="140"/>
      <c r="T481" s="67"/>
      <c r="U481" s="71"/>
      <c r="V481" s="84" t="str">
        <f t="shared" si="108"/>
        <v/>
      </c>
      <c r="W481" s="118"/>
      <c r="X481" s="119"/>
      <c r="Y481" s="120"/>
      <c r="Z481" s="66" t="str">
        <f t="shared" si="99"/>
        <v xml:space="preserve"> / </v>
      </c>
      <c r="AA481" s="87" t="str">
        <f t="shared" si="100"/>
        <v/>
      </c>
      <c r="AB481" s="87" t="str">
        <f>IF(I481="","",IF(I481="中間容量",J481,INDEX(※編集不可※選択項目!$E$2:$E$15,MATCH(新規登録用!I481,※編集不可※選択項目!$F$2:$F$15,0))))</f>
        <v/>
      </c>
      <c r="AC481" s="89" t="str">
        <f t="shared" si="109"/>
        <v/>
      </c>
      <c r="AD481" s="123">
        <f t="shared" si="110"/>
        <v>0</v>
      </c>
      <c r="AE481" s="123">
        <f t="shared" si="101"/>
        <v>0</v>
      </c>
      <c r="AF481" s="123" t="str">
        <f t="shared" si="111"/>
        <v/>
      </c>
      <c r="AG481" s="124">
        <f t="shared" si="102"/>
        <v>0</v>
      </c>
      <c r="AH481" s="124">
        <f t="shared" si="103"/>
        <v>0</v>
      </c>
    </row>
    <row r="482" spans="1:34" ht="25.15" customHeight="1">
      <c r="A482" s="55">
        <f t="shared" si="98"/>
        <v>471</v>
      </c>
      <c r="B482" s="56" t="str">
        <f t="shared" si="104"/>
        <v/>
      </c>
      <c r="C482" s="131"/>
      <c r="D482" s="57" t="str">
        <f t="shared" si="105"/>
        <v/>
      </c>
      <c r="E482" s="57" t="str">
        <f t="shared" si="106"/>
        <v/>
      </c>
      <c r="F482" s="32"/>
      <c r="G482" s="32"/>
      <c r="H482" s="32"/>
      <c r="I482" s="32"/>
      <c r="J482" s="147"/>
      <c r="K482" s="33" t="str">
        <f>IF(I482="中間容量","項番11に入力してください",IFERROR(VLOOKUP(Z482,※編集不可※選択項目!$U$4:$V$195,2,0),""))</f>
        <v/>
      </c>
      <c r="L482" s="147"/>
      <c r="M482" s="149"/>
      <c r="N482" s="64" t="str">
        <f>IFERROR(VLOOKUP(C482,Sheet1!$A$2:$F$134,6,0),"")</f>
        <v/>
      </c>
      <c r="O482" s="64" t="str">
        <f t="shared" si="107"/>
        <v/>
      </c>
      <c r="P482" s="32"/>
      <c r="Q482" s="32"/>
      <c r="R482" s="67"/>
      <c r="S482" s="140"/>
      <c r="T482" s="67"/>
      <c r="U482" s="71"/>
      <c r="V482" s="84" t="str">
        <f t="shared" si="108"/>
        <v/>
      </c>
      <c r="W482" s="118"/>
      <c r="X482" s="119"/>
      <c r="Y482" s="120"/>
      <c r="Z482" s="66" t="str">
        <f t="shared" si="99"/>
        <v xml:space="preserve"> / </v>
      </c>
      <c r="AA482" s="87" t="str">
        <f t="shared" si="100"/>
        <v/>
      </c>
      <c r="AB482" s="87" t="str">
        <f>IF(I482="","",IF(I482="中間容量",J482,INDEX(※編集不可※選択項目!$E$2:$E$15,MATCH(新規登録用!I482,※編集不可※選択項目!$F$2:$F$15,0))))</f>
        <v/>
      </c>
      <c r="AC482" s="89" t="str">
        <f t="shared" si="109"/>
        <v/>
      </c>
      <c r="AD482" s="123">
        <f t="shared" si="110"/>
        <v>0</v>
      </c>
      <c r="AE482" s="123">
        <f t="shared" si="101"/>
        <v>0</v>
      </c>
      <c r="AF482" s="123" t="str">
        <f t="shared" si="111"/>
        <v/>
      </c>
      <c r="AG482" s="124">
        <f t="shared" si="102"/>
        <v>0</v>
      </c>
      <c r="AH482" s="124">
        <f t="shared" si="103"/>
        <v>0</v>
      </c>
    </row>
    <row r="483" spans="1:34" ht="25.15" customHeight="1">
      <c r="A483" s="55">
        <f t="shared" si="98"/>
        <v>472</v>
      </c>
      <c r="B483" s="56" t="str">
        <f t="shared" si="104"/>
        <v/>
      </c>
      <c r="C483" s="131"/>
      <c r="D483" s="57" t="str">
        <f t="shared" si="105"/>
        <v/>
      </c>
      <c r="E483" s="57" t="str">
        <f t="shared" si="106"/>
        <v/>
      </c>
      <c r="F483" s="32"/>
      <c r="G483" s="32"/>
      <c r="H483" s="32"/>
      <c r="I483" s="32"/>
      <c r="J483" s="147"/>
      <c r="K483" s="33" t="str">
        <f>IF(I483="中間容量","項番11に入力してください",IFERROR(VLOOKUP(Z483,※編集不可※選択項目!$U$4:$V$195,2,0),""))</f>
        <v/>
      </c>
      <c r="L483" s="147"/>
      <c r="M483" s="149"/>
      <c r="N483" s="64" t="str">
        <f>IFERROR(VLOOKUP(C483,Sheet1!$A$2:$F$134,6,0),"")</f>
        <v/>
      </c>
      <c r="O483" s="64" t="str">
        <f t="shared" si="107"/>
        <v/>
      </c>
      <c r="P483" s="32"/>
      <c r="Q483" s="32"/>
      <c r="R483" s="67"/>
      <c r="S483" s="140"/>
      <c r="T483" s="67"/>
      <c r="U483" s="71"/>
      <c r="V483" s="84" t="str">
        <f t="shared" si="108"/>
        <v/>
      </c>
      <c r="W483" s="118"/>
      <c r="X483" s="119"/>
      <c r="Y483" s="120"/>
      <c r="Z483" s="66" t="str">
        <f t="shared" si="99"/>
        <v xml:space="preserve"> / </v>
      </c>
      <c r="AA483" s="87" t="str">
        <f t="shared" si="100"/>
        <v/>
      </c>
      <c r="AB483" s="87" t="str">
        <f>IF(I483="","",IF(I483="中間容量",J483,INDEX(※編集不可※選択項目!$E$2:$E$15,MATCH(新規登録用!I483,※編集不可※選択項目!$F$2:$F$15,0))))</f>
        <v/>
      </c>
      <c r="AC483" s="89" t="str">
        <f t="shared" si="109"/>
        <v/>
      </c>
      <c r="AD483" s="123">
        <f t="shared" si="110"/>
        <v>0</v>
      </c>
      <c r="AE483" s="123">
        <f t="shared" si="101"/>
        <v>0</v>
      </c>
      <c r="AF483" s="123" t="str">
        <f t="shared" si="111"/>
        <v/>
      </c>
      <c r="AG483" s="124">
        <f t="shared" si="102"/>
        <v>0</v>
      </c>
      <c r="AH483" s="124">
        <f t="shared" si="103"/>
        <v>0</v>
      </c>
    </row>
    <row r="484" spans="1:34" ht="25.15" customHeight="1">
      <c r="A484" s="55">
        <f t="shared" si="98"/>
        <v>473</v>
      </c>
      <c r="B484" s="56" t="str">
        <f t="shared" si="104"/>
        <v/>
      </c>
      <c r="C484" s="131"/>
      <c r="D484" s="57" t="str">
        <f t="shared" si="105"/>
        <v/>
      </c>
      <c r="E484" s="57" t="str">
        <f t="shared" si="106"/>
        <v/>
      </c>
      <c r="F484" s="32"/>
      <c r="G484" s="32"/>
      <c r="H484" s="32"/>
      <c r="I484" s="32"/>
      <c r="J484" s="147"/>
      <c r="K484" s="33" t="str">
        <f>IF(I484="中間容量","項番11に入力してください",IFERROR(VLOOKUP(Z484,※編集不可※選択項目!$U$4:$V$195,2,0),""))</f>
        <v/>
      </c>
      <c r="L484" s="147"/>
      <c r="M484" s="149"/>
      <c r="N484" s="64" t="str">
        <f>IFERROR(VLOOKUP(C484,Sheet1!$A$2:$F$134,6,0),"")</f>
        <v/>
      </c>
      <c r="O484" s="64" t="str">
        <f t="shared" si="107"/>
        <v/>
      </c>
      <c r="P484" s="32"/>
      <c r="Q484" s="32"/>
      <c r="R484" s="67"/>
      <c r="S484" s="140"/>
      <c r="T484" s="67"/>
      <c r="U484" s="71"/>
      <c r="V484" s="84" t="str">
        <f t="shared" si="108"/>
        <v/>
      </c>
      <c r="W484" s="118"/>
      <c r="X484" s="119"/>
      <c r="Y484" s="120"/>
      <c r="Z484" s="66" t="str">
        <f t="shared" si="99"/>
        <v xml:space="preserve"> / </v>
      </c>
      <c r="AA484" s="87" t="str">
        <f t="shared" si="100"/>
        <v/>
      </c>
      <c r="AB484" s="87" t="str">
        <f>IF(I484="","",IF(I484="中間容量",J484,INDEX(※編集不可※選択項目!$E$2:$E$15,MATCH(新規登録用!I484,※編集不可※選択項目!$F$2:$F$15,0))))</f>
        <v/>
      </c>
      <c r="AC484" s="89" t="str">
        <f t="shared" si="109"/>
        <v/>
      </c>
      <c r="AD484" s="123">
        <f t="shared" si="110"/>
        <v>0</v>
      </c>
      <c r="AE484" s="123">
        <f t="shared" si="101"/>
        <v>0</v>
      </c>
      <c r="AF484" s="123" t="str">
        <f t="shared" si="111"/>
        <v/>
      </c>
      <c r="AG484" s="124">
        <f t="shared" si="102"/>
        <v>0</v>
      </c>
      <c r="AH484" s="124">
        <f t="shared" si="103"/>
        <v>0</v>
      </c>
    </row>
    <row r="485" spans="1:34" ht="25.15" customHeight="1">
      <c r="A485" s="55">
        <f t="shared" si="98"/>
        <v>474</v>
      </c>
      <c r="B485" s="56" t="str">
        <f t="shared" si="104"/>
        <v/>
      </c>
      <c r="C485" s="131"/>
      <c r="D485" s="57" t="str">
        <f t="shared" si="105"/>
        <v/>
      </c>
      <c r="E485" s="57" t="str">
        <f t="shared" si="106"/>
        <v/>
      </c>
      <c r="F485" s="32"/>
      <c r="G485" s="32"/>
      <c r="H485" s="32"/>
      <c r="I485" s="32"/>
      <c r="J485" s="147"/>
      <c r="K485" s="33" t="str">
        <f>IF(I485="中間容量","項番11に入力してください",IFERROR(VLOOKUP(Z485,※編集不可※選択項目!$U$4:$V$195,2,0),""))</f>
        <v/>
      </c>
      <c r="L485" s="147"/>
      <c r="M485" s="149"/>
      <c r="N485" s="64" t="str">
        <f>IFERROR(VLOOKUP(C485,Sheet1!$A$2:$F$134,6,0),"")</f>
        <v/>
      </c>
      <c r="O485" s="64" t="str">
        <f t="shared" si="107"/>
        <v/>
      </c>
      <c r="P485" s="32"/>
      <c r="Q485" s="32"/>
      <c r="R485" s="67"/>
      <c r="S485" s="140"/>
      <c r="T485" s="67"/>
      <c r="U485" s="71"/>
      <c r="V485" s="84" t="str">
        <f t="shared" si="108"/>
        <v/>
      </c>
      <c r="W485" s="118"/>
      <c r="X485" s="119"/>
      <c r="Y485" s="120"/>
      <c r="Z485" s="66" t="str">
        <f t="shared" si="99"/>
        <v xml:space="preserve"> / </v>
      </c>
      <c r="AA485" s="87" t="str">
        <f t="shared" si="100"/>
        <v/>
      </c>
      <c r="AB485" s="87" t="str">
        <f>IF(I485="","",IF(I485="中間容量",J485,INDEX(※編集不可※選択項目!$E$2:$E$15,MATCH(新規登録用!I485,※編集不可※選択項目!$F$2:$F$15,0))))</f>
        <v/>
      </c>
      <c r="AC485" s="89" t="str">
        <f t="shared" si="109"/>
        <v/>
      </c>
      <c r="AD485" s="123">
        <f t="shared" si="110"/>
        <v>0</v>
      </c>
      <c r="AE485" s="123">
        <f t="shared" si="101"/>
        <v>0</v>
      </c>
      <c r="AF485" s="123" t="str">
        <f t="shared" si="111"/>
        <v/>
      </c>
      <c r="AG485" s="124">
        <f t="shared" si="102"/>
        <v>0</v>
      </c>
      <c r="AH485" s="124">
        <f t="shared" si="103"/>
        <v>0</v>
      </c>
    </row>
    <row r="486" spans="1:34" ht="25.15" customHeight="1">
      <c r="A486" s="55">
        <f t="shared" si="98"/>
        <v>475</v>
      </c>
      <c r="B486" s="56" t="str">
        <f t="shared" si="104"/>
        <v/>
      </c>
      <c r="C486" s="131"/>
      <c r="D486" s="57" t="str">
        <f t="shared" si="105"/>
        <v/>
      </c>
      <c r="E486" s="57" t="str">
        <f t="shared" si="106"/>
        <v/>
      </c>
      <c r="F486" s="32"/>
      <c r="G486" s="32"/>
      <c r="H486" s="32"/>
      <c r="I486" s="32"/>
      <c r="J486" s="147"/>
      <c r="K486" s="33" t="str">
        <f>IF(I486="中間容量","項番11に入力してください",IFERROR(VLOOKUP(Z486,※編集不可※選択項目!$U$4:$V$195,2,0),""))</f>
        <v/>
      </c>
      <c r="L486" s="147"/>
      <c r="M486" s="149"/>
      <c r="N486" s="64" t="str">
        <f>IFERROR(VLOOKUP(C486,Sheet1!$A$2:$F$134,6,0),"")</f>
        <v/>
      </c>
      <c r="O486" s="64" t="str">
        <f t="shared" si="107"/>
        <v/>
      </c>
      <c r="P486" s="32"/>
      <c r="Q486" s="32"/>
      <c r="R486" s="67"/>
      <c r="S486" s="140"/>
      <c r="T486" s="67"/>
      <c r="U486" s="71"/>
      <c r="V486" s="84" t="str">
        <f t="shared" si="108"/>
        <v/>
      </c>
      <c r="W486" s="118"/>
      <c r="X486" s="119"/>
      <c r="Y486" s="120"/>
      <c r="Z486" s="66" t="str">
        <f t="shared" si="99"/>
        <v xml:space="preserve"> / </v>
      </c>
      <c r="AA486" s="87" t="str">
        <f t="shared" si="100"/>
        <v/>
      </c>
      <c r="AB486" s="87" t="str">
        <f>IF(I486="","",IF(I486="中間容量",J486,INDEX(※編集不可※選択項目!$E$2:$E$15,MATCH(新規登録用!I486,※編集不可※選択項目!$F$2:$F$15,0))))</f>
        <v/>
      </c>
      <c r="AC486" s="89" t="str">
        <f t="shared" si="109"/>
        <v/>
      </c>
      <c r="AD486" s="123">
        <f t="shared" si="110"/>
        <v>0</v>
      </c>
      <c r="AE486" s="123">
        <f t="shared" si="101"/>
        <v>0</v>
      </c>
      <c r="AF486" s="123" t="str">
        <f t="shared" si="111"/>
        <v/>
      </c>
      <c r="AG486" s="124">
        <f t="shared" si="102"/>
        <v>0</v>
      </c>
      <c r="AH486" s="124">
        <f t="shared" si="103"/>
        <v>0</v>
      </c>
    </row>
    <row r="487" spans="1:34" ht="25.15" customHeight="1">
      <c r="A487" s="55">
        <f t="shared" si="98"/>
        <v>476</v>
      </c>
      <c r="B487" s="56" t="str">
        <f t="shared" si="104"/>
        <v/>
      </c>
      <c r="C487" s="131"/>
      <c r="D487" s="57" t="str">
        <f t="shared" si="105"/>
        <v/>
      </c>
      <c r="E487" s="57" t="str">
        <f t="shared" si="106"/>
        <v/>
      </c>
      <c r="F487" s="32"/>
      <c r="G487" s="32"/>
      <c r="H487" s="32"/>
      <c r="I487" s="32"/>
      <c r="J487" s="147"/>
      <c r="K487" s="33" t="str">
        <f>IF(I487="中間容量","項番11に入力してください",IFERROR(VLOOKUP(Z487,※編集不可※選択項目!$U$4:$V$195,2,0),""))</f>
        <v/>
      </c>
      <c r="L487" s="147"/>
      <c r="M487" s="149"/>
      <c r="N487" s="64" t="str">
        <f>IFERROR(VLOOKUP(C487,Sheet1!$A$2:$F$134,6,0),"")</f>
        <v/>
      </c>
      <c r="O487" s="64" t="str">
        <f t="shared" si="107"/>
        <v/>
      </c>
      <c r="P487" s="32"/>
      <c r="Q487" s="32"/>
      <c r="R487" s="67"/>
      <c r="S487" s="140"/>
      <c r="T487" s="67"/>
      <c r="U487" s="71"/>
      <c r="V487" s="84" t="str">
        <f t="shared" si="108"/>
        <v/>
      </c>
      <c r="W487" s="118"/>
      <c r="X487" s="119"/>
      <c r="Y487" s="120"/>
      <c r="Z487" s="66" t="str">
        <f t="shared" si="99"/>
        <v xml:space="preserve"> / </v>
      </c>
      <c r="AA487" s="87" t="str">
        <f t="shared" si="100"/>
        <v/>
      </c>
      <c r="AB487" s="87" t="str">
        <f>IF(I487="","",IF(I487="中間容量",J487,INDEX(※編集不可※選択項目!$E$2:$E$15,MATCH(新規登録用!I487,※編集不可※選択項目!$F$2:$F$15,0))))</f>
        <v/>
      </c>
      <c r="AC487" s="89" t="str">
        <f t="shared" si="109"/>
        <v/>
      </c>
      <c r="AD487" s="123">
        <f t="shared" si="110"/>
        <v>0</v>
      </c>
      <c r="AE487" s="123">
        <f t="shared" si="101"/>
        <v>0</v>
      </c>
      <c r="AF487" s="123" t="str">
        <f t="shared" si="111"/>
        <v/>
      </c>
      <c r="AG487" s="124">
        <f t="shared" si="102"/>
        <v>0</v>
      </c>
      <c r="AH487" s="124">
        <f t="shared" si="103"/>
        <v>0</v>
      </c>
    </row>
    <row r="488" spans="1:34" ht="25.15" customHeight="1">
      <c r="A488" s="55">
        <f t="shared" si="98"/>
        <v>477</v>
      </c>
      <c r="B488" s="56" t="str">
        <f t="shared" si="104"/>
        <v/>
      </c>
      <c r="C488" s="131"/>
      <c r="D488" s="57" t="str">
        <f t="shared" si="105"/>
        <v/>
      </c>
      <c r="E488" s="57" t="str">
        <f t="shared" si="106"/>
        <v/>
      </c>
      <c r="F488" s="32"/>
      <c r="G488" s="32"/>
      <c r="H488" s="32"/>
      <c r="I488" s="32"/>
      <c r="J488" s="147"/>
      <c r="K488" s="33" t="str">
        <f>IF(I488="中間容量","項番11に入力してください",IFERROR(VLOOKUP(Z488,※編集不可※選択項目!$U$4:$V$195,2,0),""))</f>
        <v/>
      </c>
      <c r="L488" s="147"/>
      <c r="M488" s="149"/>
      <c r="N488" s="64" t="str">
        <f>IFERROR(VLOOKUP(C488,Sheet1!$A$2:$F$134,6,0),"")</f>
        <v/>
      </c>
      <c r="O488" s="64" t="str">
        <f t="shared" si="107"/>
        <v/>
      </c>
      <c r="P488" s="32"/>
      <c r="Q488" s="32"/>
      <c r="R488" s="67"/>
      <c r="S488" s="140"/>
      <c r="T488" s="67"/>
      <c r="U488" s="71"/>
      <c r="V488" s="84" t="str">
        <f t="shared" si="108"/>
        <v/>
      </c>
      <c r="W488" s="118"/>
      <c r="X488" s="119"/>
      <c r="Y488" s="120"/>
      <c r="Z488" s="66" t="str">
        <f t="shared" si="99"/>
        <v xml:space="preserve"> / </v>
      </c>
      <c r="AA488" s="87" t="str">
        <f t="shared" si="100"/>
        <v/>
      </c>
      <c r="AB488" s="87" t="str">
        <f>IF(I488="","",IF(I488="中間容量",J488,INDEX(※編集不可※選択項目!$E$2:$E$15,MATCH(新規登録用!I488,※編集不可※選択項目!$F$2:$F$15,0))))</f>
        <v/>
      </c>
      <c r="AC488" s="89" t="str">
        <f t="shared" si="109"/>
        <v/>
      </c>
      <c r="AD488" s="123">
        <f t="shared" si="110"/>
        <v>0</v>
      </c>
      <c r="AE488" s="123">
        <f t="shared" si="101"/>
        <v>0</v>
      </c>
      <c r="AF488" s="123" t="str">
        <f t="shared" si="111"/>
        <v/>
      </c>
      <c r="AG488" s="124">
        <f t="shared" si="102"/>
        <v>0</v>
      </c>
      <c r="AH488" s="124">
        <f t="shared" si="103"/>
        <v>0</v>
      </c>
    </row>
    <row r="489" spans="1:34" ht="25.15" customHeight="1">
      <c r="A489" s="55">
        <f t="shared" si="98"/>
        <v>478</v>
      </c>
      <c r="B489" s="56" t="str">
        <f t="shared" si="104"/>
        <v/>
      </c>
      <c r="C489" s="131"/>
      <c r="D489" s="57" t="str">
        <f t="shared" si="105"/>
        <v/>
      </c>
      <c r="E489" s="57" t="str">
        <f t="shared" si="106"/>
        <v/>
      </c>
      <c r="F489" s="32"/>
      <c r="G489" s="32"/>
      <c r="H489" s="32"/>
      <c r="I489" s="32"/>
      <c r="J489" s="147"/>
      <c r="K489" s="33" t="str">
        <f>IF(I489="中間容量","項番11に入力してください",IFERROR(VLOOKUP(Z489,※編集不可※選択項目!$U$4:$V$195,2,0),""))</f>
        <v/>
      </c>
      <c r="L489" s="147"/>
      <c r="M489" s="149"/>
      <c r="N489" s="64" t="str">
        <f>IFERROR(VLOOKUP(C489,Sheet1!$A$2:$F$134,6,0),"")</f>
        <v/>
      </c>
      <c r="O489" s="64" t="str">
        <f t="shared" si="107"/>
        <v/>
      </c>
      <c r="P489" s="32"/>
      <c r="Q489" s="32"/>
      <c r="R489" s="67"/>
      <c r="S489" s="140"/>
      <c r="T489" s="67"/>
      <c r="U489" s="71"/>
      <c r="V489" s="84" t="str">
        <f t="shared" si="108"/>
        <v/>
      </c>
      <c r="W489" s="118"/>
      <c r="X489" s="119"/>
      <c r="Y489" s="120"/>
      <c r="Z489" s="66" t="str">
        <f t="shared" si="99"/>
        <v xml:space="preserve"> / </v>
      </c>
      <c r="AA489" s="87" t="str">
        <f t="shared" si="100"/>
        <v/>
      </c>
      <c r="AB489" s="87" t="str">
        <f>IF(I489="","",IF(I489="中間容量",J489,INDEX(※編集不可※選択項目!$E$2:$E$15,MATCH(新規登録用!I489,※編集不可※選択項目!$F$2:$F$15,0))))</f>
        <v/>
      </c>
      <c r="AC489" s="89" t="str">
        <f t="shared" si="109"/>
        <v/>
      </c>
      <c r="AD489" s="123">
        <f t="shared" si="110"/>
        <v>0</v>
      </c>
      <c r="AE489" s="123">
        <f t="shared" si="101"/>
        <v>0</v>
      </c>
      <c r="AF489" s="123" t="str">
        <f t="shared" si="111"/>
        <v/>
      </c>
      <c r="AG489" s="124">
        <f t="shared" si="102"/>
        <v>0</v>
      </c>
      <c r="AH489" s="124">
        <f t="shared" si="103"/>
        <v>0</v>
      </c>
    </row>
    <row r="490" spans="1:34" ht="25.15" customHeight="1">
      <c r="A490" s="55">
        <f t="shared" si="98"/>
        <v>479</v>
      </c>
      <c r="B490" s="56" t="str">
        <f t="shared" si="104"/>
        <v/>
      </c>
      <c r="C490" s="131"/>
      <c r="D490" s="57" t="str">
        <f t="shared" si="105"/>
        <v/>
      </c>
      <c r="E490" s="57" t="str">
        <f t="shared" si="106"/>
        <v/>
      </c>
      <c r="F490" s="32"/>
      <c r="G490" s="32"/>
      <c r="H490" s="32"/>
      <c r="I490" s="32"/>
      <c r="J490" s="147"/>
      <c r="K490" s="33" t="str">
        <f>IF(I490="中間容量","項番11に入力してください",IFERROR(VLOOKUP(Z490,※編集不可※選択項目!$U$4:$V$195,2,0),""))</f>
        <v/>
      </c>
      <c r="L490" s="147"/>
      <c r="M490" s="149"/>
      <c r="N490" s="64" t="str">
        <f>IFERROR(VLOOKUP(C490,Sheet1!$A$2:$F$134,6,0),"")</f>
        <v/>
      </c>
      <c r="O490" s="64" t="str">
        <f t="shared" si="107"/>
        <v/>
      </c>
      <c r="P490" s="32"/>
      <c r="Q490" s="32"/>
      <c r="R490" s="67"/>
      <c r="S490" s="140"/>
      <c r="T490" s="67"/>
      <c r="U490" s="71"/>
      <c r="V490" s="84" t="str">
        <f t="shared" si="108"/>
        <v/>
      </c>
      <c r="W490" s="118"/>
      <c r="X490" s="119"/>
      <c r="Y490" s="120"/>
      <c r="Z490" s="66" t="str">
        <f t="shared" si="99"/>
        <v xml:space="preserve"> / </v>
      </c>
      <c r="AA490" s="87" t="str">
        <f t="shared" si="100"/>
        <v/>
      </c>
      <c r="AB490" s="87" t="str">
        <f>IF(I490="","",IF(I490="中間容量",J490,INDEX(※編集不可※選択項目!$E$2:$E$15,MATCH(新規登録用!I490,※編集不可※選択項目!$F$2:$F$15,0))))</f>
        <v/>
      </c>
      <c r="AC490" s="89" t="str">
        <f t="shared" si="109"/>
        <v/>
      </c>
      <c r="AD490" s="123">
        <f t="shared" si="110"/>
        <v>0</v>
      </c>
      <c r="AE490" s="123">
        <f t="shared" si="101"/>
        <v>0</v>
      </c>
      <c r="AF490" s="123" t="str">
        <f t="shared" si="111"/>
        <v/>
      </c>
      <c r="AG490" s="124">
        <f t="shared" si="102"/>
        <v>0</v>
      </c>
      <c r="AH490" s="124">
        <f t="shared" si="103"/>
        <v>0</v>
      </c>
    </row>
    <row r="491" spans="1:34" ht="25.15" customHeight="1">
      <c r="A491" s="55">
        <f t="shared" si="98"/>
        <v>480</v>
      </c>
      <c r="B491" s="56" t="str">
        <f t="shared" si="104"/>
        <v/>
      </c>
      <c r="C491" s="131"/>
      <c r="D491" s="57" t="str">
        <f t="shared" si="105"/>
        <v/>
      </c>
      <c r="E491" s="57" t="str">
        <f t="shared" si="106"/>
        <v/>
      </c>
      <c r="F491" s="32"/>
      <c r="G491" s="32"/>
      <c r="H491" s="32"/>
      <c r="I491" s="32"/>
      <c r="J491" s="147"/>
      <c r="K491" s="33" t="str">
        <f>IF(I491="中間容量","項番11に入力してください",IFERROR(VLOOKUP(Z491,※編集不可※選択項目!$U$4:$V$195,2,0),""))</f>
        <v/>
      </c>
      <c r="L491" s="147"/>
      <c r="M491" s="149"/>
      <c r="N491" s="64" t="str">
        <f>IFERROR(VLOOKUP(C491,Sheet1!$A$2:$F$134,6,0),"")</f>
        <v/>
      </c>
      <c r="O491" s="64" t="str">
        <f t="shared" si="107"/>
        <v/>
      </c>
      <c r="P491" s="32"/>
      <c r="Q491" s="32"/>
      <c r="R491" s="67"/>
      <c r="S491" s="140"/>
      <c r="T491" s="67"/>
      <c r="U491" s="71"/>
      <c r="V491" s="84" t="str">
        <f t="shared" si="108"/>
        <v/>
      </c>
      <c r="W491" s="118"/>
      <c r="X491" s="119"/>
      <c r="Y491" s="120"/>
      <c r="Z491" s="66" t="str">
        <f t="shared" si="99"/>
        <v xml:space="preserve"> / </v>
      </c>
      <c r="AA491" s="87" t="str">
        <f t="shared" si="100"/>
        <v/>
      </c>
      <c r="AB491" s="87" t="str">
        <f>IF(I491="","",IF(I491="中間容量",J491,INDEX(※編集不可※選択項目!$E$2:$E$15,MATCH(新規登録用!I491,※編集不可※選択項目!$F$2:$F$15,0))))</f>
        <v/>
      </c>
      <c r="AC491" s="89" t="str">
        <f t="shared" si="109"/>
        <v/>
      </c>
      <c r="AD491" s="123">
        <f t="shared" si="110"/>
        <v>0</v>
      </c>
      <c r="AE491" s="123">
        <f t="shared" si="101"/>
        <v>0</v>
      </c>
      <c r="AF491" s="123" t="str">
        <f t="shared" si="111"/>
        <v/>
      </c>
      <c r="AG491" s="124">
        <f t="shared" si="102"/>
        <v>0</v>
      </c>
      <c r="AH491" s="124">
        <f t="shared" si="103"/>
        <v>0</v>
      </c>
    </row>
    <row r="492" spans="1:34" ht="25.15" customHeight="1">
      <c r="A492" s="55">
        <f t="shared" si="98"/>
        <v>481</v>
      </c>
      <c r="B492" s="56" t="str">
        <f t="shared" si="104"/>
        <v/>
      </c>
      <c r="C492" s="131"/>
      <c r="D492" s="57" t="str">
        <f t="shared" si="105"/>
        <v/>
      </c>
      <c r="E492" s="57" t="str">
        <f t="shared" si="106"/>
        <v/>
      </c>
      <c r="F492" s="32"/>
      <c r="G492" s="32"/>
      <c r="H492" s="32"/>
      <c r="I492" s="32"/>
      <c r="J492" s="147"/>
      <c r="K492" s="33" t="str">
        <f>IF(I492="中間容量","項番11に入力してください",IFERROR(VLOOKUP(Z492,※編集不可※選択項目!$U$4:$V$195,2,0),""))</f>
        <v/>
      </c>
      <c r="L492" s="147"/>
      <c r="M492" s="149"/>
      <c r="N492" s="64" t="str">
        <f>IFERROR(VLOOKUP(C492,Sheet1!$A$2:$F$134,6,0),"")</f>
        <v/>
      </c>
      <c r="O492" s="64" t="str">
        <f t="shared" si="107"/>
        <v/>
      </c>
      <c r="P492" s="32"/>
      <c r="Q492" s="32"/>
      <c r="R492" s="67"/>
      <c r="S492" s="140"/>
      <c r="T492" s="67"/>
      <c r="U492" s="71"/>
      <c r="V492" s="84" t="str">
        <f t="shared" si="108"/>
        <v/>
      </c>
      <c r="W492" s="118"/>
      <c r="X492" s="119"/>
      <c r="Y492" s="120"/>
      <c r="Z492" s="66" t="str">
        <f t="shared" si="99"/>
        <v xml:space="preserve"> / </v>
      </c>
      <c r="AA492" s="87" t="str">
        <f t="shared" si="100"/>
        <v/>
      </c>
      <c r="AB492" s="87" t="str">
        <f>IF(I492="","",IF(I492="中間容量",J492,INDEX(※編集不可※選択項目!$E$2:$E$15,MATCH(新規登録用!I492,※編集不可※選択項目!$F$2:$F$15,0))))</f>
        <v/>
      </c>
      <c r="AC492" s="89" t="str">
        <f t="shared" si="109"/>
        <v/>
      </c>
      <c r="AD492" s="123">
        <f t="shared" si="110"/>
        <v>0</v>
      </c>
      <c r="AE492" s="123">
        <f t="shared" si="101"/>
        <v>0</v>
      </c>
      <c r="AF492" s="123" t="str">
        <f t="shared" si="111"/>
        <v/>
      </c>
      <c r="AG492" s="124">
        <f t="shared" si="102"/>
        <v>0</v>
      </c>
      <c r="AH492" s="124">
        <f t="shared" si="103"/>
        <v>0</v>
      </c>
    </row>
    <row r="493" spans="1:34" ht="25.15" customHeight="1">
      <c r="A493" s="55">
        <f t="shared" si="98"/>
        <v>482</v>
      </c>
      <c r="B493" s="56" t="str">
        <f t="shared" si="104"/>
        <v/>
      </c>
      <c r="C493" s="131"/>
      <c r="D493" s="57" t="str">
        <f t="shared" si="105"/>
        <v/>
      </c>
      <c r="E493" s="57" t="str">
        <f t="shared" si="106"/>
        <v/>
      </c>
      <c r="F493" s="32"/>
      <c r="G493" s="32"/>
      <c r="H493" s="32"/>
      <c r="I493" s="32"/>
      <c r="J493" s="147"/>
      <c r="K493" s="33" t="str">
        <f>IF(I493="中間容量","項番11に入力してください",IFERROR(VLOOKUP(Z493,※編集不可※選択項目!$U$4:$V$195,2,0),""))</f>
        <v/>
      </c>
      <c r="L493" s="147"/>
      <c r="M493" s="149"/>
      <c r="N493" s="64" t="str">
        <f>IFERROR(VLOOKUP(C493,Sheet1!$A$2:$F$134,6,0),"")</f>
        <v/>
      </c>
      <c r="O493" s="64" t="str">
        <f t="shared" si="107"/>
        <v/>
      </c>
      <c r="P493" s="32"/>
      <c r="Q493" s="32"/>
      <c r="R493" s="67"/>
      <c r="S493" s="140"/>
      <c r="T493" s="67"/>
      <c r="U493" s="71"/>
      <c r="V493" s="84" t="str">
        <f t="shared" si="108"/>
        <v/>
      </c>
      <c r="W493" s="118"/>
      <c r="X493" s="119"/>
      <c r="Y493" s="120"/>
      <c r="Z493" s="66" t="str">
        <f t="shared" si="99"/>
        <v xml:space="preserve"> / </v>
      </c>
      <c r="AA493" s="87" t="str">
        <f t="shared" si="100"/>
        <v/>
      </c>
      <c r="AB493" s="87" t="str">
        <f>IF(I493="","",IF(I493="中間容量",J493,INDEX(※編集不可※選択項目!$E$2:$E$15,MATCH(新規登録用!I493,※編集不可※選択項目!$F$2:$F$15,0))))</f>
        <v/>
      </c>
      <c r="AC493" s="89" t="str">
        <f t="shared" si="109"/>
        <v/>
      </c>
      <c r="AD493" s="123">
        <f t="shared" si="110"/>
        <v>0</v>
      </c>
      <c r="AE493" s="123">
        <f t="shared" si="101"/>
        <v>0</v>
      </c>
      <c r="AF493" s="123" t="str">
        <f t="shared" si="111"/>
        <v/>
      </c>
      <c r="AG493" s="124">
        <f t="shared" si="102"/>
        <v>0</v>
      </c>
      <c r="AH493" s="124">
        <f t="shared" si="103"/>
        <v>0</v>
      </c>
    </row>
    <row r="494" spans="1:34" ht="25.15" customHeight="1">
      <c r="A494" s="55">
        <f t="shared" si="98"/>
        <v>483</v>
      </c>
      <c r="B494" s="56" t="str">
        <f t="shared" si="104"/>
        <v/>
      </c>
      <c r="C494" s="131"/>
      <c r="D494" s="57" t="str">
        <f t="shared" si="105"/>
        <v/>
      </c>
      <c r="E494" s="57" t="str">
        <f t="shared" si="106"/>
        <v/>
      </c>
      <c r="F494" s="32"/>
      <c r="G494" s="32"/>
      <c r="H494" s="32"/>
      <c r="I494" s="32"/>
      <c r="J494" s="147"/>
      <c r="K494" s="33" t="str">
        <f>IF(I494="中間容量","項番11に入力してください",IFERROR(VLOOKUP(Z494,※編集不可※選択項目!$U$4:$V$195,2,0),""))</f>
        <v/>
      </c>
      <c r="L494" s="147"/>
      <c r="M494" s="149"/>
      <c r="N494" s="64" t="str">
        <f>IFERROR(VLOOKUP(C494,Sheet1!$A$2:$F$134,6,0),"")</f>
        <v/>
      </c>
      <c r="O494" s="64" t="str">
        <f t="shared" si="107"/>
        <v/>
      </c>
      <c r="P494" s="32"/>
      <c r="Q494" s="32"/>
      <c r="R494" s="67"/>
      <c r="S494" s="140"/>
      <c r="T494" s="67"/>
      <c r="U494" s="71"/>
      <c r="V494" s="84" t="str">
        <f t="shared" si="108"/>
        <v/>
      </c>
      <c r="W494" s="118"/>
      <c r="X494" s="119"/>
      <c r="Y494" s="120"/>
      <c r="Z494" s="66" t="str">
        <f t="shared" si="99"/>
        <v xml:space="preserve"> / </v>
      </c>
      <c r="AA494" s="87" t="str">
        <f t="shared" si="100"/>
        <v/>
      </c>
      <c r="AB494" s="87" t="str">
        <f>IF(I494="","",IF(I494="中間容量",J494,INDEX(※編集不可※選択項目!$E$2:$E$15,MATCH(新規登録用!I494,※編集不可※選択項目!$F$2:$F$15,0))))</f>
        <v/>
      </c>
      <c r="AC494" s="89" t="str">
        <f t="shared" si="109"/>
        <v/>
      </c>
      <c r="AD494" s="123">
        <f t="shared" si="110"/>
        <v>0</v>
      </c>
      <c r="AE494" s="123">
        <f t="shared" si="101"/>
        <v>0</v>
      </c>
      <c r="AF494" s="123" t="str">
        <f t="shared" si="111"/>
        <v/>
      </c>
      <c r="AG494" s="124">
        <f t="shared" si="102"/>
        <v>0</v>
      </c>
      <c r="AH494" s="124">
        <f t="shared" si="103"/>
        <v>0</v>
      </c>
    </row>
    <row r="495" spans="1:34" ht="25.15" customHeight="1">
      <c r="A495" s="55">
        <f t="shared" si="98"/>
        <v>484</v>
      </c>
      <c r="B495" s="56" t="str">
        <f t="shared" si="104"/>
        <v/>
      </c>
      <c r="C495" s="131"/>
      <c r="D495" s="57" t="str">
        <f t="shared" si="105"/>
        <v/>
      </c>
      <c r="E495" s="57" t="str">
        <f t="shared" si="106"/>
        <v/>
      </c>
      <c r="F495" s="32"/>
      <c r="G495" s="32"/>
      <c r="H495" s="32"/>
      <c r="I495" s="32"/>
      <c r="J495" s="147"/>
      <c r="K495" s="33" t="str">
        <f>IF(I495="中間容量","項番11に入力してください",IFERROR(VLOOKUP(Z495,※編集不可※選択項目!$U$4:$V$195,2,0),""))</f>
        <v/>
      </c>
      <c r="L495" s="147"/>
      <c r="M495" s="149"/>
      <c r="N495" s="64" t="str">
        <f>IFERROR(VLOOKUP(C495,Sheet1!$A$2:$F$134,6,0),"")</f>
        <v/>
      </c>
      <c r="O495" s="64" t="str">
        <f t="shared" si="107"/>
        <v/>
      </c>
      <c r="P495" s="32"/>
      <c r="Q495" s="32"/>
      <c r="R495" s="67"/>
      <c r="S495" s="140"/>
      <c r="T495" s="67"/>
      <c r="U495" s="71"/>
      <c r="V495" s="84" t="str">
        <f t="shared" si="108"/>
        <v/>
      </c>
      <c r="W495" s="118"/>
      <c r="X495" s="119"/>
      <c r="Y495" s="120"/>
      <c r="Z495" s="66" t="str">
        <f t="shared" si="99"/>
        <v xml:space="preserve"> / </v>
      </c>
      <c r="AA495" s="87" t="str">
        <f t="shared" si="100"/>
        <v/>
      </c>
      <c r="AB495" s="87" t="str">
        <f>IF(I495="","",IF(I495="中間容量",J495,INDEX(※編集不可※選択項目!$E$2:$E$15,MATCH(新規登録用!I495,※編集不可※選択項目!$F$2:$F$15,0))))</f>
        <v/>
      </c>
      <c r="AC495" s="89" t="str">
        <f t="shared" si="109"/>
        <v/>
      </c>
      <c r="AD495" s="123">
        <f t="shared" si="110"/>
        <v>0</v>
      </c>
      <c r="AE495" s="123">
        <f t="shared" si="101"/>
        <v>0</v>
      </c>
      <c r="AF495" s="123" t="str">
        <f t="shared" si="111"/>
        <v/>
      </c>
      <c r="AG495" s="124">
        <f t="shared" si="102"/>
        <v>0</v>
      </c>
      <c r="AH495" s="124">
        <f t="shared" si="103"/>
        <v>0</v>
      </c>
    </row>
    <row r="496" spans="1:34" ht="25.15" customHeight="1">
      <c r="A496" s="55">
        <f t="shared" si="98"/>
        <v>485</v>
      </c>
      <c r="B496" s="56" t="str">
        <f t="shared" si="104"/>
        <v/>
      </c>
      <c r="C496" s="131"/>
      <c r="D496" s="57" t="str">
        <f t="shared" si="105"/>
        <v/>
      </c>
      <c r="E496" s="57" t="str">
        <f t="shared" si="106"/>
        <v/>
      </c>
      <c r="F496" s="32"/>
      <c r="G496" s="32"/>
      <c r="H496" s="32"/>
      <c r="I496" s="32"/>
      <c r="J496" s="147"/>
      <c r="K496" s="33" t="str">
        <f>IF(I496="中間容量","項番11に入力してください",IFERROR(VLOOKUP(Z496,※編集不可※選択項目!$U$4:$V$195,2,0),""))</f>
        <v/>
      </c>
      <c r="L496" s="147"/>
      <c r="M496" s="149"/>
      <c r="N496" s="64" t="str">
        <f>IFERROR(VLOOKUP(C496,Sheet1!$A$2:$F$134,6,0),"")</f>
        <v/>
      </c>
      <c r="O496" s="64" t="str">
        <f t="shared" si="107"/>
        <v/>
      </c>
      <c r="P496" s="32"/>
      <c r="Q496" s="32"/>
      <c r="R496" s="67"/>
      <c r="S496" s="140"/>
      <c r="T496" s="67"/>
      <c r="U496" s="71"/>
      <c r="V496" s="84" t="str">
        <f t="shared" si="108"/>
        <v/>
      </c>
      <c r="W496" s="118"/>
      <c r="X496" s="119"/>
      <c r="Y496" s="120"/>
      <c r="Z496" s="66" t="str">
        <f t="shared" si="99"/>
        <v xml:space="preserve"> / </v>
      </c>
      <c r="AA496" s="87" t="str">
        <f t="shared" si="100"/>
        <v/>
      </c>
      <c r="AB496" s="87" t="str">
        <f>IF(I496="","",IF(I496="中間容量",J496,INDEX(※編集不可※選択項目!$E$2:$E$15,MATCH(新規登録用!I496,※編集不可※選択項目!$F$2:$F$15,0))))</f>
        <v/>
      </c>
      <c r="AC496" s="89" t="str">
        <f t="shared" si="109"/>
        <v/>
      </c>
      <c r="AD496" s="123">
        <f t="shared" si="110"/>
        <v>0</v>
      </c>
      <c r="AE496" s="123">
        <f t="shared" si="101"/>
        <v>0</v>
      </c>
      <c r="AF496" s="123" t="str">
        <f t="shared" si="111"/>
        <v/>
      </c>
      <c r="AG496" s="124">
        <f t="shared" si="102"/>
        <v>0</v>
      </c>
      <c r="AH496" s="124">
        <f t="shared" si="103"/>
        <v>0</v>
      </c>
    </row>
    <row r="497" spans="1:34" ht="25.15" customHeight="1">
      <c r="A497" s="55">
        <f t="shared" si="98"/>
        <v>486</v>
      </c>
      <c r="B497" s="56" t="str">
        <f t="shared" si="104"/>
        <v/>
      </c>
      <c r="C497" s="131"/>
      <c r="D497" s="57" t="str">
        <f t="shared" si="105"/>
        <v/>
      </c>
      <c r="E497" s="57" t="str">
        <f t="shared" si="106"/>
        <v/>
      </c>
      <c r="F497" s="32"/>
      <c r="G497" s="32"/>
      <c r="H497" s="32"/>
      <c r="I497" s="32"/>
      <c r="J497" s="147"/>
      <c r="K497" s="33" t="str">
        <f>IF(I497="中間容量","項番11に入力してください",IFERROR(VLOOKUP(Z497,※編集不可※選択項目!$U$4:$V$195,2,0),""))</f>
        <v/>
      </c>
      <c r="L497" s="147"/>
      <c r="M497" s="149"/>
      <c r="N497" s="64" t="str">
        <f>IFERROR(VLOOKUP(C497,Sheet1!$A$2:$F$134,6,0),"")</f>
        <v/>
      </c>
      <c r="O497" s="64" t="str">
        <f t="shared" si="107"/>
        <v/>
      </c>
      <c r="P497" s="32"/>
      <c r="Q497" s="32"/>
      <c r="R497" s="67"/>
      <c r="S497" s="140"/>
      <c r="T497" s="67"/>
      <c r="U497" s="71"/>
      <c r="V497" s="84" t="str">
        <f t="shared" si="108"/>
        <v/>
      </c>
      <c r="W497" s="118"/>
      <c r="X497" s="119"/>
      <c r="Y497" s="120"/>
      <c r="Z497" s="66" t="str">
        <f t="shared" si="99"/>
        <v xml:space="preserve"> / </v>
      </c>
      <c r="AA497" s="87" t="str">
        <f t="shared" si="100"/>
        <v/>
      </c>
      <c r="AB497" s="87" t="str">
        <f>IF(I497="","",IF(I497="中間容量",J497,INDEX(※編集不可※選択項目!$E$2:$E$15,MATCH(新規登録用!I497,※編集不可※選択項目!$F$2:$F$15,0))))</f>
        <v/>
      </c>
      <c r="AC497" s="89" t="str">
        <f t="shared" si="109"/>
        <v/>
      </c>
      <c r="AD497" s="123">
        <f t="shared" si="110"/>
        <v>0</v>
      </c>
      <c r="AE497" s="123">
        <f t="shared" si="101"/>
        <v>0</v>
      </c>
      <c r="AF497" s="123" t="str">
        <f t="shared" si="111"/>
        <v/>
      </c>
      <c r="AG497" s="124">
        <f t="shared" si="102"/>
        <v>0</v>
      </c>
      <c r="AH497" s="124">
        <f t="shared" si="103"/>
        <v>0</v>
      </c>
    </row>
    <row r="498" spans="1:34" ht="25.15" customHeight="1">
      <c r="A498" s="55">
        <f t="shared" si="98"/>
        <v>487</v>
      </c>
      <c r="B498" s="56" t="str">
        <f t="shared" si="104"/>
        <v/>
      </c>
      <c r="C498" s="131"/>
      <c r="D498" s="57" t="str">
        <f t="shared" si="105"/>
        <v/>
      </c>
      <c r="E498" s="57" t="str">
        <f t="shared" si="106"/>
        <v/>
      </c>
      <c r="F498" s="32"/>
      <c r="G498" s="32"/>
      <c r="H498" s="32"/>
      <c r="I498" s="32"/>
      <c r="J498" s="147"/>
      <c r="K498" s="33" t="str">
        <f>IF(I498="中間容量","項番11に入力してください",IFERROR(VLOOKUP(Z498,※編集不可※選択項目!$U$4:$V$195,2,0),""))</f>
        <v/>
      </c>
      <c r="L498" s="147"/>
      <c r="M498" s="149"/>
      <c r="N498" s="64" t="str">
        <f>IFERROR(VLOOKUP(C498,Sheet1!$A$2:$F$134,6,0),"")</f>
        <v/>
      </c>
      <c r="O498" s="64" t="str">
        <f t="shared" si="107"/>
        <v/>
      </c>
      <c r="P498" s="32"/>
      <c r="Q498" s="32"/>
      <c r="R498" s="67"/>
      <c r="S498" s="140"/>
      <c r="T498" s="67"/>
      <c r="U498" s="71"/>
      <c r="V498" s="84" t="str">
        <f t="shared" si="108"/>
        <v/>
      </c>
      <c r="W498" s="118"/>
      <c r="X498" s="119"/>
      <c r="Y498" s="120"/>
      <c r="Z498" s="66" t="str">
        <f t="shared" si="99"/>
        <v xml:space="preserve"> / </v>
      </c>
      <c r="AA498" s="87" t="str">
        <f t="shared" si="100"/>
        <v/>
      </c>
      <c r="AB498" s="87" t="str">
        <f>IF(I498="","",IF(I498="中間容量",J498,INDEX(※編集不可※選択項目!$E$2:$E$15,MATCH(新規登録用!I498,※編集不可※選択項目!$F$2:$F$15,0))))</f>
        <v/>
      </c>
      <c r="AC498" s="89" t="str">
        <f t="shared" si="109"/>
        <v/>
      </c>
      <c r="AD498" s="123">
        <f t="shared" si="110"/>
        <v>0</v>
      </c>
      <c r="AE498" s="123">
        <f t="shared" si="101"/>
        <v>0</v>
      </c>
      <c r="AF498" s="123" t="str">
        <f t="shared" si="111"/>
        <v/>
      </c>
      <c r="AG498" s="124">
        <f t="shared" si="102"/>
        <v>0</v>
      </c>
      <c r="AH498" s="124">
        <f t="shared" si="103"/>
        <v>0</v>
      </c>
    </row>
    <row r="499" spans="1:34" ht="25.15" customHeight="1">
      <c r="A499" s="55">
        <f t="shared" si="98"/>
        <v>488</v>
      </c>
      <c r="B499" s="56" t="str">
        <f t="shared" si="104"/>
        <v/>
      </c>
      <c r="C499" s="131"/>
      <c r="D499" s="57" t="str">
        <f t="shared" si="105"/>
        <v/>
      </c>
      <c r="E499" s="57" t="str">
        <f t="shared" si="106"/>
        <v/>
      </c>
      <c r="F499" s="32"/>
      <c r="G499" s="32"/>
      <c r="H499" s="32"/>
      <c r="I499" s="32"/>
      <c r="J499" s="147"/>
      <c r="K499" s="33" t="str">
        <f>IF(I499="中間容量","項番11に入力してください",IFERROR(VLOOKUP(Z499,※編集不可※選択項目!$U$4:$V$195,2,0),""))</f>
        <v/>
      </c>
      <c r="L499" s="147"/>
      <c r="M499" s="149"/>
      <c r="N499" s="64" t="str">
        <f>IFERROR(VLOOKUP(C499,Sheet1!$A$2:$F$134,6,0),"")</f>
        <v/>
      </c>
      <c r="O499" s="64" t="str">
        <f t="shared" si="107"/>
        <v/>
      </c>
      <c r="P499" s="32"/>
      <c r="Q499" s="32"/>
      <c r="R499" s="67"/>
      <c r="S499" s="140"/>
      <c r="T499" s="67"/>
      <c r="U499" s="71"/>
      <c r="V499" s="84" t="str">
        <f t="shared" si="108"/>
        <v/>
      </c>
      <c r="W499" s="118"/>
      <c r="X499" s="119"/>
      <c r="Y499" s="120"/>
      <c r="Z499" s="66" t="str">
        <f t="shared" si="99"/>
        <v xml:space="preserve"> / </v>
      </c>
      <c r="AA499" s="87" t="str">
        <f t="shared" si="100"/>
        <v/>
      </c>
      <c r="AB499" s="87" t="str">
        <f>IF(I499="","",IF(I499="中間容量",J499,INDEX(※編集不可※選択項目!$E$2:$E$15,MATCH(新規登録用!I499,※編集不可※選択項目!$F$2:$F$15,0))))</f>
        <v/>
      </c>
      <c r="AC499" s="89" t="str">
        <f t="shared" si="109"/>
        <v/>
      </c>
      <c r="AD499" s="123">
        <f t="shared" si="110"/>
        <v>0</v>
      </c>
      <c r="AE499" s="123">
        <f t="shared" si="101"/>
        <v>0</v>
      </c>
      <c r="AF499" s="123" t="str">
        <f t="shared" si="111"/>
        <v/>
      </c>
      <c r="AG499" s="124">
        <f t="shared" si="102"/>
        <v>0</v>
      </c>
      <c r="AH499" s="124">
        <f t="shared" si="103"/>
        <v>0</v>
      </c>
    </row>
    <row r="500" spans="1:34" ht="25.15" customHeight="1">
      <c r="A500" s="55">
        <f t="shared" si="98"/>
        <v>489</v>
      </c>
      <c r="B500" s="56" t="str">
        <f t="shared" si="104"/>
        <v/>
      </c>
      <c r="C500" s="131"/>
      <c r="D500" s="57" t="str">
        <f t="shared" si="105"/>
        <v/>
      </c>
      <c r="E500" s="57" t="str">
        <f t="shared" si="106"/>
        <v/>
      </c>
      <c r="F500" s="32"/>
      <c r="G500" s="32"/>
      <c r="H500" s="32"/>
      <c r="I500" s="32"/>
      <c r="J500" s="147"/>
      <c r="K500" s="33" t="str">
        <f>IF(I500="中間容量","項番11に入力してください",IFERROR(VLOOKUP(Z500,※編集不可※選択項目!$U$4:$V$195,2,0),""))</f>
        <v/>
      </c>
      <c r="L500" s="147"/>
      <c r="M500" s="149"/>
      <c r="N500" s="64" t="str">
        <f>IFERROR(VLOOKUP(C500,Sheet1!$A$2:$F$134,6,0),"")</f>
        <v/>
      </c>
      <c r="O500" s="64" t="str">
        <f t="shared" si="107"/>
        <v/>
      </c>
      <c r="P500" s="32"/>
      <c r="Q500" s="32"/>
      <c r="R500" s="67"/>
      <c r="S500" s="140"/>
      <c r="T500" s="67"/>
      <c r="U500" s="71"/>
      <c r="V500" s="84" t="str">
        <f t="shared" si="108"/>
        <v/>
      </c>
      <c r="W500" s="118"/>
      <c r="X500" s="119"/>
      <c r="Y500" s="120"/>
      <c r="Z500" s="66" t="str">
        <f t="shared" si="99"/>
        <v xml:space="preserve"> / </v>
      </c>
      <c r="AA500" s="87" t="str">
        <f t="shared" si="100"/>
        <v/>
      </c>
      <c r="AB500" s="87" t="str">
        <f>IF(I500="","",IF(I500="中間容量",J500,INDEX(※編集不可※選択項目!$E$2:$E$15,MATCH(新規登録用!I500,※編集不可※選択項目!$F$2:$F$15,0))))</f>
        <v/>
      </c>
      <c r="AC500" s="89" t="str">
        <f t="shared" si="109"/>
        <v/>
      </c>
      <c r="AD500" s="123">
        <f t="shared" si="110"/>
        <v>0</v>
      </c>
      <c r="AE500" s="123">
        <f t="shared" si="101"/>
        <v>0</v>
      </c>
      <c r="AF500" s="123" t="str">
        <f t="shared" si="111"/>
        <v/>
      </c>
      <c r="AG500" s="124">
        <f t="shared" si="102"/>
        <v>0</v>
      </c>
      <c r="AH500" s="124">
        <f t="shared" si="103"/>
        <v>0</v>
      </c>
    </row>
    <row r="501" spans="1:34" ht="25.15" customHeight="1">
      <c r="A501" s="55">
        <f t="shared" si="98"/>
        <v>490</v>
      </c>
      <c r="B501" s="56" t="str">
        <f t="shared" si="104"/>
        <v/>
      </c>
      <c r="C501" s="131"/>
      <c r="D501" s="57" t="str">
        <f t="shared" si="105"/>
        <v/>
      </c>
      <c r="E501" s="57" t="str">
        <f t="shared" si="106"/>
        <v/>
      </c>
      <c r="F501" s="32"/>
      <c r="G501" s="32"/>
      <c r="H501" s="32"/>
      <c r="I501" s="32"/>
      <c r="J501" s="147"/>
      <c r="K501" s="33" t="str">
        <f>IF(I501="中間容量","項番11に入力してください",IFERROR(VLOOKUP(Z501,※編集不可※選択項目!$U$4:$V$195,2,0),""))</f>
        <v/>
      </c>
      <c r="L501" s="147"/>
      <c r="M501" s="149"/>
      <c r="N501" s="64" t="str">
        <f>IFERROR(VLOOKUP(C501,Sheet1!$A$2:$F$134,6,0),"")</f>
        <v/>
      </c>
      <c r="O501" s="64" t="str">
        <f t="shared" si="107"/>
        <v/>
      </c>
      <c r="P501" s="32"/>
      <c r="Q501" s="32"/>
      <c r="R501" s="67"/>
      <c r="S501" s="140"/>
      <c r="T501" s="67"/>
      <c r="U501" s="71"/>
      <c r="V501" s="84" t="str">
        <f t="shared" si="108"/>
        <v/>
      </c>
      <c r="W501" s="118"/>
      <c r="X501" s="119"/>
      <c r="Y501" s="120"/>
      <c r="Z501" s="66" t="str">
        <f t="shared" si="99"/>
        <v xml:space="preserve"> / </v>
      </c>
      <c r="AA501" s="87" t="str">
        <f t="shared" si="100"/>
        <v/>
      </c>
      <c r="AB501" s="87" t="str">
        <f>IF(I501="","",IF(I501="中間容量",J501,INDEX(※編集不可※選択項目!$E$2:$E$15,MATCH(新規登録用!I501,※編集不可※選択項目!$F$2:$F$15,0))))</f>
        <v/>
      </c>
      <c r="AC501" s="89" t="str">
        <f t="shared" si="109"/>
        <v/>
      </c>
      <c r="AD501" s="123">
        <f t="shared" si="110"/>
        <v>0</v>
      </c>
      <c r="AE501" s="123">
        <f t="shared" si="101"/>
        <v>0</v>
      </c>
      <c r="AF501" s="123" t="str">
        <f t="shared" si="111"/>
        <v/>
      </c>
      <c r="AG501" s="124">
        <f t="shared" si="102"/>
        <v>0</v>
      </c>
      <c r="AH501" s="124">
        <f t="shared" si="103"/>
        <v>0</v>
      </c>
    </row>
    <row r="502" spans="1:34" ht="25.15" customHeight="1">
      <c r="A502" s="55">
        <f t="shared" si="98"/>
        <v>491</v>
      </c>
      <c r="B502" s="56" t="str">
        <f t="shared" si="104"/>
        <v/>
      </c>
      <c r="C502" s="131"/>
      <c r="D502" s="57" t="str">
        <f t="shared" si="105"/>
        <v/>
      </c>
      <c r="E502" s="57" t="str">
        <f t="shared" si="106"/>
        <v/>
      </c>
      <c r="F502" s="32"/>
      <c r="G502" s="32"/>
      <c r="H502" s="32"/>
      <c r="I502" s="32"/>
      <c r="J502" s="147"/>
      <c r="K502" s="33" t="str">
        <f>IF(I502="中間容量","項番11に入力してください",IFERROR(VLOOKUP(Z502,※編集不可※選択項目!$U$4:$V$195,2,0),""))</f>
        <v/>
      </c>
      <c r="L502" s="147"/>
      <c r="M502" s="149"/>
      <c r="N502" s="64" t="str">
        <f>IFERROR(VLOOKUP(C502,Sheet1!$A$2:$F$134,6,0),"")</f>
        <v/>
      </c>
      <c r="O502" s="64" t="str">
        <f t="shared" si="107"/>
        <v/>
      </c>
      <c r="P502" s="32"/>
      <c r="Q502" s="32"/>
      <c r="R502" s="67"/>
      <c r="S502" s="140"/>
      <c r="T502" s="67"/>
      <c r="U502" s="71"/>
      <c r="V502" s="84" t="str">
        <f t="shared" si="108"/>
        <v/>
      </c>
      <c r="W502" s="118"/>
      <c r="X502" s="119"/>
      <c r="Y502" s="120"/>
      <c r="Z502" s="66" t="str">
        <f t="shared" si="99"/>
        <v xml:space="preserve"> / </v>
      </c>
      <c r="AA502" s="87" t="str">
        <f t="shared" si="100"/>
        <v/>
      </c>
      <c r="AB502" s="87" t="str">
        <f>IF(I502="","",IF(I502="中間容量",J502,INDEX(※編集不可※選択項目!$E$2:$E$15,MATCH(新規登録用!I502,※編集不可※選択項目!$F$2:$F$15,0))))</f>
        <v/>
      </c>
      <c r="AC502" s="89" t="str">
        <f t="shared" si="109"/>
        <v/>
      </c>
      <c r="AD502" s="123">
        <f t="shared" si="110"/>
        <v>0</v>
      </c>
      <c r="AE502" s="123">
        <f t="shared" si="101"/>
        <v>0</v>
      </c>
      <c r="AF502" s="123" t="str">
        <f t="shared" si="111"/>
        <v/>
      </c>
      <c r="AG502" s="124">
        <f t="shared" si="102"/>
        <v>0</v>
      </c>
      <c r="AH502" s="124">
        <f t="shared" si="103"/>
        <v>0</v>
      </c>
    </row>
    <row r="503" spans="1:34" ht="25.15" customHeight="1">
      <c r="A503" s="55">
        <f t="shared" si="98"/>
        <v>492</v>
      </c>
      <c r="B503" s="56" t="str">
        <f t="shared" si="104"/>
        <v/>
      </c>
      <c r="C503" s="131"/>
      <c r="D503" s="57" t="str">
        <f t="shared" si="105"/>
        <v/>
      </c>
      <c r="E503" s="57" t="str">
        <f t="shared" si="106"/>
        <v/>
      </c>
      <c r="F503" s="32"/>
      <c r="G503" s="32"/>
      <c r="H503" s="32"/>
      <c r="I503" s="32"/>
      <c r="J503" s="147"/>
      <c r="K503" s="33" t="str">
        <f>IF(I503="中間容量","項番11に入力してください",IFERROR(VLOOKUP(Z503,※編集不可※選択項目!$U$4:$V$195,2,0),""))</f>
        <v/>
      </c>
      <c r="L503" s="147"/>
      <c r="M503" s="149"/>
      <c r="N503" s="64" t="str">
        <f>IFERROR(VLOOKUP(C503,Sheet1!$A$2:$F$134,6,0),"")</f>
        <v/>
      </c>
      <c r="O503" s="64" t="str">
        <f t="shared" si="107"/>
        <v/>
      </c>
      <c r="P503" s="32"/>
      <c r="Q503" s="32"/>
      <c r="R503" s="67"/>
      <c r="S503" s="140"/>
      <c r="T503" s="67"/>
      <c r="U503" s="71"/>
      <c r="V503" s="84" t="str">
        <f t="shared" si="108"/>
        <v/>
      </c>
      <c r="W503" s="118"/>
      <c r="X503" s="119"/>
      <c r="Y503" s="120"/>
      <c r="Z503" s="66" t="str">
        <f t="shared" si="99"/>
        <v xml:space="preserve"> / </v>
      </c>
      <c r="AA503" s="87" t="str">
        <f t="shared" si="100"/>
        <v/>
      </c>
      <c r="AB503" s="87" t="str">
        <f>IF(I503="","",IF(I503="中間容量",J503,INDEX(※編集不可※選択項目!$E$2:$E$15,MATCH(新規登録用!I503,※編集不可※選択項目!$F$2:$F$15,0))))</f>
        <v/>
      </c>
      <c r="AC503" s="89" t="str">
        <f t="shared" si="109"/>
        <v/>
      </c>
      <c r="AD503" s="123">
        <f t="shared" si="110"/>
        <v>0</v>
      </c>
      <c r="AE503" s="123">
        <f t="shared" si="101"/>
        <v>0</v>
      </c>
      <c r="AF503" s="123" t="str">
        <f t="shared" si="111"/>
        <v/>
      </c>
      <c r="AG503" s="124">
        <f t="shared" si="102"/>
        <v>0</v>
      </c>
      <c r="AH503" s="124">
        <f t="shared" si="103"/>
        <v>0</v>
      </c>
    </row>
    <row r="504" spans="1:34" ht="25.15" customHeight="1">
      <c r="A504" s="55">
        <f t="shared" si="98"/>
        <v>493</v>
      </c>
      <c r="B504" s="56" t="str">
        <f t="shared" si="104"/>
        <v/>
      </c>
      <c r="C504" s="131"/>
      <c r="D504" s="57" t="str">
        <f t="shared" si="105"/>
        <v/>
      </c>
      <c r="E504" s="57" t="str">
        <f t="shared" si="106"/>
        <v/>
      </c>
      <c r="F504" s="32"/>
      <c r="G504" s="32"/>
      <c r="H504" s="32"/>
      <c r="I504" s="32"/>
      <c r="J504" s="147"/>
      <c r="K504" s="33" t="str">
        <f>IF(I504="中間容量","項番11に入力してください",IFERROR(VLOOKUP(Z504,※編集不可※選択項目!$U$4:$V$195,2,0),""))</f>
        <v/>
      </c>
      <c r="L504" s="147"/>
      <c r="M504" s="149"/>
      <c r="N504" s="64" t="str">
        <f>IFERROR(VLOOKUP(C504,Sheet1!$A$2:$F$134,6,0),"")</f>
        <v/>
      </c>
      <c r="O504" s="64" t="str">
        <f t="shared" si="107"/>
        <v/>
      </c>
      <c r="P504" s="32"/>
      <c r="Q504" s="32"/>
      <c r="R504" s="67"/>
      <c r="S504" s="140"/>
      <c r="T504" s="67"/>
      <c r="U504" s="71"/>
      <c r="V504" s="84" t="str">
        <f t="shared" si="108"/>
        <v/>
      </c>
      <c r="W504" s="118"/>
      <c r="X504" s="119"/>
      <c r="Y504" s="120"/>
      <c r="Z504" s="66" t="str">
        <f t="shared" si="99"/>
        <v xml:space="preserve"> / </v>
      </c>
      <c r="AA504" s="87" t="str">
        <f t="shared" si="100"/>
        <v/>
      </c>
      <c r="AB504" s="87" t="str">
        <f>IF(I504="","",IF(I504="中間容量",J504,INDEX(※編集不可※選択項目!$E$2:$E$15,MATCH(新規登録用!I504,※編集不可※選択項目!$F$2:$F$15,0))))</f>
        <v/>
      </c>
      <c r="AC504" s="89" t="str">
        <f t="shared" si="109"/>
        <v/>
      </c>
      <c r="AD504" s="123">
        <f t="shared" si="110"/>
        <v>0</v>
      </c>
      <c r="AE504" s="123">
        <f t="shared" si="101"/>
        <v>0</v>
      </c>
      <c r="AF504" s="123" t="str">
        <f t="shared" si="111"/>
        <v/>
      </c>
      <c r="AG504" s="124">
        <f t="shared" si="102"/>
        <v>0</v>
      </c>
      <c r="AH504" s="124">
        <f t="shared" si="103"/>
        <v>0</v>
      </c>
    </row>
    <row r="505" spans="1:34" ht="25.15" customHeight="1">
      <c r="A505" s="55">
        <f t="shared" si="98"/>
        <v>494</v>
      </c>
      <c r="B505" s="56" t="str">
        <f t="shared" si="104"/>
        <v/>
      </c>
      <c r="C505" s="131"/>
      <c r="D505" s="57" t="str">
        <f t="shared" si="105"/>
        <v/>
      </c>
      <c r="E505" s="57" t="str">
        <f t="shared" si="106"/>
        <v/>
      </c>
      <c r="F505" s="32"/>
      <c r="G505" s="32"/>
      <c r="H505" s="32"/>
      <c r="I505" s="32"/>
      <c r="J505" s="147"/>
      <c r="K505" s="33" t="str">
        <f>IF(I505="中間容量","項番11に入力してください",IFERROR(VLOOKUP(Z505,※編集不可※選択項目!$U$4:$V$195,2,0),""))</f>
        <v/>
      </c>
      <c r="L505" s="147"/>
      <c r="M505" s="149"/>
      <c r="N505" s="64" t="str">
        <f>IFERROR(VLOOKUP(C505,Sheet1!$A$2:$F$134,6,0),"")</f>
        <v/>
      </c>
      <c r="O505" s="64" t="str">
        <f t="shared" si="107"/>
        <v/>
      </c>
      <c r="P505" s="32"/>
      <c r="Q505" s="32"/>
      <c r="R505" s="67"/>
      <c r="S505" s="140"/>
      <c r="T505" s="67"/>
      <c r="U505" s="71"/>
      <c r="V505" s="84" t="str">
        <f t="shared" si="108"/>
        <v/>
      </c>
      <c r="W505" s="118"/>
      <c r="X505" s="119"/>
      <c r="Y505" s="120"/>
      <c r="Z505" s="66" t="str">
        <f t="shared" si="99"/>
        <v xml:space="preserve"> / </v>
      </c>
      <c r="AA505" s="87" t="str">
        <f t="shared" si="100"/>
        <v/>
      </c>
      <c r="AB505" s="87" t="str">
        <f>IF(I505="","",IF(I505="中間容量",J505,INDEX(※編集不可※選択項目!$E$2:$E$15,MATCH(新規登録用!I505,※編集不可※選択項目!$F$2:$F$15,0))))</f>
        <v/>
      </c>
      <c r="AC505" s="89" t="str">
        <f t="shared" si="109"/>
        <v/>
      </c>
      <c r="AD505" s="123">
        <f t="shared" si="110"/>
        <v>0</v>
      </c>
      <c r="AE505" s="123">
        <f t="shared" si="101"/>
        <v>0</v>
      </c>
      <c r="AF505" s="123" t="str">
        <f t="shared" si="111"/>
        <v/>
      </c>
      <c r="AG505" s="124">
        <f t="shared" si="102"/>
        <v>0</v>
      </c>
      <c r="AH505" s="124">
        <f t="shared" si="103"/>
        <v>0</v>
      </c>
    </row>
    <row r="506" spans="1:34" ht="25.15" customHeight="1">
      <c r="A506" s="55">
        <f t="shared" si="98"/>
        <v>495</v>
      </c>
      <c r="B506" s="56" t="str">
        <f t="shared" si="104"/>
        <v/>
      </c>
      <c r="C506" s="131"/>
      <c r="D506" s="57" t="str">
        <f t="shared" si="105"/>
        <v/>
      </c>
      <c r="E506" s="57" t="str">
        <f t="shared" si="106"/>
        <v/>
      </c>
      <c r="F506" s="32"/>
      <c r="G506" s="32"/>
      <c r="H506" s="32"/>
      <c r="I506" s="32"/>
      <c r="J506" s="147"/>
      <c r="K506" s="33" t="str">
        <f>IF(I506="中間容量","項番11に入力してください",IFERROR(VLOOKUP(Z506,※編集不可※選択項目!$U$4:$V$195,2,0),""))</f>
        <v/>
      </c>
      <c r="L506" s="147"/>
      <c r="M506" s="149"/>
      <c r="N506" s="64" t="str">
        <f>IFERROR(VLOOKUP(C506,Sheet1!$A$2:$F$134,6,0),"")</f>
        <v/>
      </c>
      <c r="O506" s="64" t="str">
        <f t="shared" si="107"/>
        <v/>
      </c>
      <c r="P506" s="32"/>
      <c r="Q506" s="32"/>
      <c r="R506" s="67"/>
      <c r="S506" s="140"/>
      <c r="T506" s="67"/>
      <c r="U506" s="71"/>
      <c r="V506" s="84" t="str">
        <f t="shared" si="108"/>
        <v/>
      </c>
      <c r="W506" s="118"/>
      <c r="X506" s="119"/>
      <c r="Y506" s="120"/>
      <c r="Z506" s="66" t="str">
        <f t="shared" si="99"/>
        <v xml:space="preserve"> / </v>
      </c>
      <c r="AA506" s="87" t="str">
        <f t="shared" si="100"/>
        <v/>
      </c>
      <c r="AB506" s="87" t="str">
        <f>IF(I506="","",IF(I506="中間容量",J506,INDEX(※編集不可※選択項目!$E$2:$E$15,MATCH(新規登録用!I506,※編集不可※選択項目!$F$2:$F$15,0))))</f>
        <v/>
      </c>
      <c r="AC506" s="89" t="str">
        <f t="shared" si="109"/>
        <v/>
      </c>
      <c r="AD506" s="123">
        <f t="shared" si="110"/>
        <v>0</v>
      </c>
      <c r="AE506" s="123">
        <f t="shared" si="101"/>
        <v>0</v>
      </c>
      <c r="AF506" s="123" t="str">
        <f t="shared" si="111"/>
        <v/>
      </c>
      <c r="AG506" s="124">
        <f t="shared" si="102"/>
        <v>0</v>
      </c>
      <c r="AH506" s="124">
        <f t="shared" si="103"/>
        <v>0</v>
      </c>
    </row>
    <row r="507" spans="1:34" ht="25.15" customHeight="1">
      <c r="A507" s="55">
        <f t="shared" si="98"/>
        <v>496</v>
      </c>
      <c r="B507" s="56" t="str">
        <f t="shared" si="104"/>
        <v/>
      </c>
      <c r="C507" s="131"/>
      <c r="D507" s="57" t="str">
        <f t="shared" si="105"/>
        <v/>
      </c>
      <c r="E507" s="57" t="str">
        <f t="shared" si="106"/>
        <v/>
      </c>
      <c r="F507" s="32"/>
      <c r="G507" s="32"/>
      <c r="H507" s="32"/>
      <c r="I507" s="32"/>
      <c r="J507" s="147"/>
      <c r="K507" s="33" t="str">
        <f>IF(I507="中間容量","項番11に入力してください",IFERROR(VLOOKUP(Z507,※編集不可※選択項目!$U$4:$V$195,2,0),""))</f>
        <v/>
      </c>
      <c r="L507" s="147"/>
      <c r="M507" s="149"/>
      <c r="N507" s="64" t="str">
        <f>IFERROR(VLOOKUP(C507,Sheet1!$A$2:$F$134,6,0),"")</f>
        <v/>
      </c>
      <c r="O507" s="64" t="str">
        <f t="shared" si="107"/>
        <v/>
      </c>
      <c r="P507" s="32"/>
      <c r="Q507" s="32"/>
      <c r="R507" s="67"/>
      <c r="S507" s="140"/>
      <c r="T507" s="67"/>
      <c r="U507" s="71"/>
      <c r="V507" s="84" t="str">
        <f t="shared" si="108"/>
        <v/>
      </c>
      <c r="W507" s="118"/>
      <c r="X507" s="119"/>
      <c r="Y507" s="120"/>
      <c r="Z507" s="66" t="str">
        <f t="shared" si="99"/>
        <v xml:space="preserve"> / </v>
      </c>
      <c r="AA507" s="87" t="str">
        <f t="shared" si="100"/>
        <v/>
      </c>
      <c r="AB507" s="87" t="str">
        <f>IF(I507="","",IF(I507="中間容量",J507,INDEX(※編集不可※選択項目!$E$2:$E$15,MATCH(新規登録用!I507,※編集不可※選択項目!$F$2:$F$15,0))))</f>
        <v/>
      </c>
      <c r="AC507" s="89" t="str">
        <f t="shared" si="109"/>
        <v/>
      </c>
      <c r="AD507" s="123">
        <f t="shared" si="110"/>
        <v>0</v>
      </c>
      <c r="AE507" s="123">
        <f t="shared" si="101"/>
        <v>0</v>
      </c>
      <c r="AF507" s="123" t="str">
        <f t="shared" si="111"/>
        <v/>
      </c>
      <c r="AG507" s="124">
        <f t="shared" si="102"/>
        <v>0</v>
      </c>
      <c r="AH507" s="124">
        <f t="shared" si="103"/>
        <v>0</v>
      </c>
    </row>
    <row r="508" spans="1:34" ht="25.15" customHeight="1">
      <c r="A508" s="55">
        <f t="shared" si="98"/>
        <v>497</v>
      </c>
      <c r="B508" s="56" t="str">
        <f t="shared" si="104"/>
        <v/>
      </c>
      <c r="C508" s="131"/>
      <c r="D508" s="57" t="str">
        <f t="shared" si="105"/>
        <v/>
      </c>
      <c r="E508" s="57" t="str">
        <f t="shared" si="106"/>
        <v/>
      </c>
      <c r="F508" s="32"/>
      <c r="G508" s="32"/>
      <c r="H508" s="32"/>
      <c r="I508" s="32"/>
      <c r="J508" s="147"/>
      <c r="K508" s="33" t="str">
        <f>IF(I508="中間容量","項番11に入力してください",IFERROR(VLOOKUP(Z508,※編集不可※選択項目!$U$4:$V$195,2,0),""))</f>
        <v/>
      </c>
      <c r="L508" s="147"/>
      <c r="M508" s="149"/>
      <c r="N508" s="64" t="str">
        <f>IFERROR(VLOOKUP(C508,Sheet1!$A$2:$F$134,6,0),"")</f>
        <v/>
      </c>
      <c r="O508" s="64" t="str">
        <f t="shared" si="107"/>
        <v/>
      </c>
      <c r="P508" s="32"/>
      <c r="Q508" s="32"/>
      <c r="R508" s="67"/>
      <c r="S508" s="140"/>
      <c r="T508" s="67"/>
      <c r="U508" s="71"/>
      <c r="V508" s="84" t="str">
        <f t="shared" si="108"/>
        <v/>
      </c>
      <c r="W508" s="118"/>
      <c r="X508" s="119"/>
      <c r="Y508" s="120"/>
      <c r="Z508" s="66" t="str">
        <f t="shared" si="99"/>
        <v xml:space="preserve"> / </v>
      </c>
      <c r="AA508" s="87" t="str">
        <f t="shared" si="100"/>
        <v/>
      </c>
      <c r="AB508" s="87" t="str">
        <f>IF(I508="","",IF(I508="中間容量",J508,INDEX(※編集不可※選択項目!$E$2:$E$15,MATCH(新規登録用!I508,※編集不可※選択項目!$F$2:$F$15,0))))</f>
        <v/>
      </c>
      <c r="AC508" s="89" t="str">
        <f t="shared" si="109"/>
        <v/>
      </c>
      <c r="AD508" s="123">
        <f t="shared" si="110"/>
        <v>0</v>
      </c>
      <c r="AE508" s="123">
        <f t="shared" si="101"/>
        <v>0</v>
      </c>
      <c r="AF508" s="123" t="str">
        <f t="shared" si="111"/>
        <v/>
      </c>
      <c r="AG508" s="124">
        <f t="shared" si="102"/>
        <v>0</v>
      </c>
      <c r="AH508" s="124">
        <f t="shared" si="103"/>
        <v>0</v>
      </c>
    </row>
    <row r="509" spans="1:34" ht="25.15" customHeight="1">
      <c r="A509" s="55">
        <f t="shared" si="98"/>
        <v>498</v>
      </c>
      <c r="B509" s="56" t="str">
        <f t="shared" si="104"/>
        <v/>
      </c>
      <c r="C509" s="131"/>
      <c r="D509" s="57" t="str">
        <f t="shared" si="105"/>
        <v/>
      </c>
      <c r="E509" s="57" t="str">
        <f t="shared" si="106"/>
        <v/>
      </c>
      <c r="F509" s="32"/>
      <c r="G509" s="32"/>
      <c r="H509" s="32"/>
      <c r="I509" s="32"/>
      <c r="J509" s="147"/>
      <c r="K509" s="33" t="str">
        <f>IF(I509="中間容量","項番11に入力してください",IFERROR(VLOOKUP(Z509,※編集不可※選択項目!$U$4:$V$195,2,0),""))</f>
        <v/>
      </c>
      <c r="L509" s="147"/>
      <c r="M509" s="149"/>
      <c r="N509" s="64" t="str">
        <f>IFERROR(VLOOKUP(C509,Sheet1!$A$2:$F$134,6,0),"")</f>
        <v/>
      </c>
      <c r="O509" s="64" t="str">
        <f t="shared" si="107"/>
        <v/>
      </c>
      <c r="P509" s="32"/>
      <c r="Q509" s="32"/>
      <c r="R509" s="67"/>
      <c r="S509" s="140"/>
      <c r="T509" s="67"/>
      <c r="U509" s="71"/>
      <c r="V509" s="84" t="str">
        <f t="shared" si="108"/>
        <v/>
      </c>
      <c r="W509" s="118"/>
      <c r="X509" s="119"/>
      <c r="Y509" s="120"/>
      <c r="Z509" s="66" t="str">
        <f t="shared" si="99"/>
        <v xml:space="preserve"> / </v>
      </c>
      <c r="AA509" s="87" t="str">
        <f t="shared" si="100"/>
        <v/>
      </c>
      <c r="AB509" s="87" t="str">
        <f>IF(I509="","",IF(I509="中間容量",J509,INDEX(※編集不可※選択項目!$E$2:$E$15,MATCH(新規登録用!I509,※編集不可※選択項目!$F$2:$F$15,0))))</f>
        <v/>
      </c>
      <c r="AC509" s="89" t="str">
        <f t="shared" si="109"/>
        <v/>
      </c>
      <c r="AD509" s="123">
        <f t="shared" si="110"/>
        <v>0</v>
      </c>
      <c r="AE509" s="123">
        <f t="shared" si="101"/>
        <v>0</v>
      </c>
      <c r="AF509" s="123" t="str">
        <f t="shared" si="111"/>
        <v/>
      </c>
      <c r="AG509" s="124">
        <f t="shared" si="102"/>
        <v>0</v>
      </c>
      <c r="AH509" s="124">
        <f t="shared" si="103"/>
        <v>0</v>
      </c>
    </row>
    <row r="510" spans="1:34" ht="25.15" customHeight="1">
      <c r="A510" s="55">
        <f t="shared" si="98"/>
        <v>499</v>
      </c>
      <c r="B510" s="56" t="str">
        <f t="shared" si="104"/>
        <v/>
      </c>
      <c r="C510" s="131"/>
      <c r="D510" s="57" t="str">
        <f t="shared" si="105"/>
        <v/>
      </c>
      <c r="E510" s="57" t="str">
        <f t="shared" si="106"/>
        <v/>
      </c>
      <c r="F510" s="32"/>
      <c r="G510" s="32"/>
      <c r="H510" s="32"/>
      <c r="I510" s="32"/>
      <c r="J510" s="147"/>
      <c r="K510" s="33" t="str">
        <f>IF(I510="中間容量","項番11に入力してください",IFERROR(VLOOKUP(Z510,※編集不可※選択項目!$U$4:$V$195,2,0),""))</f>
        <v/>
      </c>
      <c r="L510" s="147"/>
      <c r="M510" s="149"/>
      <c r="N510" s="64" t="str">
        <f>IFERROR(VLOOKUP(C510,Sheet1!$A$2:$F$134,6,0),"")</f>
        <v/>
      </c>
      <c r="O510" s="64" t="str">
        <f t="shared" si="107"/>
        <v/>
      </c>
      <c r="P510" s="32"/>
      <c r="Q510" s="32"/>
      <c r="R510" s="67"/>
      <c r="S510" s="140"/>
      <c r="T510" s="67"/>
      <c r="U510" s="71"/>
      <c r="V510" s="84" t="str">
        <f t="shared" si="108"/>
        <v/>
      </c>
      <c r="W510" s="118"/>
      <c r="X510" s="119"/>
      <c r="Y510" s="120"/>
      <c r="Z510" s="66" t="str">
        <f t="shared" si="99"/>
        <v xml:space="preserve"> / </v>
      </c>
      <c r="AA510" s="87" t="str">
        <f t="shared" si="100"/>
        <v/>
      </c>
      <c r="AB510" s="87" t="str">
        <f>IF(I510="","",IF(I510="中間容量",J510,INDEX(※編集不可※選択項目!$E$2:$E$15,MATCH(新規登録用!I510,※編集不可※選択項目!$F$2:$F$15,0))))</f>
        <v/>
      </c>
      <c r="AC510" s="89" t="str">
        <f t="shared" si="109"/>
        <v/>
      </c>
      <c r="AD510" s="123">
        <f t="shared" si="110"/>
        <v>0</v>
      </c>
      <c r="AE510" s="123">
        <f t="shared" si="101"/>
        <v>0</v>
      </c>
      <c r="AF510" s="123" t="str">
        <f t="shared" si="111"/>
        <v/>
      </c>
      <c r="AG510" s="124">
        <f t="shared" si="102"/>
        <v>0</v>
      </c>
      <c r="AH510" s="124">
        <f t="shared" si="103"/>
        <v>0</v>
      </c>
    </row>
    <row r="511" spans="1:34" ht="25.15" customHeight="1" thickBot="1">
      <c r="A511" s="72">
        <f t="shared" si="98"/>
        <v>500</v>
      </c>
      <c r="B511" s="56" t="str">
        <f t="shared" si="104"/>
        <v/>
      </c>
      <c r="C511" s="132"/>
      <c r="D511" s="57" t="str">
        <f t="shared" si="105"/>
        <v/>
      </c>
      <c r="E511" s="57" t="str">
        <f t="shared" si="106"/>
        <v/>
      </c>
      <c r="F511" s="73"/>
      <c r="G511" s="73"/>
      <c r="H511" s="73"/>
      <c r="I511" s="73"/>
      <c r="J511" s="148"/>
      <c r="K511" s="130" t="str">
        <f>IF(I511="中間容量","項番11に入力してください",IFERROR(VLOOKUP(Z511,※編集不可※選択項目!$U$4:$V$195,2,0),""))</f>
        <v/>
      </c>
      <c r="L511" s="148"/>
      <c r="M511" s="150"/>
      <c r="N511" s="74" t="str">
        <f>IFERROR(VLOOKUP(C511,Sheet1!$A$2:$F$134,6,0),"")</f>
        <v/>
      </c>
      <c r="O511" s="64" t="str">
        <f t="shared" si="107"/>
        <v/>
      </c>
      <c r="P511" s="73"/>
      <c r="Q511" s="73"/>
      <c r="R511" s="75"/>
      <c r="S511" s="141"/>
      <c r="T511" s="75"/>
      <c r="U511" s="108"/>
      <c r="V511" s="84" t="str">
        <f t="shared" si="108"/>
        <v/>
      </c>
      <c r="W511" s="118"/>
      <c r="X511" s="119"/>
      <c r="Y511" s="120"/>
      <c r="Z511" s="66" t="str">
        <f t="shared" si="99"/>
        <v xml:space="preserve"> / </v>
      </c>
      <c r="AA511" s="87" t="str">
        <f t="shared" si="100"/>
        <v/>
      </c>
      <c r="AB511" s="87" t="str">
        <f>IF(I511="","",IF(I511="中間容量",J511,INDEX(※編集不可※選択項目!$E$2:$E$15,MATCH(新規登録用!I511,※編集不可※選択項目!$F$2:$F$15,0))))</f>
        <v/>
      </c>
      <c r="AC511" s="89" t="str">
        <f t="shared" si="109"/>
        <v/>
      </c>
      <c r="AD511" s="123">
        <f t="shared" si="110"/>
        <v>0</v>
      </c>
      <c r="AE511" s="123">
        <f t="shared" si="101"/>
        <v>0</v>
      </c>
      <c r="AF511" s="123" t="str">
        <f t="shared" si="111"/>
        <v/>
      </c>
      <c r="AG511" s="124">
        <f t="shared" si="102"/>
        <v>0</v>
      </c>
      <c r="AH511" s="124">
        <f t="shared" si="103"/>
        <v>0</v>
      </c>
    </row>
    <row r="512" spans="1:34" ht="25.15" customHeight="1">
      <c r="A512" s="159"/>
      <c r="B512" s="160"/>
      <c r="C512" s="161"/>
      <c r="D512" s="162"/>
      <c r="E512" s="162"/>
      <c r="F512" s="163"/>
      <c r="G512" s="163"/>
      <c r="H512" s="163"/>
      <c r="I512" s="163"/>
      <c r="J512" s="164"/>
      <c r="K512" s="165"/>
      <c r="L512" s="164"/>
      <c r="M512" s="166"/>
      <c r="N512" s="167"/>
      <c r="O512" s="167"/>
      <c r="P512" s="163"/>
      <c r="Q512" s="163"/>
      <c r="R512" s="168"/>
      <c r="S512" s="169"/>
      <c r="T512" s="168"/>
      <c r="U512" s="170"/>
      <c r="V512" s="170"/>
      <c r="W512" s="171"/>
      <c r="X512" s="171"/>
      <c r="Y512" s="172"/>
      <c r="Z512" s="66"/>
      <c r="AA512" s="89"/>
      <c r="AB512" s="89"/>
      <c r="AC512" s="89"/>
      <c r="AD512" s="123"/>
      <c r="AE512" s="123"/>
      <c r="AF512" s="123"/>
      <c r="AG512" s="124"/>
      <c r="AH512" s="124"/>
    </row>
    <row r="513" spans="30:34">
      <c r="AD513" s="123">
        <f>SUM(AD12:AD511)</f>
        <v>0</v>
      </c>
      <c r="AE513" s="123">
        <f>SUM(AE12:AE511)</f>
        <v>0</v>
      </c>
      <c r="AF513" s="123"/>
      <c r="AG513" s="123">
        <f>IF(COUNTIF(AG12:AG511,"&gt;1"),2,1)</f>
        <v>1</v>
      </c>
      <c r="AH513" s="123">
        <f>SUM(AH12:AH511)</f>
        <v>0</v>
      </c>
    </row>
  </sheetData>
  <sheetProtection algorithmName="SHA-512" hashValue="0CUp/8KgNajTd7bA9KNwpYYMs1zSsAoHpwyU4Xcs9nfwiQq5IvsvrKEfs9uUcaXY7fsPalh7tRXKpTrZRfUBwg==" saltValue="TwcWPOZAshe4aB4HSVKJYQ==" spinCount="100000" sheet="1" objects="1" scenarios="1" autoFilter="0"/>
  <autoFilter ref="A10:Y510" xr:uid="{00000000-0009-0000-0000-000003000000}"/>
  <dataConsolidate/>
  <mergeCells count="31">
    <mergeCell ref="M9:M10"/>
    <mergeCell ref="H9:J9"/>
    <mergeCell ref="A1:G1"/>
    <mergeCell ref="B9:B10"/>
    <mergeCell ref="E9:E10"/>
    <mergeCell ref="A2:B2"/>
    <mergeCell ref="C2:D2"/>
    <mergeCell ref="F2:G2"/>
    <mergeCell ref="A3:E4"/>
    <mergeCell ref="A9:A10"/>
    <mergeCell ref="C9:C10"/>
    <mergeCell ref="D9:D10"/>
    <mergeCell ref="F9:F10"/>
    <mergeCell ref="G9:G10"/>
    <mergeCell ref="L9:L10"/>
    <mergeCell ref="AA9:AC9"/>
    <mergeCell ref="I1:L1"/>
    <mergeCell ref="J2:L2"/>
    <mergeCell ref="J3:L3"/>
    <mergeCell ref="J4:L4"/>
    <mergeCell ref="Q9:Q10"/>
    <mergeCell ref="W9:Y9"/>
    <mergeCell ref="R9:R10"/>
    <mergeCell ref="V9:V10"/>
    <mergeCell ref="P9:P10"/>
    <mergeCell ref="T9:T10"/>
    <mergeCell ref="U9:U10"/>
    <mergeCell ref="S9:S10"/>
    <mergeCell ref="N9:N10"/>
    <mergeCell ref="O9:O10"/>
    <mergeCell ref="K9:K10"/>
  </mergeCells>
  <phoneticPr fontId="8"/>
  <conditionalFormatting sqref="C2:D2">
    <cfRule type="expression" dxfId="21" priority="33">
      <formula>$C$12=""</formula>
    </cfRule>
    <cfRule type="expression" dxfId="20" priority="34">
      <formula>$C$2=""</formula>
    </cfRule>
  </conditionalFormatting>
  <conditionalFormatting sqref="F2:G2">
    <cfRule type="expression" dxfId="19" priority="35">
      <formula>$C$12=""</formula>
    </cfRule>
    <cfRule type="expression" dxfId="18" priority="36">
      <formula>$F$2=""</formula>
    </cfRule>
  </conditionalFormatting>
  <conditionalFormatting sqref="G3">
    <cfRule type="expression" dxfId="17" priority="37">
      <formula>$C$12=""</formula>
    </cfRule>
    <cfRule type="expression" dxfId="16" priority="38">
      <formula>$G$3=""</formula>
    </cfRule>
  </conditionalFormatting>
  <conditionalFormatting sqref="P12:Q512 F12:I512">
    <cfRule type="expression" dxfId="15" priority="106">
      <formula>$C12&lt;&gt;""</formula>
    </cfRule>
  </conditionalFormatting>
  <conditionalFormatting sqref="S12:S512 P12:Q512 F12:J512">
    <cfRule type="notContainsBlanks" dxfId="14" priority="14">
      <formula>LEN(TRIM(F12))&gt;0</formula>
    </cfRule>
  </conditionalFormatting>
  <conditionalFormatting sqref="G12:I512">
    <cfRule type="expression" dxfId="13" priority="12">
      <formula>$AG12&gt;1</formula>
    </cfRule>
  </conditionalFormatting>
  <conditionalFormatting sqref="O12:O512">
    <cfRule type="expression" dxfId="12" priority="10">
      <formula>AND($N12&gt;$O12,$O12&lt;&gt;"")</formula>
    </cfRule>
  </conditionalFormatting>
  <conditionalFormatting sqref="A11">
    <cfRule type="expression" dxfId="11" priority="107">
      <formula>AND(#REF!&lt;&gt;"",#REF!&gt;#REF!)</formula>
    </cfRule>
  </conditionalFormatting>
  <conditionalFormatting sqref="J2">
    <cfRule type="expression" dxfId="10" priority="8">
      <formula>OR($AD$513&gt;=1,$AE$513&gt;=1)</formula>
    </cfRule>
  </conditionalFormatting>
  <conditionalFormatting sqref="J3">
    <cfRule type="expression" dxfId="9" priority="109">
      <formula>$AG$513&gt;=2</formula>
    </cfRule>
  </conditionalFormatting>
  <conditionalFormatting sqref="J4">
    <cfRule type="expression" dxfId="8" priority="110">
      <formula>$AH$513&gt;=1</formula>
    </cfRule>
  </conditionalFormatting>
  <conditionalFormatting sqref="S11:S512">
    <cfRule type="expression" dxfId="7" priority="1">
      <formula>COUNTIF(G11,"*■*")=0</formula>
    </cfRule>
    <cfRule type="expression" dxfId="6" priority="2">
      <formula>AND(COUNTIF(G11,"*■*")&gt;=1,S11="")</formula>
    </cfRule>
    <cfRule type="notContainsBlanks" dxfId="5" priority="3">
      <formula>LEN(TRIM(S11))&gt;0</formula>
    </cfRule>
    <cfRule type="expression" dxfId="4" priority="4">
      <formula>AND(COUNTIF(G11,"*■*")&gt;=1,S11="")</formula>
    </cfRule>
    <cfRule type="notContainsBlanks" dxfId="3" priority="9">
      <formula>LEN(TRIM(S11))&gt;0</formula>
    </cfRule>
  </conditionalFormatting>
  <conditionalFormatting sqref="S12:S512">
    <cfRule type="expression" dxfId="2" priority="7">
      <formula>AND(COUNTIF(G12,"*■*")&gt;=1,S12="")</formula>
    </cfRule>
  </conditionalFormatting>
  <conditionalFormatting sqref="L12:L512 J12:J512">
    <cfRule type="expression" dxfId="1" priority="5">
      <formula>AND($I12="中間容量",J12="")</formula>
    </cfRule>
    <cfRule type="expression" dxfId="0" priority="6">
      <formula>$I12="中間容量"</formula>
    </cfRule>
  </conditionalFormatting>
  <dataValidations xWindow="1517" yWindow="697" count="21">
    <dataValidation imeMode="disabled" allowBlank="1" showInputMessage="1" showErrorMessage="1" sqref="N12:N512" xr:uid="{4495CE10-D741-48D7-8AE0-92600C643156}"/>
    <dataValidation type="textLength" operator="lessThanOrEqual" allowBlank="1" showErrorMessage="1" error="40字以内で入力してください。" prompt="40字以内で入力してください。" sqref="C2:D2" xr:uid="{670BF071-3FCD-43BB-8AD6-3066059A67B7}">
      <formula1>40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H2" xr:uid="{4A53BB66-76DE-4BB0-AE94-8BD2508F8428}">
      <formula1>40</formula1>
    </dataValidation>
    <dataValidation imeMode="fullKatakana" operator="lessThanOrEqual" allowBlank="1" showInputMessage="1" showErrorMessage="1" sqref="E2" xr:uid="{664979CD-4363-4D09-9E24-DCB351F630E5}"/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2B01D2A-7943-44FB-8172-C56899558C01}">
      <formula1>44256</formula1>
    </dataValidation>
    <dataValidation type="textLength" operator="lessThanOrEqual" allowBlank="1" showInputMessage="1" showErrorMessage="1" error="40字以内で入力してください。" sqref="F12:G512" xr:uid="{5C6739D5-DE80-4651-9E5A-B27BDF45CCFF}">
      <formula1>40</formula1>
    </dataValidation>
    <dataValidation type="list" allowBlank="1" showInputMessage="1" showErrorMessage="1" sqref="W11:W512" xr:uid="{799072DC-1B02-4196-9D4F-C7DE32A7C6D3}">
      <formula1>"✓"</formula1>
    </dataValidation>
    <dataValidation type="textLength" operator="lessThanOrEqual" allowBlank="1" showInputMessage="1" showErrorMessage="1" errorTitle="無効な入力" error="40文字以下で入力してください。" sqref="T12:T512" xr:uid="{00A7D1C9-2D78-48EE-9A61-8BD1FDE82EFD}">
      <formula1>40</formula1>
    </dataValidation>
    <dataValidation allowBlank="1" showInputMessage="1" sqref="T9:T11 U9:V9" xr:uid="{76C7BA38-87CD-4FAC-A2D6-667AB6085282}"/>
    <dataValidation allowBlank="1" showInputMessage="1" showErrorMessage="1" prompt="「種別」をプルダウンにて選択してください。" sqref="B513:B1048576" xr:uid="{E71F317E-D5CB-4848-AC92-220D7D8DBE73}"/>
    <dataValidation type="custom" allowBlank="1" showErrorMessage="1" errorTitle="入力エラー" error="小数第一位までの数値を入力してください。" sqref="M11" xr:uid="{22B4482D-8A8A-476C-B2E8-4A26F1C5AFEE}">
      <formula1>M11*10=INT(M11*10)</formula1>
    </dataValidation>
    <dataValidation type="whole" imeMode="disabled" allowBlank="1" showInputMessage="1" showErrorMessage="1" error="整数で数値を入力してください。" sqref="P11:Q512" xr:uid="{B001C8C7-FD17-433B-92ED-7ADE3845CE05}">
      <formula1>1</formula1>
      <formula2>1000000</formula2>
    </dataValidation>
    <dataValidation type="whole" allowBlank="1" showInputMessage="1" showErrorMessage="1" sqref="S513:S1048576 R1:R10" xr:uid="{884B311F-678B-467F-AAE2-F9D16A0E95FC}">
      <formula1>1</formula1>
      <formula2>100000</formula2>
    </dataValidation>
    <dataValidation type="whole" allowBlank="1" showInputMessage="1" showErrorMessage="1" errorTitle="無効な入力" error="整数で数値を入力してください。" sqref="R11:R512" xr:uid="{56FBE793-A197-4370-AD8C-07AB98EEA54C}">
      <formula1>1</formula1>
      <formula2>100000</formula2>
    </dataValidation>
    <dataValidation type="list" allowBlank="1" showInputMessage="1" showErrorMessage="1" sqref="X11:X512" xr:uid="{47E5D0C7-4412-4904-8882-A18AA3E5F49C}">
      <formula1>"OK,NG"</formula1>
    </dataValidation>
    <dataValidation type="textLength" operator="lessThanOrEqual" allowBlank="1" showInputMessage="1" showErrorMessage="1" error="200字以内で入力してください。" sqref="S11:S512" xr:uid="{9733780F-6996-4B5C-9037-56524BCA1678}">
      <formula1>200</formula1>
    </dataValidation>
    <dataValidation type="whole" allowBlank="1" showInputMessage="1" showErrorMessage="1" error="整数で数値を入力してください。" sqref="J11:J512" xr:uid="{B3CEF51B-ECC3-418C-80C7-7B674929AB74}">
      <formula1>1</formula1>
      <formula2>10000</formula2>
    </dataValidation>
    <dataValidation type="whole" imeMode="disabled" allowBlank="1" showInputMessage="1" showErrorMessage="1" error="整数で数値を入力してください。" sqref="L11:L512" xr:uid="{2FA33FF2-006F-44E9-8BAA-0FEB90AD3B03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A07BF5AB-14CA-4042-8709-C21508538D3F}">
      <formula1>40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D79C9337-700D-4F84-AB83-0B36546EF3C4}"/>
    <dataValidation type="custom" allowBlank="1" showInputMessage="1" showErrorMessage="1" errorTitle="無効な入力" error="整数で入力してください。" sqref="M12:M512" xr:uid="{FB52BD47-1F86-4388-8531-2190E21F6DBD}">
      <formula1>M12=INT(M12)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17" yWindow="697" count="3">
        <x14:dataValidation type="list" allowBlank="1" showInputMessage="1" showErrorMessage="1" xr:uid="{6C8D3AC6-3F75-4325-8048-30C2B14D6BD9}">
          <x14:formula1>
            <xm:f>※編集不可※選択項目!$A$2:$A$3</xm:f>
          </x14:formula1>
          <xm:sqref>C12:C512</xm:sqref>
        </x14:dataValidation>
        <x14:dataValidation type="list" allowBlank="1" showInputMessage="1" showErrorMessage="1" xr:uid="{DC166286-C667-4020-9EEF-45D52E535AB7}">
          <x14:formula1>
            <xm:f>※編集不可※選択項目!$B$6:$B$13</xm:f>
          </x14:formula1>
          <xm:sqref>H12:H512</xm:sqref>
        </x14:dataValidation>
        <x14:dataValidation type="list" allowBlank="1" showInputMessage="1" showErrorMessage="1" xr:uid="{366DEEA2-CC0A-4B38-BA47-97A8AC91A0B7}">
          <x14:formula1>
            <xm:f>※編集不可※選択項目!$C$6:$C$20</xm:f>
          </x14:formula1>
          <xm:sqref>I12:I512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D41"/>
  <sheetViews>
    <sheetView showGridLines="0" view="pageBreakPreview" zoomScale="85" zoomScaleNormal="100" zoomScaleSheetLayoutView="85" workbookViewId="0"/>
  </sheetViews>
  <sheetFormatPr defaultColWidth="9" defaultRowHeight="16.5"/>
  <cols>
    <col min="1" max="1" width="8" style="1" customWidth="1"/>
    <col min="2" max="2" width="40.25" style="1" bestFit="1" customWidth="1"/>
    <col min="3" max="3" width="28.25" style="1" bestFit="1" customWidth="1"/>
    <col min="4" max="4" width="9.75" style="1" customWidth="1"/>
    <col min="5" max="13" width="8" style="1" customWidth="1"/>
    <col min="14" max="16384" width="9" style="1"/>
  </cols>
  <sheetData>
    <row r="1" spans="1:4">
      <c r="A1" s="3"/>
      <c r="B1" s="3"/>
      <c r="C1" s="3"/>
      <c r="D1" s="3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 ht="28.5" customHeight="1">
      <c r="A40" s="3"/>
      <c r="B40" s="3"/>
      <c r="C40" s="3"/>
      <c r="D40" s="3"/>
    </row>
    <row r="41" spans="1:4">
      <c r="A41" s="3"/>
      <c r="B41" s="3"/>
      <c r="C41" s="3"/>
      <c r="D41" s="3"/>
    </row>
  </sheetData>
  <sheetProtection algorithmName="SHA-512" hashValue="wyBgyULnepug/np7/7tu63PoqF1YxVe4FZCT0uX5EYaD0hxpAjnFSjxs4DyLKQGPEYlhilz8HRvS22z4SI0g2A==" saltValue="oSfdgvkY52snkpZNSKYIlg==" spinCount="100000" sheet="1" objects="1" scenarios="1" selectLockedCells="1" selectUnlockedCells="1"/>
  <phoneticPr fontId="8"/>
  <pageMargins left="0.7" right="0.7" top="0.75" bottom="0.75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28D2-88D9-4EB4-BFDC-63894F600785}">
  <sheetPr codeName="Sheet4"/>
  <dimension ref="A1:B28"/>
  <sheetViews>
    <sheetView showGridLines="0" view="pageBreakPreview" zoomScale="80" zoomScaleNormal="100" zoomScaleSheetLayoutView="80" workbookViewId="0"/>
  </sheetViews>
  <sheetFormatPr defaultColWidth="9" defaultRowHeight="13.5"/>
  <cols>
    <col min="1" max="1" width="13.5" style="154" customWidth="1"/>
    <col min="2" max="2" width="86.75" style="154" customWidth="1"/>
    <col min="3" max="16384" width="9" style="154"/>
  </cols>
  <sheetData>
    <row r="1" spans="1:2" ht="17.25">
      <c r="A1" s="153" t="s">
        <v>222</v>
      </c>
    </row>
    <row r="2" spans="1:2">
      <c r="A2" s="155"/>
      <c r="B2" s="155"/>
    </row>
    <row r="3" spans="1:2" ht="22.5" customHeight="1">
      <c r="A3" s="156" t="s">
        <v>223</v>
      </c>
      <c r="B3" s="157" t="s">
        <v>248</v>
      </c>
    </row>
    <row r="4" spans="1:2" ht="22.5" customHeight="1">
      <c r="A4" s="156" t="s">
        <v>224</v>
      </c>
      <c r="B4" s="158" t="s">
        <v>253</v>
      </c>
    </row>
    <row r="5" spans="1:2" ht="19.5" customHeight="1">
      <c r="A5" s="233" t="s">
        <v>225</v>
      </c>
      <c r="B5" s="236" t="s">
        <v>256</v>
      </c>
    </row>
    <row r="6" spans="1:2" ht="19.5" customHeight="1">
      <c r="A6" s="234"/>
      <c r="B6" s="237"/>
    </row>
    <row r="7" spans="1:2" ht="19.5" customHeight="1">
      <c r="A7" s="234"/>
      <c r="B7" s="237"/>
    </row>
    <row r="8" spans="1:2" ht="19.5" customHeight="1">
      <c r="A8" s="234"/>
      <c r="B8" s="237"/>
    </row>
    <row r="9" spans="1:2" ht="19.5" customHeight="1">
      <c r="A9" s="234"/>
      <c r="B9" s="237"/>
    </row>
    <row r="10" spans="1:2" ht="19.5" customHeight="1">
      <c r="A10" s="234"/>
      <c r="B10" s="237"/>
    </row>
    <row r="11" spans="1:2" ht="19.5" customHeight="1">
      <c r="A11" s="234"/>
      <c r="B11" s="237"/>
    </row>
    <row r="12" spans="1:2" ht="19.5" customHeight="1">
      <c r="A12" s="234"/>
      <c r="B12" s="237"/>
    </row>
    <row r="13" spans="1:2" ht="19.5" customHeight="1">
      <c r="A13" s="234"/>
      <c r="B13" s="237"/>
    </row>
    <row r="14" spans="1:2" ht="19.5" customHeight="1">
      <c r="A14" s="234"/>
      <c r="B14" s="237"/>
    </row>
    <row r="15" spans="1:2" ht="19.5" customHeight="1">
      <c r="A15" s="234"/>
      <c r="B15" s="237"/>
    </row>
    <row r="16" spans="1:2" ht="19.5" customHeight="1">
      <c r="A16" s="234"/>
      <c r="B16" s="237"/>
    </row>
    <row r="17" spans="1:2" ht="19.5" customHeight="1">
      <c r="A17" s="234"/>
      <c r="B17" s="237"/>
    </row>
    <row r="18" spans="1:2" ht="19.5" customHeight="1">
      <c r="A18" s="234"/>
      <c r="B18" s="237"/>
    </row>
    <row r="19" spans="1:2" ht="19.5" customHeight="1">
      <c r="A19" s="234"/>
      <c r="B19" s="237"/>
    </row>
    <row r="20" spans="1:2" ht="19.5" customHeight="1">
      <c r="A20" s="234"/>
      <c r="B20" s="237"/>
    </row>
    <row r="21" spans="1:2" ht="19.5" customHeight="1">
      <c r="A21" s="234"/>
      <c r="B21" s="237"/>
    </row>
    <row r="22" spans="1:2" ht="19.5" customHeight="1">
      <c r="A22" s="234"/>
      <c r="B22" s="237"/>
    </row>
    <row r="23" spans="1:2" ht="19.5" customHeight="1">
      <c r="A23" s="234"/>
      <c r="B23" s="237"/>
    </row>
    <row r="24" spans="1:2" ht="19.5" customHeight="1">
      <c r="A24" s="234"/>
      <c r="B24" s="237"/>
    </row>
    <row r="25" spans="1:2" ht="19.5" customHeight="1">
      <c r="A25" s="234"/>
      <c r="B25" s="237"/>
    </row>
    <row r="26" spans="1:2" ht="19.5" customHeight="1">
      <c r="A26" s="234"/>
      <c r="B26" s="237"/>
    </row>
    <row r="27" spans="1:2" ht="19.5" customHeight="1">
      <c r="A27" s="234"/>
      <c r="B27" s="237"/>
    </row>
    <row r="28" spans="1:2" ht="19.5" customHeight="1">
      <c r="A28" s="235"/>
      <c r="B28" s="238"/>
    </row>
  </sheetData>
  <sheetProtection algorithmName="SHA-512" hashValue="wAUJf2JYF7zB0rcgoWV5utyayZ/dNQ0bEKe/hY4T7qycDg2O1mcwH4/J5tBreztVysB4Va48CfX5Ln+WLTSeXw==" saltValue="iF/76OHb/WhjryBMcxqxyQ==" spinCount="100000" sheet="1" objects="1" scenarios="1"/>
  <mergeCells count="2">
    <mergeCell ref="A5:A28"/>
    <mergeCell ref="B5:B28"/>
  </mergeCells>
  <phoneticPr fontId="8"/>
  <hyperlinks>
    <hyperlink ref="B3" r:id="rId1" xr:uid="{E3D7AC58-F8A5-40EB-B9EA-D05AFDEAF208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0" tint="-0.499984740745262"/>
  </sheetPr>
  <dimension ref="A1:V196"/>
  <sheetViews>
    <sheetView topLeftCell="E1" zoomScale="85" zoomScaleNormal="85" workbookViewId="0">
      <selection activeCell="U5" sqref="U5"/>
    </sheetView>
  </sheetViews>
  <sheetFormatPr defaultColWidth="9" defaultRowHeight="15.75"/>
  <cols>
    <col min="1" max="1" width="22.125" style="6" customWidth="1"/>
    <col min="2" max="2" width="14.5" style="6" customWidth="1"/>
    <col min="3" max="3" width="13.25" style="6" customWidth="1"/>
    <col min="4" max="4" width="13.625" style="6" customWidth="1"/>
    <col min="5" max="5" width="14.625" style="6" customWidth="1"/>
    <col min="6" max="6" width="13.625" style="6" customWidth="1"/>
    <col min="7" max="7" width="9" style="6"/>
    <col min="8" max="8" width="37" style="6" bestFit="1" customWidth="1"/>
    <col min="9" max="14" width="9" style="6"/>
    <col min="15" max="15" width="19.75" style="6" bestFit="1" customWidth="1"/>
    <col min="16" max="16" width="11.625" style="6" bestFit="1" customWidth="1"/>
    <col min="17" max="17" width="5.5" style="6" bestFit="1" customWidth="1"/>
    <col min="18" max="18" width="7.5" style="6" bestFit="1" customWidth="1"/>
    <col min="19" max="19" width="9.5" style="6" bestFit="1" customWidth="1"/>
    <col min="20" max="20" width="37" style="6" bestFit="1" customWidth="1"/>
    <col min="21" max="21" width="51.5" style="6" bestFit="1" customWidth="1"/>
    <col min="22" max="22" width="33.125" style="6" bestFit="1" customWidth="1"/>
    <col min="23" max="16384" width="9" style="6"/>
  </cols>
  <sheetData>
    <row r="1" spans="1:22">
      <c r="A1" s="2" t="s">
        <v>1</v>
      </c>
      <c r="B1" s="2" t="s">
        <v>10</v>
      </c>
      <c r="C1" s="2" t="s">
        <v>17</v>
      </c>
      <c r="D1" s="17" t="s">
        <v>18</v>
      </c>
      <c r="E1" s="2" t="s">
        <v>130</v>
      </c>
      <c r="F1" s="2" t="s">
        <v>128</v>
      </c>
      <c r="H1" s="2" t="s">
        <v>5</v>
      </c>
    </row>
    <row r="2" spans="1:22">
      <c r="A2" s="4" t="s">
        <v>7</v>
      </c>
      <c r="B2" s="5" t="s">
        <v>148</v>
      </c>
      <c r="C2" s="4" t="s">
        <v>13</v>
      </c>
      <c r="D2" s="18" t="s">
        <v>15</v>
      </c>
      <c r="E2" s="19">
        <v>10</v>
      </c>
      <c r="F2" s="4" t="s">
        <v>131</v>
      </c>
      <c r="H2" s="11" t="s">
        <v>28</v>
      </c>
      <c r="O2" t="s">
        <v>20</v>
      </c>
      <c r="P2"/>
      <c r="Q2"/>
      <c r="R2"/>
      <c r="S2"/>
      <c r="T2"/>
      <c r="U2"/>
      <c r="V2"/>
    </row>
    <row r="3" spans="1:22" ht="28.5">
      <c r="A3" s="4" t="s">
        <v>8</v>
      </c>
      <c r="B3" s="5" t="s">
        <v>149</v>
      </c>
      <c r="C3" s="4" t="s">
        <v>14</v>
      </c>
      <c r="D3" s="18" t="s">
        <v>16</v>
      </c>
      <c r="E3" s="19">
        <v>20</v>
      </c>
      <c r="F3" s="4" t="s">
        <v>132</v>
      </c>
      <c r="H3" s="11" t="s">
        <v>29</v>
      </c>
      <c r="O3" s="7" t="s">
        <v>21</v>
      </c>
      <c r="P3" s="7" t="s">
        <v>22</v>
      </c>
      <c r="Q3" s="7" t="s">
        <v>11</v>
      </c>
      <c r="R3" s="7" t="s">
        <v>12</v>
      </c>
      <c r="S3" s="8" t="s">
        <v>23</v>
      </c>
      <c r="T3" s="9" t="s">
        <v>5</v>
      </c>
      <c r="U3" s="9"/>
      <c r="V3" s="8" t="s">
        <v>24</v>
      </c>
    </row>
    <row r="4" spans="1:22">
      <c r="E4" s="19">
        <v>30</v>
      </c>
      <c r="F4" s="4" t="s">
        <v>133</v>
      </c>
      <c r="H4" s="11" t="s">
        <v>30</v>
      </c>
      <c r="O4" s="10" t="s">
        <v>25</v>
      </c>
      <c r="P4" s="10" t="s">
        <v>26</v>
      </c>
      <c r="Q4" s="10" t="s">
        <v>27</v>
      </c>
      <c r="R4" s="10">
        <v>50</v>
      </c>
      <c r="S4" s="11">
        <v>10</v>
      </c>
      <c r="T4" s="11" t="s">
        <v>145</v>
      </c>
      <c r="U4" s="11" t="str">
        <f>O4&amp;T4</f>
        <v>油入変圧器標準仕様 / 単相 / 50Hz / 10kVA</v>
      </c>
      <c r="V4" s="12">
        <v>60</v>
      </c>
    </row>
    <row r="5" spans="1:22">
      <c r="B5" s="6" t="s">
        <v>183</v>
      </c>
      <c r="C5" s="6" t="s">
        <v>184</v>
      </c>
      <c r="E5" s="19">
        <v>50</v>
      </c>
      <c r="F5" s="4" t="s">
        <v>134</v>
      </c>
      <c r="H5" s="11" t="s">
        <v>31</v>
      </c>
      <c r="O5" s="13" t="s">
        <v>25</v>
      </c>
      <c r="P5" s="13" t="s">
        <v>26</v>
      </c>
      <c r="Q5" s="13" t="s">
        <v>27</v>
      </c>
      <c r="R5" s="13">
        <v>50</v>
      </c>
      <c r="S5" s="11">
        <v>20</v>
      </c>
      <c r="T5" s="11" t="s">
        <v>147</v>
      </c>
      <c r="U5" s="11" t="str">
        <f t="shared" ref="U5:U68" si="0">O5&amp;T5</f>
        <v>油入変圧器標準仕様 / 単相 / 50Hz / 20kVA</v>
      </c>
      <c r="V5" s="12">
        <v>100</v>
      </c>
    </row>
    <row r="6" spans="1:22">
      <c r="B6" s="6" t="s">
        <v>175</v>
      </c>
      <c r="C6" s="6" t="s">
        <v>131</v>
      </c>
      <c r="E6" s="19">
        <v>75</v>
      </c>
      <c r="F6" s="4" t="s">
        <v>135</v>
      </c>
      <c r="H6" s="11" t="s">
        <v>32</v>
      </c>
      <c r="O6" s="13" t="s">
        <v>25</v>
      </c>
      <c r="P6" s="13" t="s">
        <v>26</v>
      </c>
      <c r="Q6" s="13" t="s">
        <v>27</v>
      </c>
      <c r="R6" s="13">
        <v>50</v>
      </c>
      <c r="S6" s="11">
        <v>30</v>
      </c>
      <c r="T6" s="11" t="s">
        <v>30</v>
      </c>
      <c r="U6" s="11" t="str">
        <f t="shared" si="0"/>
        <v>油入変圧器標準仕様 / 単相 / 50Hz / 30kVA</v>
      </c>
      <c r="V6" s="12">
        <v>135</v>
      </c>
    </row>
    <row r="7" spans="1:22">
      <c r="B7" s="6" t="s">
        <v>176</v>
      </c>
      <c r="C7" s="6" t="s">
        <v>132</v>
      </c>
      <c r="E7" s="19">
        <v>100</v>
      </c>
      <c r="F7" s="4" t="s">
        <v>136</v>
      </c>
      <c r="H7" s="11" t="s">
        <v>33</v>
      </c>
      <c r="O7" s="13" t="s">
        <v>25</v>
      </c>
      <c r="P7" s="13" t="s">
        <v>26</v>
      </c>
      <c r="Q7" s="13" t="s">
        <v>27</v>
      </c>
      <c r="R7" s="13">
        <v>50</v>
      </c>
      <c r="S7" s="11">
        <v>50</v>
      </c>
      <c r="T7" s="11" t="s">
        <v>31</v>
      </c>
      <c r="U7" s="11" t="str">
        <f t="shared" si="0"/>
        <v>油入変圧器標準仕様 / 単相 / 50Hz / 50kVA</v>
      </c>
      <c r="V7" s="12">
        <v>196</v>
      </c>
    </row>
    <row r="8" spans="1:22">
      <c r="B8" s="6" t="s">
        <v>177</v>
      </c>
      <c r="C8" s="6" t="s">
        <v>133</v>
      </c>
      <c r="E8" s="19">
        <v>150</v>
      </c>
      <c r="F8" s="4" t="s">
        <v>137</v>
      </c>
      <c r="H8" s="11" t="s">
        <v>34</v>
      </c>
      <c r="O8" s="13" t="s">
        <v>25</v>
      </c>
      <c r="P8" s="13" t="s">
        <v>26</v>
      </c>
      <c r="Q8" s="13" t="s">
        <v>27</v>
      </c>
      <c r="R8" s="13">
        <v>50</v>
      </c>
      <c r="S8" s="11">
        <v>75</v>
      </c>
      <c r="T8" s="11" t="s">
        <v>32</v>
      </c>
      <c r="U8" s="11" t="str">
        <f t="shared" si="0"/>
        <v>油入変圧器標準仕様 / 単相 / 50Hz / 75kVA</v>
      </c>
      <c r="V8" s="12">
        <v>264</v>
      </c>
    </row>
    <row r="9" spans="1:22">
      <c r="B9" s="6" t="s">
        <v>178</v>
      </c>
      <c r="C9" s="6" t="s">
        <v>134</v>
      </c>
      <c r="E9" s="19">
        <v>200</v>
      </c>
      <c r="F9" s="4" t="s">
        <v>138</v>
      </c>
      <c r="H9" s="11" t="s">
        <v>35</v>
      </c>
      <c r="O9" s="13" t="s">
        <v>25</v>
      </c>
      <c r="P9" s="13" t="s">
        <v>26</v>
      </c>
      <c r="Q9" s="13" t="s">
        <v>27</v>
      </c>
      <c r="R9" s="13">
        <v>50</v>
      </c>
      <c r="S9" s="11">
        <v>100</v>
      </c>
      <c r="T9" s="11" t="s">
        <v>33</v>
      </c>
      <c r="U9" s="11" t="str">
        <f t="shared" si="0"/>
        <v>油入変圧器標準仕様 / 単相 / 50Hz / 100kVA</v>
      </c>
      <c r="V9" s="12">
        <v>326</v>
      </c>
    </row>
    <row r="10" spans="1:22">
      <c r="B10" s="6" t="s">
        <v>179</v>
      </c>
      <c r="C10" s="6" t="s">
        <v>135</v>
      </c>
      <c r="E10" s="19">
        <v>300</v>
      </c>
      <c r="F10" s="4" t="s">
        <v>139</v>
      </c>
      <c r="H10" s="11" t="s">
        <v>36</v>
      </c>
      <c r="O10" s="13" t="s">
        <v>25</v>
      </c>
      <c r="P10" s="13" t="s">
        <v>26</v>
      </c>
      <c r="Q10" s="13" t="s">
        <v>27</v>
      </c>
      <c r="R10" s="13">
        <v>50</v>
      </c>
      <c r="S10" s="11">
        <v>150</v>
      </c>
      <c r="T10" s="11" t="s">
        <v>34</v>
      </c>
      <c r="U10" s="11" t="str">
        <f t="shared" si="0"/>
        <v>油入変圧器標準仕様 / 単相 / 50Hz / 150kVA</v>
      </c>
      <c r="V10" s="12">
        <v>438</v>
      </c>
    </row>
    <row r="11" spans="1:22">
      <c r="B11" s="6" t="s">
        <v>180</v>
      </c>
      <c r="C11" s="6" t="s">
        <v>136</v>
      </c>
      <c r="E11" s="19">
        <v>500</v>
      </c>
      <c r="F11" s="4" t="s">
        <v>140</v>
      </c>
      <c r="H11" s="11" t="s">
        <v>37</v>
      </c>
      <c r="O11" s="13" t="s">
        <v>25</v>
      </c>
      <c r="P11" s="13" t="s">
        <v>26</v>
      </c>
      <c r="Q11" s="13" t="s">
        <v>27</v>
      </c>
      <c r="R11" s="13">
        <v>50</v>
      </c>
      <c r="S11" s="11">
        <v>200</v>
      </c>
      <c r="T11" s="11" t="s">
        <v>35</v>
      </c>
      <c r="U11" s="11" t="str">
        <f t="shared" si="0"/>
        <v>油入変圧器標準仕様 / 単相 / 50Hz / 200kVA</v>
      </c>
      <c r="V11" s="12">
        <v>541</v>
      </c>
    </row>
    <row r="12" spans="1:22">
      <c r="B12" s="6" t="s">
        <v>181</v>
      </c>
      <c r="C12" s="6" t="s">
        <v>137</v>
      </c>
      <c r="E12" s="19">
        <v>750</v>
      </c>
      <c r="F12" s="4" t="s">
        <v>141</v>
      </c>
      <c r="H12" s="11" t="s">
        <v>38</v>
      </c>
      <c r="O12" s="13" t="s">
        <v>25</v>
      </c>
      <c r="P12" s="13" t="s">
        <v>26</v>
      </c>
      <c r="Q12" s="13" t="s">
        <v>27</v>
      </c>
      <c r="R12" s="13">
        <v>50</v>
      </c>
      <c r="S12" s="11">
        <v>300</v>
      </c>
      <c r="T12" s="11" t="s">
        <v>36</v>
      </c>
      <c r="U12" s="11" t="str">
        <f t="shared" si="0"/>
        <v>油入変圧器標準仕様 / 単相 / 50Hz / 300kVA</v>
      </c>
      <c r="V12" s="12">
        <v>728</v>
      </c>
    </row>
    <row r="13" spans="1:22">
      <c r="B13" s="6" t="s">
        <v>182</v>
      </c>
      <c r="C13" s="6" t="s">
        <v>138</v>
      </c>
      <c r="E13" s="19">
        <v>1000</v>
      </c>
      <c r="F13" s="4" t="s">
        <v>142</v>
      </c>
      <c r="H13" s="11" t="s">
        <v>39</v>
      </c>
      <c r="O13" s="13" t="s">
        <v>25</v>
      </c>
      <c r="P13" s="13" t="s">
        <v>26</v>
      </c>
      <c r="Q13" s="13" t="s">
        <v>27</v>
      </c>
      <c r="R13" s="14">
        <v>50</v>
      </c>
      <c r="S13" s="11">
        <v>500</v>
      </c>
      <c r="T13" s="11" t="s">
        <v>37</v>
      </c>
      <c r="U13" s="11" t="str">
        <f t="shared" si="0"/>
        <v>油入変圧器標準仕様 / 単相 / 50Hz / 500kVA</v>
      </c>
      <c r="V13" s="12">
        <v>1050</v>
      </c>
    </row>
    <row r="14" spans="1:22">
      <c r="C14" s="6" t="s">
        <v>139</v>
      </c>
      <c r="E14" s="19">
        <v>1500</v>
      </c>
      <c r="F14" s="4" t="s">
        <v>143</v>
      </c>
      <c r="H14" s="11" t="s">
        <v>40</v>
      </c>
      <c r="O14" s="13" t="s">
        <v>25</v>
      </c>
      <c r="P14" s="13" t="s">
        <v>26</v>
      </c>
      <c r="Q14" s="13" t="s">
        <v>27</v>
      </c>
      <c r="R14" s="10">
        <v>60</v>
      </c>
      <c r="S14" s="11">
        <v>10</v>
      </c>
      <c r="T14" s="11" t="s">
        <v>38</v>
      </c>
      <c r="U14" s="11" t="str">
        <f t="shared" si="0"/>
        <v>油入変圧器標準仕様 / 単相 / 60Hz / 10kVA</v>
      </c>
      <c r="V14" s="12">
        <v>58</v>
      </c>
    </row>
    <row r="15" spans="1:22">
      <c r="C15" s="6" t="s">
        <v>140</v>
      </c>
      <c r="E15" s="19">
        <v>2000</v>
      </c>
      <c r="F15" s="4" t="s">
        <v>144</v>
      </c>
      <c r="H15" s="11" t="s">
        <v>41</v>
      </c>
      <c r="O15" s="13" t="s">
        <v>25</v>
      </c>
      <c r="P15" s="13" t="s">
        <v>26</v>
      </c>
      <c r="Q15" s="13" t="s">
        <v>27</v>
      </c>
      <c r="R15" s="13">
        <v>60</v>
      </c>
      <c r="S15" s="11">
        <v>20</v>
      </c>
      <c r="T15" s="11" t="s">
        <v>39</v>
      </c>
      <c r="U15" s="11" t="str">
        <f t="shared" si="0"/>
        <v>油入変圧器標準仕様 / 単相 / 60Hz / 20kVA</v>
      </c>
      <c r="V15" s="12">
        <v>97</v>
      </c>
    </row>
    <row r="16" spans="1:22">
      <c r="C16" s="6" t="s">
        <v>141</v>
      </c>
      <c r="F16" s="19" t="s">
        <v>129</v>
      </c>
      <c r="H16" s="11" t="s">
        <v>42</v>
      </c>
      <c r="O16" s="13" t="s">
        <v>25</v>
      </c>
      <c r="P16" s="13" t="s">
        <v>26</v>
      </c>
      <c r="Q16" s="13" t="s">
        <v>27</v>
      </c>
      <c r="R16" s="13">
        <v>60</v>
      </c>
      <c r="S16" s="11">
        <v>30</v>
      </c>
      <c r="T16" s="11" t="s">
        <v>40</v>
      </c>
      <c r="U16" s="11" t="str">
        <f t="shared" si="0"/>
        <v>油入変圧器標準仕様 / 単相 / 60Hz / 30kVA</v>
      </c>
      <c r="V16" s="12">
        <v>130</v>
      </c>
    </row>
    <row r="17" spans="3:22">
      <c r="C17" s="6" t="s">
        <v>142</v>
      </c>
      <c r="H17" s="11" t="s">
        <v>43</v>
      </c>
      <c r="O17" s="13" t="s">
        <v>25</v>
      </c>
      <c r="P17" s="13" t="s">
        <v>26</v>
      </c>
      <c r="Q17" s="13" t="s">
        <v>27</v>
      </c>
      <c r="R17" s="13">
        <v>60</v>
      </c>
      <c r="S17" s="11">
        <v>50</v>
      </c>
      <c r="T17" s="11" t="s">
        <v>41</v>
      </c>
      <c r="U17" s="11" t="str">
        <f t="shared" si="0"/>
        <v>油入変圧器標準仕様 / 単相 / 60Hz / 50kVA</v>
      </c>
      <c r="V17" s="12">
        <v>189</v>
      </c>
    </row>
    <row r="18" spans="3:22">
      <c r="C18" s="6" t="s">
        <v>143</v>
      </c>
      <c r="H18" s="11" t="s">
        <v>44</v>
      </c>
      <c r="O18" s="13" t="s">
        <v>25</v>
      </c>
      <c r="P18" s="13" t="s">
        <v>26</v>
      </c>
      <c r="Q18" s="13" t="s">
        <v>27</v>
      </c>
      <c r="R18" s="13">
        <v>60</v>
      </c>
      <c r="S18" s="11">
        <v>75</v>
      </c>
      <c r="T18" s="11" t="s">
        <v>42</v>
      </c>
      <c r="U18" s="11" t="str">
        <f t="shared" si="0"/>
        <v>油入変圧器標準仕様 / 単相 / 60Hz / 75kVA</v>
      </c>
      <c r="V18" s="12">
        <v>253</v>
      </c>
    </row>
    <row r="19" spans="3:22">
      <c r="C19" s="6" t="s">
        <v>144</v>
      </c>
      <c r="H19" s="11" t="s">
        <v>45</v>
      </c>
      <c r="O19" s="13" t="s">
        <v>25</v>
      </c>
      <c r="P19" s="13" t="s">
        <v>26</v>
      </c>
      <c r="Q19" s="13" t="s">
        <v>27</v>
      </c>
      <c r="R19" s="13">
        <v>60</v>
      </c>
      <c r="S19" s="11">
        <v>100</v>
      </c>
      <c r="T19" s="11" t="s">
        <v>43</v>
      </c>
      <c r="U19" s="11" t="str">
        <f t="shared" si="0"/>
        <v>油入変圧器標準仕様 / 単相 / 60Hz / 100kVA</v>
      </c>
      <c r="V19" s="12">
        <v>312</v>
      </c>
    </row>
    <row r="20" spans="3:22">
      <c r="C20" s="6" t="s">
        <v>129</v>
      </c>
      <c r="H20" s="11" t="s">
        <v>46</v>
      </c>
      <c r="O20" s="13" t="s">
        <v>25</v>
      </c>
      <c r="P20" s="13" t="s">
        <v>26</v>
      </c>
      <c r="Q20" s="13" t="s">
        <v>27</v>
      </c>
      <c r="R20" s="13">
        <v>60</v>
      </c>
      <c r="S20" s="11">
        <v>150</v>
      </c>
      <c r="T20" s="11" t="s">
        <v>44</v>
      </c>
      <c r="U20" s="11" t="str">
        <f t="shared" si="0"/>
        <v>油入変圧器標準仕様 / 単相 / 60Hz / 150kVA</v>
      </c>
      <c r="V20" s="12">
        <v>419</v>
      </c>
    </row>
    <row r="21" spans="3:22">
      <c r="H21" s="11" t="s">
        <v>47</v>
      </c>
      <c r="O21" s="13" t="s">
        <v>25</v>
      </c>
      <c r="P21" s="13" t="s">
        <v>26</v>
      </c>
      <c r="Q21" s="13" t="s">
        <v>27</v>
      </c>
      <c r="R21" s="13">
        <v>60</v>
      </c>
      <c r="S21" s="11">
        <v>200</v>
      </c>
      <c r="T21" s="11" t="s">
        <v>45</v>
      </c>
      <c r="U21" s="11" t="str">
        <f t="shared" si="0"/>
        <v>油入変圧器標準仕様 / 単相 / 60Hz / 200kVA</v>
      </c>
      <c r="V21" s="12">
        <v>517</v>
      </c>
    </row>
    <row r="22" spans="3:22">
      <c r="H22" s="11" t="s">
        <v>49</v>
      </c>
      <c r="O22" s="13" t="s">
        <v>25</v>
      </c>
      <c r="P22" s="13" t="s">
        <v>26</v>
      </c>
      <c r="Q22" s="13" t="s">
        <v>27</v>
      </c>
      <c r="R22" s="13">
        <v>60</v>
      </c>
      <c r="S22" s="11">
        <v>300</v>
      </c>
      <c r="T22" s="11" t="s">
        <v>46</v>
      </c>
      <c r="U22" s="11" t="str">
        <f t="shared" si="0"/>
        <v>油入変圧器標準仕様 / 単相 / 60Hz / 300kVA</v>
      </c>
      <c r="V22" s="12">
        <v>693</v>
      </c>
    </row>
    <row r="23" spans="3:22">
      <c r="H23" s="11" t="s">
        <v>50</v>
      </c>
      <c r="O23" s="13" t="s">
        <v>25</v>
      </c>
      <c r="P23" s="13" t="s">
        <v>26</v>
      </c>
      <c r="Q23" s="14" t="s">
        <v>27</v>
      </c>
      <c r="R23" s="14">
        <v>60</v>
      </c>
      <c r="S23" s="11">
        <v>500</v>
      </c>
      <c r="T23" s="11" t="s">
        <v>47</v>
      </c>
      <c r="U23" s="11" t="str">
        <f t="shared" si="0"/>
        <v>油入変圧器標準仕様 / 単相 / 60Hz / 500kVA</v>
      </c>
      <c r="V23" s="12">
        <v>1000</v>
      </c>
    </row>
    <row r="24" spans="3:22">
      <c r="H24" s="11" t="s">
        <v>51</v>
      </c>
      <c r="O24" s="13" t="s">
        <v>25</v>
      </c>
      <c r="P24" s="13" t="s">
        <v>26</v>
      </c>
      <c r="Q24" s="10" t="s">
        <v>48</v>
      </c>
      <c r="R24" s="10">
        <v>50</v>
      </c>
      <c r="S24" s="11">
        <v>20</v>
      </c>
      <c r="T24" s="11" t="s">
        <v>49</v>
      </c>
      <c r="U24" s="11" t="str">
        <f t="shared" si="0"/>
        <v>油入変圧器標準仕様 / 三相 / 50Hz / 20kVA</v>
      </c>
      <c r="V24" s="12">
        <v>133</v>
      </c>
    </row>
    <row r="25" spans="3:22">
      <c r="H25" s="11" t="s">
        <v>52</v>
      </c>
      <c r="O25" s="13" t="s">
        <v>25</v>
      </c>
      <c r="P25" s="13" t="s">
        <v>26</v>
      </c>
      <c r="Q25" s="13" t="s">
        <v>48</v>
      </c>
      <c r="R25" s="13">
        <v>50</v>
      </c>
      <c r="S25" s="11">
        <v>30</v>
      </c>
      <c r="T25" s="11" t="s">
        <v>50</v>
      </c>
      <c r="U25" s="11" t="str">
        <f t="shared" si="0"/>
        <v>油入変圧器標準仕様 / 三相 / 50Hz / 30kVA</v>
      </c>
      <c r="V25" s="12">
        <v>177</v>
      </c>
    </row>
    <row r="26" spans="3:22">
      <c r="H26" s="11" t="s">
        <v>53</v>
      </c>
      <c r="O26" s="13" t="s">
        <v>25</v>
      </c>
      <c r="P26" s="13" t="s">
        <v>26</v>
      </c>
      <c r="Q26" s="13" t="s">
        <v>48</v>
      </c>
      <c r="R26" s="13">
        <v>50</v>
      </c>
      <c r="S26" s="11">
        <v>50</v>
      </c>
      <c r="T26" s="11" t="s">
        <v>51</v>
      </c>
      <c r="U26" s="11" t="str">
        <f t="shared" si="0"/>
        <v>油入変圧器標準仕様 / 三相 / 50Hz / 50kVA</v>
      </c>
      <c r="V26" s="12">
        <v>252</v>
      </c>
    </row>
    <row r="27" spans="3:22">
      <c r="H27" s="11" t="s">
        <v>54</v>
      </c>
      <c r="O27" s="13" t="s">
        <v>25</v>
      </c>
      <c r="P27" s="13" t="s">
        <v>26</v>
      </c>
      <c r="Q27" s="13" t="s">
        <v>48</v>
      </c>
      <c r="R27" s="13">
        <v>50</v>
      </c>
      <c r="S27" s="11">
        <v>75</v>
      </c>
      <c r="T27" s="11" t="s">
        <v>52</v>
      </c>
      <c r="U27" s="11" t="str">
        <f t="shared" si="0"/>
        <v>油入変圧器標準仕様 / 三相 / 50Hz / 75kVA</v>
      </c>
      <c r="V27" s="12">
        <v>335</v>
      </c>
    </row>
    <row r="28" spans="3:22">
      <c r="H28" s="11" t="s">
        <v>55</v>
      </c>
      <c r="O28" s="13" t="s">
        <v>25</v>
      </c>
      <c r="P28" s="13" t="s">
        <v>26</v>
      </c>
      <c r="Q28" s="13" t="s">
        <v>48</v>
      </c>
      <c r="R28" s="13">
        <v>50</v>
      </c>
      <c r="S28" s="11">
        <v>100</v>
      </c>
      <c r="T28" s="11" t="s">
        <v>53</v>
      </c>
      <c r="U28" s="11" t="str">
        <f t="shared" si="0"/>
        <v>油入変圧器標準仕様 / 三相 / 50Hz / 100kVA</v>
      </c>
      <c r="V28" s="12">
        <v>409</v>
      </c>
    </row>
    <row r="29" spans="3:22">
      <c r="H29" s="11" t="s">
        <v>56</v>
      </c>
      <c r="O29" s="13" t="s">
        <v>25</v>
      </c>
      <c r="P29" s="13" t="s">
        <v>26</v>
      </c>
      <c r="Q29" s="13" t="s">
        <v>48</v>
      </c>
      <c r="R29" s="13">
        <v>50</v>
      </c>
      <c r="S29" s="11">
        <v>150</v>
      </c>
      <c r="T29" s="11" t="s">
        <v>54</v>
      </c>
      <c r="U29" s="11" t="str">
        <f t="shared" si="0"/>
        <v>油入変圧器標準仕様 / 三相 / 50Hz / 150kVA</v>
      </c>
      <c r="V29" s="12">
        <v>542</v>
      </c>
    </row>
    <row r="30" spans="3:22">
      <c r="H30" s="11" t="s">
        <v>57</v>
      </c>
      <c r="O30" s="13" t="s">
        <v>25</v>
      </c>
      <c r="P30" s="13" t="s">
        <v>26</v>
      </c>
      <c r="Q30" s="13" t="s">
        <v>48</v>
      </c>
      <c r="R30" s="13">
        <v>50</v>
      </c>
      <c r="S30" s="11">
        <v>200</v>
      </c>
      <c r="T30" s="11" t="s">
        <v>55</v>
      </c>
      <c r="U30" s="11" t="str">
        <f t="shared" si="0"/>
        <v>油入変圧器標準仕様 / 三相 / 50Hz / 200kVA</v>
      </c>
      <c r="V30" s="12">
        <v>663</v>
      </c>
    </row>
    <row r="31" spans="3:22">
      <c r="H31" s="11" t="s">
        <v>58</v>
      </c>
      <c r="O31" s="13" t="s">
        <v>25</v>
      </c>
      <c r="P31" s="13" t="s">
        <v>26</v>
      </c>
      <c r="Q31" s="13" t="s">
        <v>48</v>
      </c>
      <c r="R31" s="13">
        <v>50</v>
      </c>
      <c r="S31" s="11">
        <v>300</v>
      </c>
      <c r="T31" s="11" t="s">
        <v>56</v>
      </c>
      <c r="U31" s="11" t="str">
        <f t="shared" si="0"/>
        <v>油入変圧器標準仕様 / 三相 / 50Hz / 300kVA</v>
      </c>
      <c r="V31" s="12">
        <v>879</v>
      </c>
    </row>
    <row r="32" spans="3:22">
      <c r="H32" s="11" t="s">
        <v>59</v>
      </c>
      <c r="O32" s="13" t="s">
        <v>25</v>
      </c>
      <c r="P32" s="13" t="s">
        <v>26</v>
      </c>
      <c r="Q32" s="13" t="s">
        <v>48</v>
      </c>
      <c r="R32" s="13">
        <v>50</v>
      </c>
      <c r="S32" s="11">
        <v>500</v>
      </c>
      <c r="T32" s="11" t="s">
        <v>57</v>
      </c>
      <c r="U32" s="11" t="str">
        <f t="shared" si="0"/>
        <v>油入変圧器標準仕様 / 三相 / 50Hz / 500kVA</v>
      </c>
      <c r="V32" s="12">
        <v>1250</v>
      </c>
    </row>
    <row r="33" spans="8:22">
      <c r="H33" s="11" t="s">
        <v>60</v>
      </c>
      <c r="O33" s="13" t="s">
        <v>25</v>
      </c>
      <c r="P33" s="13" t="s">
        <v>26</v>
      </c>
      <c r="Q33" s="13" t="s">
        <v>48</v>
      </c>
      <c r="R33" s="13">
        <v>50</v>
      </c>
      <c r="S33" s="11">
        <v>750</v>
      </c>
      <c r="T33" s="11" t="s">
        <v>58</v>
      </c>
      <c r="U33" s="11" t="str">
        <f t="shared" si="0"/>
        <v>油入変圧器標準仕様 / 三相 / 50Hz / 750kVA</v>
      </c>
      <c r="V33" s="12">
        <v>2350</v>
      </c>
    </row>
    <row r="34" spans="8:22">
      <c r="H34" s="11" t="s">
        <v>61</v>
      </c>
      <c r="O34" s="13" t="s">
        <v>25</v>
      </c>
      <c r="P34" s="13" t="s">
        <v>26</v>
      </c>
      <c r="Q34" s="13" t="s">
        <v>48</v>
      </c>
      <c r="R34" s="13">
        <v>50</v>
      </c>
      <c r="S34" s="11">
        <v>1000</v>
      </c>
      <c r="T34" s="11" t="s">
        <v>59</v>
      </c>
      <c r="U34" s="11" t="str">
        <f t="shared" si="0"/>
        <v>油入変圧器標準仕様 / 三相 / 50Hz / 1000kVA</v>
      </c>
      <c r="V34" s="12">
        <v>2960</v>
      </c>
    </row>
    <row r="35" spans="8:22">
      <c r="H35" s="11" t="s">
        <v>62</v>
      </c>
      <c r="O35" s="13" t="s">
        <v>25</v>
      </c>
      <c r="P35" s="13" t="s">
        <v>26</v>
      </c>
      <c r="Q35" s="13" t="s">
        <v>48</v>
      </c>
      <c r="R35" s="13">
        <v>50</v>
      </c>
      <c r="S35" s="11">
        <v>1500</v>
      </c>
      <c r="T35" s="11" t="s">
        <v>60</v>
      </c>
      <c r="U35" s="11" t="str">
        <f t="shared" si="0"/>
        <v>油入変圧器標準仕様 / 三相 / 50Hz / 1500kVA</v>
      </c>
      <c r="V35" s="12">
        <v>4110</v>
      </c>
    </row>
    <row r="36" spans="8:22">
      <c r="H36" s="11" t="s">
        <v>63</v>
      </c>
      <c r="O36" s="13" t="s">
        <v>25</v>
      </c>
      <c r="P36" s="13" t="s">
        <v>26</v>
      </c>
      <c r="Q36" s="13" t="s">
        <v>48</v>
      </c>
      <c r="R36" s="14">
        <v>50</v>
      </c>
      <c r="S36" s="11">
        <v>2000</v>
      </c>
      <c r="T36" s="11" t="s">
        <v>61</v>
      </c>
      <c r="U36" s="11" t="str">
        <f t="shared" si="0"/>
        <v>油入変圧器標準仕様 / 三相 / 50Hz / 2000kVA</v>
      </c>
      <c r="V36" s="12">
        <v>5190</v>
      </c>
    </row>
    <row r="37" spans="8:22">
      <c r="H37" s="11" t="s">
        <v>64</v>
      </c>
      <c r="O37" s="13" t="s">
        <v>25</v>
      </c>
      <c r="P37" s="13" t="s">
        <v>26</v>
      </c>
      <c r="Q37" s="13" t="s">
        <v>48</v>
      </c>
      <c r="R37" s="10">
        <v>60</v>
      </c>
      <c r="S37" s="11">
        <v>20</v>
      </c>
      <c r="T37" s="11" t="s">
        <v>62</v>
      </c>
      <c r="U37" s="11" t="str">
        <f t="shared" si="0"/>
        <v>油入変圧器標準仕様 / 三相 / 60Hz / 20kVA</v>
      </c>
      <c r="V37" s="12">
        <v>131</v>
      </c>
    </row>
    <row r="38" spans="8:22">
      <c r="H38" s="11" t="s">
        <v>65</v>
      </c>
      <c r="O38" s="13" t="s">
        <v>25</v>
      </c>
      <c r="P38" s="13" t="s">
        <v>26</v>
      </c>
      <c r="Q38" s="13" t="s">
        <v>48</v>
      </c>
      <c r="R38" s="13">
        <v>60</v>
      </c>
      <c r="S38" s="11">
        <v>30</v>
      </c>
      <c r="T38" s="11" t="s">
        <v>63</v>
      </c>
      <c r="U38" s="11" t="str">
        <f t="shared" si="0"/>
        <v>油入変圧器標準仕様 / 三相 / 60Hz / 30kVA</v>
      </c>
      <c r="V38" s="12">
        <v>173</v>
      </c>
    </row>
    <row r="39" spans="8:22">
      <c r="H39" s="11" t="s">
        <v>66</v>
      </c>
      <c r="O39" s="13" t="s">
        <v>25</v>
      </c>
      <c r="P39" s="13" t="s">
        <v>26</v>
      </c>
      <c r="Q39" s="13" t="s">
        <v>48</v>
      </c>
      <c r="R39" s="13">
        <v>60</v>
      </c>
      <c r="S39" s="11">
        <v>50</v>
      </c>
      <c r="T39" s="11" t="s">
        <v>64</v>
      </c>
      <c r="U39" s="11" t="str">
        <f t="shared" si="0"/>
        <v>油入変圧器標準仕様 / 三相 / 60Hz / 50kVA</v>
      </c>
      <c r="V39" s="12">
        <v>245</v>
      </c>
    </row>
    <row r="40" spans="8:22">
      <c r="H40" s="11" t="s">
        <v>67</v>
      </c>
      <c r="O40" s="13" t="s">
        <v>25</v>
      </c>
      <c r="P40" s="13" t="s">
        <v>26</v>
      </c>
      <c r="Q40" s="13" t="s">
        <v>48</v>
      </c>
      <c r="R40" s="13">
        <v>60</v>
      </c>
      <c r="S40" s="11">
        <v>75</v>
      </c>
      <c r="T40" s="11" t="s">
        <v>65</v>
      </c>
      <c r="U40" s="11" t="str">
        <f t="shared" si="0"/>
        <v>油入変圧器標準仕様 / 三相 / 60Hz / 75kVA</v>
      </c>
      <c r="V40" s="12">
        <v>323</v>
      </c>
    </row>
    <row r="41" spans="8:22">
      <c r="H41" s="11" t="s">
        <v>68</v>
      </c>
      <c r="O41" s="13" t="s">
        <v>25</v>
      </c>
      <c r="P41" s="13" t="s">
        <v>26</v>
      </c>
      <c r="Q41" s="13" t="s">
        <v>48</v>
      </c>
      <c r="R41" s="13">
        <v>60</v>
      </c>
      <c r="S41" s="11">
        <v>100</v>
      </c>
      <c r="T41" s="11" t="s">
        <v>66</v>
      </c>
      <c r="U41" s="11" t="str">
        <f t="shared" si="0"/>
        <v>油入変圧器標準仕様 / 三相 / 60Hz / 100kVA</v>
      </c>
      <c r="V41" s="12">
        <v>392</v>
      </c>
    </row>
    <row r="42" spans="8:22">
      <c r="H42" s="11" t="s">
        <v>69</v>
      </c>
      <c r="O42" s="13" t="s">
        <v>25</v>
      </c>
      <c r="P42" s="13" t="s">
        <v>26</v>
      </c>
      <c r="Q42" s="13" t="s">
        <v>48</v>
      </c>
      <c r="R42" s="13">
        <v>60</v>
      </c>
      <c r="S42" s="11">
        <v>150</v>
      </c>
      <c r="T42" s="11" t="s">
        <v>67</v>
      </c>
      <c r="U42" s="11" t="str">
        <f t="shared" si="0"/>
        <v>油入変圧器標準仕様 / 三相 / 60Hz / 150kVA</v>
      </c>
      <c r="V42" s="12">
        <v>516</v>
      </c>
    </row>
    <row r="43" spans="8:22">
      <c r="H43" s="11" t="s">
        <v>70</v>
      </c>
      <c r="O43" s="13" t="s">
        <v>25</v>
      </c>
      <c r="P43" s="13" t="s">
        <v>26</v>
      </c>
      <c r="Q43" s="13" t="s">
        <v>48</v>
      </c>
      <c r="R43" s="13">
        <v>60</v>
      </c>
      <c r="S43" s="11">
        <v>200</v>
      </c>
      <c r="T43" s="11" t="s">
        <v>68</v>
      </c>
      <c r="U43" s="11" t="str">
        <f t="shared" si="0"/>
        <v>油入変圧器標準仕様 / 三相 / 60Hz / 200kVA</v>
      </c>
      <c r="V43" s="12">
        <v>628</v>
      </c>
    </row>
    <row r="44" spans="8:22">
      <c r="H44" s="11" t="s">
        <v>71</v>
      </c>
      <c r="O44" s="13" t="s">
        <v>25</v>
      </c>
      <c r="P44" s="13" t="s">
        <v>26</v>
      </c>
      <c r="Q44" s="13" t="s">
        <v>48</v>
      </c>
      <c r="R44" s="13">
        <v>60</v>
      </c>
      <c r="S44" s="11">
        <v>300</v>
      </c>
      <c r="T44" s="11" t="s">
        <v>69</v>
      </c>
      <c r="U44" s="11" t="str">
        <f t="shared" si="0"/>
        <v>油入変圧器標準仕様 / 三相 / 60Hz / 300kVA</v>
      </c>
      <c r="V44" s="12">
        <v>827</v>
      </c>
    </row>
    <row r="45" spans="8:22">
      <c r="H45" s="11" t="s">
        <v>72</v>
      </c>
      <c r="O45" s="13" t="s">
        <v>25</v>
      </c>
      <c r="P45" s="13" t="s">
        <v>26</v>
      </c>
      <c r="Q45" s="13" t="s">
        <v>48</v>
      </c>
      <c r="R45" s="13">
        <v>60</v>
      </c>
      <c r="S45" s="11">
        <v>500</v>
      </c>
      <c r="T45" s="11" t="s">
        <v>70</v>
      </c>
      <c r="U45" s="11" t="str">
        <f t="shared" si="0"/>
        <v>油入変圧器標準仕様 / 三相 / 60Hz / 500kVA</v>
      </c>
      <c r="V45" s="12">
        <v>1160</v>
      </c>
    </row>
    <row r="46" spans="8:22">
      <c r="H46" s="11" t="s">
        <v>73</v>
      </c>
      <c r="O46" s="13" t="s">
        <v>25</v>
      </c>
      <c r="P46" s="13" t="s">
        <v>26</v>
      </c>
      <c r="Q46" s="13" t="s">
        <v>48</v>
      </c>
      <c r="R46" s="13">
        <v>60</v>
      </c>
      <c r="S46" s="11">
        <v>750</v>
      </c>
      <c r="T46" s="11" t="s">
        <v>71</v>
      </c>
      <c r="U46" s="11" t="str">
        <f t="shared" si="0"/>
        <v>油入変圧器標準仕様 / 三相 / 60Hz / 750kVA</v>
      </c>
      <c r="V46" s="12">
        <v>2180</v>
      </c>
    </row>
    <row r="47" spans="8:22">
      <c r="H47" s="11" t="s">
        <v>74</v>
      </c>
      <c r="O47" s="13" t="s">
        <v>25</v>
      </c>
      <c r="P47" s="13" t="s">
        <v>26</v>
      </c>
      <c r="Q47" s="13" t="s">
        <v>48</v>
      </c>
      <c r="R47" s="13">
        <v>60</v>
      </c>
      <c r="S47" s="11">
        <v>1000</v>
      </c>
      <c r="T47" s="11" t="s">
        <v>72</v>
      </c>
      <c r="U47" s="11" t="str">
        <f t="shared" si="0"/>
        <v>油入変圧器標準仕様 / 三相 / 60Hz / 1000kVA</v>
      </c>
      <c r="V47" s="12">
        <v>2740</v>
      </c>
    </row>
    <row r="48" spans="8:22">
      <c r="H48" s="11" t="s">
        <v>76</v>
      </c>
      <c r="O48" s="13" t="s">
        <v>25</v>
      </c>
      <c r="P48" s="13" t="s">
        <v>26</v>
      </c>
      <c r="Q48" s="13" t="s">
        <v>48</v>
      </c>
      <c r="R48" s="13">
        <v>60</v>
      </c>
      <c r="S48" s="11">
        <v>1500</v>
      </c>
      <c r="T48" s="11" t="s">
        <v>73</v>
      </c>
      <c r="U48" s="11" t="str">
        <f t="shared" si="0"/>
        <v>油入変圧器標準仕様 / 三相 / 60Hz / 1500kVA</v>
      </c>
      <c r="V48" s="12">
        <v>3770</v>
      </c>
    </row>
    <row r="49" spans="8:22">
      <c r="H49" s="11" t="s">
        <v>77</v>
      </c>
      <c r="O49" s="14" t="s">
        <v>25</v>
      </c>
      <c r="P49" s="15" t="s">
        <v>26</v>
      </c>
      <c r="Q49" s="14" t="s">
        <v>48</v>
      </c>
      <c r="R49" s="14">
        <v>60</v>
      </c>
      <c r="S49" s="11">
        <v>2000</v>
      </c>
      <c r="T49" s="11" t="s">
        <v>74</v>
      </c>
      <c r="U49" s="11" t="str">
        <f t="shared" si="0"/>
        <v>油入変圧器標準仕様 / 三相 / 60Hz / 2000kVA</v>
      </c>
      <c r="V49" s="12">
        <v>4740</v>
      </c>
    </row>
    <row r="50" spans="8:22">
      <c r="H50" s="11" t="s">
        <v>78</v>
      </c>
      <c r="O50" s="10" t="s">
        <v>8</v>
      </c>
      <c r="P50" s="10" t="s">
        <v>26</v>
      </c>
      <c r="Q50" s="10" t="s">
        <v>27</v>
      </c>
      <c r="R50" s="10">
        <v>50</v>
      </c>
      <c r="S50" s="11">
        <v>10</v>
      </c>
      <c r="T50" s="11" t="s">
        <v>28</v>
      </c>
      <c r="U50" s="11" t="str">
        <f t="shared" si="0"/>
        <v>モールド変圧器標準仕様 / 単相 / 50Hz / 10kVA</v>
      </c>
      <c r="V50" s="12">
        <v>79</v>
      </c>
    </row>
    <row r="51" spans="8:22">
      <c r="H51" s="11" t="s">
        <v>79</v>
      </c>
      <c r="O51" s="13" t="s">
        <v>8</v>
      </c>
      <c r="P51" s="13" t="s">
        <v>26</v>
      </c>
      <c r="Q51" s="13" t="s">
        <v>27</v>
      </c>
      <c r="R51" s="13">
        <v>50</v>
      </c>
      <c r="S51" s="11">
        <v>20</v>
      </c>
      <c r="T51" s="11" t="s">
        <v>29</v>
      </c>
      <c r="U51" s="11" t="str">
        <f t="shared" si="0"/>
        <v>モールド変圧器標準仕様 / 単相 / 50Hz / 20kVA</v>
      </c>
      <c r="V51" s="12">
        <v>127</v>
      </c>
    </row>
    <row r="52" spans="8:22">
      <c r="H52" s="11" t="s">
        <v>80</v>
      </c>
      <c r="O52" s="13" t="s">
        <v>8</v>
      </c>
      <c r="P52" s="13" t="s">
        <v>26</v>
      </c>
      <c r="Q52" s="13" t="s">
        <v>27</v>
      </c>
      <c r="R52" s="13">
        <v>50</v>
      </c>
      <c r="S52" s="11">
        <v>30</v>
      </c>
      <c r="T52" s="11" t="s">
        <v>30</v>
      </c>
      <c r="U52" s="11" t="str">
        <f t="shared" si="0"/>
        <v>モールド変圧器標準仕様 / 単相 / 50Hz / 30kVA</v>
      </c>
      <c r="V52" s="12">
        <v>167</v>
      </c>
    </row>
    <row r="53" spans="8:22">
      <c r="H53" s="11" t="s">
        <v>81</v>
      </c>
      <c r="O53" s="13" t="s">
        <v>8</v>
      </c>
      <c r="P53" s="13" t="s">
        <v>26</v>
      </c>
      <c r="Q53" s="13" t="s">
        <v>27</v>
      </c>
      <c r="R53" s="13">
        <v>50</v>
      </c>
      <c r="S53" s="11">
        <v>50</v>
      </c>
      <c r="T53" s="11" t="s">
        <v>31</v>
      </c>
      <c r="U53" s="11" t="str">
        <f t="shared" si="0"/>
        <v>モールド変圧器標準仕様 / 単相 / 50Hz / 50kVA</v>
      </c>
      <c r="V53" s="12">
        <v>236</v>
      </c>
    </row>
    <row r="54" spans="8:22">
      <c r="H54" s="11" t="s">
        <v>82</v>
      </c>
      <c r="O54" s="13" t="s">
        <v>8</v>
      </c>
      <c r="P54" s="13" t="s">
        <v>26</v>
      </c>
      <c r="Q54" s="13" t="s">
        <v>27</v>
      </c>
      <c r="R54" s="13">
        <v>50</v>
      </c>
      <c r="S54" s="11">
        <v>75</v>
      </c>
      <c r="T54" s="11" t="s">
        <v>32</v>
      </c>
      <c r="U54" s="11" t="str">
        <f t="shared" si="0"/>
        <v>モールド変圧器標準仕様 / 単相 / 50Hz / 75kVA</v>
      </c>
      <c r="V54" s="12">
        <v>310</v>
      </c>
    </row>
    <row r="55" spans="8:22">
      <c r="H55" s="11" t="s">
        <v>83</v>
      </c>
      <c r="O55" s="13" t="s">
        <v>8</v>
      </c>
      <c r="P55" s="13" t="s">
        <v>26</v>
      </c>
      <c r="Q55" s="13" t="s">
        <v>27</v>
      </c>
      <c r="R55" s="13">
        <v>50</v>
      </c>
      <c r="S55" s="11">
        <v>100</v>
      </c>
      <c r="T55" s="11" t="s">
        <v>33</v>
      </c>
      <c r="U55" s="11" t="str">
        <f t="shared" si="0"/>
        <v>モールド変圧器標準仕様 / 単相 / 50Hz / 100kVA</v>
      </c>
      <c r="V55" s="12">
        <v>376</v>
      </c>
    </row>
    <row r="56" spans="8:22">
      <c r="H56" s="11" t="s">
        <v>84</v>
      </c>
      <c r="O56" s="13" t="s">
        <v>8</v>
      </c>
      <c r="P56" s="13" t="s">
        <v>26</v>
      </c>
      <c r="Q56" s="13" t="s">
        <v>27</v>
      </c>
      <c r="R56" s="13">
        <v>50</v>
      </c>
      <c r="S56" s="11">
        <v>150</v>
      </c>
      <c r="T56" s="11" t="s">
        <v>34</v>
      </c>
      <c r="U56" s="11" t="str">
        <f t="shared" si="0"/>
        <v>モールド変圧器標準仕様 / 単相 / 50Hz / 150kVA</v>
      </c>
      <c r="V56" s="12">
        <v>494</v>
      </c>
    </row>
    <row r="57" spans="8:22">
      <c r="H57" s="11" t="s">
        <v>85</v>
      </c>
      <c r="O57" s="13" t="s">
        <v>8</v>
      </c>
      <c r="P57" s="13" t="s">
        <v>26</v>
      </c>
      <c r="Q57" s="13" t="s">
        <v>27</v>
      </c>
      <c r="R57" s="13">
        <v>50</v>
      </c>
      <c r="S57" s="11">
        <v>200</v>
      </c>
      <c r="T57" s="11" t="s">
        <v>35</v>
      </c>
      <c r="U57" s="11" t="str">
        <f t="shared" si="0"/>
        <v>モールド変圧器標準仕様 / 単相 / 50Hz / 200kVA</v>
      </c>
      <c r="V57" s="12">
        <v>600</v>
      </c>
    </row>
    <row r="58" spans="8:22">
      <c r="H58" s="11" t="s">
        <v>87</v>
      </c>
      <c r="O58" s="13" t="s">
        <v>8</v>
      </c>
      <c r="P58" s="13" t="s">
        <v>26</v>
      </c>
      <c r="Q58" s="13" t="s">
        <v>27</v>
      </c>
      <c r="R58" s="13">
        <v>50</v>
      </c>
      <c r="S58" s="11">
        <v>300</v>
      </c>
      <c r="T58" s="11" t="s">
        <v>36</v>
      </c>
      <c r="U58" s="11" t="str">
        <f t="shared" si="0"/>
        <v>モールド変圧器標準仕様 / 単相 / 50Hz / 300kVA</v>
      </c>
      <c r="V58" s="12">
        <v>789</v>
      </c>
    </row>
    <row r="59" spans="8:22">
      <c r="H59" s="11" t="s">
        <v>89</v>
      </c>
      <c r="O59" s="13" t="s">
        <v>8</v>
      </c>
      <c r="P59" s="13" t="s">
        <v>26</v>
      </c>
      <c r="Q59" s="13" t="s">
        <v>27</v>
      </c>
      <c r="R59" s="14">
        <v>50</v>
      </c>
      <c r="S59" s="11">
        <v>500</v>
      </c>
      <c r="T59" s="11" t="s">
        <v>37</v>
      </c>
      <c r="U59" s="11" t="str">
        <f t="shared" si="0"/>
        <v>モールド変圧器標準仕様 / 単相 / 50Hz / 500kVA</v>
      </c>
      <c r="V59" s="12">
        <v>1110</v>
      </c>
    </row>
    <row r="60" spans="8:22">
      <c r="H60" s="11" t="s">
        <v>90</v>
      </c>
      <c r="O60" s="13" t="s">
        <v>8</v>
      </c>
      <c r="P60" s="13" t="s">
        <v>26</v>
      </c>
      <c r="Q60" s="13" t="s">
        <v>27</v>
      </c>
      <c r="R60" s="10">
        <v>60</v>
      </c>
      <c r="S60" s="11">
        <v>10</v>
      </c>
      <c r="T60" s="11" t="s">
        <v>38</v>
      </c>
      <c r="U60" s="11" t="str">
        <f t="shared" si="0"/>
        <v>モールド変圧器標準仕様 / 単相 / 60Hz / 10kVA</v>
      </c>
      <c r="V60" s="12">
        <v>74</v>
      </c>
    </row>
    <row r="61" spans="8:22">
      <c r="H61" s="11" t="s">
        <v>91</v>
      </c>
      <c r="O61" s="13" t="s">
        <v>8</v>
      </c>
      <c r="P61" s="13" t="s">
        <v>26</v>
      </c>
      <c r="Q61" s="13" t="s">
        <v>27</v>
      </c>
      <c r="R61" s="13">
        <v>60</v>
      </c>
      <c r="S61" s="11">
        <v>20</v>
      </c>
      <c r="T61" s="11" t="s">
        <v>39</v>
      </c>
      <c r="U61" s="11" t="str">
        <f t="shared" si="0"/>
        <v>モールド変圧器標準仕様 / 単相 / 60Hz / 20kVA</v>
      </c>
      <c r="V61" s="12">
        <v>120</v>
      </c>
    </row>
    <row r="62" spans="8:22">
      <c r="H62" s="11" t="s">
        <v>92</v>
      </c>
      <c r="O62" s="13" t="s">
        <v>8</v>
      </c>
      <c r="P62" s="13" t="s">
        <v>26</v>
      </c>
      <c r="Q62" s="13" t="s">
        <v>27</v>
      </c>
      <c r="R62" s="13">
        <v>60</v>
      </c>
      <c r="S62" s="11">
        <v>30</v>
      </c>
      <c r="T62" s="11" t="s">
        <v>40</v>
      </c>
      <c r="U62" s="11" t="str">
        <f t="shared" si="0"/>
        <v>モールド変圧器標準仕様 / 単相 / 60Hz / 30kVA</v>
      </c>
      <c r="V62" s="12">
        <v>159</v>
      </c>
    </row>
    <row r="63" spans="8:22">
      <c r="H63" s="11" t="s">
        <v>93</v>
      </c>
      <c r="O63" s="13" t="s">
        <v>8</v>
      </c>
      <c r="P63" s="13" t="s">
        <v>26</v>
      </c>
      <c r="Q63" s="13" t="s">
        <v>27</v>
      </c>
      <c r="R63" s="13">
        <v>60</v>
      </c>
      <c r="S63" s="11">
        <v>50</v>
      </c>
      <c r="T63" s="11" t="s">
        <v>41</v>
      </c>
      <c r="U63" s="11" t="str">
        <f t="shared" si="0"/>
        <v>モールド変圧器標準仕様 / 単相 / 60Hz / 50kVA</v>
      </c>
      <c r="V63" s="12">
        <v>226</v>
      </c>
    </row>
    <row r="64" spans="8:22">
      <c r="H64" s="11" t="s">
        <v>94</v>
      </c>
      <c r="O64" s="13" t="s">
        <v>8</v>
      </c>
      <c r="P64" s="13" t="s">
        <v>26</v>
      </c>
      <c r="Q64" s="13" t="s">
        <v>27</v>
      </c>
      <c r="R64" s="13">
        <v>60</v>
      </c>
      <c r="S64" s="11">
        <v>75</v>
      </c>
      <c r="T64" s="11" t="s">
        <v>42</v>
      </c>
      <c r="U64" s="11" t="str">
        <f t="shared" si="0"/>
        <v>モールド変圧器標準仕様 / 単相 / 60Hz / 75kVA</v>
      </c>
      <c r="V64" s="12">
        <v>300</v>
      </c>
    </row>
    <row r="65" spans="8:22">
      <c r="H65" s="11" t="s">
        <v>95</v>
      </c>
      <c r="O65" s="13" t="s">
        <v>8</v>
      </c>
      <c r="P65" s="13" t="s">
        <v>26</v>
      </c>
      <c r="Q65" s="13" t="s">
        <v>27</v>
      </c>
      <c r="R65" s="13">
        <v>60</v>
      </c>
      <c r="S65" s="11">
        <v>100</v>
      </c>
      <c r="T65" s="11" t="s">
        <v>43</v>
      </c>
      <c r="U65" s="11" t="str">
        <f t="shared" si="0"/>
        <v>モールド変圧器標準仕様 / 単相 / 60Hz / 100kVA</v>
      </c>
      <c r="V65" s="12">
        <v>366</v>
      </c>
    </row>
    <row r="66" spans="8:22">
      <c r="H66" s="11" t="s">
        <v>96</v>
      </c>
      <c r="O66" s="13" t="s">
        <v>8</v>
      </c>
      <c r="P66" s="13" t="s">
        <v>26</v>
      </c>
      <c r="Q66" s="13" t="s">
        <v>27</v>
      </c>
      <c r="R66" s="13">
        <v>60</v>
      </c>
      <c r="S66" s="11">
        <v>150</v>
      </c>
      <c r="T66" s="11" t="s">
        <v>44</v>
      </c>
      <c r="U66" s="11" t="str">
        <f t="shared" si="0"/>
        <v>モールド変圧器標準仕様 / 単相 / 60Hz / 150kVA</v>
      </c>
      <c r="V66" s="12">
        <v>484</v>
      </c>
    </row>
    <row r="67" spans="8:22">
      <c r="H67" s="11" t="s">
        <v>97</v>
      </c>
      <c r="O67" s="13" t="s">
        <v>8</v>
      </c>
      <c r="P67" s="13" t="s">
        <v>26</v>
      </c>
      <c r="Q67" s="13" t="s">
        <v>27</v>
      </c>
      <c r="R67" s="13">
        <v>60</v>
      </c>
      <c r="S67" s="11">
        <v>200</v>
      </c>
      <c r="T67" s="11" t="s">
        <v>45</v>
      </c>
      <c r="U67" s="11" t="str">
        <f t="shared" si="0"/>
        <v>モールド変圧器標準仕様 / 単相 / 60Hz / 200kVA</v>
      </c>
      <c r="V67" s="12">
        <v>591</v>
      </c>
    </row>
    <row r="68" spans="8:22">
      <c r="H68" s="11" t="s">
        <v>98</v>
      </c>
      <c r="O68" s="13" t="s">
        <v>8</v>
      </c>
      <c r="P68" s="13" t="s">
        <v>26</v>
      </c>
      <c r="Q68" s="13" t="s">
        <v>27</v>
      </c>
      <c r="R68" s="13">
        <v>60</v>
      </c>
      <c r="S68" s="11">
        <v>300</v>
      </c>
      <c r="T68" s="11" t="s">
        <v>46</v>
      </c>
      <c r="U68" s="11" t="str">
        <f t="shared" si="0"/>
        <v>モールド変圧器標準仕様 / 単相 / 60Hz / 300kVA</v>
      </c>
      <c r="V68" s="12">
        <v>782</v>
      </c>
    </row>
    <row r="69" spans="8:22">
      <c r="H69" s="11" t="s">
        <v>99</v>
      </c>
      <c r="O69" s="13" t="s">
        <v>8</v>
      </c>
      <c r="P69" s="13" t="s">
        <v>26</v>
      </c>
      <c r="Q69" s="14" t="s">
        <v>27</v>
      </c>
      <c r="R69" s="14">
        <v>60</v>
      </c>
      <c r="S69" s="11">
        <v>500</v>
      </c>
      <c r="T69" s="11" t="s">
        <v>47</v>
      </c>
      <c r="U69" s="11" t="str">
        <f t="shared" ref="U69:U132" si="1">O69&amp;T69</f>
        <v>モールド変圧器標準仕様 / 単相 / 60Hz / 500kVA</v>
      </c>
      <c r="V69" s="12">
        <v>1110</v>
      </c>
    </row>
    <row r="70" spans="8:22">
      <c r="H70" s="11" t="s">
        <v>100</v>
      </c>
      <c r="O70" s="13" t="s">
        <v>8</v>
      </c>
      <c r="P70" s="13" t="s">
        <v>26</v>
      </c>
      <c r="Q70" s="10" t="s">
        <v>48</v>
      </c>
      <c r="R70" s="10">
        <v>50</v>
      </c>
      <c r="S70" s="11">
        <v>20</v>
      </c>
      <c r="T70" s="11" t="s">
        <v>49</v>
      </c>
      <c r="U70" s="11" t="str">
        <f t="shared" si="1"/>
        <v>モールド変圧器標準仕様 / 三相 / 50Hz / 20kVA</v>
      </c>
      <c r="V70" s="12">
        <v>172</v>
      </c>
    </row>
    <row r="71" spans="8:22">
      <c r="H71" s="11" t="s">
        <v>101</v>
      </c>
      <c r="O71" s="13" t="s">
        <v>8</v>
      </c>
      <c r="P71" s="13" t="s">
        <v>26</v>
      </c>
      <c r="Q71" s="13" t="s">
        <v>48</v>
      </c>
      <c r="R71" s="13">
        <v>50</v>
      </c>
      <c r="S71" s="11">
        <v>30</v>
      </c>
      <c r="T71" s="11" t="s">
        <v>50</v>
      </c>
      <c r="U71" s="11" t="str">
        <f t="shared" si="1"/>
        <v>モールド変圧器標準仕様 / 三相 / 50Hz / 30kVA</v>
      </c>
      <c r="V71" s="12">
        <v>224</v>
      </c>
    </row>
    <row r="72" spans="8:22">
      <c r="H72" s="11" t="s">
        <v>102</v>
      </c>
      <c r="O72" s="13" t="s">
        <v>8</v>
      </c>
      <c r="P72" s="13" t="s">
        <v>26</v>
      </c>
      <c r="Q72" s="13" t="s">
        <v>48</v>
      </c>
      <c r="R72" s="13">
        <v>50</v>
      </c>
      <c r="S72" s="11">
        <v>50</v>
      </c>
      <c r="T72" s="11" t="s">
        <v>51</v>
      </c>
      <c r="U72" s="11" t="str">
        <f t="shared" si="1"/>
        <v>モールド変圧器標準仕様 / 三相 / 50Hz / 50kVA</v>
      </c>
      <c r="V72" s="12">
        <v>314</v>
      </c>
    </row>
    <row r="73" spans="8:22">
      <c r="H73" s="11" t="s">
        <v>103</v>
      </c>
      <c r="O73" s="13" t="s">
        <v>8</v>
      </c>
      <c r="P73" s="13" t="s">
        <v>26</v>
      </c>
      <c r="Q73" s="13" t="s">
        <v>48</v>
      </c>
      <c r="R73" s="13">
        <v>50</v>
      </c>
      <c r="S73" s="11">
        <v>75</v>
      </c>
      <c r="T73" s="11" t="s">
        <v>52</v>
      </c>
      <c r="U73" s="11" t="str">
        <f t="shared" si="1"/>
        <v>モールド変圧器標準仕様 / 三相 / 50Hz / 75kVA</v>
      </c>
      <c r="V73" s="12">
        <v>411</v>
      </c>
    </row>
    <row r="74" spans="8:22">
      <c r="H74" s="11" t="s">
        <v>104</v>
      </c>
      <c r="O74" s="13" t="s">
        <v>8</v>
      </c>
      <c r="P74" s="13" t="s">
        <v>26</v>
      </c>
      <c r="Q74" s="13" t="s">
        <v>48</v>
      </c>
      <c r="R74" s="13">
        <v>50</v>
      </c>
      <c r="S74" s="11">
        <v>100</v>
      </c>
      <c r="T74" s="11" t="s">
        <v>53</v>
      </c>
      <c r="U74" s="11" t="str">
        <f t="shared" si="1"/>
        <v>モールド変圧器標準仕様 / 三相 / 50Hz / 100kVA</v>
      </c>
      <c r="V74" s="12">
        <v>497</v>
      </c>
    </row>
    <row r="75" spans="8:22">
      <c r="H75" s="11" t="s">
        <v>105</v>
      </c>
      <c r="O75" s="13" t="s">
        <v>8</v>
      </c>
      <c r="P75" s="13" t="s">
        <v>26</v>
      </c>
      <c r="Q75" s="13" t="s">
        <v>48</v>
      </c>
      <c r="R75" s="13">
        <v>50</v>
      </c>
      <c r="S75" s="11">
        <v>150</v>
      </c>
      <c r="T75" s="11" t="s">
        <v>54</v>
      </c>
      <c r="U75" s="11" t="str">
        <f t="shared" si="1"/>
        <v>モールド変圧器標準仕様 / 三相 / 50Hz / 150kVA</v>
      </c>
      <c r="V75" s="12">
        <v>649</v>
      </c>
    </row>
    <row r="76" spans="8:22">
      <c r="H76" s="11" t="s">
        <v>106</v>
      </c>
      <c r="O76" s="13" t="s">
        <v>8</v>
      </c>
      <c r="P76" s="13" t="s">
        <v>26</v>
      </c>
      <c r="Q76" s="13" t="s">
        <v>48</v>
      </c>
      <c r="R76" s="13">
        <v>50</v>
      </c>
      <c r="S76" s="11">
        <v>200</v>
      </c>
      <c r="T76" s="11" t="s">
        <v>55</v>
      </c>
      <c r="U76" s="11" t="str">
        <f t="shared" si="1"/>
        <v>モールド変圧器標準仕様 / 三相 / 50Hz / 200kVA</v>
      </c>
      <c r="V76" s="12">
        <v>784</v>
      </c>
    </row>
    <row r="77" spans="8:22">
      <c r="H77" s="11" t="s">
        <v>107</v>
      </c>
      <c r="O77" s="13" t="s">
        <v>8</v>
      </c>
      <c r="P77" s="13" t="s">
        <v>26</v>
      </c>
      <c r="Q77" s="13" t="s">
        <v>48</v>
      </c>
      <c r="R77" s="13">
        <v>50</v>
      </c>
      <c r="S77" s="11">
        <v>300</v>
      </c>
      <c r="T77" s="11" t="s">
        <v>56</v>
      </c>
      <c r="U77" s="11" t="str">
        <f t="shared" si="1"/>
        <v>モールド変圧器標準仕様 / 三相 / 50Hz / 300kVA</v>
      </c>
      <c r="V77" s="12">
        <v>1020</v>
      </c>
    </row>
    <row r="78" spans="8:22">
      <c r="H78" s="11" t="s">
        <v>108</v>
      </c>
      <c r="O78" s="13" t="s">
        <v>8</v>
      </c>
      <c r="P78" s="13" t="s">
        <v>26</v>
      </c>
      <c r="Q78" s="13" t="s">
        <v>48</v>
      </c>
      <c r="R78" s="13">
        <v>50</v>
      </c>
      <c r="S78" s="11">
        <v>500</v>
      </c>
      <c r="T78" s="11" t="s">
        <v>57</v>
      </c>
      <c r="U78" s="11" t="str">
        <f t="shared" si="1"/>
        <v>モールド変圧器標準仕様 / 三相 / 50Hz / 500kVA</v>
      </c>
      <c r="V78" s="12">
        <v>1430</v>
      </c>
    </row>
    <row r="79" spans="8:22">
      <c r="H79" s="11" t="s">
        <v>109</v>
      </c>
      <c r="O79" s="13" t="s">
        <v>8</v>
      </c>
      <c r="P79" s="13" t="s">
        <v>26</v>
      </c>
      <c r="Q79" s="13" t="s">
        <v>48</v>
      </c>
      <c r="R79" s="13">
        <v>50</v>
      </c>
      <c r="S79" s="11">
        <v>750</v>
      </c>
      <c r="T79" s="11" t="s">
        <v>58</v>
      </c>
      <c r="U79" s="11" t="str">
        <f t="shared" si="1"/>
        <v>モールド変圧器標準仕様 / 三相 / 50Hz / 750kVA</v>
      </c>
      <c r="V79" s="12">
        <v>2630</v>
      </c>
    </row>
    <row r="80" spans="8:22">
      <c r="H80" s="11" t="s">
        <v>110</v>
      </c>
      <c r="O80" s="13" t="s">
        <v>8</v>
      </c>
      <c r="P80" s="13" t="s">
        <v>26</v>
      </c>
      <c r="Q80" s="13" t="s">
        <v>48</v>
      </c>
      <c r="R80" s="13">
        <v>50</v>
      </c>
      <c r="S80" s="11">
        <v>1000</v>
      </c>
      <c r="T80" s="11" t="s">
        <v>59</v>
      </c>
      <c r="U80" s="11" t="str">
        <f t="shared" si="1"/>
        <v>モールド変圧器標準仕様 / 三相 / 50Hz / 1000kVA</v>
      </c>
      <c r="V80" s="12">
        <v>3230</v>
      </c>
    </row>
    <row r="81" spans="8:22">
      <c r="H81" s="11" t="s">
        <v>111</v>
      </c>
      <c r="O81" s="13" t="s">
        <v>8</v>
      </c>
      <c r="P81" s="13" t="s">
        <v>26</v>
      </c>
      <c r="Q81" s="13" t="s">
        <v>48</v>
      </c>
      <c r="R81" s="13">
        <v>50</v>
      </c>
      <c r="S81" s="11">
        <v>1500</v>
      </c>
      <c r="T81" s="11" t="s">
        <v>60</v>
      </c>
      <c r="U81" s="11" t="str">
        <f t="shared" si="1"/>
        <v>モールド変圧器標準仕様 / 三相 / 50Hz / 1500kVA</v>
      </c>
      <c r="V81" s="12">
        <v>4320</v>
      </c>
    </row>
    <row r="82" spans="8:22">
      <c r="H82" s="11" t="s">
        <v>112</v>
      </c>
      <c r="O82" s="13" t="s">
        <v>8</v>
      </c>
      <c r="P82" s="13" t="s">
        <v>26</v>
      </c>
      <c r="Q82" s="13" t="s">
        <v>48</v>
      </c>
      <c r="R82" s="14">
        <v>50</v>
      </c>
      <c r="S82" s="11">
        <v>2000</v>
      </c>
      <c r="T82" s="11" t="s">
        <v>61</v>
      </c>
      <c r="U82" s="11" t="str">
        <f t="shared" si="1"/>
        <v>モールド変圧器標準仕様 / 三相 / 50Hz / 2000kVA</v>
      </c>
      <c r="V82" s="12">
        <v>5320</v>
      </c>
    </row>
    <row r="83" spans="8:22">
      <c r="H83" s="11" t="s">
        <v>113</v>
      </c>
      <c r="O83" s="13" t="s">
        <v>8</v>
      </c>
      <c r="P83" s="13" t="s">
        <v>26</v>
      </c>
      <c r="Q83" s="13" t="s">
        <v>48</v>
      </c>
      <c r="R83" s="10">
        <v>60</v>
      </c>
      <c r="S83" s="11">
        <v>20</v>
      </c>
      <c r="T83" s="11" t="s">
        <v>62</v>
      </c>
      <c r="U83" s="11" t="str">
        <f t="shared" si="1"/>
        <v>モールド変圧器標準仕様 / 三相 / 60Hz / 20kVA</v>
      </c>
      <c r="V83" s="12">
        <v>167</v>
      </c>
    </row>
    <row r="84" spans="8:22">
      <c r="H84" s="11" t="s">
        <v>114</v>
      </c>
      <c r="O84" s="13" t="s">
        <v>8</v>
      </c>
      <c r="P84" s="13" t="s">
        <v>26</v>
      </c>
      <c r="Q84" s="13" t="s">
        <v>48</v>
      </c>
      <c r="R84" s="13">
        <v>60</v>
      </c>
      <c r="S84" s="11">
        <v>30</v>
      </c>
      <c r="T84" s="11" t="s">
        <v>63</v>
      </c>
      <c r="U84" s="11" t="str">
        <f t="shared" si="1"/>
        <v>モールド変圧器標準仕様 / 三相 / 60Hz / 30kVA</v>
      </c>
      <c r="V84" s="12">
        <v>220</v>
      </c>
    </row>
    <row r="85" spans="8:22">
      <c r="H85" s="11" t="s">
        <v>115</v>
      </c>
      <c r="O85" s="13" t="s">
        <v>8</v>
      </c>
      <c r="P85" s="13" t="s">
        <v>26</v>
      </c>
      <c r="Q85" s="13" t="s">
        <v>48</v>
      </c>
      <c r="R85" s="13">
        <v>60</v>
      </c>
      <c r="S85" s="11">
        <v>50</v>
      </c>
      <c r="T85" s="11" t="s">
        <v>64</v>
      </c>
      <c r="U85" s="11" t="str">
        <f t="shared" si="1"/>
        <v>モールド変圧器標準仕様 / 三相 / 60Hz / 50kVA</v>
      </c>
      <c r="V85" s="12">
        <v>311</v>
      </c>
    </row>
    <row r="86" spans="8:22">
      <c r="H86" s="11" t="s">
        <v>116</v>
      </c>
      <c r="O86" s="13" t="s">
        <v>8</v>
      </c>
      <c r="P86" s="13" t="s">
        <v>26</v>
      </c>
      <c r="Q86" s="13" t="s">
        <v>48</v>
      </c>
      <c r="R86" s="13">
        <v>60</v>
      </c>
      <c r="S86" s="11">
        <v>75</v>
      </c>
      <c r="T86" s="11" t="s">
        <v>65</v>
      </c>
      <c r="U86" s="11" t="str">
        <f t="shared" si="1"/>
        <v>モールド変圧器標準仕様 / 三相 / 60Hz / 75kVA</v>
      </c>
      <c r="V86" s="12">
        <v>409</v>
      </c>
    </row>
    <row r="87" spans="8:22">
      <c r="H87" s="11" t="s">
        <v>117</v>
      </c>
      <c r="O87" s="13" t="s">
        <v>8</v>
      </c>
      <c r="P87" s="13" t="s">
        <v>26</v>
      </c>
      <c r="Q87" s="13" t="s">
        <v>48</v>
      </c>
      <c r="R87" s="13">
        <v>60</v>
      </c>
      <c r="S87" s="11">
        <v>100</v>
      </c>
      <c r="T87" s="11" t="s">
        <v>66</v>
      </c>
      <c r="U87" s="11" t="str">
        <f t="shared" si="1"/>
        <v>モールド変圧器標準仕様 / 三相 / 60Hz / 100kVA</v>
      </c>
      <c r="V87" s="12">
        <v>496</v>
      </c>
    </row>
    <row r="88" spans="8:22">
      <c r="H88" s="11" t="s">
        <v>118</v>
      </c>
      <c r="O88" s="13" t="s">
        <v>8</v>
      </c>
      <c r="P88" s="13" t="s">
        <v>26</v>
      </c>
      <c r="Q88" s="13" t="s">
        <v>48</v>
      </c>
      <c r="R88" s="13">
        <v>60</v>
      </c>
      <c r="S88" s="11">
        <v>150</v>
      </c>
      <c r="T88" s="11" t="s">
        <v>67</v>
      </c>
      <c r="U88" s="11" t="str">
        <f t="shared" si="1"/>
        <v>モールド変圧器標準仕様 / 三相 / 60Hz / 150kVA</v>
      </c>
      <c r="V88" s="12">
        <v>653</v>
      </c>
    </row>
    <row r="89" spans="8:22">
      <c r="H89" s="11" t="s">
        <v>119</v>
      </c>
      <c r="O89" s="13" t="s">
        <v>8</v>
      </c>
      <c r="P89" s="13" t="s">
        <v>26</v>
      </c>
      <c r="Q89" s="13" t="s">
        <v>48</v>
      </c>
      <c r="R89" s="13">
        <v>60</v>
      </c>
      <c r="S89" s="11">
        <v>200</v>
      </c>
      <c r="T89" s="11" t="s">
        <v>68</v>
      </c>
      <c r="U89" s="11" t="str">
        <f t="shared" si="1"/>
        <v>モールド変圧器標準仕様 / 三相 / 60Hz / 200kVA</v>
      </c>
      <c r="V89" s="12">
        <v>792</v>
      </c>
    </row>
    <row r="90" spans="8:22">
      <c r="H90" s="11" t="s">
        <v>120</v>
      </c>
      <c r="O90" s="13" t="s">
        <v>8</v>
      </c>
      <c r="P90" s="13" t="s">
        <v>26</v>
      </c>
      <c r="Q90" s="13" t="s">
        <v>48</v>
      </c>
      <c r="R90" s="13">
        <v>60</v>
      </c>
      <c r="S90" s="11">
        <v>300</v>
      </c>
      <c r="T90" s="11" t="s">
        <v>69</v>
      </c>
      <c r="U90" s="11" t="str">
        <f t="shared" si="1"/>
        <v>モールド変圧器標準仕様 / 三相 / 60Hz / 300kVA</v>
      </c>
      <c r="V90" s="12">
        <v>1040</v>
      </c>
    </row>
    <row r="91" spans="8:22">
      <c r="H91" s="11" t="s">
        <v>121</v>
      </c>
      <c r="O91" s="13" t="s">
        <v>8</v>
      </c>
      <c r="P91" s="13" t="s">
        <v>26</v>
      </c>
      <c r="Q91" s="13" t="s">
        <v>48</v>
      </c>
      <c r="R91" s="13">
        <v>60</v>
      </c>
      <c r="S91" s="11">
        <v>500</v>
      </c>
      <c r="T91" s="11" t="s">
        <v>70</v>
      </c>
      <c r="U91" s="11" t="str">
        <f t="shared" si="1"/>
        <v>モールド変圧器標準仕様 / 三相 / 60Hz / 500kVA</v>
      </c>
      <c r="V91" s="12">
        <v>1470</v>
      </c>
    </row>
    <row r="92" spans="8:22">
      <c r="H92" s="11" t="s">
        <v>122</v>
      </c>
      <c r="O92" s="13" t="s">
        <v>8</v>
      </c>
      <c r="P92" s="13" t="s">
        <v>26</v>
      </c>
      <c r="Q92" s="13" t="s">
        <v>48</v>
      </c>
      <c r="R92" s="13">
        <v>60</v>
      </c>
      <c r="S92" s="11">
        <v>750</v>
      </c>
      <c r="T92" s="11" t="s">
        <v>71</v>
      </c>
      <c r="U92" s="11" t="str">
        <f t="shared" si="1"/>
        <v>モールド変圧器標準仕様 / 三相 / 60Hz / 750kVA</v>
      </c>
      <c r="V92" s="12">
        <v>2550</v>
      </c>
    </row>
    <row r="93" spans="8:22">
      <c r="H93" s="11" t="s">
        <v>123</v>
      </c>
      <c r="O93" s="13" t="s">
        <v>8</v>
      </c>
      <c r="P93" s="13" t="s">
        <v>26</v>
      </c>
      <c r="Q93" s="13" t="s">
        <v>48</v>
      </c>
      <c r="R93" s="13">
        <v>60</v>
      </c>
      <c r="S93" s="11">
        <v>1000</v>
      </c>
      <c r="T93" s="11" t="s">
        <v>72</v>
      </c>
      <c r="U93" s="11" t="str">
        <f t="shared" si="1"/>
        <v>モールド変圧器標準仕様 / 三相 / 60Hz / 1000kVA</v>
      </c>
      <c r="V93" s="12">
        <v>3150</v>
      </c>
    </row>
    <row r="94" spans="8:22">
      <c r="H94" s="11" t="s">
        <v>124</v>
      </c>
      <c r="O94" s="13" t="s">
        <v>8</v>
      </c>
      <c r="P94" s="13" t="s">
        <v>26</v>
      </c>
      <c r="Q94" s="13" t="s">
        <v>48</v>
      </c>
      <c r="R94" s="13">
        <v>60</v>
      </c>
      <c r="S94" s="11">
        <v>1500</v>
      </c>
      <c r="T94" s="11" t="s">
        <v>73</v>
      </c>
      <c r="U94" s="11" t="str">
        <f t="shared" si="1"/>
        <v>モールド変圧器標準仕様 / 三相 / 60Hz / 1500kVA</v>
      </c>
      <c r="V94" s="12">
        <v>4250</v>
      </c>
    </row>
    <row r="95" spans="8:22">
      <c r="H95" s="11" t="s">
        <v>125</v>
      </c>
      <c r="O95" s="15" t="s">
        <v>8</v>
      </c>
      <c r="P95" s="15" t="s">
        <v>26</v>
      </c>
      <c r="Q95" s="14" t="s">
        <v>48</v>
      </c>
      <c r="R95" s="14">
        <v>60</v>
      </c>
      <c r="S95" s="11">
        <v>2000</v>
      </c>
      <c r="T95" s="11" t="s">
        <v>74</v>
      </c>
      <c r="U95" s="11" t="str">
        <f t="shared" si="1"/>
        <v>モールド変圧器標準仕様 / 三相 / 60Hz / 2000kVA</v>
      </c>
      <c r="V95" s="12">
        <v>5250</v>
      </c>
    </row>
    <row r="96" spans="8:22">
      <c r="H96" s="11" t="s">
        <v>126</v>
      </c>
      <c r="O96" s="10" t="s">
        <v>25</v>
      </c>
      <c r="P96" s="10" t="s">
        <v>75</v>
      </c>
      <c r="Q96" s="10" t="s">
        <v>27</v>
      </c>
      <c r="R96" s="10">
        <v>50</v>
      </c>
      <c r="S96" s="11">
        <v>10</v>
      </c>
      <c r="T96" s="11" t="s">
        <v>76</v>
      </c>
      <c r="U96" s="11" t="str">
        <f t="shared" si="1"/>
        <v>油入変圧器準標準仕様 / 単相 / 50Hz / 10kVA</v>
      </c>
      <c r="V96" s="12">
        <v>66</v>
      </c>
    </row>
    <row r="97" spans="8:22">
      <c r="H97" s="11" t="s">
        <v>127</v>
      </c>
      <c r="O97" s="13" t="s">
        <v>25</v>
      </c>
      <c r="P97" s="13" t="s">
        <v>75</v>
      </c>
      <c r="Q97" s="13" t="s">
        <v>27</v>
      </c>
      <c r="R97" s="13">
        <v>50</v>
      </c>
      <c r="S97" s="11">
        <v>20</v>
      </c>
      <c r="T97" s="11" t="s">
        <v>77</v>
      </c>
      <c r="U97" s="11" t="str">
        <f t="shared" si="1"/>
        <v>油入変圧器準標準仕様 / 単相 / 50Hz / 20kVA</v>
      </c>
      <c r="V97" s="12">
        <v>110</v>
      </c>
    </row>
    <row r="98" spans="8:22">
      <c r="O98" s="13" t="s">
        <v>25</v>
      </c>
      <c r="P98" s="13" t="s">
        <v>75</v>
      </c>
      <c r="Q98" s="13" t="s">
        <v>27</v>
      </c>
      <c r="R98" s="13">
        <v>50</v>
      </c>
      <c r="S98" s="11">
        <v>30</v>
      </c>
      <c r="T98" s="11" t="s">
        <v>78</v>
      </c>
      <c r="U98" s="11" t="str">
        <f t="shared" si="1"/>
        <v>油入変圧器準標準仕様 / 単相 / 50Hz / 30kVA</v>
      </c>
      <c r="V98" s="12">
        <v>148</v>
      </c>
    </row>
    <row r="99" spans="8:22">
      <c r="O99" s="13" t="s">
        <v>25</v>
      </c>
      <c r="P99" s="13" t="s">
        <v>75</v>
      </c>
      <c r="Q99" s="13" t="s">
        <v>27</v>
      </c>
      <c r="R99" s="13">
        <v>50</v>
      </c>
      <c r="S99" s="11">
        <v>50</v>
      </c>
      <c r="T99" s="11" t="s">
        <v>79</v>
      </c>
      <c r="U99" s="11" t="str">
        <f t="shared" si="1"/>
        <v>油入変圧器準標準仕様 / 単相 / 50Hz / 50kVA</v>
      </c>
      <c r="V99" s="12">
        <v>215</v>
      </c>
    </row>
    <row r="100" spans="8:22">
      <c r="O100" s="13" t="s">
        <v>25</v>
      </c>
      <c r="P100" s="13" t="s">
        <v>75</v>
      </c>
      <c r="Q100" s="13" t="s">
        <v>27</v>
      </c>
      <c r="R100" s="13">
        <v>50</v>
      </c>
      <c r="S100" s="11">
        <v>75</v>
      </c>
      <c r="T100" s="11" t="s">
        <v>80</v>
      </c>
      <c r="U100" s="11" t="str">
        <f t="shared" si="1"/>
        <v>油入変圧器準標準仕様 / 単相 / 50Hz / 75kVA</v>
      </c>
      <c r="V100" s="12">
        <v>290</v>
      </c>
    </row>
    <row r="101" spans="8:22">
      <c r="O101" s="13" t="s">
        <v>25</v>
      </c>
      <c r="P101" s="13" t="s">
        <v>75</v>
      </c>
      <c r="Q101" s="13" t="s">
        <v>27</v>
      </c>
      <c r="R101" s="13">
        <v>50</v>
      </c>
      <c r="S101" s="11">
        <v>100</v>
      </c>
      <c r="T101" s="11" t="s">
        <v>81</v>
      </c>
      <c r="U101" s="11" t="str">
        <f t="shared" si="1"/>
        <v>油入変圧器準標準仕様 / 単相 / 50Hz / 100kVA</v>
      </c>
      <c r="V101" s="12">
        <v>358</v>
      </c>
    </row>
    <row r="102" spans="8:22">
      <c r="O102" s="13" t="s">
        <v>25</v>
      </c>
      <c r="P102" s="13" t="s">
        <v>75</v>
      </c>
      <c r="Q102" s="13" t="s">
        <v>27</v>
      </c>
      <c r="R102" s="13">
        <v>50</v>
      </c>
      <c r="S102" s="11">
        <v>150</v>
      </c>
      <c r="T102" s="11" t="s">
        <v>82</v>
      </c>
      <c r="U102" s="11" t="str">
        <f t="shared" si="1"/>
        <v>油入変圧器準標準仕様 / 単相 / 50Hz / 150kVA</v>
      </c>
      <c r="V102" s="12">
        <v>482</v>
      </c>
    </row>
    <row r="103" spans="8:22">
      <c r="O103" s="13" t="s">
        <v>25</v>
      </c>
      <c r="P103" s="13" t="s">
        <v>75</v>
      </c>
      <c r="Q103" s="13" t="s">
        <v>27</v>
      </c>
      <c r="R103" s="13">
        <v>50</v>
      </c>
      <c r="S103" s="11">
        <v>200</v>
      </c>
      <c r="T103" s="11" t="s">
        <v>83</v>
      </c>
      <c r="U103" s="11" t="str">
        <f t="shared" si="1"/>
        <v>油入変圧器準標準仕様 / 単相 / 50Hz / 200kVA</v>
      </c>
      <c r="V103" s="12">
        <v>595</v>
      </c>
    </row>
    <row r="104" spans="8:22">
      <c r="O104" s="13" t="s">
        <v>25</v>
      </c>
      <c r="P104" s="13" t="s">
        <v>75</v>
      </c>
      <c r="Q104" s="13" t="s">
        <v>27</v>
      </c>
      <c r="R104" s="13">
        <v>50</v>
      </c>
      <c r="S104" s="11">
        <v>300</v>
      </c>
      <c r="T104" s="11" t="s">
        <v>84</v>
      </c>
      <c r="U104" s="11" t="str">
        <f t="shared" si="1"/>
        <v>油入変圧器準標準仕様 / 単相 / 50Hz / 300kVA</v>
      </c>
      <c r="V104" s="12">
        <v>801</v>
      </c>
    </row>
    <row r="105" spans="8:22">
      <c r="O105" s="13" t="s">
        <v>25</v>
      </c>
      <c r="P105" s="13" t="s">
        <v>75</v>
      </c>
      <c r="Q105" s="13" t="s">
        <v>27</v>
      </c>
      <c r="R105" s="13">
        <v>50</v>
      </c>
      <c r="S105" s="11">
        <v>500</v>
      </c>
      <c r="T105" s="11" t="s">
        <v>85</v>
      </c>
      <c r="U105" s="11" t="str">
        <f t="shared" si="1"/>
        <v>油入変圧器準標準仕様 / 単相 / 50Hz / 500kVA</v>
      </c>
      <c r="V105" s="12">
        <v>1160</v>
      </c>
    </row>
    <row r="106" spans="8:22">
      <c r="O106" s="13" t="s">
        <v>25</v>
      </c>
      <c r="P106" s="13" t="s">
        <v>75</v>
      </c>
      <c r="Q106" s="13" t="s">
        <v>27</v>
      </c>
      <c r="R106" s="14">
        <v>50</v>
      </c>
      <c r="S106" s="12" t="s">
        <v>86</v>
      </c>
      <c r="T106" s="11" t="s">
        <v>87</v>
      </c>
      <c r="U106" s="11" t="str">
        <f t="shared" si="1"/>
        <v>油入変圧器準標準仕様 / 単相 / 50Hz / 中間容量</v>
      </c>
      <c r="V106" s="12" t="s">
        <v>88</v>
      </c>
    </row>
    <row r="107" spans="8:22">
      <c r="O107" s="13" t="s">
        <v>25</v>
      </c>
      <c r="P107" s="13" t="s">
        <v>75</v>
      </c>
      <c r="Q107" s="13" t="s">
        <v>27</v>
      </c>
      <c r="R107" s="10">
        <v>60</v>
      </c>
      <c r="S107" s="11">
        <v>10</v>
      </c>
      <c r="T107" s="11" t="s">
        <v>89</v>
      </c>
      <c r="U107" s="11" t="str">
        <f t="shared" si="1"/>
        <v>油入変圧器準標準仕様 / 単相 / 60Hz / 10kVA</v>
      </c>
      <c r="V107" s="12">
        <v>64</v>
      </c>
    </row>
    <row r="108" spans="8:22">
      <c r="O108" s="13" t="s">
        <v>25</v>
      </c>
      <c r="P108" s="13" t="s">
        <v>75</v>
      </c>
      <c r="Q108" s="13" t="s">
        <v>27</v>
      </c>
      <c r="R108" s="13">
        <v>60</v>
      </c>
      <c r="S108" s="11">
        <v>20</v>
      </c>
      <c r="T108" s="11" t="s">
        <v>90</v>
      </c>
      <c r="U108" s="11" t="str">
        <f t="shared" si="1"/>
        <v>油入変圧器準標準仕様 / 単相 / 60Hz / 20kVA</v>
      </c>
      <c r="V108" s="12">
        <v>107</v>
      </c>
    </row>
    <row r="109" spans="8:22">
      <c r="O109" s="13" t="s">
        <v>25</v>
      </c>
      <c r="P109" s="13" t="s">
        <v>75</v>
      </c>
      <c r="Q109" s="13" t="s">
        <v>27</v>
      </c>
      <c r="R109" s="13">
        <v>60</v>
      </c>
      <c r="S109" s="11">
        <v>30</v>
      </c>
      <c r="T109" s="11" t="s">
        <v>91</v>
      </c>
      <c r="U109" s="11" t="str">
        <f t="shared" si="1"/>
        <v>油入変圧器準標準仕様 / 単相 / 60Hz / 30kVA</v>
      </c>
      <c r="V109" s="12">
        <v>143</v>
      </c>
    </row>
    <row r="110" spans="8:22">
      <c r="O110" s="13" t="s">
        <v>25</v>
      </c>
      <c r="P110" s="13" t="s">
        <v>75</v>
      </c>
      <c r="Q110" s="13" t="s">
        <v>27</v>
      </c>
      <c r="R110" s="13">
        <v>60</v>
      </c>
      <c r="S110" s="11">
        <v>50</v>
      </c>
      <c r="T110" s="11" t="s">
        <v>92</v>
      </c>
      <c r="U110" s="11" t="str">
        <f t="shared" si="1"/>
        <v>油入変圧器準標準仕様 / 単相 / 60Hz / 50kVA</v>
      </c>
      <c r="V110" s="12">
        <v>208</v>
      </c>
    </row>
    <row r="111" spans="8:22">
      <c r="O111" s="13" t="s">
        <v>25</v>
      </c>
      <c r="P111" s="13" t="s">
        <v>75</v>
      </c>
      <c r="Q111" s="13" t="s">
        <v>27</v>
      </c>
      <c r="R111" s="13">
        <v>60</v>
      </c>
      <c r="S111" s="11">
        <v>75</v>
      </c>
      <c r="T111" s="11" t="s">
        <v>93</v>
      </c>
      <c r="U111" s="11" t="str">
        <f t="shared" si="1"/>
        <v>油入変圧器準標準仕様 / 単相 / 60Hz / 75kVA</v>
      </c>
      <c r="V111" s="12">
        <v>279</v>
      </c>
    </row>
    <row r="112" spans="8:22">
      <c r="O112" s="13" t="s">
        <v>25</v>
      </c>
      <c r="P112" s="13" t="s">
        <v>75</v>
      </c>
      <c r="Q112" s="13" t="s">
        <v>27</v>
      </c>
      <c r="R112" s="13">
        <v>60</v>
      </c>
      <c r="S112" s="11">
        <v>100</v>
      </c>
      <c r="T112" s="11" t="s">
        <v>94</v>
      </c>
      <c r="U112" s="11" t="str">
        <f t="shared" si="1"/>
        <v>油入変圧器準標準仕様 / 単相 / 60Hz / 100kVA</v>
      </c>
      <c r="V112" s="12">
        <v>344</v>
      </c>
    </row>
    <row r="113" spans="15:22">
      <c r="O113" s="13" t="s">
        <v>25</v>
      </c>
      <c r="P113" s="13" t="s">
        <v>75</v>
      </c>
      <c r="Q113" s="13" t="s">
        <v>27</v>
      </c>
      <c r="R113" s="13">
        <v>60</v>
      </c>
      <c r="S113" s="11">
        <v>150</v>
      </c>
      <c r="T113" s="11" t="s">
        <v>95</v>
      </c>
      <c r="U113" s="11" t="str">
        <f t="shared" si="1"/>
        <v>油入変圧器準標準仕様 / 単相 / 60Hz / 150kVA</v>
      </c>
      <c r="V113" s="12">
        <v>461</v>
      </c>
    </row>
    <row r="114" spans="15:22">
      <c r="O114" s="13" t="s">
        <v>25</v>
      </c>
      <c r="P114" s="13" t="s">
        <v>75</v>
      </c>
      <c r="Q114" s="13" t="s">
        <v>27</v>
      </c>
      <c r="R114" s="13">
        <v>60</v>
      </c>
      <c r="S114" s="11">
        <v>200</v>
      </c>
      <c r="T114" s="11" t="s">
        <v>96</v>
      </c>
      <c r="U114" s="11" t="str">
        <f t="shared" si="1"/>
        <v>油入変圧器準標準仕様 / 単相 / 60Hz / 200kVA</v>
      </c>
      <c r="V114" s="12">
        <v>568</v>
      </c>
    </row>
    <row r="115" spans="15:22">
      <c r="O115" s="13" t="s">
        <v>25</v>
      </c>
      <c r="P115" s="13" t="s">
        <v>75</v>
      </c>
      <c r="Q115" s="13" t="s">
        <v>27</v>
      </c>
      <c r="R115" s="13">
        <v>60</v>
      </c>
      <c r="S115" s="11">
        <v>300</v>
      </c>
      <c r="T115" s="11" t="s">
        <v>97</v>
      </c>
      <c r="U115" s="11" t="str">
        <f t="shared" si="1"/>
        <v>油入変圧器準標準仕様 / 単相 / 60Hz / 300kVA</v>
      </c>
      <c r="V115" s="12">
        <v>763</v>
      </c>
    </row>
    <row r="116" spans="15:22">
      <c r="O116" s="13" t="s">
        <v>25</v>
      </c>
      <c r="P116" s="13" t="s">
        <v>75</v>
      </c>
      <c r="Q116" s="13" t="s">
        <v>27</v>
      </c>
      <c r="R116" s="13">
        <v>60</v>
      </c>
      <c r="S116" s="11">
        <v>500</v>
      </c>
      <c r="T116" s="11" t="s">
        <v>98</v>
      </c>
      <c r="U116" s="11" t="str">
        <f t="shared" si="1"/>
        <v>油入変圧器準標準仕様 / 単相 / 60Hz / 500kVA</v>
      </c>
      <c r="V116" s="12">
        <v>1100</v>
      </c>
    </row>
    <row r="117" spans="15:22">
      <c r="O117" s="13" t="s">
        <v>25</v>
      </c>
      <c r="P117" s="13" t="s">
        <v>75</v>
      </c>
      <c r="Q117" s="13" t="s">
        <v>27</v>
      </c>
      <c r="R117" s="13">
        <v>60</v>
      </c>
      <c r="S117" s="12" t="s">
        <v>86</v>
      </c>
      <c r="T117" s="11" t="s">
        <v>99</v>
      </c>
      <c r="U117" s="11" t="str">
        <f t="shared" si="1"/>
        <v>油入変圧器準標準仕様 / 単相 / 60Hz / 中間容量</v>
      </c>
      <c r="V117" s="12" t="s">
        <v>88</v>
      </c>
    </row>
    <row r="118" spans="15:22">
      <c r="O118" s="13" t="s">
        <v>25</v>
      </c>
      <c r="P118" s="13" t="s">
        <v>75</v>
      </c>
      <c r="Q118" s="10" t="s">
        <v>48</v>
      </c>
      <c r="R118" s="10">
        <v>50</v>
      </c>
      <c r="S118" s="11">
        <v>20</v>
      </c>
      <c r="T118" s="11" t="s">
        <v>100</v>
      </c>
      <c r="U118" s="11" t="str">
        <f t="shared" si="1"/>
        <v>油入変圧器準標準仕様 / 三相 / 50Hz / 20kVA</v>
      </c>
      <c r="V118" s="12">
        <v>146</v>
      </c>
    </row>
    <row r="119" spans="15:22">
      <c r="O119" s="13" t="s">
        <v>25</v>
      </c>
      <c r="P119" s="13" t="s">
        <v>75</v>
      </c>
      <c r="Q119" s="13" t="s">
        <v>48</v>
      </c>
      <c r="R119" s="13">
        <v>50</v>
      </c>
      <c r="S119" s="11">
        <v>30</v>
      </c>
      <c r="T119" s="11" t="s">
        <v>101</v>
      </c>
      <c r="U119" s="11" t="str">
        <f t="shared" si="1"/>
        <v>油入変圧器準標準仕様 / 三相 / 50Hz / 30kVA</v>
      </c>
      <c r="V119" s="12">
        <v>194</v>
      </c>
    </row>
    <row r="120" spans="15:22">
      <c r="O120" s="13" t="s">
        <v>25</v>
      </c>
      <c r="P120" s="13" t="s">
        <v>75</v>
      </c>
      <c r="Q120" s="13" t="s">
        <v>48</v>
      </c>
      <c r="R120" s="13">
        <v>50</v>
      </c>
      <c r="S120" s="11">
        <v>50</v>
      </c>
      <c r="T120" s="11" t="s">
        <v>102</v>
      </c>
      <c r="U120" s="11" t="str">
        <f t="shared" si="1"/>
        <v>油入変圧器準標準仕様 / 三相 / 50Hz / 50kVA</v>
      </c>
      <c r="V120" s="12">
        <v>277</v>
      </c>
    </row>
    <row r="121" spans="15:22">
      <c r="O121" s="13" t="s">
        <v>25</v>
      </c>
      <c r="P121" s="13" t="s">
        <v>75</v>
      </c>
      <c r="Q121" s="13" t="s">
        <v>48</v>
      </c>
      <c r="R121" s="13">
        <v>50</v>
      </c>
      <c r="S121" s="11">
        <v>75</v>
      </c>
      <c r="T121" s="11" t="s">
        <v>103</v>
      </c>
      <c r="U121" s="11" t="str">
        <f t="shared" si="1"/>
        <v>油入変圧器準標準仕様 / 三相 / 50Hz / 75kVA</v>
      </c>
      <c r="V121" s="12">
        <v>368</v>
      </c>
    </row>
    <row r="122" spans="15:22">
      <c r="O122" s="13" t="s">
        <v>25</v>
      </c>
      <c r="P122" s="13" t="s">
        <v>75</v>
      </c>
      <c r="Q122" s="13" t="s">
        <v>48</v>
      </c>
      <c r="R122" s="13">
        <v>50</v>
      </c>
      <c r="S122" s="11">
        <v>100</v>
      </c>
      <c r="T122" s="11" t="s">
        <v>104</v>
      </c>
      <c r="U122" s="11" t="str">
        <f t="shared" si="1"/>
        <v>油入変圧器準標準仕様 / 三相 / 50Hz / 100kVA</v>
      </c>
      <c r="V122" s="12">
        <v>450</v>
      </c>
    </row>
    <row r="123" spans="15:22">
      <c r="O123" s="13" t="s">
        <v>25</v>
      </c>
      <c r="P123" s="13" t="s">
        <v>75</v>
      </c>
      <c r="Q123" s="13" t="s">
        <v>48</v>
      </c>
      <c r="R123" s="13">
        <v>50</v>
      </c>
      <c r="S123" s="11">
        <v>150</v>
      </c>
      <c r="T123" s="11" t="s">
        <v>105</v>
      </c>
      <c r="U123" s="11" t="str">
        <f t="shared" si="1"/>
        <v>油入変圧器準標準仕様 / 三相 / 50Hz / 150kVA</v>
      </c>
      <c r="V123" s="12">
        <v>597</v>
      </c>
    </row>
    <row r="124" spans="15:22">
      <c r="O124" s="13" t="s">
        <v>25</v>
      </c>
      <c r="P124" s="13" t="s">
        <v>75</v>
      </c>
      <c r="Q124" s="13" t="s">
        <v>48</v>
      </c>
      <c r="R124" s="13">
        <v>50</v>
      </c>
      <c r="S124" s="11">
        <v>200</v>
      </c>
      <c r="T124" s="11" t="s">
        <v>106</v>
      </c>
      <c r="U124" s="11" t="str">
        <f t="shared" si="1"/>
        <v>油入変圧器準標準仕様 / 三相 / 50Hz / 200kVA</v>
      </c>
      <c r="V124" s="12">
        <v>729</v>
      </c>
    </row>
    <row r="125" spans="15:22">
      <c r="O125" s="13" t="s">
        <v>25</v>
      </c>
      <c r="P125" s="13" t="s">
        <v>75</v>
      </c>
      <c r="Q125" s="13" t="s">
        <v>48</v>
      </c>
      <c r="R125" s="13">
        <v>50</v>
      </c>
      <c r="S125" s="11">
        <v>300</v>
      </c>
      <c r="T125" s="11" t="s">
        <v>107</v>
      </c>
      <c r="U125" s="11" t="str">
        <f t="shared" si="1"/>
        <v>油入変圧器準標準仕様 / 三相 / 50Hz / 300kVA</v>
      </c>
      <c r="V125" s="12">
        <v>967</v>
      </c>
    </row>
    <row r="126" spans="15:22">
      <c r="O126" s="13" t="s">
        <v>25</v>
      </c>
      <c r="P126" s="13" t="s">
        <v>75</v>
      </c>
      <c r="Q126" s="13" t="s">
        <v>48</v>
      </c>
      <c r="R126" s="13">
        <v>50</v>
      </c>
      <c r="S126" s="11">
        <v>500</v>
      </c>
      <c r="T126" s="11" t="s">
        <v>108</v>
      </c>
      <c r="U126" s="11" t="str">
        <f t="shared" si="1"/>
        <v>油入変圧器準標準仕様 / 三相 / 50Hz / 500kVA</v>
      </c>
      <c r="V126" s="12">
        <v>1380</v>
      </c>
    </row>
    <row r="127" spans="15:22">
      <c r="O127" s="13" t="s">
        <v>25</v>
      </c>
      <c r="P127" s="13" t="s">
        <v>75</v>
      </c>
      <c r="Q127" s="13" t="s">
        <v>48</v>
      </c>
      <c r="R127" s="13">
        <v>50</v>
      </c>
      <c r="S127" s="11">
        <v>750</v>
      </c>
      <c r="T127" s="11" t="s">
        <v>109</v>
      </c>
      <c r="U127" s="11" t="str">
        <f t="shared" si="1"/>
        <v>油入変圧器準標準仕様 / 三相 / 50Hz / 750kVA</v>
      </c>
      <c r="V127" s="12">
        <v>2580</v>
      </c>
    </row>
    <row r="128" spans="15:22">
      <c r="O128" s="13" t="s">
        <v>25</v>
      </c>
      <c r="P128" s="13" t="s">
        <v>75</v>
      </c>
      <c r="Q128" s="13" t="s">
        <v>48</v>
      </c>
      <c r="R128" s="13">
        <v>50</v>
      </c>
      <c r="S128" s="11">
        <v>1000</v>
      </c>
      <c r="T128" s="11" t="s">
        <v>110</v>
      </c>
      <c r="U128" s="11" t="str">
        <f t="shared" si="1"/>
        <v>油入変圧器準標準仕様 / 三相 / 50Hz / 1000kVA</v>
      </c>
      <c r="V128" s="12">
        <v>3260</v>
      </c>
    </row>
    <row r="129" spans="15:22">
      <c r="O129" s="13" t="s">
        <v>25</v>
      </c>
      <c r="P129" s="13" t="s">
        <v>75</v>
      </c>
      <c r="Q129" s="13" t="s">
        <v>48</v>
      </c>
      <c r="R129" s="13">
        <v>50</v>
      </c>
      <c r="S129" s="11">
        <v>1500</v>
      </c>
      <c r="T129" s="11" t="s">
        <v>111</v>
      </c>
      <c r="U129" s="11" t="str">
        <f t="shared" si="1"/>
        <v>油入変圧器準標準仕様 / 三相 / 50Hz / 1500kVA</v>
      </c>
      <c r="V129" s="12">
        <v>4530</v>
      </c>
    </row>
    <row r="130" spans="15:22">
      <c r="O130" s="13" t="s">
        <v>25</v>
      </c>
      <c r="P130" s="13" t="s">
        <v>75</v>
      </c>
      <c r="Q130" s="13" t="s">
        <v>48</v>
      </c>
      <c r="R130" s="13">
        <v>50</v>
      </c>
      <c r="S130" s="11">
        <v>2000</v>
      </c>
      <c r="T130" s="11" t="s">
        <v>112</v>
      </c>
      <c r="U130" s="11" t="str">
        <f t="shared" si="1"/>
        <v>油入変圧器準標準仕様 / 三相 / 50Hz / 2000kVA</v>
      </c>
      <c r="V130" s="12">
        <v>5710</v>
      </c>
    </row>
    <row r="131" spans="15:22">
      <c r="O131" s="13" t="s">
        <v>25</v>
      </c>
      <c r="P131" s="13" t="s">
        <v>75</v>
      </c>
      <c r="Q131" s="13" t="s">
        <v>48</v>
      </c>
      <c r="R131" s="14">
        <v>50</v>
      </c>
      <c r="S131" s="12" t="s">
        <v>86</v>
      </c>
      <c r="T131" s="11" t="s">
        <v>113</v>
      </c>
      <c r="U131" s="11" t="str">
        <f t="shared" si="1"/>
        <v>油入変圧器準標準仕様 / 三相 / 50Hz / 中間容量</v>
      </c>
      <c r="V131" s="12" t="s">
        <v>88</v>
      </c>
    </row>
    <row r="132" spans="15:22">
      <c r="O132" s="13" t="s">
        <v>25</v>
      </c>
      <c r="P132" s="13" t="s">
        <v>75</v>
      </c>
      <c r="Q132" s="13" t="s">
        <v>48</v>
      </c>
      <c r="R132" s="10">
        <v>60</v>
      </c>
      <c r="S132" s="11">
        <v>20</v>
      </c>
      <c r="T132" s="11" t="s">
        <v>114</v>
      </c>
      <c r="U132" s="11" t="str">
        <f t="shared" si="1"/>
        <v>油入変圧器準標準仕様 / 三相 / 60Hz / 20kVA</v>
      </c>
      <c r="V132" s="12">
        <v>145</v>
      </c>
    </row>
    <row r="133" spans="15:22">
      <c r="O133" s="13" t="s">
        <v>25</v>
      </c>
      <c r="P133" s="13" t="s">
        <v>75</v>
      </c>
      <c r="Q133" s="13" t="s">
        <v>48</v>
      </c>
      <c r="R133" s="13">
        <v>60</v>
      </c>
      <c r="S133" s="11">
        <v>30</v>
      </c>
      <c r="T133" s="11" t="s">
        <v>115</v>
      </c>
      <c r="U133" s="11" t="str">
        <f t="shared" ref="U133:U195" si="2">O133&amp;T133</f>
        <v>油入変圧器準標準仕様 / 三相 / 60Hz / 30kVA</v>
      </c>
      <c r="V133" s="12">
        <v>190</v>
      </c>
    </row>
    <row r="134" spans="15:22">
      <c r="O134" s="13" t="s">
        <v>25</v>
      </c>
      <c r="P134" s="13" t="s">
        <v>75</v>
      </c>
      <c r="Q134" s="13" t="s">
        <v>48</v>
      </c>
      <c r="R134" s="13">
        <v>60</v>
      </c>
      <c r="S134" s="11">
        <v>50</v>
      </c>
      <c r="T134" s="11" t="s">
        <v>116</v>
      </c>
      <c r="U134" s="11" t="str">
        <f t="shared" si="2"/>
        <v>油入変圧器準標準仕様 / 三相 / 60Hz / 50kVA</v>
      </c>
      <c r="V134" s="12">
        <v>269</v>
      </c>
    </row>
    <row r="135" spans="15:22">
      <c r="O135" s="13" t="s">
        <v>25</v>
      </c>
      <c r="P135" s="13" t="s">
        <v>75</v>
      </c>
      <c r="Q135" s="13" t="s">
        <v>48</v>
      </c>
      <c r="R135" s="13">
        <v>60</v>
      </c>
      <c r="S135" s="11">
        <v>75</v>
      </c>
      <c r="T135" s="11" t="s">
        <v>117</v>
      </c>
      <c r="U135" s="11" t="str">
        <f t="shared" si="2"/>
        <v>油入変圧器準標準仕様 / 三相 / 60Hz / 75kVA</v>
      </c>
      <c r="V135" s="12">
        <v>355</v>
      </c>
    </row>
    <row r="136" spans="15:22">
      <c r="O136" s="13" t="s">
        <v>25</v>
      </c>
      <c r="P136" s="13" t="s">
        <v>75</v>
      </c>
      <c r="Q136" s="13" t="s">
        <v>48</v>
      </c>
      <c r="R136" s="13">
        <v>60</v>
      </c>
      <c r="S136" s="11">
        <v>100</v>
      </c>
      <c r="T136" s="11" t="s">
        <v>118</v>
      </c>
      <c r="U136" s="11" t="str">
        <f t="shared" si="2"/>
        <v>油入変圧器準標準仕様 / 三相 / 60Hz / 100kVA</v>
      </c>
      <c r="V136" s="12">
        <v>431</v>
      </c>
    </row>
    <row r="137" spans="15:22">
      <c r="O137" s="13" t="s">
        <v>25</v>
      </c>
      <c r="P137" s="13" t="s">
        <v>75</v>
      </c>
      <c r="Q137" s="13" t="s">
        <v>48</v>
      </c>
      <c r="R137" s="13">
        <v>60</v>
      </c>
      <c r="S137" s="11">
        <v>150</v>
      </c>
      <c r="T137" s="11" t="s">
        <v>119</v>
      </c>
      <c r="U137" s="11" t="str">
        <f t="shared" si="2"/>
        <v>油入変圧器準標準仕様 / 三相 / 60Hz / 150kVA</v>
      </c>
      <c r="V137" s="12">
        <v>568</v>
      </c>
    </row>
    <row r="138" spans="15:22">
      <c r="O138" s="13" t="s">
        <v>25</v>
      </c>
      <c r="P138" s="13" t="s">
        <v>75</v>
      </c>
      <c r="Q138" s="13" t="s">
        <v>48</v>
      </c>
      <c r="R138" s="13">
        <v>60</v>
      </c>
      <c r="S138" s="11">
        <v>200</v>
      </c>
      <c r="T138" s="11" t="s">
        <v>120</v>
      </c>
      <c r="U138" s="11" t="str">
        <f t="shared" si="2"/>
        <v>油入変圧器準標準仕様 / 三相 / 60Hz / 200kVA</v>
      </c>
      <c r="V138" s="12">
        <v>691</v>
      </c>
    </row>
    <row r="139" spans="15:22">
      <c r="O139" s="13" t="s">
        <v>25</v>
      </c>
      <c r="P139" s="13" t="s">
        <v>75</v>
      </c>
      <c r="Q139" s="13" t="s">
        <v>48</v>
      </c>
      <c r="R139" s="13">
        <v>60</v>
      </c>
      <c r="S139" s="11">
        <v>300</v>
      </c>
      <c r="T139" s="11" t="s">
        <v>121</v>
      </c>
      <c r="U139" s="11" t="str">
        <f t="shared" si="2"/>
        <v>油入変圧器準標準仕様 / 三相 / 60Hz / 300kVA</v>
      </c>
      <c r="V139" s="12">
        <v>909</v>
      </c>
    </row>
    <row r="140" spans="15:22">
      <c r="O140" s="13" t="s">
        <v>25</v>
      </c>
      <c r="P140" s="13" t="s">
        <v>75</v>
      </c>
      <c r="Q140" s="13" t="s">
        <v>48</v>
      </c>
      <c r="R140" s="13">
        <v>60</v>
      </c>
      <c r="S140" s="11">
        <v>500</v>
      </c>
      <c r="T140" s="11" t="s">
        <v>122</v>
      </c>
      <c r="U140" s="11" t="str">
        <f t="shared" si="2"/>
        <v>油入変圧器準標準仕様 / 三相 / 60Hz / 500kVA</v>
      </c>
      <c r="V140" s="12">
        <v>1280</v>
      </c>
    </row>
    <row r="141" spans="15:22">
      <c r="O141" s="13" t="s">
        <v>25</v>
      </c>
      <c r="P141" s="13" t="s">
        <v>75</v>
      </c>
      <c r="Q141" s="13" t="s">
        <v>48</v>
      </c>
      <c r="R141" s="13">
        <v>60</v>
      </c>
      <c r="S141" s="11">
        <v>750</v>
      </c>
      <c r="T141" s="11" t="s">
        <v>123</v>
      </c>
      <c r="U141" s="11" t="str">
        <f t="shared" si="2"/>
        <v>油入変圧器準標準仕様 / 三相 / 60Hz / 750kVA</v>
      </c>
      <c r="V141" s="12">
        <v>2400</v>
      </c>
    </row>
    <row r="142" spans="15:22">
      <c r="O142" s="13" t="s">
        <v>25</v>
      </c>
      <c r="P142" s="13" t="s">
        <v>75</v>
      </c>
      <c r="Q142" s="13" t="s">
        <v>48</v>
      </c>
      <c r="R142" s="13">
        <v>60</v>
      </c>
      <c r="S142" s="11">
        <v>1000</v>
      </c>
      <c r="T142" s="11" t="s">
        <v>124</v>
      </c>
      <c r="U142" s="11" t="str">
        <f t="shared" si="2"/>
        <v>油入変圧器準標準仕様 / 三相 / 60Hz / 1000kVA</v>
      </c>
      <c r="V142" s="12">
        <v>3010</v>
      </c>
    </row>
    <row r="143" spans="15:22">
      <c r="O143" s="13" t="s">
        <v>25</v>
      </c>
      <c r="P143" s="13" t="s">
        <v>75</v>
      </c>
      <c r="Q143" s="13" t="s">
        <v>48</v>
      </c>
      <c r="R143" s="13">
        <v>60</v>
      </c>
      <c r="S143" s="11">
        <v>1500</v>
      </c>
      <c r="T143" s="11" t="s">
        <v>125</v>
      </c>
      <c r="U143" s="11" t="str">
        <f t="shared" si="2"/>
        <v>油入変圧器準標準仕様 / 三相 / 60Hz / 1500kVA</v>
      </c>
      <c r="V143" s="12">
        <v>4150</v>
      </c>
    </row>
    <row r="144" spans="15:22">
      <c r="O144" s="13" t="s">
        <v>25</v>
      </c>
      <c r="P144" s="16" t="s">
        <v>75</v>
      </c>
      <c r="Q144" s="13" t="s">
        <v>48</v>
      </c>
      <c r="R144" s="13">
        <v>60</v>
      </c>
      <c r="S144" s="11">
        <v>2000</v>
      </c>
      <c r="T144" s="11" t="s">
        <v>126</v>
      </c>
      <c r="U144" s="11" t="str">
        <f t="shared" si="2"/>
        <v>油入変圧器準標準仕様 / 三相 / 60Hz / 2000kVA</v>
      </c>
      <c r="V144" s="12">
        <v>5210</v>
      </c>
    </row>
    <row r="145" spans="15:22">
      <c r="O145" s="13" t="s">
        <v>25</v>
      </c>
      <c r="P145" s="16" t="s">
        <v>75</v>
      </c>
      <c r="Q145" s="13" t="s">
        <v>48</v>
      </c>
      <c r="R145" s="13">
        <v>60</v>
      </c>
      <c r="S145" s="12" t="s">
        <v>86</v>
      </c>
      <c r="T145" s="11" t="s">
        <v>127</v>
      </c>
      <c r="U145" s="11" t="str">
        <f t="shared" si="2"/>
        <v>油入変圧器準標準仕様 / 三相 / 60Hz / 中間容量</v>
      </c>
      <c r="V145" s="12" t="s">
        <v>88</v>
      </c>
    </row>
    <row r="146" spans="15:22">
      <c r="O146" s="10" t="s">
        <v>8</v>
      </c>
      <c r="P146" s="10" t="s">
        <v>75</v>
      </c>
      <c r="Q146" s="10" t="s">
        <v>27</v>
      </c>
      <c r="R146" s="10">
        <v>50</v>
      </c>
      <c r="S146" s="11">
        <v>10</v>
      </c>
      <c r="T146" s="11" t="s">
        <v>76</v>
      </c>
      <c r="U146" s="11" t="str">
        <f t="shared" si="2"/>
        <v>モールド変圧器準標準仕様 / 単相 / 50Hz / 10kVA</v>
      </c>
      <c r="V146" s="12">
        <v>83</v>
      </c>
    </row>
    <row r="147" spans="15:22">
      <c r="O147" s="13" t="s">
        <v>8</v>
      </c>
      <c r="P147" s="13" t="s">
        <v>75</v>
      </c>
      <c r="Q147" s="13" t="s">
        <v>27</v>
      </c>
      <c r="R147" s="13">
        <v>50</v>
      </c>
      <c r="S147" s="11">
        <v>20</v>
      </c>
      <c r="T147" s="11" t="s">
        <v>77</v>
      </c>
      <c r="U147" s="11" t="str">
        <f t="shared" si="2"/>
        <v>モールド変圧器準標準仕様 / 単相 / 50Hz / 20kVA</v>
      </c>
      <c r="V147" s="12">
        <v>133</v>
      </c>
    </row>
    <row r="148" spans="15:22">
      <c r="O148" s="13" t="s">
        <v>8</v>
      </c>
      <c r="P148" s="13" t="s">
        <v>75</v>
      </c>
      <c r="Q148" s="13" t="s">
        <v>27</v>
      </c>
      <c r="R148" s="13">
        <v>50</v>
      </c>
      <c r="S148" s="11">
        <v>30</v>
      </c>
      <c r="T148" s="11" t="s">
        <v>78</v>
      </c>
      <c r="U148" s="11" t="str">
        <f t="shared" si="2"/>
        <v>モールド変圧器準標準仕様 / 単相 / 50Hz / 30kVA</v>
      </c>
      <c r="V148" s="12">
        <v>175</v>
      </c>
    </row>
    <row r="149" spans="15:22">
      <c r="O149" s="13" t="s">
        <v>8</v>
      </c>
      <c r="P149" s="13" t="s">
        <v>75</v>
      </c>
      <c r="Q149" s="13" t="s">
        <v>27</v>
      </c>
      <c r="R149" s="13">
        <v>50</v>
      </c>
      <c r="S149" s="11">
        <v>50</v>
      </c>
      <c r="T149" s="11" t="s">
        <v>79</v>
      </c>
      <c r="U149" s="11" t="str">
        <f t="shared" si="2"/>
        <v>モールド変圧器準標準仕様 / 単相 / 50Hz / 50kVA</v>
      </c>
      <c r="V149" s="12">
        <v>247</v>
      </c>
    </row>
    <row r="150" spans="15:22">
      <c r="O150" s="13" t="s">
        <v>8</v>
      </c>
      <c r="P150" s="13" t="s">
        <v>75</v>
      </c>
      <c r="Q150" s="13" t="s">
        <v>27</v>
      </c>
      <c r="R150" s="13">
        <v>50</v>
      </c>
      <c r="S150" s="11">
        <v>75</v>
      </c>
      <c r="T150" s="11" t="s">
        <v>80</v>
      </c>
      <c r="U150" s="11" t="str">
        <f t="shared" si="2"/>
        <v>モールド変圧器準標準仕様 / 単相 / 50Hz / 75kVA</v>
      </c>
      <c r="V150" s="12">
        <v>325</v>
      </c>
    </row>
    <row r="151" spans="15:22">
      <c r="O151" s="13" t="s">
        <v>8</v>
      </c>
      <c r="P151" s="13" t="s">
        <v>75</v>
      </c>
      <c r="Q151" s="13" t="s">
        <v>27</v>
      </c>
      <c r="R151" s="13">
        <v>50</v>
      </c>
      <c r="S151" s="11">
        <v>100</v>
      </c>
      <c r="T151" s="11" t="s">
        <v>81</v>
      </c>
      <c r="U151" s="11" t="str">
        <f t="shared" si="2"/>
        <v>モールド変圧器準標準仕様 / 単相 / 50Hz / 100kVA</v>
      </c>
      <c r="V151" s="12">
        <v>395</v>
      </c>
    </row>
    <row r="152" spans="15:22">
      <c r="O152" s="13" t="s">
        <v>8</v>
      </c>
      <c r="P152" s="13" t="s">
        <v>75</v>
      </c>
      <c r="Q152" s="13" t="s">
        <v>27</v>
      </c>
      <c r="R152" s="13">
        <v>50</v>
      </c>
      <c r="S152" s="11">
        <v>150</v>
      </c>
      <c r="T152" s="11" t="s">
        <v>82</v>
      </c>
      <c r="U152" s="11" t="str">
        <f t="shared" si="2"/>
        <v>モールド変圧器準標準仕様 / 単相 / 50Hz / 150kVA</v>
      </c>
      <c r="V152" s="12">
        <v>519</v>
      </c>
    </row>
    <row r="153" spans="15:22">
      <c r="O153" s="13" t="s">
        <v>8</v>
      </c>
      <c r="P153" s="13" t="s">
        <v>75</v>
      </c>
      <c r="Q153" s="13" t="s">
        <v>27</v>
      </c>
      <c r="R153" s="13">
        <v>50</v>
      </c>
      <c r="S153" s="11">
        <v>200</v>
      </c>
      <c r="T153" s="11" t="s">
        <v>83</v>
      </c>
      <c r="U153" s="11" t="str">
        <f t="shared" si="2"/>
        <v>モールド変圧器準標準仕様 / 単相 / 50Hz / 200kVA</v>
      </c>
      <c r="V153" s="12">
        <v>630</v>
      </c>
    </row>
    <row r="154" spans="15:22">
      <c r="O154" s="13" t="s">
        <v>8</v>
      </c>
      <c r="P154" s="13" t="s">
        <v>75</v>
      </c>
      <c r="Q154" s="13" t="s">
        <v>27</v>
      </c>
      <c r="R154" s="13">
        <v>50</v>
      </c>
      <c r="S154" s="11">
        <v>300</v>
      </c>
      <c r="T154" s="11" t="s">
        <v>84</v>
      </c>
      <c r="U154" s="11" t="str">
        <f t="shared" si="2"/>
        <v>モールド変圧器準標準仕様 / 単相 / 50Hz / 300kVA</v>
      </c>
      <c r="V154" s="12">
        <v>829</v>
      </c>
    </row>
    <row r="155" spans="15:22">
      <c r="O155" s="13" t="s">
        <v>8</v>
      </c>
      <c r="P155" s="13" t="s">
        <v>75</v>
      </c>
      <c r="Q155" s="13" t="s">
        <v>27</v>
      </c>
      <c r="R155" s="13">
        <v>50</v>
      </c>
      <c r="S155" s="11">
        <v>500</v>
      </c>
      <c r="T155" s="11" t="s">
        <v>85</v>
      </c>
      <c r="U155" s="11" t="str">
        <f t="shared" si="2"/>
        <v>モールド変圧器準標準仕様 / 単相 / 50Hz / 500kVA</v>
      </c>
      <c r="V155" s="12">
        <v>1160</v>
      </c>
    </row>
    <row r="156" spans="15:22">
      <c r="O156" s="13" t="s">
        <v>8</v>
      </c>
      <c r="P156" s="13" t="s">
        <v>75</v>
      </c>
      <c r="Q156" s="13" t="s">
        <v>27</v>
      </c>
      <c r="R156" s="13">
        <v>50</v>
      </c>
      <c r="S156" s="12" t="s">
        <v>86</v>
      </c>
      <c r="T156" s="11" t="s">
        <v>87</v>
      </c>
      <c r="U156" s="11" t="str">
        <f t="shared" si="2"/>
        <v>モールド変圧器準標準仕様 / 単相 / 50Hz / 中間容量</v>
      </c>
      <c r="V156" s="12" t="s">
        <v>88</v>
      </c>
    </row>
    <row r="157" spans="15:22">
      <c r="O157" s="13" t="s">
        <v>8</v>
      </c>
      <c r="P157" s="13" t="s">
        <v>75</v>
      </c>
      <c r="Q157" s="13" t="s">
        <v>27</v>
      </c>
      <c r="R157" s="10">
        <v>60</v>
      </c>
      <c r="S157" s="11">
        <v>10</v>
      </c>
      <c r="T157" s="11" t="s">
        <v>89</v>
      </c>
      <c r="U157" s="11" t="str">
        <f t="shared" si="2"/>
        <v>モールド変圧器準標準仕様 / 単相 / 60Hz / 10kVA</v>
      </c>
      <c r="V157" s="12">
        <v>78</v>
      </c>
    </row>
    <row r="158" spans="15:22">
      <c r="O158" s="13" t="s">
        <v>8</v>
      </c>
      <c r="P158" s="13" t="s">
        <v>75</v>
      </c>
      <c r="Q158" s="13" t="s">
        <v>27</v>
      </c>
      <c r="R158" s="13">
        <v>60</v>
      </c>
      <c r="S158" s="11">
        <v>20</v>
      </c>
      <c r="T158" s="11" t="s">
        <v>90</v>
      </c>
      <c r="U158" s="11" t="str">
        <f t="shared" si="2"/>
        <v>モールド変圧器準標準仕様 / 単相 / 60Hz / 20kVA</v>
      </c>
      <c r="V158" s="12">
        <v>126</v>
      </c>
    </row>
    <row r="159" spans="15:22">
      <c r="O159" s="13" t="s">
        <v>8</v>
      </c>
      <c r="P159" s="13" t="s">
        <v>75</v>
      </c>
      <c r="Q159" s="13" t="s">
        <v>27</v>
      </c>
      <c r="R159" s="13">
        <v>60</v>
      </c>
      <c r="S159" s="11">
        <v>30</v>
      </c>
      <c r="T159" s="11" t="s">
        <v>91</v>
      </c>
      <c r="U159" s="11" t="str">
        <f t="shared" si="2"/>
        <v>モールド変圧器準標準仕様 / 単相 / 60Hz / 30kVA</v>
      </c>
      <c r="V159" s="12">
        <v>167</v>
      </c>
    </row>
    <row r="160" spans="15:22">
      <c r="O160" s="13" t="s">
        <v>8</v>
      </c>
      <c r="P160" s="13" t="s">
        <v>75</v>
      </c>
      <c r="Q160" s="13" t="s">
        <v>27</v>
      </c>
      <c r="R160" s="13">
        <v>60</v>
      </c>
      <c r="S160" s="11">
        <v>50</v>
      </c>
      <c r="T160" s="11" t="s">
        <v>92</v>
      </c>
      <c r="U160" s="11" t="str">
        <f t="shared" si="2"/>
        <v>モールド変圧器準標準仕様 / 単相 / 60Hz / 50kVA</v>
      </c>
      <c r="V160" s="12">
        <v>238</v>
      </c>
    </row>
    <row r="161" spans="15:22">
      <c r="O161" s="13" t="s">
        <v>8</v>
      </c>
      <c r="P161" s="13" t="s">
        <v>75</v>
      </c>
      <c r="Q161" s="13" t="s">
        <v>27</v>
      </c>
      <c r="R161" s="13">
        <v>60</v>
      </c>
      <c r="S161" s="11">
        <v>75</v>
      </c>
      <c r="T161" s="11" t="s">
        <v>93</v>
      </c>
      <c r="U161" s="11" t="str">
        <f t="shared" si="2"/>
        <v>モールド変圧器準標準仕様 / 単相 / 60Hz / 75kVA</v>
      </c>
      <c r="V161" s="12">
        <v>315</v>
      </c>
    </row>
    <row r="162" spans="15:22">
      <c r="O162" s="13" t="s">
        <v>8</v>
      </c>
      <c r="P162" s="13" t="s">
        <v>75</v>
      </c>
      <c r="Q162" s="13" t="s">
        <v>27</v>
      </c>
      <c r="R162" s="13">
        <v>60</v>
      </c>
      <c r="S162" s="11">
        <v>100</v>
      </c>
      <c r="T162" s="11" t="s">
        <v>94</v>
      </c>
      <c r="U162" s="11" t="str">
        <f t="shared" si="2"/>
        <v>モールド変圧器準標準仕様 / 単相 / 60Hz / 100kVA</v>
      </c>
      <c r="V162" s="12">
        <v>384</v>
      </c>
    </row>
    <row r="163" spans="15:22">
      <c r="O163" s="13" t="s">
        <v>8</v>
      </c>
      <c r="P163" s="13" t="s">
        <v>75</v>
      </c>
      <c r="Q163" s="13" t="s">
        <v>27</v>
      </c>
      <c r="R163" s="13">
        <v>60</v>
      </c>
      <c r="S163" s="11">
        <v>150</v>
      </c>
      <c r="T163" s="11" t="s">
        <v>95</v>
      </c>
      <c r="U163" s="11" t="str">
        <f t="shared" si="2"/>
        <v>モールド変圧器準標準仕様 / 単相 / 60Hz / 150kVA</v>
      </c>
      <c r="V163" s="12">
        <v>508</v>
      </c>
    </row>
    <row r="164" spans="15:22">
      <c r="O164" s="13" t="s">
        <v>8</v>
      </c>
      <c r="P164" s="13" t="s">
        <v>75</v>
      </c>
      <c r="Q164" s="13" t="s">
        <v>27</v>
      </c>
      <c r="R164" s="13">
        <v>60</v>
      </c>
      <c r="S164" s="11">
        <v>200</v>
      </c>
      <c r="T164" s="11" t="s">
        <v>96</v>
      </c>
      <c r="U164" s="11" t="str">
        <f t="shared" si="2"/>
        <v>モールド変圧器準標準仕様 / 単相 / 60Hz / 200kVA</v>
      </c>
      <c r="V164" s="12">
        <v>620</v>
      </c>
    </row>
    <row r="165" spans="15:22">
      <c r="O165" s="13" t="s">
        <v>8</v>
      </c>
      <c r="P165" s="13" t="s">
        <v>75</v>
      </c>
      <c r="Q165" s="13" t="s">
        <v>27</v>
      </c>
      <c r="R165" s="13">
        <v>60</v>
      </c>
      <c r="S165" s="11">
        <v>300</v>
      </c>
      <c r="T165" s="11" t="s">
        <v>97</v>
      </c>
      <c r="U165" s="11" t="str">
        <f t="shared" si="2"/>
        <v>モールド変圧器準標準仕様 / 単相 / 60Hz / 300kVA</v>
      </c>
      <c r="V165" s="12">
        <v>821</v>
      </c>
    </row>
    <row r="166" spans="15:22">
      <c r="O166" s="13" t="s">
        <v>8</v>
      </c>
      <c r="P166" s="13" t="s">
        <v>75</v>
      </c>
      <c r="Q166" s="13" t="s">
        <v>27</v>
      </c>
      <c r="R166" s="13">
        <v>60</v>
      </c>
      <c r="S166" s="11">
        <v>500</v>
      </c>
      <c r="T166" s="11" t="s">
        <v>98</v>
      </c>
      <c r="U166" s="11" t="str">
        <f t="shared" si="2"/>
        <v>モールド変圧器準標準仕様 / 単相 / 60Hz / 500kVA</v>
      </c>
      <c r="V166" s="12">
        <v>1160</v>
      </c>
    </row>
    <row r="167" spans="15:22">
      <c r="O167" s="13" t="s">
        <v>8</v>
      </c>
      <c r="P167" s="13" t="s">
        <v>75</v>
      </c>
      <c r="Q167" s="13" t="s">
        <v>27</v>
      </c>
      <c r="R167" s="13">
        <v>60</v>
      </c>
      <c r="S167" s="12" t="s">
        <v>86</v>
      </c>
      <c r="T167" s="11" t="s">
        <v>99</v>
      </c>
      <c r="U167" s="11" t="str">
        <f t="shared" si="2"/>
        <v>モールド変圧器準標準仕様 / 単相 / 60Hz / 中間容量</v>
      </c>
      <c r="V167" s="12" t="s">
        <v>88</v>
      </c>
    </row>
    <row r="168" spans="15:22">
      <c r="O168" s="13" t="s">
        <v>8</v>
      </c>
      <c r="P168" s="13" t="s">
        <v>75</v>
      </c>
      <c r="Q168" s="10" t="s">
        <v>48</v>
      </c>
      <c r="R168" s="10">
        <v>50</v>
      </c>
      <c r="S168" s="11">
        <v>20</v>
      </c>
      <c r="T168" s="11" t="s">
        <v>100</v>
      </c>
      <c r="U168" s="11" t="str">
        <f t="shared" si="2"/>
        <v>モールド変圧器準標準仕様 / 三相 / 50Hz / 20kVA</v>
      </c>
      <c r="V168" s="12">
        <v>180</v>
      </c>
    </row>
    <row r="169" spans="15:22">
      <c r="O169" s="13" t="s">
        <v>8</v>
      </c>
      <c r="P169" s="13" t="s">
        <v>75</v>
      </c>
      <c r="Q169" s="13" t="s">
        <v>48</v>
      </c>
      <c r="R169" s="13">
        <v>50</v>
      </c>
      <c r="S169" s="11">
        <v>30</v>
      </c>
      <c r="T169" s="11" t="s">
        <v>101</v>
      </c>
      <c r="U169" s="11" t="str">
        <f t="shared" si="2"/>
        <v>モールド変圧器準標準仕様 / 三相 / 50Hz / 30kVA</v>
      </c>
      <c r="V169" s="12">
        <v>236</v>
      </c>
    </row>
    <row r="170" spans="15:22">
      <c r="O170" s="13" t="s">
        <v>8</v>
      </c>
      <c r="P170" s="13" t="s">
        <v>75</v>
      </c>
      <c r="Q170" s="13" t="s">
        <v>48</v>
      </c>
      <c r="R170" s="13">
        <v>50</v>
      </c>
      <c r="S170" s="11">
        <v>50</v>
      </c>
      <c r="T170" s="11" t="s">
        <v>102</v>
      </c>
      <c r="U170" s="11" t="str">
        <f t="shared" si="2"/>
        <v>モールド変圧器準標準仕様 / 三相 / 50Hz / 50kVA</v>
      </c>
      <c r="V170" s="12">
        <v>330</v>
      </c>
    </row>
    <row r="171" spans="15:22">
      <c r="O171" s="13" t="s">
        <v>8</v>
      </c>
      <c r="P171" s="13" t="s">
        <v>75</v>
      </c>
      <c r="Q171" s="13" t="s">
        <v>48</v>
      </c>
      <c r="R171" s="13">
        <v>50</v>
      </c>
      <c r="S171" s="11">
        <v>75</v>
      </c>
      <c r="T171" s="11" t="s">
        <v>103</v>
      </c>
      <c r="U171" s="11" t="str">
        <f t="shared" si="2"/>
        <v>モールド変圧器準標準仕様 / 三相 / 50Hz / 75kVA</v>
      </c>
      <c r="V171" s="12">
        <v>431</v>
      </c>
    </row>
    <row r="172" spans="15:22">
      <c r="O172" s="13" t="s">
        <v>8</v>
      </c>
      <c r="P172" s="13" t="s">
        <v>75</v>
      </c>
      <c r="Q172" s="13" t="s">
        <v>48</v>
      </c>
      <c r="R172" s="13">
        <v>50</v>
      </c>
      <c r="S172" s="11">
        <v>100</v>
      </c>
      <c r="T172" s="11" t="s">
        <v>104</v>
      </c>
      <c r="U172" s="11" t="str">
        <f t="shared" si="2"/>
        <v>モールド変圧器準標準仕様 / 三相 / 50Hz / 100kVA</v>
      </c>
      <c r="V172" s="12">
        <v>521</v>
      </c>
    </row>
    <row r="173" spans="15:22">
      <c r="O173" s="13" t="s">
        <v>8</v>
      </c>
      <c r="P173" s="13" t="s">
        <v>75</v>
      </c>
      <c r="Q173" s="13" t="s">
        <v>48</v>
      </c>
      <c r="R173" s="13">
        <v>50</v>
      </c>
      <c r="S173" s="11">
        <v>150</v>
      </c>
      <c r="T173" s="11" t="s">
        <v>105</v>
      </c>
      <c r="U173" s="11" t="str">
        <f t="shared" si="2"/>
        <v>モールド変圧器準標準仕様 / 三相 / 50Hz / 150kVA</v>
      </c>
      <c r="V173" s="12">
        <v>681</v>
      </c>
    </row>
    <row r="174" spans="15:22">
      <c r="O174" s="13" t="s">
        <v>8</v>
      </c>
      <c r="P174" s="13" t="s">
        <v>75</v>
      </c>
      <c r="Q174" s="13" t="s">
        <v>48</v>
      </c>
      <c r="R174" s="13">
        <v>50</v>
      </c>
      <c r="S174" s="11">
        <v>200</v>
      </c>
      <c r="T174" s="11" t="s">
        <v>106</v>
      </c>
      <c r="U174" s="11" t="str">
        <f t="shared" si="2"/>
        <v>モールド変圧器準標準仕様 / 三相 / 50Hz / 200kVA</v>
      </c>
      <c r="V174" s="12">
        <v>824</v>
      </c>
    </row>
    <row r="175" spans="15:22">
      <c r="O175" s="13" t="s">
        <v>8</v>
      </c>
      <c r="P175" s="13" t="s">
        <v>75</v>
      </c>
      <c r="Q175" s="13" t="s">
        <v>48</v>
      </c>
      <c r="R175" s="13">
        <v>50</v>
      </c>
      <c r="S175" s="11">
        <v>300</v>
      </c>
      <c r="T175" s="11" t="s">
        <v>107</v>
      </c>
      <c r="U175" s="11" t="str">
        <f t="shared" si="2"/>
        <v>モールド変圧器準標準仕様 / 三相 / 50Hz / 300kVA</v>
      </c>
      <c r="V175" s="12">
        <v>1070</v>
      </c>
    </row>
    <row r="176" spans="15:22">
      <c r="O176" s="13" t="s">
        <v>8</v>
      </c>
      <c r="P176" s="13" t="s">
        <v>75</v>
      </c>
      <c r="Q176" s="13" t="s">
        <v>48</v>
      </c>
      <c r="R176" s="13">
        <v>50</v>
      </c>
      <c r="S176" s="11">
        <v>500</v>
      </c>
      <c r="T176" s="11" t="s">
        <v>108</v>
      </c>
      <c r="U176" s="11" t="str">
        <f t="shared" si="2"/>
        <v>モールド変圧器準標準仕様 / 三相 / 50Hz / 500kVA</v>
      </c>
      <c r="V176" s="12">
        <v>1500</v>
      </c>
    </row>
    <row r="177" spans="15:22">
      <c r="O177" s="13" t="s">
        <v>8</v>
      </c>
      <c r="P177" s="13" t="s">
        <v>75</v>
      </c>
      <c r="Q177" s="13" t="s">
        <v>48</v>
      </c>
      <c r="R177" s="13">
        <v>50</v>
      </c>
      <c r="S177" s="11">
        <v>750</v>
      </c>
      <c r="T177" s="11" t="s">
        <v>109</v>
      </c>
      <c r="U177" s="11" t="str">
        <f t="shared" si="2"/>
        <v>モールド変圧器準標準仕様 / 三相 / 50Hz / 750kVA</v>
      </c>
      <c r="V177" s="12">
        <v>2760</v>
      </c>
    </row>
    <row r="178" spans="15:22">
      <c r="O178" s="13" t="s">
        <v>8</v>
      </c>
      <c r="P178" s="13" t="s">
        <v>75</v>
      </c>
      <c r="Q178" s="13" t="s">
        <v>48</v>
      </c>
      <c r="R178" s="13">
        <v>50</v>
      </c>
      <c r="S178" s="11">
        <v>1000</v>
      </c>
      <c r="T178" s="11" t="s">
        <v>110</v>
      </c>
      <c r="U178" s="11" t="str">
        <f t="shared" si="2"/>
        <v>モールド変圧器準標準仕様 / 三相 / 50Hz / 1000kVA</v>
      </c>
      <c r="V178" s="12">
        <v>3390</v>
      </c>
    </row>
    <row r="179" spans="15:22">
      <c r="O179" s="13" t="s">
        <v>8</v>
      </c>
      <c r="P179" s="13" t="s">
        <v>75</v>
      </c>
      <c r="Q179" s="13" t="s">
        <v>48</v>
      </c>
      <c r="R179" s="13">
        <v>50</v>
      </c>
      <c r="S179" s="11">
        <v>1500</v>
      </c>
      <c r="T179" s="11" t="s">
        <v>111</v>
      </c>
      <c r="U179" s="11" t="str">
        <f t="shared" si="2"/>
        <v>モールド変圧器準標準仕様 / 三相 / 50Hz / 1500kVA</v>
      </c>
      <c r="V179" s="12">
        <v>4540</v>
      </c>
    </row>
    <row r="180" spans="15:22">
      <c r="O180" s="13" t="s">
        <v>8</v>
      </c>
      <c r="P180" s="13" t="s">
        <v>75</v>
      </c>
      <c r="Q180" s="13" t="s">
        <v>48</v>
      </c>
      <c r="R180" s="13">
        <v>50</v>
      </c>
      <c r="S180" s="11">
        <v>2000</v>
      </c>
      <c r="T180" s="11" t="s">
        <v>112</v>
      </c>
      <c r="U180" s="11" t="str">
        <f t="shared" si="2"/>
        <v>モールド変圧器準標準仕様 / 三相 / 50Hz / 2000kVA</v>
      </c>
      <c r="V180" s="12">
        <v>5580</v>
      </c>
    </row>
    <row r="181" spans="15:22">
      <c r="O181" s="13" t="s">
        <v>8</v>
      </c>
      <c r="P181" s="13" t="s">
        <v>75</v>
      </c>
      <c r="Q181" s="13" t="s">
        <v>48</v>
      </c>
      <c r="R181" s="14">
        <v>50</v>
      </c>
      <c r="S181" s="12" t="s">
        <v>86</v>
      </c>
      <c r="T181" s="11" t="s">
        <v>113</v>
      </c>
      <c r="U181" s="11" t="str">
        <f t="shared" si="2"/>
        <v>モールド変圧器準標準仕様 / 三相 / 50Hz / 中間容量</v>
      </c>
      <c r="V181" s="12" t="s">
        <v>88</v>
      </c>
    </row>
    <row r="182" spans="15:22">
      <c r="O182" s="13" t="s">
        <v>8</v>
      </c>
      <c r="P182" s="13" t="s">
        <v>75</v>
      </c>
      <c r="Q182" s="13" t="s">
        <v>48</v>
      </c>
      <c r="R182" s="10">
        <v>60</v>
      </c>
      <c r="S182" s="11">
        <v>20</v>
      </c>
      <c r="T182" s="11" t="s">
        <v>114</v>
      </c>
      <c r="U182" s="11" t="str">
        <f t="shared" si="2"/>
        <v>モールド変圧器準標準仕様 / 三相 / 60Hz / 20kVA</v>
      </c>
      <c r="V182" s="12">
        <v>176</v>
      </c>
    </row>
    <row r="183" spans="15:22">
      <c r="O183" s="13" t="s">
        <v>8</v>
      </c>
      <c r="P183" s="13" t="s">
        <v>75</v>
      </c>
      <c r="Q183" s="13" t="s">
        <v>48</v>
      </c>
      <c r="R183" s="13">
        <v>60</v>
      </c>
      <c r="S183" s="11">
        <v>30</v>
      </c>
      <c r="T183" s="11" t="s">
        <v>115</v>
      </c>
      <c r="U183" s="11" t="str">
        <f t="shared" si="2"/>
        <v>モールド変圧器準標準仕様 / 三相 / 60Hz / 30kVA</v>
      </c>
      <c r="V183" s="12">
        <v>231</v>
      </c>
    </row>
    <row r="184" spans="15:22">
      <c r="O184" s="13" t="s">
        <v>8</v>
      </c>
      <c r="P184" s="13" t="s">
        <v>75</v>
      </c>
      <c r="Q184" s="13" t="s">
        <v>48</v>
      </c>
      <c r="R184" s="13">
        <v>60</v>
      </c>
      <c r="S184" s="11">
        <v>50</v>
      </c>
      <c r="T184" s="11" t="s">
        <v>116</v>
      </c>
      <c r="U184" s="11" t="str">
        <f t="shared" si="2"/>
        <v>モールド変圧器準標準仕様 / 三相 / 60Hz / 50kVA</v>
      </c>
      <c r="V184" s="12">
        <v>327</v>
      </c>
    </row>
    <row r="185" spans="15:22">
      <c r="O185" s="13" t="s">
        <v>8</v>
      </c>
      <c r="P185" s="13" t="s">
        <v>75</v>
      </c>
      <c r="Q185" s="13" t="s">
        <v>48</v>
      </c>
      <c r="R185" s="13">
        <v>60</v>
      </c>
      <c r="S185" s="11">
        <v>75</v>
      </c>
      <c r="T185" s="11" t="s">
        <v>117</v>
      </c>
      <c r="U185" s="11" t="str">
        <f t="shared" si="2"/>
        <v>モールド変圧器準標準仕様 / 三相 / 60Hz / 75kVA</v>
      </c>
      <c r="V185" s="12">
        <v>429</v>
      </c>
    </row>
    <row r="186" spans="15:22">
      <c r="O186" s="13" t="s">
        <v>8</v>
      </c>
      <c r="P186" s="13" t="s">
        <v>75</v>
      </c>
      <c r="Q186" s="13" t="s">
        <v>48</v>
      </c>
      <c r="R186" s="13">
        <v>60</v>
      </c>
      <c r="S186" s="11">
        <v>100</v>
      </c>
      <c r="T186" s="11" t="s">
        <v>118</v>
      </c>
      <c r="U186" s="11" t="str">
        <f t="shared" si="2"/>
        <v>モールド変圧器準標準仕様 / 三相 / 60Hz / 100kVA</v>
      </c>
      <c r="V186" s="12">
        <v>521</v>
      </c>
    </row>
    <row r="187" spans="15:22">
      <c r="O187" s="13" t="s">
        <v>8</v>
      </c>
      <c r="P187" s="13" t="s">
        <v>75</v>
      </c>
      <c r="Q187" s="13" t="s">
        <v>48</v>
      </c>
      <c r="R187" s="13">
        <v>60</v>
      </c>
      <c r="S187" s="11">
        <v>150</v>
      </c>
      <c r="T187" s="11" t="s">
        <v>119</v>
      </c>
      <c r="U187" s="11" t="str">
        <f t="shared" si="2"/>
        <v>モールド変圧器準標準仕様 / 三相 / 60Hz / 150kVA</v>
      </c>
      <c r="V187" s="12">
        <v>685</v>
      </c>
    </row>
    <row r="188" spans="15:22">
      <c r="O188" s="13" t="s">
        <v>8</v>
      </c>
      <c r="P188" s="13" t="s">
        <v>75</v>
      </c>
      <c r="Q188" s="13" t="s">
        <v>48</v>
      </c>
      <c r="R188" s="13">
        <v>60</v>
      </c>
      <c r="S188" s="11">
        <v>200</v>
      </c>
      <c r="T188" s="11" t="s">
        <v>120</v>
      </c>
      <c r="U188" s="11" t="str">
        <f t="shared" si="2"/>
        <v>モールド変圧器準標準仕様 / 三相 / 60Hz / 200kVA</v>
      </c>
      <c r="V188" s="12">
        <v>832</v>
      </c>
    </row>
    <row r="189" spans="15:22">
      <c r="O189" s="13" t="s">
        <v>8</v>
      </c>
      <c r="P189" s="13" t="s">
        <v>75</v>
      </c>
      <c r="Q189" s="13" t="s">
        <v>48</v>
      </c>
      <c r="R189" s="13">
        <v>60</v>
      </c>
      <c r="S189" s="11">
        <v>300</v>
      </c>
      <c r="T189" s="11" t="s">
        <v>121</v>
      </c>
      <c r="U189" s="11" t="str">
        <f t="shared" si="2"/>
        <v>モールド変圧器準標準仕様 / 三相 / 60Hz / 300kVA</v>
      </c>
      <c r="V189" s="12">
        <v>1090</v>
      </c>
    </row>
    <row r="190" spans="15:22">
      <c r="O190" s="13" t="s">
        <v>8</v>
      </c>
      <c r="P190" s="13" t="s">
        <v>75</v>
      </c>
      <c r="Q190" s="13" t="s">
        <v>48</v>
      </c>
      <c r="R190" s="13">
        <v>60</v>
      </c>
      <c r="S190" s="11">
        <v>500</v>
      </c>
      <c r="T190" s="11" t="s">
        <v>122</v>
      </c>
      <c r="U190" s="11" t="str">
        <f t="shared" si="2"/>
        <v>モールド変圧器準標準仕様 / 三相 / 60Hz / 500kVA</v>
      </c>
      <c r="V190" s="12">
        <v>1540</v>
      </c>
    </row>
    <row r="191" spans="15:22">
      <c r="O191" s="13" t="s">
        <v>8</v>
      </c>
      <c r="P191" s="13" t="s">
        <v>75</v>
      </c>
      <c r="Q191" s="13" t="s">
        <v>48</v>
      </c>
      <c r="R191" s="13">
        <v>60</v>
      </c>
      <c r="S191" s="11">
        <v>750</v>
      </c>
      <c r="T191" s="11" t="s">
        <v>123</v>
      </c>
      <c r="U191" s="11" t="str">
        <f t="shared" si="2"/>
        <v>モールド変圧器準標準仕様 / 三相 / 60Hz / 750kVA</v>
      </c>
      <c r="V191" s="12">
        <v>2670</v>
      </c>
    </row>
    <row r="192" spans="15:22">
      <c r="O192" s="13" t="s">
        <v>8</v>
      </c>
      <c r="P192" s="13" t="s">
        <v>75</v>
      </c>
      <c r="Q192" s="13" t="s">
        <v>48</v>
      </c>
      <c r="R192" s="13">
        <v>60</v>
      </c>
      <c r="S192" s="11">
        <v>1000</v>
      </c>
      <c r="T192" s="11" t="s">
        <v>124</v>
      </c>
      <c r="U192" s="11" t="str">
        <f t="shared" si="2"/>
        <v>モールド変圧器準標準仕様 / 三相 / 60Hz / 1000kVA</v>
      </c>
      <c r="V192" s="12">
        <v>3310</v>
      </c>
    </row>
    <row r="193" spans="15:22">
      <c r="O193" s="13" t="s">
        <v>8</v>
      </c>
      <c r="P193" s="13" t="s">
        <v>75</v>
      </c>
      <c r="Q193" s="13" t="s">
        <v>48</v>
      </c>
      <c r="R193" s="13">
        <v>60</v>
      </c>
      <c r="S193" s="11">
        <v>1500</v>
      </c>
      <c r="T193" s="11" t="s">
        <v>125</v>
      </c>
      <c r="U193" s="11" t="str">
        <f t="shared" si="2"/>
        <v>モールド変圧器準標準仕様 / 三相 / 60Hz / 1500kVA</v>
      </c>
      <c r="V193" s="12">
        <v>4460</v>
      </c>
    </row>
    <row r="194" spans="15:22">
      <c r="O194" s="16" t="s">
        <v>8</v>
      </c>
      <c r="P194" s="16" t="s">
        <v>75</v>
      </c>
      <c r="Q194" s="13" t="s">
        <v>48</v>
      </c>
      <c r="R194" s="13">
        <v>60</v>
      </c>
      <c r="S194" s="11">
        <v>2000</v>
      </c>
      <c r="T194" s="11" t="s">
        <v>126</v>
      </c>
      <c r="U194" s="11" t="str">
        <f t="shared" si="2"/>
        <v>モールド変圧器準標準仕様 / 三相 / 60Hz / 2000kVA</v>
      </c>
      <c r="V194" s="12">
        <v>5510</v>
      </c>
    </row>
    <row r="195" spans="15:22">
      <c r="O195" s="15" t="s">
        <v>8</v>
      </c>
      <c r="P195" s="15" t="s">
        <v>75</v>
      </c>
      <c r="Q195" s="14" t="s">
        <v>48</v>
      </c>
      <c r="R195" s="14">
        <v>60</v>
      </c>
      <c r="S195" s="12" t="s">
        <v>86</v>
      </c>
      <c r="T195" s="11" t="s">
        <v>127</v>
      </c>
      <c r="U195" s="11" t="str">
        <f t="shared" si="2"/>
        <v>モールド変圧器準標準仕様 / 三相 / 60Hz / 中間容量</v>
      </c>
      <c r="V195" s="12" t="s">
        <v>88</v>
      </c>
    </row>
    <row r="196" spans="15:22">
      <c r="O196"/>
      <c r="P196"/>
      <c r="Q196"/>
      <c r="R196"/>
      <c r="S196"/>
      <c r="T196"/>
      <c r="U196"/>
      <c r="V196"/>
    </row>
  </sheetData>
  <autoFilter ref="T3:V3" xr:uid="{00000000-0009-0000-0000-000005000000}"/>
  <phoneticPr fontId="8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DAB-0854-4180-B4D4-C0D02889CF2E}">
  <sheetPr codeName="Sheet6"/>
  <dimension ref="A1:F13"/>
  <sheetViews>
    <sheetView workbookViewId="0">
      <selection activeCell="U5" sqref="U5"/>
    </sheetView>
  </sheetViews>
  <sheetFormatPr defaultRowHeight="14.25"/>
  <cols>
    <col min="1" max="1" width="45.125" bestFit="1" customWidth="1"/>
    <col min="2" max="2" width="9.5" bestFit="1" customWidth="1"/>
    <col min="3" max="3" width="5.625" bestFit="1" customWidth="1"/>
    <col min="4" max="4" width="12.125" bestFit="1" customWidth="1"/>
    <col min="5" max="5" width="37" bestFit="1" customWidth="1"/>
    <col min="6" max="6" width="19.75" bestFit="1" customWidth="1"/>
  </cols>
  <sheetData>
    <row r="1" spans="1:6">
      <c r="A1" t="s">
        <v>185</v>
      </c>
      <c r="B1" t="s">
        <v>186</v>
      </c>
      <c r="F1" t="s">
        <v>193</v>
      </c>
    </row>
    <row r="2" spans="1:6">
      <c r="A2" t="s">
        <v>191</v>
      </c>
      <c r="B2" t="s">
        <v>194</v>
      </c>
      <c r="C2" t="s">
        <v>150</v>
      </c>
      <c r="D2" t="s">
        <v>188</v>
      </c>
      <c r="E2" t="str">
        <f>A2&amp;B2&amp;C2&amp;D2</f>
        <v>油入変圧器単相50Hz500kVA以下</v>
      </c>
      <c r="F2" s="65">
        <v>1.25</v>
      </c>
    </row>
    <row r="3" spans="1:6">
      <c r="A3" t="s">
        <v>191</v>
      </c>
      <c r="B3" t="s">
        <v>194</v>
      </c>
      <c r="C3" t="s">
        <v>19</v>
      </c>
      <c r="D3" t="s">
        <v>188</v>
      </c>
      <c r="E3" t="str">
        <f t="shared" ref="E3:E13" si="0">A3&amp;B3&amp;C3&amp;D3</f>
        <v>油入変圧器単相60Hz500kVA以下</v>
      </c>
      <c r="F3" s="65">
        <v>1.25</v>
      </c>
    </row>
    <row r="4" spans="1:6">
      <c r="A4" t="s">
        <v>191</v>
      </c>
      <c r="B4" t="s">
        <v>195</v>
      </c>
      <c r="C4" t="s">
        <v>150</v>
      </c>
      <c r="D4" t="s">
        <v>188</v>
      </c>
      <c r="E4" t="str">
        <f t="shared" si="0"/>
        <v>油入変圧器三相50Hz500kVA以下</v>
      </c>
      <c r="F4" s="65">
        <v>1.25</v>
      </c>
    </row>
    <row r="5" spans="1:6">
      <c r="A5" t="s">
        <v>191</v>
      </c>
      <c r="B5" t="s">
        <v>48</v>
      </c>
      <c r="C5" t="s">
        <v>150</v>
      </c>
      <c r="D5" t="s">
        <v>189</v>
      </c>
      <c r="E5" t="str">
        <f t="shared" si="0"/>
        <v>油入変圧器三相50Hz500kVA超</v>
      </c>
      <c r="F5" s="65">
        <v>1.25</v>
      </c>
    </row>
    <row r="6" spans="1:6">
      <c r="A6" t="s">
        <v>191</v>
      </c>
      <c r="B6" t="s">
        <v>48</v>
      </c>
      <c r="C6" t="s">
        <v>19</v>
      </c>
      <c r="D6" t="s">
        <v>188</v>
      </c>
      <c r="E6" t="str">
        <f t="shared" si="0"/>
        <v>油入変圧器三相60Hz500kVA以下</v>
      </c>
      <c r="F6" s="65">
        <v>1.25</v>
      </c>
    </row>
    <row r="7" spans="1:6">
      <c r="A7" t="s">
        <v>191</v>
      </c>
      <c r="B7" t="s">
        <v>48</v>
      </c>
      <c r="C7" t="s">
        <v>19</v>
      </c>
      <c r="D7" t="s">
        <v>189</v>
      </c>
      <c r="E7" t="str">
        <f t="shared" si="0"/>
        <v>油入変圧器三相60Hz500kVA超</v>
      </c>
      <c r="F7" s="65">
        <v>1.25</v>
      </c>
    </row>
    <row r="8" spans="1:6">
      <c r="A8" t="s">
        <v>192</v>
      </c>
      <c r="B8" t="s">
        <v>187</v>
      </c>
      <c r="C8" t="s">
        <v>150</v>
      </c>
      <c r="D8" t="s">
        <v>188</v>
      </c>
      <c r="E8" t="str">
        <f t="shared" si="0"/>
        <v>モールド変圧器単相　50Hz500kVA以下</v>
      </c>
      <c r="F8" s="65">
        <v>1.25</v>
      </c>
    </row>
    <row r="9" spans="1:6">
      <c r="A9" t="s">
        <v>192</v>
      </c>
      <c r="B9" t="s">
        <v>187</v>
      </c>
      <c r="C9" t="s">
        <v>19</v>
      </c>
      <c r="D9" t="s">
        <v>188</v>
      </c>
      <c r="E9" t="str">
        <f t="shared" si="0"/>
        <v>モールド変圧器単相　60Hz500kVA以下</v>
      </c>
      <c r="F9" s="65">
        <v>1.25</v>
      </c>
    </row>
    <row r="10" spans="1:6">
      <c r="A10" t="s">
        <v>192</v>
      </c>
      <c r="B10" t="s">
        <v>190</v>
      </c>
      <c r="C10" t="s">
        <v>150</v>
      </c>
      <c r="D10" t="s">
        <v>188</v>
      </c>
      <c r="E10" t="str">
        <f t="shared" si="0"/>
        <v>モールド変圧器三相　50Hz500kVA以下</v>
      </c>
      <c r="F10" s="65">
        <v>1.25</v>
      </c>
    </row>
    <row r="11" spans="1:6">
      <c r="A11" t="s">
        <v>192</v>
      </c>
      <c r="B11" t="s">
        <v>190</v>
      </c>
      <c r="C11" t="s">
        <v>150</v>
      </c>
      <c r="D11" t="s">
        <v>189</v>
      </c>
      <c r="E11" t="str">
        <f t="shared" si="0"/>
        <v>モールド変圧器三相　50Hz500kVA超</v>
      </c>
      <c r="F11" s="65">
        <v>1.25</v>
      </c>
    </row>
    <row r="12" spans="1:6">
      <c r="A12" t="s">
        <v>192</v>
      </c>
      <c r="B12" t="s">
        <v>190</v>
      </c>
      <c r="C12" t="s">
        <v>19</v>
      </c>
      <c r="D12" t="s">
        <v>188</v>
      </c>
      <c r="E12" t="str">
        <f t="shared" si="0"/>
        <v>モールド変圧器三相　60Hz500kVA以下</v>
      </c>
      <c r="F12" s="65">
        <v>1.25</v>
      </c>
    </row>
    <row r="13" spans="1:6">
      <c r="A13" t="s">
        <v>192</v>
      </c>
      <c r="B13" t="s">
        <v>190</v>
      </c>
      <c r="C13" t="s">
        <v>19</v>
      </c>
      <c r="D13" t="s">
        <v>189</v>
      </c>
      <c r="E13" t="str">
        <f t="shared" si="0"/>
        <v>モールド変圧器三相　60Hz500kVA超</v>
      </c>
      <c r="F13" s="65">
        <v>1.25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Sheet1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2022-04-15T04:44:58Z</dcterms:modified>
</cp:coreProperties>
</file>