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F2A949E5-DA5C-4443-A7D5-E8E41029B611}" xr6:coauthVersionLast="47" xr6:coauthVersionMax="47" xr10:uidLastSave="{00000000-0000-0000-0000-000000000000}"/>
  <workbookProtection workbookAlgorithmName="SHA-512" workbookHashValue="acPlKMovFO9KdLZart1Tv2fF84un8KKdWhcD9oDimouKCb1ydpdwGgxt6gCrRGCnpd0QGuzAdYLQIcmM+v7J+Q==" workbookSaltValue="0i2l5I7l2Ei5/+JTf1+oew==" workbookSpinCount="100000" lockStructure="1"/>
  <bookViews>
    <workbookView xWindow="-110" yWindow="-110" windowWidth="19420" windowHeight="10420" tabRatio="609" xr2:uid="{00000000-000D-0000-FFFF-FFFF00000000}"/>
  </bookViews>
  <sheets>
    <sheet name="入力例" sheetId="18" r:id="rId1"/>
    <sheet name="新規登録用" sheetId="14" r:id="rId2"/>
    <sheet name="基準値" sheetId="19" r:id="rId3"/>
    <sheet name="登録申請メールテンプレート" sheetId="20"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入力例!$S$12</definedName>
    <definedName name="_">新規登録用!$S$12</definedName>
    <definedName name="_xlnm._FilterDatabase" localSheetId="2" hidden="1">基準値!#REF!</definedName>
    <definedName name="_xlnm._FilterDatabase" localSheetId="1" hidden="1">新規登録用!$A$11:$AH$11</definedName>
    <definedName name="_xlnm._FilterDatabase" localSheetId="0" hidden="1">入力例!$A$11:$AH$11</definedName>
    <definedName name="_xlnm.Print_Area" localSheetId="2">基準値!$A$1:$K$16</definedName>
    <definedName name="_xlnm.Print_Area" localSheetId="1">新規登録用!$A$1:$Y$62</definedName>
    <definedName name="_xlnm.Print_Area" localSheetId="3">登録申請メールテンプレート!$A$1:$B$28</definedName>
    <definedName name="_xlnm.Print_Area" localSheetId="0">入力例!$A$1:$Y$47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62" i="14" l="1"/>
  <c r="AG62" i="14"/>
  <c r="AH61" i="14"/>
  <c r="AG61" i="14"/>
  <c r="AH60" i="14"/>
  <c r="AG60" i="14"/>
  <c r="AH59" i="14"/>
  <c r="AG59" i="14"/>
  <c r="AH58" i="14"/>
  <c r="AG58" i="14"/>
  <c r="AH57" i="14"/>
  <c r="AG57" i="14"/>
  <c r="AH56" i="14"/>
  <c r="AG56" i="14"/>
  <c r="AH55" i="14"/>
  <c r="AG55" i="14"/>
  <c r="AH54" i="14"/>
  <c r="AG54" i="14"/>
  <c r="AH53" i="14"/>
  <c r="AG53" i="14"/>
  <c r="AH52" i="14"/>
  <c r="AG52" i="14"/>
  <c r="AH51" i="14"/>
  <c r="AG51" i="14"/>
  <c r="AH50" i="14"/>
  <c r="AG50" i="14"/>
  <c r="AH49" i="14"/>
  <c r="AG49" i="14"/>
  <c r="AH48" i="14"/>
  <c r="AG48" i="14"/>
  <c r="AH47" i="14"/>
  <c r="AG47" i="14"/>
  <c r="AH46" i="14"/>
  <c r="AG46" i="14"/>
  <c r="AH45" i="14"/>
  <c r="AG45" i="14"/>
  <c r="AH44" i="14"/>
  <c r="AG44" i="14"/>
  <c r="AH43" i="14"/>
  <c r="AG43" i="14"/>
  <c r="AH42" i="14"/>
  <c r="AG42" i="14"/>
  <c r="AH41" i="14"/>
  <c r="AG41" i="14"/>
  <c r="AH40" i="14"/>
  <c r="AG40" i="14"/>
  <c r="AH39" i="14"/>
  <c r="AG39" i="14"/>
  <c r="AH38" i="14"/>
  <c r="AG38" i="14"/>
  <c r="AH37" i="14"/>
  <c r="AG37" i="14"/>
  <c r="AH36" i="14"/>
  <c r="AG36" i="14"/>
  <c r="AH35" i="14"/>
  <c r="AG35" i="14"/>
  <c r="AH34" i="14"/>
  <c r="AG34" i="14"/>
  <c r="AH33" i="14"/>
  <c r="AG33" i="14"/>
  <c r="AH32" i="14"/>
  <c r="AG32" i="14"/>
  <c r="AH31" i="14"/>
  <c r="AG31" i="14"/>
  <c r="AH30" i="14"/>
  <c r="AG30" i="14"/>
  <c r="AH29" i="14"/>
  <c r="AG29" i="14"/>
  <c r="AH28" i="14"/>
  <c r="AG28" i="14"/>
  <c r="AH27" i="14"/>
  <c r="AG27" i="14"/>
  <c r="AH26" i="14"/>
  <c r="AG26" i="14"/>
  <c r="AH25" i="14"/>
  <c r="AG25" i="14"/>
  <c r="AH24" i="14"/>
  <c r="AG24" i="14"/>
  <c r="AH23" i="14"/>
  <c r="AG23" i="14"/>
  <c r="AH22" i="14"/>
  <c r="AG22" i="14"/>
  <c r="AH21" i="14"/>
  <c r="AG21" i="14"/>
  <c r="AH20" i="14"/>
  <c r="AG20" i="14"/>
  <c r="AH19" i="14"/>
  <c r="AG19" i="14"/>
  <c r="AH18" i="14"/>
  <c r="AG18" i="14"/>
  <c r="AH17" i="14"/>
  <c r="AG17" i="14"/>
  <c r="AH16" i="14"/>
  <c r="AG16" i="14"/>
  <c r="AH15" i="14"/>
  <c r="AG15" i="14"/>
  <c r="AH14" i="14"/>
  <c r="AG14" i="14"/>
  <c r="AH13" i="14"/>
  <c r="AG1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62" i="14"/>
  <c r="AC61" i="14"/>
  <c r="AC60" i="14"/>
  <c r="AC59" i="14"/>
  <c r="AC58" i="14"/>
  <c r="AC57" i="14"/>
  <c r="AC56" i="14"/>
  <c r="AC55" i="14"/>
  <c r="H55" i="14" s="1"/>
  <c r="AC54" i="14"/>
  <c r="AC53" i="14"/>
  <c r="AC52" i="14"/>
  <c r="AC51" i="14"/>
  <c r="AC50" i="14"/>
  <c r="AC49" i="14"/>
  <c r="AC48" i="14"/>
  <c r="AC47" i="14"/>
  <c r="H47" i="14" s="1"/>
  <c r="AC46" i="14"/>
  <c r="AC45" i="14"/>
  <c r="AC44" i="14"/>
  <c r="AC43" i="14"/>
  <c r="AC42" i="14"/>
  <c r="AC41" i="14"/>
  <c r="AC40" i="14"/>
  <c r="AC39" i="14"/>
  <c r="H39" i="14" s="1"/>
  <c r="AC38" i="14"/>
  <c r="AC37" i="14"/>
  <c r="AC36" i="14"/>
  <c r="AC35" i="14"/>
  <c r="AC34" i="14"/>
  <c r="AC33" i="14"/>
  <c r="AC32" i="14"/>
  <c r="AC31" i="14"/>
  <c r="H31" i="14" s="1"/>
  <c r="AC30" i="14"/>
  <c r="AC29" i="14"/>
  <c r="AC28" i="14"/>
  <c r="AC27" i="14"/>
  <c r="AC26" i="14"/>
  <c r="AC25" i="14"/>
  <c r="AC24" i="14"/>
  <c r="AC23" i="14"/>
  <c r="H23" i="14" s="1"/>
  <c r="AC22" i="14"/>
  <c r="AC21" i="14"/>
  <c r="AC20" i="14"/>
  <c r="AC19" i="14"/>
  <c r="AC18" i="14"/>
  <c r="AC17" i="14"/>
  <c r="AC16" i="14"/>
  <c r="AC15" i="14"/>
  <c r="H15" i="14" s="1"/>
  <c r="AC14" i="14"/>
  <c r="AC13" i="14"/>
  <c r="H13" i="14" s="1"/>
  <c r="AC12"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H62" i="14"/>
  <c r="H61" i="14"/>
  <c r="H60" i="14"/>
  <c r="H59" i="14"/>
  <c r="H58" i="14"/>
  <c r="H57" i="14"/>
  <c r="H56" i="14"/>
  <c r="H54" i="14"/>
  <c r="H53" i="14"/>
  <c r="H52" i="14"/>
  <c r="H51" i="14"/>
  <c r="H50" i="14"/>
  <c r="H49" i="14"/>
  <c r="H48" i="14"/>
  <c r="H46" i="14"/>
  <c r="H45" i="14"/>
  <c r="H44" i="14"/>
  <c r="H43" i="14"/>
  <c r="H42" i="14"/>
  <c r="H41" i="14"/>
  <c r="H40" i="14"/>
  <c r="H38" i="14"/>
  <c r="H37" i="14"/>
  <c r="H36" i="14"/>
  <c r="H35" i="14"/>
  <c r="H34" i="14"/>
  <c r="H33" i="14"/>
  <c r="H32" i="14"/>
  <c r="H30" i="14"/>
  <c r="H29" i="14"/>
  <c r="H28" i="14"/>
  <c r="H27" i="14"/>
  <c r="H26" i="14"/>
  <c r="H25" i="14"/>
  <c r="H24" i="14"/>
  <c r="H22" i="14"/>
  <c r="H21" i="14"/>
  <c r="H20" i="14"/>
  <c r="H19" i="14"/>
  <c r="H18" i="14"/>
  <c r="H17" i="14"/>
  <c r="H16" i="14"/>
  <c r="H14"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S47" i="18" l="1"/>
  <c r="S46" i="18"/>
  <c r="S45" i="18"/>
  <c r="S44" i="18"/>
  <c r="S43" i="18"/>
  <c r="S42" i="18"/>
  <c r="S41" i="18"/>
  <c r="S40" i="18"/>
  <c r="S39" i="18"/>
  <c r="S38" i="18"/>
  <c r="S37" i="18"/>
  <c r="S36" i="18"/>
  <c r="S35" i="18"/>
  <c r="S34" i="18"/>
  <c r="S33" i="18"/>
  <c r="S32" i="18"/>
  <c r="S31" i="18"/>
  <c r="S30" i="18"/>
  <c r="S29" i="18"/>
  <c r="S28" i="18"/>
  <c r="S27" i="18"/>
  <c r="S26" i="18"/>
  <c r="S25" i="18"/>
  <c r="S24" i="18"/>
  <c r="S23" i="18"/>
  <c r="S22" i="18"/>
  <c r="S21" i="18"/>
  <c r="S12" i="14"/>
  <c r="S13" i="14"/>
  <c r="AE64" i="14"/>
  <c r="G4" i="14"/>
  <c r="AD64" i="14" l="1"/>
  <c r="AH64" i="14"/>
  <c r="E47" i="18"/>
  <c r="D47" i="18"/>
  <c r="E46" i="18"/>
  <c r="D46" i="18"/>
  <c r="E45" i="18"/>
  <c r="D45" i="18"/>
  <c r="E44" i="18"/>
  <c r="D44" i="18"/>
  <c r="E43" i="18"/>
  <c r="D43" i="18"/>
  <c r="E42" i="18"/>
  <c r="D42" i="18"/>
  <c r="E41" i="18"/>
  <c r="D41" i="18"/>
  <c r="E40" i="18"/>
  <c r="D40" i="18"/>
  <c r="E39" i="18"/>
  <c r="D39" i="18"/>
  <c r="E38" i="18"/>
  <c r="D38" i="18"/>
  <c r="E37" i="18"/>
  <c r="D37" i="18"/>
  <c r="E36" i="18"/>
  <c r="D36" i="18"/>
  <c r="E35" i="18"/>
  <c r="D35" i="18"/>
  <c r="E34" i="18"/>
  <c r="D34" i="18"/>
  <c r="E33" i="18"/>
  <c r="D33" i="18"/>
  <c r="E32" i="18"/>
  <c r="D32" i="18"/>
  <c r="E31" i="18"/>
  <c r="D31" i="18"/>
  <c r="E30" i="18"/>
  <c r="D30" i="18"/>
  <c r="E29" i="18"/>
  <c r="D29" i="18"/>
  <c r="E28" i="18"/>
  <c r="D28" i="18"/>
  <c r="E27" i="18"/>
  <c r="D27" i="18"/>
  <c r="E26" i="18"/>
  <c r="D26" i="18"/>
  <c r="E25" i="18"/>
  <c r="D25" i="18"/>
  <c r="E24" i="18"/>
  <c r="D24" i="18"/>
  <c r="E23" i="18"/>
  <c r="D23" i="18"/>
  <c r="E22" i="18"/>
  <c r="D22" i="18"/>
  <c r="E21" i="18"/>
  <c r="D21" i="18"/>
  <c r="E20" i="18"/>
  <c r="D20" i="18"/>
  <c r="E19" i="18"/>
  <c r="D19" i="18"/>
  <c r="E18" i="18"/>
  <c r="D18" i="18"/>
  <c r="E17" i="18"/>
  <c r="D17" i="18"/>
  <c r="E16" i="18"/>
  <c r="D16" i="18"/>
  <c r="E15" i="18"/>
  <c r="D15" i="18"/>
  <c r="E14" i="18"/>
  <c r="D14" i="18"/>
  <c r="E13" i="18"/>
  <c r="D13" i="18"/>
  <c r="U6" i="18" l="1"/>
  <c r="AF14" i="18"/>
  <c r="AF15" i="18"/>
  <c r="AF17" i="18"/>
  <c r="AF18" i="18"/>
  <c r="AF19" i="18"/>
  <c r="AF20" i="18"/>
  <c r="AF21" i="18"/>
  <c r="AF22" i="18"/>
  <c r="AF23" i="18"/>
  <c r="AF24" i="18"/>
  <c r="AF25" i="18"/>
  <c r="AF26" i="18"/>
  <c r="AF27" i="18"/>
  <c r="AF28" i="18"/>
  <c r="AF29" i="18"/>
  <c r="AF30" i="18"/>
  <c r="AF31" i="18"/>
  <c r="AF32" i="18"/>
  <c r="AF33" i="18"/>
  <c r="AF34" i="18"/>
  <c r="AF35" i="18"/>
  <c r="AF36" i="18"/>
  <c r="AF37" i="18"/>
  <c r="AF38" i="18"/>
  <c r="AF39" i="18"/>
  <c r="AF40" i="18"/>
  <c r="AF41" i="18"/>
  <c r="AF42" i="18"/>
  <c r="AF43" i="18"/>
  <c r="AF44" i="18"/>
  <c r="AF45" i="18"/>
  <c r="AF46" i="18"/>
  <c r="AF47"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AF16" i="18" s="1"/>
  <c r="H15" i="18"/>
  <c r="H14" i="18"/>
  <c r="AC14" i="18"/>
  <c r="AC15" i="18"/>
  <c r="AC16" i="18"/>
  <c r="AC17" i="18"/>
  <c r="AC18" i="18"/>
  <c r="AC19" i="18"/>
  <c r="AC20" i="18"/>
  <c r="AC21" i="18"/>
  <c r="AC22" i="18"/>
  <c r="AC23" i="18"/>
  <c r="AC24" i="18"/>
  <c r="AC25" i="18"/>
  <c r="AC26" i="18"/>
  <c r="AC27" i="18"/>
  <c r="AC28" i="18"/>
  <c r="AC29" i="18"/>
  <c r="AC30" i="18"/>
  <c r="AC31" i="18"/>
  <c r="AC32" i="18"/>
  <c r="AC33" i="18"/>
  <c r="AC34" i="18"/>
  <c r="AC35" i="18"/>
  <c r="AC36" i="18"/>
  <c r="AC37" i="18"/>
  <c r="AC38" i="18"/>
  <c r="AC39" i="18"/>
  <c r="AC40" i="18"/>
  <c r="AC41" i="18"/>
  <c r="AC42" i="18"/>
  <c r="AC43" i="18"/>
  <c r="AC44" i="18"/>
  <c r="AC45" i="18"/>
  <c r="AC46" i="18"/>
  <c r="AC47" i="18"/>
  <c r="AC13" i="18"/>
  <c r="H13" i="18" s="1"/>
  <c r="AF13" i="18" s="1"/>
  <c r="H12" i="14"/>
  <c r="AG64" i="14" l="1"/>
  <c r="AA4" i="18"/>
  <c r="AG47" i="18" l="1"/>
  <c r="AE47" i="18"/>
  <c r="AH47" i="18"/>
  <c r="P47" i="18"/>
  <c r="B47" i="18"/>
  <c r="AD47" i="18" s="1"/>
  <c r="A47" i="18"/>
  <c r="AG46" i="18"/>
  <c r="AE46" i="18"/>
  <c r="AH46" i="18"/>
  <c r="P46" i="18"/>
  <c r="B46" i="18"/>
  <c r="A46" i="18"/>
  <c r="AG45" i="18"/>
  <c r="AE45" i="18"/>
  <c r="AH45" i="18"/>
  <c r="P45" i="18"/>
  <c r="B45" i="18"/>
  <c r="AD45" i="18" s="1"/>
  <c r="A45" i="18"/>
  <c r="AG44" i="18"/>
  <c r="AE44" i="18"/>
  <c r="AH44" i="18"/>
  <c r="P44" i="18"/>
  <c r="B44" i="18"/>
  <c r="A44" i="18"/>
  <c r="AG43" i="18"/>
  <c r="AE43" i="18"/>
  <c r="AH43" i="18"/>
  <c r="P43" i="18"/>
  <c r="B43" i="18"/>
  <c r="A43" i="18"/>
  <c r="AG42" i="18"/>
  <c r="AE42" i="18"/>
  <c r="AH42" i="18"/>
  <c r="P42" i="18"/>
  <c r="B42" i="18"/>
  <c r="A42" i="18"/>
  <c r="AG41" i="18"/>
  <c r="AE41" i="18"/>
  <c r="AH41" i="18"/>
  <c r="P41" i="18"/>
  <c r="B41" i="18"/>
  <c r="AD41" i="18" s="1"/>
  <c r="A41" i="18"/>
  <c r="AG40" i="18"/>
  <c r="AE40" i="18"/>
  <c r="AH40" i="18"/>
  <c r="P40" i="18"/>
  <c r="B40" i="18"/>
  <c r="AD40" i="18" s="1"/>
  <c r="A40" i="18"/>
  <c r="AG39" i="18"/>
  <c r="AE39" i="18"/>
  <c r="AH39" i="18"/>
  <c r="P39" i="18"/>
  <c r="B39" i="18"/>
  <c r="AD39" i="18" s="1"/>
  <c r="A39" i="18"/>
  <c r="AG38" i="18"/>
  <c r="AE38" i="18"/>
  <c r="AH38" i="18"/>
  <c r="P38" i="18"/>
  <c r="B38" i="18"/>
  <c r="A38" i="18"/>
  <c r="AG37" i="18"/>
  <c r="AE37" i="18"/>
  <c r="AH37" i="18"/>
  <c r="P37" i="18"/>
  <c r="B37" i="18"/>
  <c r="A37" i="18"/>
  <c r="AG36" i="18"/>
  <c r="AE36" i="18"/>
  <c r="AH36" i="18"/>
  <c r="P36" i="18"/>
  <c r="B36" i="18"/>
  <c r="A36" i="18"/>
  <c r="AG35" i="18"/>
  <c r="AE35" i="18"/>
  <c r="AH35" i="18"/>
  <c r="P35" i="18"/>
  <c r="B35" i="18"/>
  <c r="AD35" i="18" s="1"/>
  <c r="A35" i="18"/>
  <c r="AG34" i="18"/>
  <c r="AE34" i="18"/>
  <c r="AH34" i="18"/>
  <c r="P34" i="18"/>
  <c r="B34" i="18"/>
  <c r="A34" i="18"/>
  <c r="AG33" i="18"/>
  <c r="AE33" i="18"/>
  <c r="AH33" i="18"/>
  <c r="P33" i="18"/>
  <c r="B33" i="18"/>
  <c r="AD33" i="18" s="1"/>
  <c r="A33" i="18"/>
  <c r="AG32" i="18"/>
  <c r="AE32" i="18"/>
  <c r="AH32" i="18"/>
  <c r="P32" i="18"/>
  <c r="B32" i="18"/>
  <c r="AD32" i="18" s="1"/>
  <c r="A32" i="18"/>
  <c r="AG31" i="18"/>
  <c r="AE31" i="18"/>
  <c r="AH31" i="18"/>
  <c r="P31" i="18"/>
  <c r="B31" i="18"/>
  <c r="A31" i="18"/>
  <c r="AG30" i="18"/>
  <c r="AE30" i="18"/>
  <c r="AD30" i="18"/>
  <c r="AH30" i="18"/>
  <c r="P30" i="18"/>
  <c r="B30" i="18"/>
  <c r="A30" i="18"/>
  <c r="AG29" i="18"/>
  <c r="AE29" i="18"/>
  <c r="AH29" i="18"/>
  <c r="P29" i="18"/>
  <c r="B29" i="18"/>
  <c r="AD29" i="18" s="1"/>
  <c r="A29" i="18"/>
  <c r="AG28" i="18"/>
  <c r="AE28" i="18"/>
  <c r="AH28" i="18"/>
  <c r="P28" i="18"/>
  <c r="B28" i="18"/>
  <c r="AD28" i="18" s="1"/>
  <c r="A28" i="18"/>
  <c r="AG27" i="18"/>
  <c r="AE27" i="18"/>
  <c r="AH27" i="18"/>
  <c r="P27" i="18"/>
  <c r="B27" i="18"/>
  <c r="AD27" i="18" s="1"/>
  <c r="A27" i="18"/>
  <c r="AG26" i="18"/>
  <c r="AE26" i="18"/>
  <c r="AH26" i="18"/>
  <c r="P26" i="18"/>
  <c r="B26" i="18"/>
  <c r="AD26" i="18" s="1"/>
  <c r="A26" i="18"/>
  <c r="AG25" i="18"/>
  <c r="AE25" i="18"/>
  <c r="AH25" i="18"/>
  <c r="P25" i="18"/>
  <c r="B25" i="18"/>
  <c r="A25" i="18"/>
  <c r="AG24" i="18"/>
  <c r="AE24" i="18"/>
  <c r="AH24" i="18"/>
  <c r="P24" i="18"/>
  <c r="B24" i="18"/>
  <c r="AD24" i="18" s="1"/>
  <c r="A24" i="18"/>
  <c r="AG23" i="18"/>
  <c r="AE23" i="18"/>
  <c r="AH23" i="18"/>
  <c r="P23" i="18"/>
  <c r="B23" i="18"/>
  <c r="AD23" i="18" s="1"/>
  <c r="A23" i="18"/>
  <c r="AG22" i="18"/>
  <c r="AE22" i="18"/>
  <c r="AH22" i="18"/>
  <c r="P22" i="18"/>
  <c r="B22" i="18"/>
  <c r="AD22" i="18" s="1"/>
  <c r="A22" i="18"/>
  <c r="AG21" i="18"/>
  <c r="AE21" i="18"/>
  <c r="AH21" i="18"/>
  <c r="P21" i="18"/>
  <c r="B21" i="18"/>
  <c r="AD21" i="18" s="1"/>
  <c r="A21" i="18"/>
  <c r="AH20" i="18"/>
  <c r="AE20" i="18"/>
  <c r="AD20" i="18"/>
  <c r="A20" i="18"/>
  <c r="AE19" i="18"/>
  <c r="AH19" i="18"/>
  <c r="A19" i="18"/>
  <c r="AE18" i="18"/>
  <c r="AD18" i="18"/>
  <c r="AH18" i="18"/>
  <c r="A18" i="18"/>
  <c r="AE17" i="18"/>
  <c r="AH17" i="18"/>
  <c r="AD17" i="18"/>
  <c r="A17" i="18"/>
  <c r="AE16" i="18"/>
  <c r="AH16" i="18"/>
  <c r="A16" i="18"/>
  <c r="AE15" i="18"/>
  <c r="AH15" i="18"/>
  <c r="AD15" i="18"/>
  <c r="A15" i="18"/>
  <c r="AE14" i="18"/>
  <c r="AH14" i="18"/>
  <c r="A14" i="18"/>
  <c r="AE13" i="18"/>
  <c r="AH13" i="18"/>
  <c r="A13" i="18"/>
  <c r="Y6" i="18"/>
  <c r="X6" i="18"/>
  <c r="W6" i="18"/>
  <c r="V6" i="18"/>
  <c r="T6" i="18"/>
  <c r="S6" i="18"/>
  <c r="R6" i="18"/>
  <c r="Q6" i="18"/>
  <c r="P6" i="18"/>
  <c r="O6" i="18"/>
  <c r="N6" i="18"/>
  <c r="M6" i="18"/>
  <c r="L6" i="18"/>
  <c r="K6" i="18"/>
  <c r="J6" i="18"/>
  <c r="I6" i="18"/>
  <c r="H6" i="18"/>
  <c r="G6" i="18"/>
  <c r="F6" i="18"/>
  <c r="E6" i="18"/>
  <c r="D6" i="18"/>
  <c r="C6" i="18"/>
  <c r="B6" i="18"/>
  <c r="AG16" i="18" l="1"/>
  <c r="AD36" i="18"/>
  <c r="AD42" i="18"/>
  <c r="G4" i="18"/>
  <c r="AG20" i="18"/>
  <c r="AH48" i="18"/>
  <c r="AD38" i="18"/>
  <c r="AD44" i="18"/>
  <c r="AG17" i="18"/>
  <c r="AG19" i="18"/>
  <c r="AE48" i="18"/>
  <c r="AG18" i="18"/>
  <c r="AG15" i="18"/>
  <c r="AD16" i="18"/>
  <c r="AD34" i="18"/>
  <c r="AD46" i="18"/>
  <c r="AG13" i="18"/>
  <c r="AG14" i="18"/>
  <c r="AD13" i="18"/>
  <c r="AD19" i="18"/>
  <c r="AD25" i="18"/>
  <c r="AD31" i="18"/>
  <c r="AD37" i="18"/>
  <c r="AD43" i="18"/>
  <c r="AD14" i="18"/>
  <c r="AD48" i="18" l="1"/>
  <c r="AG48" i="18"/>
  <c r="E3" i="15" l="1"/>
  <c r="C3" i="15" l="1"/>
  <c r="AA4" i="14" l="1"/>
  <c r="B3" i="15" l="1"/>
  <c r="F3" i="15" l="1"/>
  <c r="D3" i="15"/>
  <c r="A62" i="14" l="1"/>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P12" i="14" l="1"/>
</calcChain>
</file>

<file path=xl/sharedStrings.xml><?xml version="1.0" encoding="utf-8"?>
<sst xmlns="http://schemas.openxmlformats.org/spreadsheetml/2006/main" count="359" uniqueCount="128">
  <si>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</si>
  <si>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</si>
  <si>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</si>
  <si>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</si>
  <si>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</si>
  <si>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</si>
  <si>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</si>
  <si>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</si>
  <si>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</si>
  <si>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</si>
  <si>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</si>
  <si>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</si>
  <si>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</si>
  <si>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</si>
  <si>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</si>
  <si>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</si>
  <si>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</si>
  <si>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</si>
  <si>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</si>
  <si>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</si>
  <si>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</si>
  <si>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</si>
  <si>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</si>
  <si>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</si>
  <si>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</si>
  <si>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</si>
  <si>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</si>
  <si>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</si>
  <si>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</si>
  <si>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</si>
  <si>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</si>
  <si>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</si>
  <si>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</si>
  <si>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</si>
  <si>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</si>
  <si>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</si>
  <si>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</si>
  <si>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</si>
  <si>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</si>
  <si>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</si>
  <si>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</si>
  <si>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</si>
  <si>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</si>
  <si>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</si>
  <si>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</si>
  <si>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</si>
  <si>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</si>
  <si>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ダイカストマシン</t>
    <phoneticPr fontId="18"/>
  </si>
  <si>
    <t>ホットチャンバー</t>
    <phoneticPr fontId="18"/>
  </si>
  <si>
    <t>ダイカストマシンＸシリーズ</t>
    <phoneticPr fontId="18"/>
  </si>
  <si>
    <t>種別</t>
    <rPh sb="0" eb="2">
      <t>シュベツ</t>
    </rPh>
    <phoneticPr fontId="18"/>
  </si>
  <si>
    <t>設備区分</t>
    <rPh sb="0" eb="2">
      <t>セツビ</t>
    </rPh>
    <rPh sb="2" eb="4">
      <t>クブン</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</si>
  <si>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</si>
  <si>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</si>
  <si>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</si>
  <si>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</si>
  <si>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</si>
  <si>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ワイルドカードの内訳一覧</t>
    <phoneticPr fontId="18"/>
  </si>
  <si>
    <t>型番表示用</t>
    <rPh sb="0" eb="2">
      <t>カタバン</t>
    </rPh>
    <rPh sb="2" eb="5">
      <t>ヒョウジヨウ</t>
    </rPh>
    <phoneticPr fontId="18"/>
  </si>
  <si>
    <t>なし</t>
    <phoneticPr fontId="18"/>
  </si>
  <si>
    <t>ワイルドカード
未入力判定</t>
    <phoneticPr fontId="18"/>
  </si>
  <si>
    <t>ホットチャンバー</t>
  </si>
  <si>
    <t>コールドチャンバー</t>
  </si>
  <si>
    <t>なし</t>
  </si>
  <si>
    <t>生産効率</t>
  </si>
  <si>
    <t>エネルギー効率</t>
  </si>
  <si>
    <t>s</t>
  </si>
  <si>
    <t>あり</t>
  </si>
  <si>
    <t>サーボ油圧ポンプ式</t>
  </si>
  <si>
    <t>電動稼働式</t>
  </si>
  <si>
    <t>AAAダイカストマシン</t>
  </si>
  <si>
    <t>aaaaa</t>
  </si>
  <si>
    <t>bbbb</t>
  </si>
  <si>
    <t>cccc</t>
  </si>
  <si>
    <t>AAA-1</t>
  </si>
  <si>
    <t>aaa-bbbb</t>
  </si>
  <si>
    <t>abc■</t>
  </si>
  <si>
    <t>DEF■</t>
  </si>
  <si>
    <t>kwh</t>
  </si>
  <si>
    <t>時間当たりの消費電力量</t>
  </si>
  <si>
    <t>サーボ油圧ポンプ式</t>
    <rPh sb="3" eb="5">
      <t>ユアツ</t>
    </rPh>
    <rPh sb="8" eb="9">
      <t>シキ</t>
    </rPh>
    <phoneticPr fontId="18"/>
  </si>
  <si>
    <t>ダイカストマシン</t>
  </si>
  <si>
    <t>ダイカストマシンＸシリーズ</t>
  </si>
  <si>
    <t>aaaa-bbbb</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</si>
  <si>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</si>
  <si>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</si>
  <si>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</si>
  <si>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＜年平均１％以上について＞</t>
  </si>
  <si>
    <t>※指標として「生産効率」を選択する場合は、同一生産量を製造した際にエネルギー使用量が削減されていること。</t>
  </si>
  <si>
    <t>生産設備における補助対象設備の基準は、下表の通りとする。</t>
    <phoneticPr fontId="18"/>
  </si>
  <si>
    <t>マルマルマル</t>
  </si>
  <si>
    <t>マルマルマル</t>
    <phoneticPr fontId="18"/>
  </si>
  <si>
    <t>製造事業者名
(フリガナ)</t>
    <rPh sb="0" eb="2">
      <t>セイゾウ</t>
    </rPh>
    <rPh sb="2" eb="4">
      <t>ジギョウ</t>
    </rPh>
    <rPh sb="4" eb="5">
      <t>シャ</t>
    </rPh>
    <rPh sb="5" eb="6">
      <t>メイ</t>
    </rPh>
    <phoneticPr fontId="18"/>
  </si>
  <si>
    <t>○○○株式会社</t>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</si>
  <si>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</si>
  <si>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</si>
  <si>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</si>
  <si>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</si>
  <si>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t>
    <phoneticPr fontId="18"/>
  </si>
  <si>
    <t>性能区分1
[標準装備]</t>
    <rPh sb="0" eb="4">
      <t>セイノウクブン</t>
    </rPh>
    <rPh sb="7" eb="11">
      <t>ヒョウジュンソウビ</t>
    </rPh>
    <phoneticPr fontId="18"/>
  </si>
  <si>
    <t>性能区分2
[オプション]</t>
    <rPh sb="0" eb="4">
      <t>セイノウクブン</t>
    </rPh>
    <phoneticPr fontId="18"/>
  </si>
  <si>
    <t>サーボ油圧ポンプ式</t>
    <phoneticPr fontId="18"/>
  </si>
  <si>
    <t>電動稼働式</t>
    <phoneticPr fontId="18"/>
  </si>
  <si>
    <t>必須(条件有)</t>
    <rPh sb="0" eb="2">
      <t>ヒッス</t>
    </rPh>
    <rPh sb="3" eb="5">
      <t>ジョウケン</t>
    </rPh>
    <rPh sb="5" eb="6">
      <t>アリ</t>
    </rPh>
    <phoneticPr fontId="18"/>
  </si>
  <si>
    <t>性能区分1
(標準装備)</t>
    <rPh sb="0" eb="4">
      <t>セイノウクブン</t>
    </rPh>
    <rPh sb="7" eb="11">
      <t>ヒョウジュンソウビ</t>
    </rPh>
    <phoneticPr fontId="18"/>
  </si>
  <si>
    <t>性能区分2
(オプション)</t>
    <rPh sb="0" eb="4">
      <t>セイノウクブン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</si>
  <si>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</si>
  <si>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</si>
  <si>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</si>
  <si>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rPh sb="0" eb="6">
      <t>キボウコウリカカク</t>
    </rPh>
    <rPh sb="8" eb="9">
      <t>セン</t>
    </rPh>
    <rPh sb="9" eb="10">
      <t>エン</t>
    </rPh>
    <phoneticPr fontId="18"/>
  </si>
  <si>
    <t>-FL(●●仕様),-GK(〇〇タイプ)</t>
  </si>
  <si>
    <t>st-kataban@sii.or.jp</t>
    <phoneticPr fontId="18"/>
  </si>
  <si>
    <t>(例)登録製品型番販売開始年：２０１８年、同一製造事業者内の一代前モデル販売開始年：２０１５年生産性の向上に</t>
  </si>
  <si>
    <t>資するものの指標は３(２０１８－２０１５)％以上(年平均１％以上のため)向上している必要がある。</t>
  </si>
  <si>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</si>
  <si>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</si>
  <si>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r>
      <t xml:space="preserve">能力値
型締力(kN)
</t>
    </r>
    <r>
      <rPr>
        <sz val="14"/>
        <color rgb="FFFF0000"/>
        <rFont val="Meiryo UI"/>
        <family val="3"/>
        <charset val="128"/>
      </rPr>
      <t>※整数で入力</t>
    </r>
    <rPh sb="0" eb="3">
      <t>ノウリョクチ</t>
    </rPh>
    <rPh sb="4" eb="5">
      <t>カタ</t>
    </rPh>
    <rPh sb="5" eb="6">
      <t>シメ</t>
    </rPh>
    <rPh sb="6" eb="7">
      <t>チカラ</t>
    </rPh>
    <rPh sb="12" eb="18">
      <t>コメセイスウデニュウリョク</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</si>
  <si>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</si>
  <si>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</si>
  <si>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</si>
  <si>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</si>
  <si>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1.0</t>
    <phoneticPr fontId="18"/>
  </si>
  <si>
    <r>
      <t xml:space="preserve">型番+[オプション]
</t>
    </r>
    <r>
      <rPr>
        <sz val="14"/>
        <color rgb="FFFF0000"/>
        <rFont val="Meiryo UI"/>
        <family val="3"/>
        <charset val="128"/>
      </rPr>
      <t>※ポータル表示用</t>
    </r>
    <rPh sb="0" eb="2">
      <t>カタバン</t>
    </rPh>
    <rPh sb="16" eb="19">
      <t>ヒョウジヨウ</t>
    </rPh>
    <phoneticPr fontId="18"/>
  </si>
  <si>
    <r>
      <t xml:space="preserve">型番+[オプション]
</t>
    </r>
    <r>
      <rPr>
        <sz val="14"/>
        <color rgb="FFFF0000"/>
        <rFont val="Meiryo UI"/>
        <family val="3"/>
        <charset val="128"/>
      </rPr>
      <t>※ポータル表示用</t>
    </r>
    <rPh sb="0" eb="2">
      <t>カタバン</t>
    </rPh>
    <rPh sb="11" eb="19">
      <t>コメポータルヒョウジヨウ</t>
    </rPh>
    <phoneticPr fontId="18"/>
  </si>
  <si>
    <t>【製品型番登録】令和4年度 省エネ事業 申請書類の提出 (製造事業者名)</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</si>
  <si>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9" eb="151">
      <t>セイヒン</t>
    </rPh>
    <rPh sb="156" eb="159">
      <t>シヨウショ</t>
    </rPh>
    <rPh sb="159" eb="160">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</si>
  <si>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</si>
  <si>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aaaa-bbbb</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</si>
</sst>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_);[Red]\(0\)"/>
  </numFmts>
  <fonts count="7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theme="1"/>
      <name val="Meiryo UI"/>
      <family val="3"/>
      <charset val="128"/>
    </font>
    <font>
      <b/>
      <sz val="11"/>
      <color theme="1"/>
      <name val="Meiryo UI"/>
      <family val="3"/>
      <charset val="128"/>
    </font>
    <font>
      <sz val="12"/>
      <color rgb="FF000000"/>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thin">
        <color indexed="64"/>
      </bottom>
      <diagonal/>
    </border>
    <border>
      <left/>
      <right style="thin">
        <color indexed="64"/>
      </right>
      <top style="thin">
        <color indexed="64"/>
      </top>
      <bottom style="medium">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0">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5" xfId="169" applyFont="1" applyFill="1" applyBorder="1" applyAlignment="1" applyProtection="1">
      <alignment vertical="center"/>
    </xf>
    <xf numFmtId="0" fontId="48" fillId="37" borderId="37"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4"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44"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7"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0" fontId="52" fillId="43" borderId="27"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34" borderId="30" xfId="169" applyFont="1" applyFill="1" applyBorder="1" applyAlignment="1" applyProtection="1">
      <alignment horizontal="center" vertical="center"/>
    </xf>
    <xf numFmtId="0" fontId="57" fillId="0" borderId="11" xfId="170" applyFont="1" applyBorder="1" applyAlignment="1" applyProtection="1">
      <alignment horizontal="center" vertical="center" wrapText="1" shrinkToFit="1"/>
    </xf>
    <xf numFmtId="0" fontId="51"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3" fillId="33" borderId="10" xfId="169" applyFont="1" applyFill="1" applyBorder="1" applyAlignment="1" applyProtection="1">
      <alignment horizontal="center" vertical="center" shrinkToFit="1"/>
    </xf>
    <xf numFmtId="177" fontId="53" fillId="0" borderId="10" xfId="102" applyNumberFormat="1" applyFont="1" applyFill="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53" fillId="33" borderId="49" xfId="169" applyFont="1" applyFill="1" applyBorder="1" applyAlignment="1" applyProtection="1">
      <alignment horizontal="center" vertical="center" shrinkToFit="1"/>
    </xf>
    <xf numFmtId="177" fontId="53" fillId="33" borderId="49" xfId="102" applyNumberFormat="1" applyFont="1" applyFill="1" applyBorder="1" applyAlignment="1" applyProtection="1">
      <alignment horizontal="center" vertical="center" shrinkToFit="1"/>
    </xf>
    <xf numFmtId="49" fontId="53" fillId="0" borderId="49" xfId="102" applyNumberFormat="1" applyFont="1" applyFill="1" applyBorder="1" applyAlignment="1" applyProtection="1">
      <alignment horizontal="center" vertical="center" shrinkToFit="1"/>
      <protection locked="0"/>
    </xf>
    <xf numFmtId="0" fontId="53" fillId="33" borderId="49" xfId="102" applyNumberFormat="1" applyFont="1" applyFill="1" applyBorder="1" applyAlignment="1" applyProtection="1">
      <alignment horizontal="center" vertical="center" shrinkToFit="1"/>
    </xf>
    <xf numFmtId="177" fontId="53" fillId="0" borderId="49" xfId="102" applyNumberFormat="1" applyFont="1" applyFill="1" applyBorder="1" applyAlignment="1" applyProtection="1">
      <alignment horizontal="center" vertical="center" shrinkToFit="1"/>
      <protection locked="0"/>
    </xf>
    <xf numFmtId="0" fontId="53" fillId="0" borderId="49" xfId="102" applyNumberFormat="1" applyFont="1" applyBorder="1" applyAlignment="1" applyProtection="1">
      <alignment horizontal="center" vertical="center" shrinkToFit="1"/>
      <protection locked="0"/>
    </xf>
    <xf numFmtId="49" fontId="53" fillId="0" borderId="49" xfId="102" applyNumberFormat="1" applyFont="1" applyBorder="1" applyAlignment="1" applyProtection="1">
      <alignment horizontal="center" vertical="center" shrinkToFit="1"/>
      <protection locked="0"/>
    </xf>
    <xf numFmtId="176" fontId="52" fillId="33" borderId="49" xfId="177" applyNumberFormat="1" applyFont="1" applyFill="1" applyBorder="1" applyAlignment="1" applyProtection="1">
      <alignment horizontal="center" vertical="center" shrinkToFit="1"/>
    </xf>
    <xf numFmtId="0" fontId="53" fillId="0" borderId="40" xfId="102" applyNumberFormat="1" applyFont="1" applyBorder="1" applyAlignment="1" applyProtection="1">
      <alignment horizontal="center" vertical="center" shrinkToFit="1"/>
      <protection locked="0"/>
    </xf>
    <xf numFmtId="0" fontId="52" fillId="33" borderId="49"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protection locked="0"/>
    </xf>
    <xf numFmtId="49" fontId="52" fillId="0" borderId="49" xfId="102" applyNumberFormat="1" applyFont="1" applyFill="1" applyBorder="1" applyAlignment="1" applyProtection="1">
      <alignment horizontal="center" vertical="center"/>
      <protection locked="0"/>
    </xf>
    <xf numFmtId="49" fontId="52" fillId="43" borderId="11"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protection locked="0"/>
    </xf>
    <xf numFmtId="49" fontId="52" fillId="0" borderId="40" xfId="102" applyNumberFormat="1" applyFont="1" applyFill="1" applyBorder="1" applyAlignment="1" applyProtection="1">
      <alignment horizontal="center" vertical="center"/>
      <protection locked="0"/>
    </xf>
    <xf numFmtId="0" fontId="45" fillId="0" borderId="0" xfId="170" applyFont="1" applyFill="1" applyBorder="1" applyAlignment="1" applyProtection="1">
      <alignment horizontal="center" vertical="center"/>
    </xf>
    <xf numFmtId="0" fontId="47" fillId="0" borderId="0" xfId="170" applyFont="1" applyFill="1" applyBorder="1" applyAlignment="1" applyProtection="1">
      <alignment horizontal="center" vertical="center"/>
    </xf>
    <xf numFmtId="178" fontId="43" fillId="0" borderId="0" xfId="169" applyNumberFormat="1" applyFont="1" applyFill="1" applyBorder="1" applyAlignment="1" applyProtection="1">
      <alignment vertical="center"/>
    </xf>
    <xf numFmtId="178" fontId="52" fillId="39" borderId="26" xfId="169" applyNumberFormat="1" applyFont="1" applyFill="1" applyBorder="1" applyAlignment="1" applyProtection="1">
      <alignment horizontal="center" vertical="center"/>
    </xf>
    <xf numFmtId="178" fontId="52" fillId="39" borderId="11" xfId="169" applyNumberFormat="1" applyFont="1" applyFill="1" applyBorder="1" applyAlignment="1" applyProtection="1">
      <alignment horizontal="center" vertical="center"/>
    </xf>
    <xf numFmtId="178" fontId="53" fillId="34" borderId="30" xfId="169" applyNumberFormat="1" applyFont="1" applyFill="1" applyBorder="1" applyAlignment="1" applyProtection="1">
      <alignment horizontal="center" vertical="center"/>
    </xf>
    <xf numFmtId="178" fontId="42" fillId="0" borderId="0" xfId="169" applyNumberFormat="1" applyFont="1" applyAlignment="1" applyProtection="1">
      <alignment vertical="center"/>
    </xf>
    <xf numFmtId="178" fontId="53" fillId="39" borderId="11" xfId="0" applyNumberFormat="1" applyFont="1" applyFill="1" applyBorder="1" applyAlignment="1" applyProtection="1">
      <alignment horizontal="center" vertical="center" wrapText="1"/>
    </xf>
    <xf numFmtId="49" fontId="52" fillId="0" borderId="10" xfId="102" quotePrefix="1" applyNumberFormat="1" applyFont="1" applyFill="1" applyBorder="1" applyAlignment="1" applyProtection="1">
      <alignment horizontal="center" vertical="center"/>
      <protection locked="0"/>
    </xf>
    <xf numFmtId="0" fontId="60" fillId="0" borderId="0" xfId="0" applyFont="1">
      <alignment vertical="center"/>
    </xf>
    <xf numFmtId="0" fontId="58" fillId="0" borderId="0" xfId="169" applyFont="1">
      <alignment vertical="center"/>
    </xf>
    <xf numFmtId="0" fontId="61" fillId="0" borderId="0" xfId="169" applyFont="1" applyAlignment="1">
      <alignment horizontal="center" vertical="center" wrapText="1" readingOrder="1"/>
    </xf>
    <xf numFmtId="0" fontId="60" fillId="0" borderId="0" xfId="0" applyFont="1" applyAlignment="1">
      <alignment horizontal="left" vertical="center" readingOrder="1"/>
    </xf>
    <xf numFmtId="0" fontId="62" fillId="0" borderId="0" xfId="0" applyFont="1" applyAlignment="1">
      <alignment horizontal="left" vertical="center" readingOrder="1"/>
    </xf>
    <xf numFmtId="0" fontId="63"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0" fillId="0" borderId="0" xfId="0" applyProtection="1">
      <alignment vertical="center"/>
    </xf>
    <xf numFmtId="0" fontId="58" fillId="0" borderId="0" xfId="0" applyFont="1" applyProtection="1">
      <alignment vertical="center"/>
    </xf>
    <xf numFmtId="0" fontId="57" fillId="0" borderId="0" xfId="170"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xf>
    <xf numFmtId="14" fontId="47" fillId="0" borderId="0" xfId="170" applyNumberFormat="1" applyFont="1" applyFill="1" applyBorder="1" applyAlignment="1" applyProtection="1">
      <alignment horizontal="center" vertical="center"/>
    </xf>
    <xf numFmtId="0" fontId="59" fillId="0" borderId="0" xfId="0" applyFont="1" applyAlignment="1" applyProtection="1">
      <alignment horizontal="left" vertical="center" wrapText="1"/>
    </xf>
    <xf numFmtId="0" fontId="58" fillId="0" borderId="0" xfId="0" applyFont="1" applyAlignment="1" applyProtection="1">
      <alignment horizontal="center" vertical="center"/>
    </xf>
    <xf numFmtId="0" fontId="53" fillId="39" borderId="48" xfId="0" applyFont="1" applyFill="1" applyBorder="1" applyAlignment="1" applyProtection="1">
      <alignment horizontal="center" vertical="center"/>
    </xf>
    <xf numFmtId="0" fontId="53" fillId="39" borderId="26" xfId="0" applyFont="1" applyFill="1" applyBorder="1" applyAlignment="1" applyProtection="1">
      <alignment horizontal="center" vertical="center"/>
    </xf>
    <xf numFmtId="0" fontId="53" fillId="39" borderId="52" xfId="0" applyFont="1" applyFill="1" applyBorder="1" applyAlignment="1" applyProtection="1">
      <alignment horizontal="center" vertical="center"/>
    </xf>
    <xf numFmtId="0" fontId="52" fillId="39" borderId="10" xfId="0" applyFont="1" applyFill="1" applyBorder="1" applyAlignment="1" applyProtection="1">
      <alignment horizontal="center" vertical="center"/>
    </xf>
    <xf numFmtId="0" fontId="52" fillId="39" borderId="11" xfId="0" applyFont="1" applyFill="1" applyBorder="1" applyAlignment="1" applyProtection="1">
      <alignment horizontal="center" vertical="center"/>
    </xf>
    <xf numFmtId="0" fontId="52" fillId="39" borderId="53" xfId="0" applyFont="1" applyFill="1" applyBorder="1" applyAlignment="1" applyProtection="1">
      <alignment horizontal="center" vertical="center"/>
    </xf>
    <xf numFmtId="0" fontId="53" fillId="35" borderId="49" xfId="0" applyFont="1" applyFill="1" applyBorder="1" applyAlignment="1" applyProtection="1">
      <alignment horizontal="center" vertical="center"/>
    </xf>
    <xf numFmtId="0" fontId="53" fillId="34" borderId="49" xfId="0" applyFont="1" applyFill="1" applyBorder="1" applyAlignment="1" applyProtection="1">
      <alignment horizontal="center" vertical="center"/>
    </xf>
    <xf numFmtId="0" fontId="53" fillId="35" borderId="40" xfId="0" applyFont="1" applyFill="1" applyBorder="1" applyAlignment="1" applyProtection="1">
      <alignment horizontal="center" vertical="center"/>
    </xf>
    <xf numFmtId="0" fontId="53" fillId="45" borderId="54" xfId="0" applyFont="1" applyFill="1" applyBorder="1" applyAlignment="1" applyProtection="1">
      <alignment horizontal="center" vertical="center"/>
    </xf>
    <xf numFmtId="49" fontId="52" fillId="33" borderId="11" xfId="102" quotePrefix="1" applyNumberFormat="1" applyFont="1" applyFill="1" applyBorder="1" applyAlignment="1" applyProtection="1">
      <alignment horizontal="center" vertical="center"/>
    </xf>
    <xf numFmtId="0" fontId="52" fillId="33" borderId="53" xfId="102" applyNumberFormat="1"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177"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xf>
    <xf numFmtId="49" fontId="52" fillId="0" borderId="11" xfId="102" applyNumberFormat="1" applyFont="1" applyFill="1" applyBorder="1" applyAlignment="1" applyProtection="1">
      <alignment horizontal="center" vertical="center"/>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49" fontId="52" fillId="0" borderId="10" xfId="102" quotePrefix="1" applyNumberFormat="1" applyFont="1" applyFill="1" applyBorder="1" applyAlignment="1" applyProtection="1">
      <alignment horizontal="center" vertical="center"/>
    </xf>
    <xf numFmtId="0" fontId="52" fillId="33" borderId="54" xfId="102" applyNumberFormat="1" applyFont="1" applyFill="1" applyBorder="1" applyAlignment="1" applyProtection="1">
      <alignment horizontal="center" vertical="center"/>
    </xf>
    <xf numFmtId="0" fontId="52" fillId="0" borderId="58" xfId="171" applyFont="1" applyBorder="1" applyAlignment="1" applyProtection="1">
      <alignment horizontal="center" vertical="center" shrinkToFit="1"/>
    </xf>
    <xf numFmtId="0" fontId="52" fillId="0" borderId="50" xfId="171" applyFont="1" applyBorder="1" applyAlignment="1" applyProtection="1">
      <alignment horizontal="left" vertical="center" shrinkToFit="1"/>
    </xf>
    <xf numFmtId="0" fontId="47" fillId="39" borderId="10" xfId="170" applyNumberFormat="1" applyFont="1" applyFill="1" applyBorder="1" applyAlignment="1" applyProtection="1">
      <alignment horizontal="center"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47" fillId="37" borderId="35" xfId="169" applyFont="1" applyFill="1" applyBorder="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49" xfId="169" applyFont="1" applyFill="1" applyBorder="1" applyAlignment="1" applyProtection="1">
      <alignment horizontal="center" vertical="center" shrinkToFit="1"/>
      <protection locked="0"/>
    </xf>
    <xf numFmtId="49" fontId="52" fillId="0" borderId="10" xfId="102" applyNumberFormat="1" applyFont="1" applyFill="1" applyBorder="1" applyAlignment="1" applyProtection="1">
      <alignment horizontal="center" vertical="center" shrinkToFit="1"/>
      <protection locked="0"/>
    </xf>
    <xf numFmtId="0" fontId="44" fillId="34" borderId="52" xfId="169" applyFont="1" applyFill="1" applyBorder="1" applyAlignment="1" applyProtection="1">
      <alignment vertical="center"/>
    </xf>
    <xf numFmtId="0" fontId="44" fillId="34" borderId="54" xfId="169" applyFont="1" applyFill="1" applyBorder="1" applyAlignment="1" applyProtection="1">
      <alignment vertical="center"/>
    </xf>
    <xf numFmtId="0" fontId="44" fillId="0" borderId="10" xfId="169" applyFont="1" applyBorder="1" applyAlignment="1" applyProtection="1">
      <alignment vertical="center"/>
    </xf>
    <xf numFmtId="0" fontId="44" fillId="41" borderId="10" xfId="0" applyFont="1" applyFill="1" applyBorder="1" applyAlignment="1" applyProtection="1">
      <alignment horizontal="center" vertical="center" wrapText="1"/>
    </xf>
    <xf numFmtId="0" fontId="44" fillId="41" borderId="10" xfId="169" applyFont="1" applyFill="1" applyBorder="1" applyAlignment="1" applyProtection="1">
      <alignment horizontal="center" vertical="center" wrapText="1"/>
    </xf>
    <xf numFmtId="0" fontId="52" fillId="0" borderId="11" xfId="178" applyNumberFormat="1" applyFont="1" applyFill="1" applyBorder="1" applyAlignment="1" applyProtection="1">
      <alignment horizontal="center" vertical="center"/>
      <protection locked="0"/>
    </xf>
    <xf numFmtId="0" fontId="52" fillId="0" borderId="40" xfId="178" applyNumberFormat="1" applyFont="1" applyFill="1" applyBorder="1" applyAlignment="1" applyProtection="1">
      <alignment horizontal="center" vertical="center"/>
      <protection locked="0"/>
    </xf>
    <xf numFmtId="0" fontId="52" fillId="0" borderId="11" xfId="102" applyNumberFormat="1" applyFont="1" applyBorder="1" applyAlignment="1" applyProtection="1">
      <alignment horizontal="center" vertical="center" shrinkToFit="1"/>
      <protection locked="0"/>
    </xf>
    <xf numFmtId="0" fontId="52" fillId="0" borderId="40" xfId="102" applyNumberFormat="1" applyFont="1" applyBorder="1" applyAlignment="1" applyProtection="1">
      <alignment horizontal="center" vertical="center" shrinkToFit="1"/>
      <protection locked="0"/>
    </xf>
    <xf numFmtId="0" fontId="52" fillId="0" borderId="11" xfId="178" applyNumberFormat="1" applyFont="1" applyFill="1" applyBorder="1" applyAlignment="1" applyProtection="1">
      <alignment horizontal="center" vertical="center"/>
    </xf>
    <xf numFmtId="0" fontId="52" fillId="0" borderId="11" xfId="102" applyNumberFormat="1" applyFont="1" applyBorder="1" applyAlignment="1" applyProtection="1">
      <alignment horizontal="center" vertical="center" shrinkToFit="1"/>
    </xf>
    <xf numFmtId="0" fontId="69" fillId="33" borderId="59" xfId="169" applyFont="1" applyFill="1" applyBorder="1" applyAlignment="1">
      <alignment horizontal="center" vertical="center" wrapText="1" readingOrder="1"/>
    </xf>
    <xf numFmtId="0" fontId="69" fillId="0" borderId="59" xfId="169" applyFont="1" applyBorder="1" applyAlignment="1">
      <alignment horizontal="center" vertical="center" wrapText="1" readingOrder="1"/>
    </xf>
    <xf numFmtId="0" fontId="70" fillId="0" borderId="59" xfId="169" applyFont="1" applyBorder="1" applyAlignment="1">
      <alignment horizontal="center" vertical="center"/>
    </xf>
    <xf numFmtId="0" fontId="49" fillId="0" borderId="10" xfId="181" applyFill="1" applyBorder="1" applyAlignment="1" applyProtection="1">
      <alignment vertical="center" wrapText="1"/>
    </xf>
    <xf numFmtId="0" fontId="32" fillId="0" borderId="10" xfId="179" applyFont="1" applyFill="1" applyBorder="1">
      <alignment vertical="center"/>
    </xf>
    <xf numFmtId="0" fontId="53" fillId="39" borderId="42" xfId="0" applyFont="1" applyFill="1" applyBorder="1" applyAlignment="1" applyProtection="1">
      <alignment horizontal="center" vertical="center" wrapText="1"/>
    </xf>
    <xf numFmtId="0" fontId="53" fillId="39" borderId="19" xfId="0" applyFont="1" applyFill="1" applyBorder="1" applyAlignment="1" applyProtection="1">
      <alignment horizontal="center" vertical="center" wrapText="1"/>
    </xf>
    <xf numFmtId="0" fontId="53" fillId="39" borderId="14" xfId="0" applyFont="1" applyFill="1" applyBorder="1" applyAlignment="1" applyProtection="1">
      <alignment horizontal="center" vertical="center" wrapText="1"/>
    </xf>
    <xf numFmtId="0" fontId="53" fillId="39" borderId="34"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33" xfId="169" applyFont="1" applyFill="1" applyBorder="1" applyAlignment="1" applyProtection="1">
      <alignment horizontal="center" vertical="center"/>
    </xf>
    <xf numFmtId="0" fontId="53" fillId="39" borderId="51" xfId="169" applyFont="1" applyFill="1" applyBorder="1" applyAlignment="1" applyProtection="1">
      <alignment horizontal="center" vertical="center"/>
    </xf>
    <xf numFmtId="0" fontId="53" fillId="39" borderId="15" xfId="169" applyFont="1" applyFill="1" applyBorder="1" applyAlignment="1" applyProtection="1">
      <alignment horizontal="center" vertical="center"/>
    </xf>
    <xf numFmtId="0" fontId="53" fillId="39" borderId="55" xfId="0" applyFont="1" applyFill="1" applyBorder="1" applyAlignment="1" applyProtection="1">
      <alignment horizontal="center" vertical="center" wrapText="1"/>
    </xf>
    <xf numFmtId="0" fontId="53" fillId="39" borderId="56" xfId="0" applyFont="1" applyFill="1" applyBorder="1" applyAlignment="1" applyProtection="1">
      <alignment horizontal="center" vertical="center" wrapText="1"/>
    </xf>
    <xf numFmtId="0" fontId="53" fillId="39" borderId="57" xfId="0" applyFont="1" applyFill="1" applyBorder="1" applyAlignment="1" applyProtection="1">
      <alignment horizontal="center" vertical="center" wrapText="1"/>
    </xf>
    <xf numFmtId="0" fontId="53" fillId="39" borderId="33" xfId="0"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176" fontId="53" fillId="39" borderId="42"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2"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8" borderId="42"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wrapText="1"/>
    </xf>
    <xf numFmtId="0" fontId="53" fillId="38" borderId="14" xfId="169" applyFont="1" applyFill="1" applyBorder="1" applyAlignment="1" applyProtection="1">
      <alignment horizontal="center" vertical="center" wrapText="1"/>
    </xf>
    <xf numFmtId="0" fontId="54" fillId="0" borderId="11" xfId="169" applyFont="1" applyBorder="1" applyAlignment="1" applyProtection="1">
      <alignment horizontal="center" vertical="center" wrapText="1"/>
    </xf>
    <xf numFmtId="0" fontId="54" fillId="0" borderId="13" xfId="169" applyFont="1" applyBorder="1" applyAlignment="1" applyProtection="1">
      <alignment horizontal="center" vertical="center" wrapText="1"/>
    </xf>
    <xf numFmtId="0" fontId="54" fillId="0" borderId="45" xfId="169" applyFont="1" applyBorder="1" applyAlignment="1" applyProtection="1">
      <alignment horizontal="center" vertical="center" wrapText="1"/>
    </xf>
    <xf numFmtId="0" fontId="54" fillId="0" borderId="40" xfId="169" applyFont="1" applyBorder="1" applyAlignment="1" applyProtection="1">
      <alignment horizontal="center" vertical="center" wrapText="1"/>
    </xf>
    <xf numFmtId="0" fontId="54" fillId="0" borderId="46" xfId="169" applyFont="1" applyBorder="1" applyAlignment="1" applyProtection="1">
      <alignment horizontal="center" vertical="center" wrapText="1"/>
    </xf>
    <xf numFmtId="0" fontId="54" fillId="0" borderId="47" xfId="169" applyFont="1" applyBorder="1" applyAlignment="1" applyProtection="1">
      <alignment horizontal="center" vertical="center" wrapText="1"/>
    </xf>
    <xf numFmtId="0" fontId="51" fillId="37" borderId="22" xfId="169" applyFont="1" applyFill="1" applyBorder="1" applyAlignment="1" applyProtection="1">
      <alignment horizontal="center" vertical="center"/>
    </xf>
    <xf numFmtId="0" fontId="51" fillId="37" borderId="23"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1" xfId="169" applyFont="1" applyFill="1" applyBorder="1" applyAlignment="1" applyProtection="1">
      <alignment horizontal="center" vertical="center"/>
    </xf>
    <xf numFmtId="0" fontId="53" fillId="0" borderId="41" xfId="169" applyFont="1" applyBorder="1" applyAlignment="1" applyProtection="1">
      <alignment horizontal="center" vertical="center"/>
    </xf>
    <xf numFmtId="0" fontId="53" fillId="0" borderId="38" xfId="169" applyFont="1" applyBorder="1" applyAlignment="1" applyProtection="1">
      <alignment horizontal="center" vertical="center"/>
    </xf>
    <xf numFmtId="0" fontId="53" fillId="0" borderId="39" xfId="169" applyFont="1" applyBorder="1" applyAlignment="1" applyProtection="1">
      <alignment horizontal="center" vertical="center"/>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8" borderId="42" xfId="169" applyFont="1" applyFill="1" applyBorder="1" applyAlignment="1" applyProtection="1">
      <alignment horizontal="center" vertical="center"/>
    </xf>
    <xf numFmtId="0" fontId="53" fillId="39" borderId="42"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42" xfId="169"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46" fillId="42" borderId="44"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57" fillId="0" borderId="11" xfId="170" applyFont="1" applyBorder="1" applyAlignment="1" applyProtection="1">
      <alignment horizontal="center" vertical="center"/>
    </xf>
    <xf numFmtId="0" fontId="57" fillId="0" borderId="36" xfId="170" applyFont="1" applyBorder="1" applyAlignment="1" applyProtection="1">
      <alignment horizontal="center" vertical="center"/>
    </xf>
    <xf numFmtId="0" fontId="57" fillId="0" borderId="21" xfId="169" applyFont="1" applyBorder="1" applyAlignment="1" applyProtection="1">
      <alignment horizontal="left" vertical="center" shrinkToFit="1"/>
    </xf>
    <xf numFmtId="0" fontId="57" fillId="0" borderId="18" xfId="169" applyFont="1" applyBorder="1" applyAlignment="1" applyProtection="1">
      <alignment horizontal="left" vertical="center" shrinkToFit="1"/>
    </xf>
    <xf numFmtId="0" fontId="57" fillId="0" borderId="20" xfId="169" applyFont="1" applyBorder="1" applyAlignment="1" applyProtection="1">
      <alignment horizontal="left" vertical="center" shrinkToFit="1"/>
    </xf>
    <xf numFmtId="0" fontId="57" fillId="0" borderId="12" xfId="169" applyFont="1" applyBorder="1" applyAlignment="1" applyProtection="1">
      <alignment horizontal="left" vertical="center" shrinkToFit="1"/>
    </xf>
    <xf numFmtId="0" fontId="57" fillId="0" borderId="21" xfId="170" applyFont="1" applyBorder="1" applyAlignment="1" applyProtection="1">
      <alignment horizontal="left" vertical="center" shrinkToFit="1"/>
      <protection locked="0"/>
    </xf>
    <xf numFmtId="0" fontId="57" fillId="0" borderId="18" xfId="170" applyFont="1" applyBorder="1" applyAlignment="1" applyProtection="1">
      <alignment horizontal="left" vertical="center" shrinkToFit="1"/>
      <protection locked="0"/>
    </xf>
    <xf numFmtId="0" fontId="57" fillId="0" borderId="20" xfId="170" applyFont="1" applyBorder="1" applyAlignment="1" applyProtection="1">
      <alignment horizontal="left" vertical="center" shrinkToFit="1"/>
      <protection locked="0"/>
    </xf>
    <xf numFmtId="0" fontId="57" fillId="0" borderId="12" xfId="170" applyFont="1" applyBorder="1" applyAlignment="1" applyProtection="1">
      <alignment horizontal="left" vertical="center" shrinkToFit="1"/>
      <protection locked="0"/>
    </xf>
    <xf numFmtId="0" fontId="69" fillId="33" borderId="59" xfId="169" applyFont="1" applyFill="1" applyBorder="1" applyAlignment="1">
      <alignment horizontal="center" vertical="center" wrapText="1" readingOrder="1"/>
    </xf>
    <xf numFmtId="0" fontId="69" fillId="0" borderId="59" xfId="169" applyFont="1" applyBorder="1" applyAlignment="1">
      <alignment horizontal="left" vertical="center" wrapText="1" readingOrder="1"/>
    </xf>
    <xf numFmtId="0" fontId="70" fillId="0" borderId="59" xfId="169" applyFont="1" applyBorder="1" applyAlignment="1">
      <alignment vertical="center" wrapText="1"/>
    </xf>
    <xf numFmtId="0" fontId="32" fillId="0" borderId="43"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0" borderId="43"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xf numFmtId="0" fontId="51" fillId="0" borderId="60" xfId="170" applyFont="1" applyBorder="1" applyAlignment="1">
      <alignment horizontal="left" vertical="top" wrapText="1"/>
    </xf>
    <xf numFmtId="0" fontId="51" fillId="0" borderId="61" xfId="170" applyFont="1" applyBorder="1" applyAlignment="1">
      <alignment horizontal="left" vertical="top" wrapText="1"/>
    </xf>
    <xf numFmtId="0" fontId="51" fillId="0" borderId="62"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15DF68F4-BB1D-4B99-80B0-FB77D8260742}"/>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1A4F5F8B-6278-4698-8F72-DE7219C7630D}"/>
    <cellStyle name="良い" xfId="6" builtinId="26" customBuiltin="1"/>
    <cellStyle name="良い 2" xfId="176" xr:uid="{00000000-0005-0000-0000-0000B2000000}"/>
  </cellStyles>
  <dxfs count="40">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6699"/>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117</xdr:colOff>
      <xdr:row>1</xdr:row>
      <xdr:rowOff>779319</xdr:rowOff>
    </xdr:from>
    <xdr:to>
      <xdr:col>22</xdr:col>
      <xdr:colOff>2382982</xdr:colOff>
      <xdr:row>3</xdr:row>
      <xdr:rowOff>667060</xdr:rowOff>
    </xdr:to>
    <xdr:grpSp>
      <xdr:nvGrpSpPr>
        <xdr:cNvPr id="2" name="グループ化 1">
          <a:extLst>
            <a:ext uri="{FF2B5EF4-FFF2-40B4-BE49-F238E27FC236}">
              <a16:creationId xmlns:a16="http://schemas.microsoft.com/office/drawing/2014/main" id="{45811439-551B-442D-BA73-0DB285BE66EB}"/>
            </a:ext>
          </a:extLst>
        </xdr:cNvPr>
        <xdr:cNvGrpSpPr/>
      </xdr:nvGrpSpPr>
      <xdr:grpSpPr>
        <a:xfrm>
          <a:off x="35052117" y="1287319"/>
          <a:ext cx="6712410" cy="2912650"/>
          <a:chOff x="24658307" y="547688"/>
          <a:chExt cx="6520933" cy="2663598"/>
        </a:xfrm>
      </xdr:grpSpPr>
      <xdr:sp macro="" textlink="">
        <xdr:nvSpPr>
          <xdr:cNvPr id="3" name="正方形/長方形 2">
            <a:extLst>
              <a:ext uri="{FF2B5EF4-FFF2-40B4-BE49-F238E27FC236}">
                <a16:creationId xmlns:a16="http://schemas.microsoft.com/office/drawing/2014/main" id="{726C992F-E4A0-43DB-9EC4-33E80595F0A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6DF126B-2945-4C9A-B93D-5CFA7B26340F}"/>
              </a:ext>
            </a:extLst>
          </xdr:cNvPr>
          <xdr:cNvGrpSpPr/>
        </xdr:nvGrpSpPr>
        <xdr:grpSpPr>
          <a:xfrm>
            <a:off x="25405543" y="849725"/>
            <a:ext cx="5537535" cy="514041"/>
            <a:chOff x="20797189" y="530440"/>
            <a:chExt cx="2593462" cy="313765"/>
          </a:xfrm>
        </xdr:grpSpPr>
        <xdr:sp macro="" textlink="">
          <xdr:nvSpPr>
            <xdr:cNvPr id="13" name="正方形/長方形 12">
              <a:extLst>
                <a:ext uri="{FF2B5EF4-FFF2-40B4-BE49-F238E27FC236}">
                  <a16:creationId xmlns:a16="http://schemas.microsoft.com/office/drawing/2014/main" id="{41757FF1-1B6B-4060-A2C4-E856F3014198}"/>
                </a:ext>
              </a:extLst>
            </xdr:cNvPr>
            <xdr:cNvSpPr/>
          </xdr:nvSpPr>
          <xdr:spPr>
            <a:xfrm>
              <a:off x="20797189"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6792D02-52E6-4C9C-8E94-03A63210DFD8}"/>
                </a:ext>
              </a:extLst>
            </xdr:cNvPr>
            <xdr:cNvSpPr/>
          </xdr:nvSpPr>
          <xdr:spPr>
            <a:xfrm>
              <a:off x="21747647" y="530440"/>
              <a:ext cx="164300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8994E21-5C41-4D10-AF14-3C3590EC9F13}"/>
                </a:ext>
              </a:extLst>
            </xdr:cNvPr>
            <xdr:cNvCxnSpPr>
              <a:stCxn id="13" idx="3"/>
              <a:endCxn id="14" idx="1"/>
            </xdr:cNvCxnSpPr>
          </xdr:nvCxnSpPr>
          <xdr:spPr>
            <a:xfrm>
              <a:off x="21571078" y="687323"/>
              <a:ext cx="17656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7F003A3-F958-4937-932B-9A115907AEB2}"/>
              </a:ext>
            </a:extLst>
          </xdr:cNvPr>
          <xdr:cNvGrpSpPr/>
        </xdr:nvGrpSpPr>
        <xdr:grpSpPr>
          <a:xfrm>
            <a:off x="25406225" y="1584070"/>
            <a:ext cx="5529220" cy="514041"/>
            <a:chOff x="20808759" y="530440"/>
            <a:chExt cx="2589409" cy="313765"/>
          </a:xfrm>
        </xdr:grpSpPr>
        <xdr:sp macro="" textlink="">
          <xdr:nvSpPr>
            <xdr:cNvPr id="10" name="正方形/長方形 9">
              <a:extLst>
                <a:ext uri="{FF2B5EF4-FFF2-40B4-BE49-F238E27FC236}">
                  <a16:creationId xmlns:a16="http://schemas.microsoft.com/office/drawing/2014/main" id="{0C73C1AD-8A41-4F6C-BCB8-5A8A3EE607F2}"/>
                </a:ext>
              </a:extLst>
            </xdr:cNvPr>
            <xdr:cNvSpPr/>
          </xdr:nvSpPr>
          <xdr:spPr>
            <a:xfrm>
              <a:off x="2080875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AE6431BD-F902-4F16-9D43-F7D5AFE94598}"/>
                </a:ext>
              </a:extLst>
            </xdr:cNvPr>
            <xdr:cNvSpPr/>
          </xdr:nvSpPr>
          <xdr:spPr>
            <a:xfrm>
              <a:off x="21762409" y="530440"/>
              <a:ext cx="163575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AE3BE35-519D-43DE-8C92-8DE58A203221}"/>
                </a:ext>
              </a:extLst>
            </xdr:cNvPr>
            <xdr:cNvCxnSpPr>
              <a:stCxn id="10" idx="3"/>
              <a:endCxn id="11" idx="1"/>
            </xdr:cNvCxnSpPr>
          </xdr:nvCxnSpPr>
          <xdr:spPr>
            <a:xfrm>
              <a:off x="21581964" y="687323"/>
              <a:ext cx="180445"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51A4E887-3241-4F94-AB36-4655FDCAEC57}"/>
              </a:ext>
            </a:extLst>
          </xdr:cNvPr>
          <xdr:cNvGrpSpPr/>
        </xdr:nvGrpSpPr>
        <xdr:grpSpPr>
          <a:xfrm>
            <a:off x="25406241" y="2326559"/>
            <a:ext cx="5538191" cy="513770"/>
            <a:chOff x="20808765" y="534306"/>
            <a:chExt cx="2593663" cy="315946"/>
          </a:xfrm>
        </xdr:grpSpPr>
        <xdr:sp macro="" textlink="">
          <xdr:nvSpPr>
            <xdr:cNvPr id="7" name="正方形/長方形 6">
              <a:extLst>
                <a:ext uri="{FF2B5EF4-FFF2-40B4-BE49-F238E27FC236}">
                  <a16:creationId xmlns:a16="http://schemas.microsoft.com/office/drawing/2014/main" id="{2201878A-8033-485B-93FC-49ECCCD3C5F6}"/>
                </a:ext>
              </a:extLst>
            </xdr:cNvPr>
            <xdr:cNvSpPr/>
          </xdr:nvSpPr>
          <xdr:spPr>
            <a:xfrm>
              <a:off x="2080876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D17897A-A4A1-4F07-A383-316D1922D703}"/>
                </a:ext>
              </a:extLst>
            </xdr:cNvPr>
            <xdr:cNvSpPr/>
          </xdr:nvSpPr>
          <xdr:spPr>
            <a:xfrm>
              <a:off x="21758221" y="534306"/>
              <a:ext cx="1644207"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600">
                  <a:solidFill>
                    <a:schemeClr val="tx1"/>
                  </a:solidFill>
                  <a:latin typeface="Meiryo UI" panose="020B0604030504040204" pitchFamily="50" charset="-128"/>
                  <a:ea typeface="Meiryo UI" panose="020B0604030504040204" pitchFamily="50" charset="-128"/>
                </a:rPr>
                <a:t>1%</a:t>
              </a:r>
              <a:r>
                <a:rPr kumimoji="1" lang="ja-JP" altLang="en-US" sz="16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C29FF19-39BC-42BF-974F-89168CAFBFD4}"/>
                </a:ext>
              </a:extLst>
            </xdr:cNvPr>
            <xdr:cNvCxnSpPr>
              <a:stCxn id="7" idx="3"/>
              <a:endCxn id="8" idx="1"/>
            </xdr:cNvCxnSpPr>
          </xdr:nvCxnSpPr>
          <xdr:spPr>
            <a:xfrm flipV="1">
              <a:off x="21581970" y="691597"/>
              <a:ext cx="17625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86592</xdr:colOff>
      <xdr:row>1</xdr:row>
      <xdr:rowOff>414400</xdr:rowOff>
    </xdr:from>
    <xdr:to>
      <xdr:col>36</xdr:col>
      <xdr:colOff>340179</xdr:colOff>
      <xdr:row>2</xdr:row>
      <xdr:rowOff>780410</xdr:rowOff>
    </xdr:to>
    <xdr:sp macro="" textlink="">
      <xdr:nvSpPr>
        <xdr:cNvPr id="16" name="正方形/長方形 15">
          <a:extLst>
            <a:ext uri="{FF2B5EF4-FFF2-40B4-BE49-F238E27FC236}">
              <a16:creationId xmlns:a16="http://schemas.microsoft.com/office/drawing/2014/main" id="{24C781EC-7A48-43A4-99AE-4B66B6493F4B}"/>
            </a:ext>
          </a:extLst>
        </xdr:cNvPr>
        <xdr:cNvSpPr/>
      </xdr:nvSpPr>
      <xdr:spPr>
        <a:xfrm>
          <a:off x="48963449" y="917864"/>
          <a:ext cx="6648944"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53192</xdr:colOff>
      <xdr:row>1</xdr:row>
      <xdr:rowOff>0</xdr:rowOff>
    </xdr:from>
    <xdr:to>
      <xdr:col>14</xdr:col>
      <xdr:colOff>643308</xdr:colOff>
      <xdr:row>3</xdr:row>
      <xdr:rowOff>1500909</xdr:rowOff>
    </xdr:to>
    <xdr:sp macro="" textlink="">
      <xdr:nvSpPr>
        <xdr:cNvPr id="33" name="右中かっこ 32">
          <a:extLst>
            <a:ext uri="{FF2B5EF4-FFF2-40B4-BE49-F238E27FC236}">
              <a16:creationId xmlns:a16="http://schemas.microsoft.com/office/drawing/2014/main" id="{F8303648-E97C-4181-874D-BAC2C59946F0}"/>
            </a:ext>
          </a:extLst>
        </xdr:cNvPr>
        <xdr:cNvSpPr/>
      </xdr:nvSpPr>
      <xdr:spPr>
        <a:xfrm>
          <a:off x="28593556" y="508000"/>
          <a:ext cx="590116" cy="452581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1086098</xdr:colOff>
      <xdr:row>0</xdr:row>
      <xdr:rowOff>152152</xdr:rowOff>
    </xdr:from>
    <xdr:to>
      <xdr:col>18</xdr:col>
      <xdr:colOff>1131306</xdr:colOff>
      <xdr:row>2</xdr:row>
      <xdr:rowOff>563609</xdr:rowOff>
    </xdr:to>
    <xdr:sp macro="" textlink="">
      <xdr:nvSpPr>
        <xdr:cNvPr id="34" name="吹き出し: 角を丸めた四角形 33">
          <a:extLst>
            <a:ext uri="{FF2B5EF4-FFF2-40B4-BE49-F238E27FC236}">
              <a16:creationId xmlns:a16="http://schemas.microsoft.com/office/drawing/2014/main" id="{55886B14-3008-4426-BF37-FA591C9CAE7E}"/>
            </a:ext>
          </a:extLst>
        </xdr:cNvPr>
        <xdr:cNvSpPr/>
      </xdr:nvSpPr>
      <xdr:spPr>
        <a:xfrm>
          <a:off x="23578705" y="152152"/>
          <a:ext cx="5093458" cy="2302850"/>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695902</xdr:colOff>
      <xdr:row>21</xdr:row>
      <xdr:rowOff>83414</xdr:rowOff>
    </xdr:from>
    <xdr:to>
      <xdr:col>3</xdr:col>
      <xdr:colOff>593148</xdr:colOff>
      <xdr:row>24</xdr:row>
      <xdr:rowOff>34636</xdr:rowOff>
    </xdr:to>
    <xdr:sp macro="" textlink="">
      <xdr:nvSpPr>
        <xdr:cNvPr id="36" name="吹き出し: 角を丸めた四角形 35">
          <a:extLst>
            <a:ext uri="{FF2B5EF4-FFF2-40B4-BE49-F238E27FC236}">
              <a16:creationId xmlns:a16="http://schemas.microsoft.com/office/drawing/2014/main" id="{983734F2-B4B3-4056-BD5E-F12E3AC6B9A7}"/>
            </a:ext>
          </a:extLst>
        </xdr:cNvPr>
        <xdr:cNvSpPr/>
      </xdr:nvSpPr>
      <xdr:spPr>
        <a:xfrm>
          <a:off x="1665720" y="13210596"/>
          <a:ext cx="3205019" cy="1250085"/>
        </a:xfrm>
        <a:prstGeom prst="wedgeRoundRectCallout">
          <a:avLst>
            <a:gd name="adj1" fmla="val -9380"/>
            <a:gd name="adj2" fmla="val -843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828098</xdr:colOff>
      <xdr:row>24</xdr:row>
      <xdr:rowOff>190499</xdr:rowOff>
    </xdr:from>
    <xdr:to>
      <xdr:col>4</xdr:col>
      <xdr:colOff>1001280</xdr:colOff>
      <xdr:row>33</xdr:row>
      <xdr:rowOff>0</xdr:rowOff>
    </xdr:to>
    <xdr:sp macro="" textlink="">
      <xdr:nvSpPr>
        <xdr:cNvPr id="37" name="正方形/長方形 36">
          <a:extLst>
            <a:ext uri="{FF2B5EF4-FFF2-40B4-BE49-F238E27FC236}">
              <a16:creationId xmlns:a16="http://schemas.microsoft.com/office/drawing/2014/main" id="{85FCE6AA-E513-465F-9951-2B9B0F7BD22B}"/>
            </a:ext>
          </a:extLst>
        </xdr:cNvPr>
        <xdr:cNvSpPr/>
      </xdr:nvSpPr>
      <xdr:spPr>
        <a:xfrm>
          <a:off x="828098" y="15003317"/>
          <a:ext cx="8255000" cy="3758047"/>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17317</xdr:colOff>
      <xdr:row>19</xdr:row>
      <xdr:rowOff>415636</xdr:rowOff>
    </xdr:from>
    <xdr:to>
      <xdr:col>7</xdr:col>
      <xdr:colOff>1153</xdr:colOff>
      <xdr:row>21</xdr:row>
      <xdr:rowOff>175093</xdr:rowOff>
    </xdr:to>
    <xdr:sp macro="" textlink="">
      <xdr:nvSpPr>
        <xdr:cNvPr id="38" name="右中かっこ 37">
          <a:extLst>
            <a:ext uri="{FF2B5EF4-FFF2-40B4-BE49-F238E27FC236}">
              <a16:creationId xmlns:a16="http://schemas.microsoft.com/office/drawing/2014/main" id="{D768B814-2F56-446C-8FCF-F69B3490F690}"/>
            </a:ext>
          </a:extLst>
        </xdr:cNvPr>
        <xdr:cNvSpPr/>
      </xdr:nvSpPr>
      <xdr:spPr>
        <a:xfrm rot="5400000">
          <a:off x="12298416" y="10752083"/>
          <a:ext cx="636911" cy="5202381"/>
        </a:xfrm>
        <a:prstGeom prst="rightBrace">
          <a:avLst>
            <a:gd name="adj1" fmla="val 53633"/>
            <a:gd name="adj2" fmla="val 504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471590</xdr:colOff>
      <xdr:row>22</xdr:row>
      <xdr:rowOff>424004</xdr:rowOff>
    </xdr:from>
    <xdr:to>
      <xdr:col>7</xdr:col>
      <xdr:colOff>248226</xdr:colOff>
      <xdr:row>30</xdr:row>
      <xdr:rowOff>80281</xdr:rowOff>
    </xdr:to>
    <xdr:sp macro="" textlink="">
      <xdr:nvSpPr>
        <xdr:cNvPr id="39" name="吹き出し: 角を丸めた四角形 38">
          <a:extLst>
            <a:ext uri="{FF2B5EF4-FFF2-40B4-BE49-F238E27FC236}">
              <a16:creationId xmlns:a16="http://schemas.microsoft.com/office/drawing/2014/main" id="{DB44E0FA-CE55-42E5-8997-2A82E5AE79C9}"/>
            </a:ext>
          </a:extLst>
        </xdr:cNvPr>
        <xdr:cNvSpPr/>
      </xdr:nvSpPr>
      <xdr:spPr>
        <a:xfrm>
          <a:off x="10469954" y="14359368"/>
          <a:ext cx="4995181" cy="3166095"/>
        </a:xfrm>
        <a:prstGeom prst="wedgeRoundRectCallout">
          <a:avLst>
            <a:gd name="adj1" fmla="val -8405"/>
            <a:gd name="adj2" fmla="val -68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原則カタログ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34636</xdr:colOff>
      <xdr:row>20</xdr:row>
      <xdr:rowOff>34640</xdr:rowOff>
    </xdr:from>
    <xdr:to>
      <xdr:col>9</xdr:col>
      <xdr:colOff>1939637</xdr:colOff>
      <xdr:row>21</xdr:row>
      <xdr:rowOff>227052</xdr:rowOff>
    </xdr:to>
    <xdr:sp macro="" textlink="">
      <xdr:nvSpPr>
        <xdr:cNvPr id="42" name="右中かっこ 41">
          <a:extLst>
            <a:ext uri="{FF2B5EF4-FFF2-40B4-BE49-F238E27FC236}">
              <a16:creationId xmlns:a16="http://schemas.microsoft.com/office/drawing/2014/main" id="{C5F1B1BA-5E48-4F40-B5D2-DB7D3D95CC10}"/>
            </a:ext>
          </a:extLst>
        </xdr:cNvPr>
        <xdr:cNvSpPr/>
      </xdr:nvSpPr>
      <xdr:spPr>
        <a:xfrm rot="5400000">
          <a:off x="19888975" y="11075937"/>
          <a:ext cx="625367" cy="3931228"/>
        </a:xfrm>
        <a:prstGeom prst="rightBrace">
          <a:avLst>
            <a:gd name="adj1" fmla="val 53633"/>
            <a:gd name="adj2" fmla="val 4911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2118592</xdr:colOff>
      <xdr:row>23</xdr:row>
      <xdr:rowOff>124937</xdr:rowOff>
    </xdr:from>
    <xdr:to>
      <xdr:col>9</xdr:col>
      <xdr:colOff>1567584</xdr:colOff>
      <xdr:row>33</xdr:row>
      <xdr:rowOff>227734</xdr:rowOff>
    </xdr:to>
    <xdr:sp macro="" textlink="">
      <xdr:nvSpPr>
        <xdr:cNvPr id="43" name="吹き出し: 角を丸めた四角形 42">
          <a:extLst>
            <a:ext uri="{FF2B5EF4-FFF2-40B4-BE49-F238E27FC236}">
              <a16:creationId xmlns:a16="http://schemas.microsoft.com/office/drawing/2014/main" id="{2674B826-28E5-49C8-A2E6-B179A6C8F25F}"/>
            </a:ext>
          </a:extLst>
        </xdr:cNvPr>
        <xdr:cNvSpPr/>
      </xdr:nvSpPr>
      <xdr:spPr>
        <a:xfrm>
          <a:off x="17335501" y="14499028"/>
          <a:ext cx="4667538" cy="4490070"/>
        </a:xfrm>
        <a:prstGeom prst="wedgeRoundRectCallout">
          <a:avLst>
            <a:gd name="adj1" fmla="val 17261"/>
            <a:gd name="adj2" fmla="val -654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④性能区分１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標準装備</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endParaRPr kumimoji="1" lang="en-US" altLang="ja-JP" sz="1600" b="1">
            <a:solidFill>
              <a:srgbClr val="000000"/>
            </a:solidFill>
            <a:latin typeface="+mn-ea"/>
            <a:ea typeface="+mn-ea"/>
          </a:endParaRPr>
        </a:p>
        <a:p>
          <a:pPr algn="l"/>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⑤性能区分２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オプション</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④性能区分１　標準装備を選択してください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本体に標準装備されている制御を</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⑤性能区分２　オプションを選択してください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オプション品となる制御をプルダウンで選択</a:t>
          </a:r>
          <a:endParaRPr kumimoji="1" lang="en-US" altLang="ja-JP" sz="1600" b="1" u="none" baseline="0">
            <a:solidFill>
              <a:srgbClr val="0000CC"/>
            </a:solidFill>
            <a:latin typeface="+mn-ea"/>
            <a:ea typeface="+mn-ea"/>
          </a:endParaRPr>
        </a:p>
        <a:p>
          <a:pPr algn="l"/>
          <a:endParaRPr kumimoji="1" lang="en-US" altLang="ja-JP" sz="1600" b="1" u="none" baseline="0">
            <a:solidFill>
              <a:srgbClr val="0000CC"/>
            </a:solidFill>
            <a:latin typeface="+mn-ea"/>
            <a:ea typeface="+mn-ea"/>
          </a:endParaRPr>
        </a:p>
        <a:p>
          <a:pPr algn="l"/>
          <a:r>
            <a:rPr kumimoji="1" lang="ja-JP" altLang="en-US" sz="1600" b="1" u="none" baseline="0">
              <a:solidFill>
                <a:srgbClr val="FF0000"/>
              </a:solidFill>
              <a:latin typeface="+mn-ea"/>
              <a:ea typeface="+mn-ea"/>
            </a:rPr>
            <a:t>　</a:t>
          </a:r>
          <a:r>
            <a:rPr kumimoji="1" lang="en-US" altLang="ja-JP" sz="1600" b="1" u="none" baseline="0">
              <a:solidFill>
                <a:srgbClr val="FF0000"/>
              </a:solidFill>
              <a:latin typeface="+mn-ea"/>
              <a:ea typeface="+mn-ea"/>
            </a:rPr>
            <a:t>※</a:t>
          </a:r>
          <a:r>
            <a:rPr kumimoji="1" lang="ja-JP" altLang="en-US" sz="1600" b="1" u="none" baseline="0">
              <a:solidFill>
                <a:srgbClr val="FF0000"/>
              </a:solidFill>
              <a:latin typeface="+mn-ea"/>
              <a:ea typeface="+mn-ea"/>
            </a:rPr>
            <a:t>いずれかの選択が必要です</a:t>
          </a:r>
          <a:r>
            <a:rPr kumimoji="1" lang="ja-JP" altLang="en-US" sz="1600" b="0" u="none" baseline="0">
              <a:solidFill>
                <a:srgbClr val="FF0000"/>
              </a:solidFill>
              <a:latin typeface="+mn-ea"/>
              <a:ea typeface="+mn-ea"/>
            </a:rPr>
            <a:t>。</a:t>
          </a:r>
          <a:endParaRPr kumimoji="1" lang="en-US" altLang="ja-JP" sz="1600" b="1" u="none" baseline="0">
            <a:solidFill>
              <a:srgbClr val="FF0000"/>
            </a:solidFill>
            <a:latin typeface="+mn-ea"/>
            <a:ea typeface="+mn-ea"/>
          </a:endParaRPr>
        </a:p>
      </xdr:txBody>
    </xdr:sp>
    <xdr:clientData/>
  </xdr:twoCellAnchor>
  <xdr:twoCellAnchor>
    <xdr:from>
      <xdr:col>10</xdr:col>
      <xdr:colOff>69273</xdr:colOff>
      <xdr:row>20</xdr:row>
      <xdr:rowOff>17321</xdr:rowOff>
    </xdr:from>
    <xdr:to>
      <xdr:col>12</xdr:col>
      <xdr:colOff>17318</xdr:colOff>
      <xdr:row>21</xdr:row>
      <xdr:rowOff>209733</xdr:rowOff>
    </xdr:to>
    <xdr:sp macro="" textlink="">
      <xdr:nvSpPr>
        <xdr:cNvPr id="44" name="右中かっこ 43">
          <a:extLst>
            <a:ext uri="{FF2B5EF4-FFF2-40B4-BE49-F238E27FC236}">
              <a16:creationId xmlns:a16="http://schemas.microsoft.com/office/drawing/2014/main" id="{F46999FF-B191-4868-8EEC-3C9785A6D387}"/>
            </a:ext>
          </a:extLst>
        </xdr:cNvPr>
        <xdr:cNvSpPr/>
      </xdr:nvSpPr>
      <xdr:spPr>
        <a:xfrm rot="5400000">
          <a:off x="23984726" y="11049959"/>
          <a:ext cx="625367" cy="3948545"/>
        </a:xfrm>
        <a:prstGeom prst="rightBrace">
          <a:avLst>
            <a:gd name="adj1" fmla="val 53633"/>
            <a:gd name="adj2" fmla="val 5013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1648360</xdr:colOff>
      <xdr:row>22</xdr:row>
      <xdr:rowOff>350073</xdr:rowOff>
    </xdr:from>
    <xdr:to>
      <xdr:col>11</xdr:col>
      <xdr:colOff>1607993</xdr:colOff>
      <xdr:row>27</xdr:row>
      <xdr:rowOff>381000</xdr:rowOff>
    </xdr:to>
    <xdr:sp macro="" textlink="">
      <xdr:nvSpPr>
        <xdr:cNvPr id="45" name="吹き出し: 角を丸めた四角形 44">
          <a:extLst>
            <a:ext uri="{FF2B5EF4-FFF2-40B4-BE49-F238E27FC236}">
              <a16:creationId xmlns:a16="http://schemas.microsoft.com/office/drawing/2014/main" id="{C76237FA-808E-4102-9E46-D041E0607A92}"/>
            </a:ext>
          </a:extLst>
        </xdr:cNvPr>
        <xdr:cNvSpPr/>
      </xdr:nvSpPr>
      <xdr:spPr>
        <a:xfrm>
          <a:off x="22118451" y="14204618"/>
          <a:ext cx="3284724" cy="2195700"/>
        </a:xfrm>
        <a:prstGeom prst="wedgeRoundRectCallout">
          <a:avLst>
            <a:gd name="adj1" fmla="val 13201"/>
            <a:gd name="adj2" fmla="val -733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⑥生産性指標／指標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⑦</a:t>
          </a:r>
          <a:r>
            <a:rPr kumimoji="1" lang="ja-JP" altLang="en-US" sz="1600" b="1">
              <a:solidFill>
                <a:srgbClr val="000000"/>
              </a:solidFill>
              <a:latin typeface="+mn-ea"/>
              <a:ea typeface="+mn-ea"/>
            </a:rPr>
            <a:t>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⑥指標を選択してください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167411</xdr:colOff>
      <xdr:row>21</xdr:row>
      <xdr:rowOff>372627</xdr:rowOff>
    </xdr:from>
    <xdr:to>
      <xdr:col>20</xdr:col>
      <xdr:colOff>635</xdr:colOff>
      <xdr:row>25</xdr:row>
      <xdr:rowOff>327603</xdr:rowOff>
    </xdr:to>
    <xdr:sp macro="" textlink="">
      <xdr:nvSpPr>
        <xdr:cNvPr id="50" name="吹き出し: 角を丸めた四角形 49">
          <a:extLst>
            <a:ext uri="{FF2B5EF4-FFF2-40B4-BE49-F238E27FC236}">
              <a16:creationId xmlns:a16="http://schemas.microsoft.com/office/drawing/2014/main" id="{8F3866F3-1851-4417-9F2D-3FF25177AEAA}"/>
            </a:ext>
          </a:extLst>
        </xdr:cNvPr>
        <xdr:cNvSpPr/>
      </xdr:nvSpPr>
      <xdr:spPr>
        <a:xfrm>
          <a:off x="32483138" y="13869263"/>
          <a:ext cx="4001133" cy="1709885"/>
        </a:xfrm>
        <a:prstGeom prst="wedgeRoundRectCallout">
          <a:avLst>
            <a:gd name="adj1" fmla="val 30173"/>
            <a:gd name="adj2" fmla="val -10363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⑬</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1" u="sng">
            <a:solidFill>
              <a:srgbClr val="000000"/>
            </a:solidFill>
            <a:latin typeface="+mn-ea"/>
            <a:ea typeface="+mn-ea"/>
          </a:endParaRPr>
        </a:p>
      </xdr:txBody>
    </xdr:sp>
    <xdr:clientData/>
  </xdr:twoCellAnchor>
  <xdr:twoCellAnchor>
    <xdr:from>
      <xdr:col>14</xdr:col>
      <xdr:colOff>1506681</xdr:colOff>
      <xdr:row>2</xdr:row>
      <xdr:rowOff>803233</xdr:rowOff>
    </xdr:from>
    <xdr:to>
      <xdr:col>18</xdr:col>
      <xdr:colOff>1157594</xdr:colOff>
      <xdr:row>4</xdr:row>
      <xdr:rowOff>322804</xdr:rowOff>
    </xdr:to>
    <xdr:sp macro="" textlink="">
      <xdr:nvSpPr>
        <xdr:cNvPr id="54" name="吹き出し: 角を丸めた四角形 53">
          <a:extLst>
            <a:ext uri="{FF2B5EF4-FFF2-40B4-BE49-F238E27FC236}">
              <a16:creationId xmlns:a16="http://schemas.microsoft.com/office/drawing/2014/main" id="{17BD8444-8953-465B-985F-D0A0C422C21F}"/>
            </a:ext>
          </a:extLst>
        </xdr:cNvPr>
        <xdr:cNvSpPr/>
      </xdr:nvSpPr>
      <xdr:spPr>
        <a:xfrm>
          <a:off x="30047045" y="2823688"/>
          <a:ext cx="4615458" cy="254448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twoCellAnchor>
    <xdr:from>
      <xdr:col>5</xdr:col>
      <xdr:colOff>258414</xdr:colOff>
      <xdr:row>30</xdr:row>
      <xdr:rowOff>311438</xdr:rowOff>
    </xdr:from>
    <xdr:to>
      <xdr:col>7</xdr:col>
      <xdr:colOff>202045</xdr:colOff>
      <xdr:row>35</xdr:row>
      <xdr:rowOff>390361</xdr:rowOff>
    </xdr:to>
    <xdr:sp macro="" textlink="">
      <xdr:nvSpPr>
        <xdr:cNvPr id="56" name="四角形: 角を丸くする 55">
          <a:extLst>
            <a:ext uri="{FF2B5EF4-FFF2-40B4-BE49-F238E27FC236}">
              <a16:creationId xmlns:a16="http://schemas.microsoft.com/office/drawing/2014/main" id="{3256933B-9EEF-4682-9566-0841E50E33E8}"/>
            </a:ext>
          </a:extLst>
        </xdr:cNvPr>
        <xdr:cNvSpPr/>
      </xdr:nvSpPr>
      <xdr:spPr>
        <a:xfrm>
          <a:off x="10256778" y="17756620"/>
          <a:ext cx="5162176" cy="2272559"/>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型番</a:t>
          </a:r>
          <a:r>
            <a:rPr kumimoji="1" lang="ja-JP" altLang="ja-JP" sz="1600" b="0">
              <a:solidFill>
                <a:srgbClr val="FF0000"/>
              </a:solidFill>
              <a:effectLst/>
              <a:latin typeface="+mj-ea"/>
              <a:ea typeface="+mj-ea"/>
              <a:cs typeface="+mn-cs"/>
            </a:rPr>
            <a:t>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ja-JP" altLang="en-US" sz="1600" b="0" u="sng">
              <a:solidFill>
                <a:srgbClr val="FF0000"/>
              </a:solidFill>
              <a:effectLst/>
              <a:latin typeface="+mj-ea"/>
              <a:ea typeface="+mj-ea"/>
              <a:cs typeface="+mn-cs"/>
            </a:rPr>
            <a:t>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20</xdr:col>
      <xdr:colOff>935186</xdr:colOff>
      <xdr:row>22</xdr:row>
      <xdr:rowOff>262244</xdr:rowOff>
    </xdr:from>
    <xdr:to>
      <xdr:col>22</xdr:col>
      <xdr:colOff>1357745</xdr:colOff>
      <xdr:row>27</xdr:row>
      <xdr:rowOff>27708</xdr:rowOff>
    </xdr:to>
    <xdr:sp macro="" textlink="">
      <xdr:nvSpPr>
        <xdr:cNvPr id="61" name="吹き出し: 角を丸めた四角形 60">
          <a:extLst>
            <a:ext uri="{FF2B5EF4-FFF2-40B4-BE49-F238E27FC236}">
              <a16:creationId xmlns:a16="http://schemas.microsoft.com/office/drawing/2014/main" id="{C0921E9F-85FD-4D28-8DEA-5D44487A3F7C}"/>
            </a:ext>
          </a:extLst>
        </xdr:cNvPr>
        <xdr:cNvSpPr/>
      </xdr:nvSpPr>
      <xdr:spPr>
        <a:xfrm>
          <a:off x="35266750" y="14005953"/>
          <a:ext cx="3276595" cy="1912919"/>
        </a:xfrm>
        <a:prstGeom prst="wedgeRoundRectCallout">
          <a:avLst>
            <a:gd name="adj1" fmla="val -17422"/>
            <a:gd name="adj2" fmla="val -1036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⑮希望小売価格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⑮希望小売価格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21</xdr:col>
      <xdr:colOff>1449532</xdr:colOff>
      <xdr:row>28</xdr:row>
      <xdr:rowOff>28284</xdr:rowOff>
    </xdr:from>
    <xdr:to>
      <xdr:col>24</xdr:col>
      <xdr:colOff>1063914</xdr:colOff>
      <xdr:row>45</xdr:row>
      <xdr:rowOff>69273</xdr:rowOff>
    </xdr:to>
    <xdr:grpSp>
      <xdr:nvGrpSpPr>
        <xdr:cNvPr id="17" name="グループ化 16">
          <a:extLst>
            <a:ext uri="{FF2B5EF4-FFF2-40B4-BE49-F238E27FC236}">
              <a16:creationId xmlns:a16="http://schemas.microsoft.com/office/drawing/2014/main" id="{9A5D4448-E264-48DF-9A9A-9A20A25840D9}"/>
            </a:ext>
          </a:extLst>
        </xdr:cNvPr>
        <xdr:cNvGrpSpPr/>
      </xdr:nvGrpSpPr>
      <xdr:grpSpPr>
        <a:xfrm>
          <a:off x="39376350" y="16596011"/>
          <a:ext cx="7216487" cy="7499353"/>
          <a:chOff x="40576501" y="13923817"/>
          <a:chExt cx="7905752" cy="7394866"/>
        </a:xfrm>
      </xdr:grpSpPr>
      <xdr:sp macro="" textlink="">
        <xdr:nvSpPr>
          <xdr:cNvPr id="62" name="吹き出し: 角を丸めた四角形 61">
            <a:extLst>
              <a:ext uri="{FF2B5EF4-FFF2-40B4-BE49-F238E27FC236}">
                <a16:creationId xmlns:a16="http://schemas.microsoft.com/office/drawing/2014/main" id="{62F4C2C7-9246-4C6D-A3A8-A46C9EA529A9}"/>
              </a:ext>
            </a:extLst>
          </xdr:cNvPr>
          <xdr:cNvSpPr/>
        </xdr:nvSpPr>
        <xdr:spPr>
          <a:xfrm>
            <a:off x="40576501" y="13923817"/>
            <a:ext cx="7905752" cy="7394866"/>
          </a:xfrm>
          <a:prstGeom prst="wedgeRoundRectCallout">
            <a:avLst>
              <a:gd name="adj1" fmla="val -21310"/>
              <a:gd name="adj2" fmla="val -95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63" name="四角形: 角を丸くする 62">
            <a:extLst>
              <a:ext uri="{FF2B5EF4-FFF2-40B4-BE49-F238E27FC236}">
                <a16:creationId xmlns:a16="http://schemas.microsoft.com/office/drawing/2014/main" id="{608DC201-5A10-42AF-9593-9A508F6D0116}"/>
              </a:ext>
            </a:extLst>
          </xdr:cNvPr>
          <xdr:cNvSpPr/>
        </xdr:nvSpPr>
        <xdr:spPr>
          <a:xfrm>
            <a:off x="40801637" y="15540837"/>
            <a:ext cx="7472798" cy="5209013"/>
          </a:xfrm>
          <a:prstGeom prst="roundRect">
            <a:avLst>
              <a:gd name="adj" fmla="val 0"/>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baseline="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grpSp>
    <xdr:clientData/>
  </xdr:twoCellAnchor>
  <xdr:twoCellAnchor>
    <xdr:from>
      <xdr:col>23</xdr:col>
      <xdr:colOff>0</xdr:colOff>
      <xdr:row>21</xdr:row>
      <xdr:rowOff>429284</xdr:rowOff>
    </xdr:from>
    <xdr:to>
      <xdr:col>24</xdr:col>
      <xdr:colOff>1000125</xdr:colOff>
      <xdr:row>27</xdr:row>
      <xdr:rowOff>7216</xdr:rowOff>
    </xdr:to>
    <xdr:sp macro="" textlink="">
      <xdr:nvSpPr>
        <xdr:cNvPr id="64" name="吹き出し: 角を丸めた四角形 63">
          <a:extLst>
            <a:ext uri="{FF2B5EF4-FFF2-40B4-BE49-F238E27FC236}">
              <a16:creationId xmlns:a16="http://schemas.microsoft.com/office/drawing/2014/main" id="{DC5CACC5-2D14-4DE2-88BE-70F4B150A452}"/>
            </a:ext>
          </a:extLst>
        </xdr:cNvPr>
        <xdr:cNvSpPr/>
      </xdr:nvSpPr>
      <xdr:spPr>
        <a:xfrm>
          <a:off x="40330582" y="13743502"/>
          <a:ext cx="3895725" cy="2154878"/>
        </a:xfrm>
        <a:prstGeom prst="wedgeRoundRectCallout">
          <a:avLst>
            <a:gd name="adj1" fmla="val 8259"/>
            <a:gd name="adj2" fmla="val -790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twoCellAnchor>
    <xdr:from>
      <xdr:col>12</xdr:col>
      <xdr:colOff>1</xdr:colOff>
      <xdr:row>20</xdr:row>
      <xdr:rowOff>0</xdr:rowOff>
    </xdr:from>
    <xdr:to>
      <xdr:col>14</xdr:col>
      <xdr:colOff>0</xdr:colOff>
      <xdr:row>21</xdr:row>
      <xdr:rowOff>203091</xdr:rowOff>
    </xdr:to>
    <xdr:sp macro="" textlink="">
      <xdr:nvSpPr>
        <xdr:cNvPr id="40" name="右中かっこ 39">
          <a:extLst>
            <a:ext uri="{FF2B5EF4-FFF2-40B4-BE49-F238E27FC236}">
              <a16:creationId xmlns:a16="http://schemas.microsoft.com/office/drawing/2014/main" id="{08197320-8622-49DF-8848-77DE74F89F15}"/>
            </a:ext>
          </a:extLst>
        </xdr:cNvPr>
        <xdr:cNvSpPr/>
      </xdr:nvSpPr>
      <xdr:spPr>
        <a:xfrm rot="5400000">
          <a:off x="26926365" y="12085727"/>
          <a:ext cx="641818" cy="2586181"/>
        </a:xfrm>
        <a:prstGeom prst="rightBrace">
          <a:avLst>
            <a:gd name="adj1" fmla="val 53633"/>
            <a:gd name="adj2" fmla="val 4750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0</xdr:colOff>
      <xdr:row>19</xdr:row>
      <xdr:rowOff>429922</xdr:rowOff>
    </xdr:from>
    <xdr:to>
      <xdr:col>18</xdr:col>
      <xdr:colOff>0</xdr:colOff>
      <xdr:row>21</xdr:row>
      <xdr:rowOff>191235</xdr:rowOff>
    </xdr:to>
    <xdr:sp macro="" textlink="">
      <xdr:nvSpPr>
        <xdr:cNvPr id="41" name="右中かっこ 40">
          <a:extLst>
            <a:ext uri="{FF2B5EF4-FFF2-40B4-BE49-F238E27FC236}">
              <a16:creationId xmlns:a16="http://schemas.microsoft.com/office/drawing/2014/main" id="{28BF2877-6E35-4F7D-A480-010CAF8317D2}"/>
            </a:ext>
          </a:extLst>
        </xdr:cNvPr>
        <xdr:cNvSpPr/>
      </xdr:nvSpPr>
      <xdr:spPr>
        <a:xfrm rot="5400000">
          <a:off x="32954617" y="11705942"/>
          <a:ext cx="627222" cy="2597727"/>
        </a:xfrm>
        <a:prstGeom prst="rightBrace">
          <a:avLst>
            <a:gd name="adj1" fmla="val 53633"/>
            <a:gd name="adj2" fmla="val 4954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1552659</xdr:colOff>
      <xdr:row>20</xdr:row>
      <xdr:rowOff>279690</xdr:rowOff>
    </xdr:from>
    <xdr:to>
      <xdr:col>16</xdr:col>
      <xdr:colOff>369453</xdr:colOff>
      <xdr:row>26</xdr:row>
      <xdr:rowOff>228599</xdr:rowOff>
    </xdr:to>
    <xdr:sp macro="" textlink="">
      <xdr:nvSpPr>
        <xdr:cNvPr id="52" name="吹き出し: 角を丸めた四角形 51">
          <a:extLst>
            <a:ext uri="{FF2B5EF4-FFF2-40B4-BE49-F238E27FC236}">
              <a16:creationId xmlns:a16="http://schemas.microsoft.com/office/drawing/2014/main" id="{4BE7E98D-8122-47B7-A6B1-9F5B07A371F8}"/>
            </a:ext>
          </a:extLst>
        </xdr:cNvPr>
        <xdr:cNvSpPr/>
      </xdr:nvSpPr>
      <xdr:spPr>
        <a:xfrm>
          <a:off x="27506841" y="13337599"/>
          <a:ext cx="3989157" cy="2581273"/>
        </a:xfrm>
        <a:prstGeom prst="wedgeRoundRectCallout">
          <a:avLst>
            <a:gd name="adj1" fmla="val 331"/>
            <a:gd name="adj2" fmla="val -612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⑩登録製品型番生産指標の数値を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10</xdr:col>
      <xdr:colOff>591993</xdr:colOff>
      <xdr:row>31</xdr:row>
      <xdr:rowOff>194989</xdr:rowOff>
    </xdr:from>
    <xdr:to>
      <xdr:col>13</xdr:col>
      <xdr:colOff>943760</xdr:colOff>
      <xdr:row>41</xdr:row>
      <xdr:rowOff>184727</xdr:rowOff>
    </xdr:to>
    <xdr:sp macro="" textlink="">
      <xdr:nvSpPr>
        <xdr:cNvPr id="53" name="吹き出し: 角を丸めた四角形 52">
          <a:extLst>
            <a:ext uri="{FF2B5EF4-FFF2-40B4-BE49-F238E27FC236}">
              <a16:creationId xmlns:a16="http://schemas.microsoft.com/office/drawing/2014/main" id="{C712246C-ED79-4831-9BF4-8580695A00B2}"/>
            </a:ext>
          </a:extLst>
        </xdr:cNvPr>
        <xdr:cNvSpPr/>
      </xdr:nvSpPr>
      <xdr:spPr>
        <a:xfrm>
          <a:off x="22886266" y="18078898"/>
          <a:ext cx="5570312" cy="4377011"/>
        </a:xfrm>
        <a:prstGeom prst="wedgeRoundRectCallout">
          <a:avLst>
            <a:gd name="adj1" fmla="val 28784"/>
            <a:gd name="adj2" fmla="val -14993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意図的に未入力とした箇所以外にモレがないことを</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1473570</xdr:colOff>
      <xdr:row>29</xdr:row>
      <xdr:rowOff>1297</xdr:rowOff>
    </xdr:from>
    <xdr:to>
      <xdr:col>19</xdr:col>
      <xdr:colOff>464415</xdr:colOff>
      <xdr:row>35</xdr:row>
      <xdr:rowOff>381000</xdr:rowOff>
    </xdr:to>
    <xdr:sp macro="" textlink="">
      <xdr:nvSpPr>
        <xdr:cNvPr id="55" name="吹き出し: 角を丸めた四角形 54">
          <a:extLst>
            <a:ext uri="{FF2B5EF4-FFF2-40B4-BE49-F238E27FC236}">
              <a16:creationId xmlns:a16="http://schemas.microsoft.com/office/drawing/2014/main" id="{F50D5C72-02C1-42EA-8DA2-B80BACD9A05F}"/>
            </a:ext>
          </a:extLst>
        </xdr:cNvPr>
        <xdr:cNvSpPr/>
      </xdr:nvSpPr>
      <xdr:spPr>
        <a:xfrm>
          <a:off x="27824915" y="16751442"/>
          <a:ext cx="5571755" cy="2956649"/>
        </a:xfrm>
        <a:prstGeom prst="wedgeRoundRectCallout">
          <a:avLst>
            <a:gd name="adj1" fmla="val -7536"/>
            <a:gd name="adj2" fmla="val -1613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497898</xdr:colOff>
      <xdr:row>28</xdr:row>
      <xdr:rowOff>329041</xdr:rowOff>
    </xdr:from>
    <xdr:to>
      <xdr:col>21</xdr:col>
      <xdr:colOff>1421130</xdr:colOff>
      <xdr:row>32</xdr:row>
      <xdr:rowOff>138545</xdr:rowOff>
    </xdr:to>
    <xdr:sp macro="" textlink="">
      <xdr:nvSpPr>
        <xdr:cNvPr id="46" name="吹き出し: 角を丸めた四角形 45">
          <a:extLst>
            <a:ext uri="{FF2B5EF4-FFF2-40B4-BE49-F238E27FC236}">
              <a16:creationId xmlns:a16="http://schemas.microsoft.com/office/drawing/2014/main" id="{DB6A6A11-D869-4912-AE78-9846D9540701}"/>
            </a:ext>
          </a:extLst>
        </xdr:cNvPr>
        <xdr:cNvSpPr/>
      </xdr:nvSpPr>
      <xdr:spPr>
        <a:xfrm>
          <a:off x="33430153" y="16649696"/>
          <a:ext cx="3749559" cy="1527467"/>
        </a:xfrm>
        <a:prstGeom prst="wedgeRoundRectCallout">
          <a:avLst>
            <a:gd name="adj1" fmla="val -4007"/>
            <a:gd name="adj2" fmla="val -2908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⑭能力値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型締力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⑭能力値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型締力を入力</a:t>
          </a:r>
          <a:r>
            <a:rPr kumimoji="1" lang="en-US" altLang="ja-JP" sz="1600" b="1" u="sng">
              <a:solidFill>
                <a:srgbClr val="000000"/>
              </a:solidFill>
              <a:latin typeface="+mn-ea"/>
              <a:ea typeface="+mn-ea"/>
            </a:rPr>
            <a:t>j</a:t>
          </a:r>
          <a:r>
            <a:rPr kumimoji="1" lang="ja-JP" altLang="en-US" sz="1600" b="1" u="sng">
              <a:solidFill>
                <a:srgbClr val="000000"/>
              </a:solidFill>
              <a:latin typeface="+mn-ea"/>
              <a:ea typeface="+mn-ea"/>
            </a:rPr>
            <a:t>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ja-JP" altLang="en-US" sz="1600" b="1" u="none">
              <a:solidFill>
                <a:srgbClr val="FF0000"/>
              </a:solidFill>
              <a:latin typeface="+mn-ea"/>
              <a:ea typeface="+mn-ea"/>
            </a:rPr>
            <a:t>ｋ</a:t>
          </a:r>
          <a:r>
            <a:rPr kumimoji="1" lang="en-US" altLang="ja-JP" sz="1600" b="1" u="none">
              <a:solidFill>
                <a:srgbClr val="FF0000"/>
              </a:solidFill>
              <a:latin typeface="+mn-ea"/>
              <a:ea typeface="+mn-ea"/>
            </a:rPr>
            <a:t>N</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50511</xdr:rowOff>
    </xdr:from>
    <xdr:to>
      <xdr:col>4</xdr:col>
      <xdr:colOff>762000</xdr:colOff>
      <xdr:row>4</xdr:row>
      <xdr:rowOff>1084654</xdr:rowOff>
    </xdr:to>
    <xdr:sp macro="" textlink="">
      <xdr:nvSpPr>
        <xdr:cNvPr id="47" name="正方形/長方形 46">
          <a:extLst>
            <a:ext uri="{FF2B5EF4-FFF2-40B4-BE49-F238E27FC236}">
              <a16:creationId xmlns:a16="http://schemas.microsoft.com/office/drawing/2014/main" id="{82284591-AB31-477C-A2C0-BFCDAC0B8BBD}"/>
            </a:ext>
          </a:extLst>
        </xdr:cNvPr>
        <xdr:cNvSpPr/>
      </xdr:nvSpPr>
      <xdr:spPr>
        <a:xfrm>
          <a:off x="51954" y="5095875"/>
          <a:ext cx="8791864"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19</xdr:col>
      <xdr:colOff>603250</xdr:colOff>
      <xdr:row>33</xdr:row>
      <xdr:rowOff>0</xdr:rowOff>
    </xdr:from>
    <xdr:to>
      <xdr:col>21</xdr:col>
      <xdr:colOff>1369001</xdr:colOff>
      <xdr:row>35</xdr:row>
      <xdr:rowOff>415637</xdr:rowOff>
    </xdr:to>
    <xdr:sp macro="" textlink="">
      <xdr:nvSpPr>
        <xdr:cNvPr id="48" name="吹き出し: 角を丸めた四角形 47">
          <a:extLst>
            <a:ext uri="{FF2B5EF4-FFF2-40B4-BE49-F238E27FC236}">
              <a16:creationId xmlns:a16="http://schemas.microsoft.com/office/drawing/2014/main" id="{59199C52-40E0-4B40-B286-B03802245ED1}"/>
            </a:ext>
          </a:extLst>
        </xdr:cNvPr>
        <xdr:cNvSpPr/>
      </xdr:nvSpPr>
      <xdr:spPr>
        <a:xfrm>
          <a:off x="33845500" y="18573750"/>
          <a:ext cx="3639126" cy="1304637"/>
        </a:xfrm>
        <a:prstGeom prst="wedgeRoundRectCallout">
          <a:avLst>
            <a:gd name="adj1" fmla="val -18308"/>
            <a:gd name="adj2" fmla="val -100361"/>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ｔ　ではなく　ｋＮ　で入力してください。</a:t>
          </a:r>
        </a:p>
      </xdr:txBody>
    </xdr:sp>
    <xdr:clientData/>
  </xdr:twoCellAnchor>
  <xdr:twoCellAnchor>
    <xdr:from>
      <xdr:col>7</xdr:col>
      <xdr:colOff>83128</xdr:colOff>
      <xdr:row>0</xdr:row>
      <xdr:rowOff>238412</xdr:rowOff>
    </xdr:from>
    <xdr:to>
      <xdr:col>8</xdr:col>
      <xdr:colOff>650751</xdr:colOff>
      <xdr:row>2</xdr:row>
      <xdr:rowOff>44738</xdr:rowOff>
    </xdr:to>
    <xdr:sp macro="" textlink="">
      <xdr:nvSpPr>
        <xdr:cNvPr id="49" name="吹き出し: 角を丸めた四角形 48">
          <a:extLst>
            <a:ext uri="{FF2B5EF4-FFF2-40B4-BE49-F238E27FC236}">
              <a16:creationId xmlns:a16="http://schemas.microsoft.com/office/drawing/2014/main" id="{DE48E1AE-A316-4885-9FB2-35B9260A3DC4}"/>
            </a:ext>
          </a:extLst>
        </xdr:cNvPr>
        <xdr:cNvSpPr/>
      </xdr:nvSpPr>
      <xdr:spPr>
        <a:xfrm>
          <a:off x="13175673" y="238412"/>
          <a:ext cx="3865005" cy="181523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2493818</xdr:colOff>
      <xdr:row>3</xdr:row>
      <xdr:rowOff>722414</xdr:rowOff>
    </xdr:from>
    <xdr:to>
      <xdr:col>8</xdr:col>
      <xdr:colOff>1347516</xdr:colOff>
      <xdr:row>4</xdr:row>
      <xdr:rowOff>805295</xdr:rowOff>
    </xdr:to>
    <xdr:sp macro="" textlink="">
      <xdr:nvSpPr>
        <xdr:cNvPr id="57" name="吹き出し: 角を丸めた四角形 56">
          <a:extLst>
            <a:ext uri="{FF2B5EF4-FFF2-40B4-BE49-F238E27FC236}">
              <a16:creationId xmlns:a16="http://schemas.microsoft.com/office/drawing/2014/main" id="{A0FB67F4-FB35-44D6-B956-E485D0C1128D}"/>
            </a:ext>
          </a:extLst>
        </xdr:cNvPr>
        <xdr:cNvSpPr/>
      </xdr:nvSpPr>
      <xdr:spPr>
        <a:xfrm>
          <a:off x="13023273" y="4241469"/>
          <a:ext cx="4714170" cy="1593026"/>
        </a:xfrm>
        <a:prstGeom prst="wedgeRoundRectCallout">
          <a:avLst>
            <a:gd name="adj1" fmla="val -55319"/>
            <a:gd name="adj2" fmla="val -1180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968376</xdr:colOff>
      <xdr:row>1</xdr:row>
      <xdr:rowOff>1467426</xdr:rowOff>
    </xdr:from>
    <xdr:to>
      <xdr:col>5</xdr:col>
      <xdr:colOff>383886</xdr:colOff>
      <xdr:row>2</xdr:row>
      <xdr:rowOff>1363807</xdr:rowOff>
    </xdr:to>
    <xdr:sp macro="" textlink="">
      <xdr:nvSpPr>
        <xdr:cNvPr id="58" name="吹き出し: 角を丸めた四角形 57">
          <a:extLst>
            <a:ext uri="{FF2B5EF4-FFF2-40B4-BE49-F238E27FC236}">
              <a16:creationId xmlns:a16="http://schemas.microsoft.com/office/drawing/2014/main" id="{8E731E80-9731-43B3-8062-8D088A3579E5}"/>
            </a:ext>
          </a:extLst>
        </xdr:cNvPr>
        <xdr:cNvSpPr/>
      </xdr:nvSpPr>
      <xdr:spPr>
        <a:xfrm>
          <a:off x="6544831" y="1975426"/>
          <a:ext cx="3837419" cy="1408836"/>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xdr:row>
      <xdr:rowOff>0</xdr:rowOff>
    </xdr:from>
    <xdr:to>
      <xdr:col>19</xdr:col>
      <xdr:colOff>519545</xdr:colOff>
      <xdr:row>3</xdr:row>
      <xdr:rowOff>1273196</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8528818" y="2020455"/>
          <a:ext cx="7031182" cy="2785650"/>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06267" y="849725"/>
            <a:ext cx="5274630" cy="514041"/>
            <a:chOff x="20797532" y="530440"/>
            <a:chExt cx="2470333"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79753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56220"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71421" y="687322"/>
              <a:ext cx="18479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6945" y="1584070"/>
            <a:ext cx="5285911" cy="514041"/>
            <a:chOff x="20809096" y="530440"/>
            <a:chExt cx="2475464"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096"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1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301" y="687323"/>
              <a:ext cx="17951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6959" y="2326559"/>
            <a:ext cx="5282278" cy="513770"/>
            <a:chOff x="20809101" y="534306"/>
            <a:chExt cx="2473813"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101"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3525"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306" y="691597"/>
              <a:ext cx="181219"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17318</xdr:colOff>
      <xdr:row>1</xdr:row>
      <xdr:rowOff>762000</xdr:rowOff>
    </xdr:from>
    <xdr:to>
      <xdr:col>33</xdr:col>
      <xdr:colOff>779320</xdr:colOff>
      <xdr:row>2</xdr:row>
      <xdr:rowOff>366010</xdr:rowOff>
    </xdr:to>
    <xdr:sp macro="" textlink="">
      <xdr:nvSpPr>
        <xdr:cNvPr id="30" name="正方形/長方形 29">
          <a:extLst>
            <a:ext uri="{FF2B5EF4-FFF2-40B4-BE49-F238E27FC236}">
              <a16:creationId xmlns:a16="http://schemas.microsoft.com/office/drawing/2014/main" id="{8F05EE5B-E3F7-40A3-A093-29430F192A12}"/>
            </a:ext>
          </a:extLst>
        </xdr:cNvPr>
        <xdr:cNvSpPr/>
      </xdr:nvSpPr>
      <xdr:spPr>
        <a:xfrm>
          <a:off x="49149000" y="1264227"/>
          <a:ext cx="8382002" cy="11106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0</xdr:colOff>
      <xdr:row>4</xdr:row>
      <xdr:rowOff>51954</xdr:rowOff>
    </xdr:from>
    <xdr:to>
      <xdr:col>4</xdr:col>
      <xdr:colOff>692728</xdr:colOff>
      <xdr:row>4</xdr:row>
      <xdr:rowOff>1086097</xdr:rowOff>
    </xdr:to>
    <xdr:sp macro="" textlink="">
      <xdr:nvSpPr>
        <xdr:cNvPr id="31" name="正方形/長方形 30">
          <a:extLst>
            <a:ext uri="{FF2B5EF4-FFF2-40B4-BE49-F238E27FC236}">
              <a16:creationId xmlns:a16="http://schemas.microsoft.com/office/drawing/2014/main" id="{46063FDE-A9EC-467A-A7D3-B3466C3AC202}"/>
            </a:ext>
          </a:extLst>
        </xdr:cNvPr>
        <xdr:cNvSpPr/>
      </xdr:nvSpPr>
      <xdr:spPr>
        <a:xfrm>
          <a:off x="0" y="5097318"/>
          <a:ext cx="8751455"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19</xdr:col>
      <xdr:colOff>1021773</xdr:colOff>
      <xdr:row>3</xdr:row>
      <xdr:rowOff>1004454</xdr:rowOff>
    </xdr:from>
    <xdr:to>
      <xdr:col>22</xdr:col>
      <xdr:colOff>1004455</xdr:colOff>
      <xdr:row>4</xdr:row>
      <xdr:rowOff>727363</xdr:rowOff>
    </xdr:to>
    <xdr:sp macro="" textlink="">
      <xdr:nvSpPr>
        <xdr:cNvPr id="33" name="吹き出し: 角を丸めた四角形 32">
          <a:extLst>
            <a:ext uri="{FF2B5EF4-FFF2-40B4-BE49-F238E27FC236}">
              <a16:creationId xmlns:a16="http://schemas.microsoft.com/office/drawing/2014/main" id="{B8FECB78-B284-46FB-87A8-0559C0F0D4F9}"/>
            </a:ext>
          </a:extLst>
        </xdr:cNvPr>
        <xdr:cNvSpPr/>
      </xdr:nvSpPr>
      <xdr:spPr>
        <a:xfrm>
          <a:off x="37286046" y="4520045"/>
          <a:ext cx="4693227" cy="1229591"/>
        </a:xfrm>
        <a:prstGeom prst="wedgeRoundRectCallout">
          <a:avLst>
            <a:gd name="adj1" fmla="val -24046"/>
            <a:gd name="adj2" fmla="val 89588"/>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ｔ　ではなく　ｋＮ　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865937C0-ED0C-463C-8E05-32B95052DA9F}"/>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ダイカストマシン／基準値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84AD-AAA2-4D26-9C5D-8AE221F28FE0}">
  <sheetPr codeName="Sheet2">
    <pageSetUpPr fitToPage="1"/>
  </sheetPr>
  <dimension ref="A1:AL48"/>
  <sheetViews>
    <sheetView tabSelected="1" view="pageBreakPreview" zoomScale="55" zoomScaleNormal="55" zoomScaleSheetLayoutView="55" zoomScalePageLayoutView="70" workbookViewId="0">
      <selection sqref="A1:G1"/>
    </sheetView>
  </sheetViews>
  <sheetFormatPr defaultColWidth="9" defaultRowHeight="16" outlineLevelCol="1"/>
  <cols>
    <col min="1" max="1" width="13.90625" style="51" customWidth="1"/>
    <col min="2" max="2" width="30.08984375" style="51" customWidth="1"/>
    <col min="3" max="4" width="35.90625" style="2" customWidth="1"/>
    <col min="5" max="5" width="27.453125" style="2" customWidth="1"/>
    <col min="6" max="7" width="37.36328125" style="2" customWidth="1"/>
    <col min="8" max="8" width="48.08984375" style="2" customWidth="1"/>
    <col min="9" max="10" width="26.6328125" style="2" customWidth="1"/>
    <col min="11" max="11" width="21.08984375" style="2" customWidth="1"/>
    <col min="12" max="12" width="31.1796875" style="2" customWidth="1"/>
    <col min="13" max="13" width="22.1796875" style="78" customWidth="1"/>
    <col min="14" max="14" width="14.81640625" style="2" customWidth="1"/>
    <col min="15" max="15" width="22.1796875" style="78" customWidth="1"/>
    <col min="16" max="16" width="14.81640625" style="2" customWidth="1"/>
    <col min="17" max="18" width="17.08984375" style="2" customWidth="1"/>
    <col min="19" max="19" width="22.1796875" style="2" customWidth="1"/>
    <col min="20" max="20" width="20.36328125" style="2" bestFit="1" customWidth="1"/>
    <col min="21" max="21" width="20.81640625" style="2" customWidth="1"/>
    <col min="22" max="22" width="20.81640625" style="92" customWidth="1"/>
    <col min="23" max="23" width="45.90625" style="92" customWidth="1"/>
    <col min="24" max="24" width="42.1796875" style="92" customWidth="1"/>
    <col min="25" max="25" width="15.1796875" style="92" customWidth="1"/>
    <col min="26" max="26" width="16.81640625" style="2" hidden="1" customWidth="1" outlineLevel="1"/>
    <col min="27" max="27" width="24.90625" style="2" hidden="1" customWidth="1" outlineLevel="1"/>
    <col min="28" max="28" width="20.6328125" style="2" hidden="1" customWidth="1" collapsed="1"/>
    <col min="29" max="29" width="15.08984375" style="2" hidden="1" customWidth="1" outlineLevel="1"/>
    <col min="30" max="31" width="9" style="2" hidden="1" customWidth="1" outlineLevel="1"/>
    <col min="32" max="32" width="15.08984375" style="2" hidden="1" customWidth="1" outlineLevel="1"/>
    <col min="33" max="37" width="9" style="2" hidden="1" customWidth="1" outlineLevel="1"/>
    <col min="38" max="38" width="9" style="2" customWidth="1" collapsed="1"/>
    <col min="39" max="40" width="9" style="2" customWidth="1"/>
    <col min="41" max="16384" width="9" style="2"/>
  </cols>
  <sheetData>
    <row r="1" spans="1:34" ht="40.25" customHeight="1">
      <c r="A1" s="199" t="s">
        <v>47</v>
      </c>
      <c r="B1" s="200"/>
      <c r="C1" s="200"/>
      <c r="D1" s="200"/>
      <c r="E1" s="200"/>
      <c r="F1" s="200"/>
      <c r="G1" s="201"/>
      <c r="H1" s="72"/>
      <c r="I1" s="91"/>
      <c r="J1" s="202" t="s">
        <v>19</v>
      </c>
      <c r="K1" s="203"/>
      <c r="L1" s="203"/>
      <c r="M1" s="203"/>
      <c r="N1" s="204"/>
      <c r="Y1" s="1"/>
    </row>
    <row r="2" spans="1:34" ht="119.25" customHeight="1">
      <c r="A2" s="205" t="s">
        <v>37</v>
      </c>
      <c r="B2" s="206"/>
      <c r="C2" s="207" t="s">
        <v>94</v>
      </c>
      <c r="D2" s="208"/>
      <c r="E2" s="43" t="s">
        <v>42</v>
      </c>
      <c r="F2" s="209" t="s">
        <v>91</v>
      </c>
      <c r="G2" s="210"/>
      <c r="H2" s="93"/>
      <c r="I2" s="91"/>
      <c r="J2" s="44" t="s">
        <v>17</v>
      </c>
      <c r="K2" s="175" t="s">
        <v>84</v>
      </c>
      <c r="L2" s="176"/>
      <c r="M2" s="176"/>
      <c r="N2" s="177"/>
      <c r="Y2" s="1"/>
    </row>
    <row r="3" spans="1:34" ht="119.25" customHeight="1" thickBot="1">
      <c r="A3" s="224" t="s">
        <v>126</v>
      </c>
      <c r="B3" s="225"/>
      <c r="C3" s="225"/>
      <c r="D3" s="225"/>
      <c r="E3" s="226"/>
      <c r="F3" s="45" t="s">
        <v>43</v>
      </c>
      <c r="G3" s="94">
        <v>44679</v>
      </c>
      <c r="H3" s="95"/>
      <c r="I3" s="91"/>
      <c r="J3" s="44" t="s">
        <v>18</v>
      </c>
      <c r="K3" s="175" t="s">
        <v>85</v>
      </c>
      <c r="L3" s="176"/>
      <c r="M3" s="176"/>
      <c r="N3" s="177"/>
      <c r="Y3" s="1"/>
    </row>
    <row r="4" spans="1:34" ht="119.25" customHeight="1" thickBot="1">
      <c r="A4" s="227"/>
      <c r="B4" s="228"/>
      <c r="C4" s="228"/>
      <c r="D4" s="228"/>
      <c r="E4" s="229"/>
      <c r="F4" s="46" t="s">
        <v>44</v>
      </c>
      <c r="G4" s="46">
        <f>IF(C13="","",COUNTIF($B$13:$B$47,"ダイカストマシン"))</f>
        <v>8</v>
      </c>
      <c r="H4" s="73"/>
      <c r="I4" s="91"/>
      <c r="J4" s="47" t="s">
        <v>46</v>
      </c>
      <c r="K4" s="178" t="s">
        <v>86</v>
      </c>
      <c r="L4" s="179"/>
      <c r="M4" s="179"/>
      <c r="N4" s="180"/>
      <c r="Y4" s="1"/>
      <c r="Z4" s="4" t="s">
        <v>25</v>
      </c>
      <c r="AA4" s="5">
        <f>COUNTIF(Z13:Z47,"OK")</f>
        <v>0</v>
      </c>
    </row>
    <row r="5" spans="1:34" s="3" customFormat="1" ht="90" customHeight="1" thickBot="1">
      <c r="A5" s="48"/>
      <c r="B5" s="48"/>
      <c r="C5" s="48"/>
      <c r="D5" s="48"/>
      <c r="E5" s="48"/>
      <c r="F5" s="48"/>
      <c r="G5" s="48"/>
      <c r="I5" s="96"/>
      <c r="J5" s="48"/>
      <c r="K5" s="48"/>
      <c r="L5" s="48"/>
      <c r="M5" s="74"/>
      <c r="N5" s="48"/>
      <c r="O5" s="74"/>
      <c r="P5" s="48"/>
      <c r="Q5" s="48"/>
      <c r="R5" s="48"/>
      <c r="S5" s="48"/>
      <c r="T5" s="48"/>
      <c r="U5" s="48"/>
      <c r="V5" s="49"/>
      <c r="W5" s="97"/>
      <c r="X5" s="48"/>
      <c r="Y5" s="97"/>
    </row>
    <row r="6" spans="1:34" s="6" customFormat="1" ht="36" customHeight="1">
      <c r="A6" s="14" t="s">
        <v>23</v>
      </c>
      <c r="B6" s="40">
        <f>COLUMN()-1</f>
        <v>1</v>
      </c>
      <c r="C6" s="40">
        <f t="shared" ref="C6:Y6" si="0">COLUMN()-1</f>
        <v>2</v>
      </c>
      <c r="D6" s="40">
        <f t="shared" si="0"/>
        <v>3</v>
      </c>
      <c r="E6" s="15">
        <f t="shared" si="0"/>
        <v>4</v>
      </c>
      <c r="F6" s="40">
        <f t="shared" si="0"/>
        <v>5</v>
      </c>
      <c r="G6" s="15">
        <f t="shared" si="0"/>
        <v>6</v>
      </c>
      <c r="H6" s="40">
        <f t="shared" si="0"/>
        <v>7</v>
      </c>
      <c r="I6" s="15">
        <f t="shared" si="0"/>
        <v>8</v>
      </c>
      <c r="J6" s="15">
        <f t="shared" si="0"/>
        <v>9</v>
      </c>
      <c r="K6" s="15">
        <f t="shared" si="0"/>
        <v>10</v>
      </c>
      <c r="L6" s="15">
        <f t="shared" si="0"/>
        <v>11</v>
      </c>
      <c r="M6" s="75">
        <f t="shared" si="0"/>
        <v>12</v>
      </c>
      <c r="N6" s="15">
        <f t="shared" si="0"/>
        <v>13</v>
      </c>
      <c r="O6" s="75">
        <f t="shared" si="0"/>
        <v>14</v>
      </c>
      <c r="P6" s="15">
        <f t="shared" si="0"/>
        <v>15</v>
      </c>
      <c r="Q6" s="15">
        <f t="shared" si="0"/>
        <v>16</v>
      </c>
      <c r="R6" s="15">
        <f t="shared" si="0"/>
        <v>17</v>
      </c>
      <c r="S6" s="15">
        <f t="shared" si="0"/>
        <v>18</v>
      </c>
      <c r="T6" s="15">
        <f t="shared" si="0"/>
        <v>19</v>
      </c>
      <c r="U6" s="40">
        <f>COLUMN()-1</f>
        <v>20</v>
      </c>
      <c r="V6" s="98">
        <f t="shared" si="0"/>
        <v>21</v>
      </c>
      <c r="W6" s="99">
        <f t="shared" si="0"/>
        <v>22</v>
      </c>
      <c r="X6" s="98">
        <f t="shared" si="0"/>
        <v>23</v>
      </c>
      <c r="Y6" s="100">
        <f t="shared" si="0"/>
        <v>24</v>
      </c>
      <c r="Z6" s="181" t="s">
        <v>16</v>
      </c>
      <c r="AA6" s="182"/>
    </row>
    <row r="7" spans="1:34" s="6" customFormat="1" ht="39">
      <c r="A7" s="16" t="s">
        <v>10</v>
      </c>
      <c r="B7" s="41" t="s">
        <v>11</v>
      </c>
      <c r="C7" s="41" t="s">
        <v>11</v>
      </c>
      <c r="D7" s="41" t="s">
        <v>11</v>
      </c>
      <c r="E7" s="17" t="s">
        <v>54</v>
      </c>
      <c r="F7" s="41" t="s">
        <v>11</v>
      </c>
      <c r="G7" s="101" t="s">
        <v>54</v>
      </c>
      <c r="H7" s="41" t="s">
        <v>11</v>
      </c>
      <c r="I7" s="17" t="s">
        <v>12</v>
      </c>
      <c r="J7" s="17" t="s">
        <v>12</v>
      </c>
      <c r="K7" s="17" t="s">
        <v>12</v>
      </c>
      <c r="L7" s="17" t="s">
        <v>12</v>
      </c>
      <c r="M7" s="76" t="s">
        <v>12</v>
      </c>
      <c r="N7" s="17" t="s">
        <v>12</v>
      </c>
      <c r="O7" s="76" t="s">
        <v>12</v>
      </c>
      <c r="P7" s="17" t="s">
        <v>12</v>
      </c>
      <c r="Q7" s="17" t="s">
        <v>12</v>
      </c>
      <c r="R7" s="17" t="s">
        <v>12</v>
      </c>
      <c r="S7" s="17" t="s">
        <v>12</v>
      </c>
      <c r="T7" s="17" t="s">
        <v>12</v>
      </c>
      <c r="U7" s="41" t="s">
        <v>11</v>
      </c>
      <c r="V7" s="101" t="s">
        <v>54</v>
      </c>
      <c r="W7" s="101" t="s">
        <v>54</v>
      </c>
      <c r="X7" s="102" t="s">
        <v>54</v>
      </c>
      <c r="Y7" s="103" t="s">
        <v>54</v>
      </c>
      <c r="Z7" s="183"/>
      <c r="AA7" s="184"/>
    </row>
    <row r="8" spans="1:34" s="6" customFormat="1" ht="31.5" customHeight="1" thickBot="1">
      <c r="A8" s="18" t="s">
        <v>45</v>
      </c>
      <c r="B8" s="20" t="s">
        <v>24</v>
      </c>
      <c r="C8" s="19" t="s">
        <v>14</v>
      </c>
      <c r="D8" s="20" t="s">
        <v>24</v>
      </c>
      <c r="E8" s="20" t="s">
        <v>24</v>
      </c>
      <c r="F8" s="19" t="s">
        <v>14</v>
      </c>
      <c r="G8" s="19" t="s">
        <v>14</v>
      </c>
      <c r="H8" s="20" t="s">
        <v>24</v>
      </c>
      <c r="I8" s="19" t="s">
        <v>14</v>
      </c>
      <c r="J8" s="19" t="s">
        <v>14</v>
      </c>
      <c r="K8" s="19" t="s">
        <v>14</v>
      </c>
      <c r="L8" s="19" t="s">
        <v>14</v>
      </c>
      <c r="M8" s="77" t="s">
        <v>14</v>
      </c>
      <c r="N8" s="19" t="s">
        <v>14</v>
      </c>
      <c r="O8" s="77" t="s">
        <v>14</v>
      </c>
      <c r="P8" s="20" t="s">
        <v>24</v>
      </c>
      <c r="Q8" s="19" t="s">
        <v>14</v>
      </c>
      <c r="R8" s="19" t="s">
        <v>14</v>
      </c>
      <c r="S8" s="20" t="s">
        <v>24</v>
      </c>
      <c r="T8" s="19" t="s">
        <v>14</v>
      </c>
      <c r="U8" s="42" t="s">
        <v>14</v>
      </c>
      <c r="V8" s="104" t="s">
        <v>15</v>
      </c>
      <c r="W8" s="105" t="s">
        <v>103</v>
      </c>
      <c r="X8" s="106" t="s">
        <v>15</v>
      </c>
      <c r="Y8" s="107" t="s">
        <v>55</v>
      </c>
      <c r="Z8" s="183"/>
      <c r="AA8" s="184"/>
    </row>
    <row r="9" spans="1:34" s="6" customFormat="1" ht="32.25" customHeight="1">
      <c r="A9" s="187" t="s">
        <v>13</v>
      </c>
      <c r="B9" s="172" t="s">
        <v>51</v>
      </c>
      <c r="C9" s="172" t="s">
        <v>50</v>
      </c>
      <c r="D9" s="192" t="s">
        <v>37</v>
      </c>
      <c r="E9" s="193" t="s">
        <v>92</v>
      </c>
      <c r="F9" s="192" t="s">
        <v>0</v>
      </c>
      <c r="G9" s="196" t="s">
        <v>2</v>
      </c>
      <c r="H9" s="172" t="s">
        <v>123</v>
      </c>
      <c r="I9" s="153" t="s">
        <v>104</v>
      </c>
      <c r="J9" s="153" t="s">
        <v>105</v>
      </c>
      <c r="K9" s="162" t="s">
        <v>6</v>
      </c>
      <c r="L9" s="197"/>
      <c r="M9" s="162" t="s">
        <v>38</v>
      </c>
      <c r="N9" s="163"/>
      <c r="O9" s="162" t="s">
        <v>39</v>
      </c>
      <c r="P9" s="163"/>
      <c r="Q9" s="153" t="s">
        <v>106</v>
      </c>
      <c r="R9" s="153" t="s">
        <v>107</v>
      </c>
      <c r="S9" s="166" t="s">
        <v>108</v>
      </c>
      <c r="T9" s="169" t="s">
        <v>53</v>
      </c>
      <c r="U9" s="172" t="s">
        <v>116</v>
      </c>
      <c r="V9" s="150" t="s">
        <v>109</v>
      </c>
      <c r="W9" s="153" t="s">
        <v>57</v>
      </c>
      <c r="X9" s="156" t="s">
        <v>1</v>
      </c>
      <c r="Y9" s="159" t="s">
        <v>56</v>
      </c>
      <c r="Z9" s="183"/>
      <c r="AA9" s="184"/>
      <c r="AC9" s="134" t="s">
        <v>101</v>
      </c>
    </row>
    <row r="10" spans="1:34" s="6" customFormat="1" ht="27" customHeight="1" thickBot="1">
      <c r="A10" s="188"/>
      <c r="B10" s="190"/>
      <c r="C10" s="190"/>
      <c r="D10" s="190"/>
      <c r="E10" s="194"/>
      <c r="F10" s="190"/>
      <c r="G10" s="194"/>
      <c r="H10" s="190"/>
      <c r="I10" s="154"/>
      <c r="J10" s="154"/>
      <c r="K10" s="164"/>
      <c r="L10" s="198"/>
      <c r="M10" s="164"/>
      <c r="N10" s="165"/>
      <c r="O10" s="164"/>
      <c r="P10" s="165"/>
      <c r="Q10" s="154"/>
      <c r="R10" s="154"/>
      <c r="S10" s="167"/>
      <c r="T10" s="170"/>
      <c r="U10" s="173"/>
      <c r="V10" s="151"/>
      <c r="W10" s="154"/>
      <c r="X10" s="157"/>
      <c r="Y10" s="160"/>
      <c r="Z10" s="185"/>
      <c r="AA10" s="186"/>
      <c r="AC10" s="135" t="s">
        <v>102</v>
      </c>
    </row>
    <row r="11" spans="1:34" s="6" customFormat="1" ht="63.75" customHeight="1">
      <c r="A11" s="189"/>
      <c r="B11" s="191"/>
      <c r="C11" s="191"/>
      <c r="D11" s="191"/>
      <c r="E11" s="195"/>
      <c r="F11" s="191"/>
      <c r="G11" s="195"/>
      <c r="H11" s="191"/>
      <c r="I11" s="155"/>
      <c r="J11" s="155"/>
      <c r="K11" s="21" t="s">
        <v>52</v>
      </c>
      <c r="L11" s="22" t="s">
        <v>7</v>
      </c>
      <c r="M11" s="79" t="s">
        <v>114</v>
      </c>
      <c r="N11" s="22" t="s">
        <v>3</v>
      </c>
      <c r="O11" s="79" t="s">
        <v>115</v>
      </c>
      <c r="P11" s="21" t="s">
        <v>3</v>
      </c>
      <c r="Q11" s="155"/>
      <c r="R11" s="155"/>
      <c r="S11" s="168"/>
      <c r="T11" s="171"/>
      <c r="U11" s="174"/>
      <c r="V11" s="152"/>
      <c r="W11" s="155"/>
      <c r="X11" s="158"/>
      <c r="Y11" s="161"/>
      <c r="Z11" s="23" t="s">
        <v>4</v>
      </c>
      <c r="AA11" s="24" t="s">
        <v>1</v>
      </c>
    </row>
    <row r="12" spans="1:34" s="6" customFormat="1" ht="34.5" customHeight="1">
      <c r="A12" s="32" t="s">
        <v>8</v>
      </c>
      <c r="B12" s="55" t="s">
        <v>81</v>
      </c>
      <c r="C12" s="33" t="s">
        <v>61</v>
      </c>
      <c r="D12" s="54" t="s">
        <v>95</v>
      </c>
      <c r="E12" s="54" t="s">
        <v>90</v>
      </c>
      <c r="F12" s="35" t="s">
        <v>82</v>
      </c>
      <c r="G12" s="35" t="s">
        <v>83</v>
      </c>
      <c r="H12" s="54" t="s">
        <v>127</v>
      </c>
      <c r="I12" s="34" t="s">
        <v>80</v>
      </c>
      <c r="J12" s="34" t="s">
        <v>63</v>
      </c>
      <c r="K12" s="34" t="s">
        <v>64</v>
      </c>
      <c r="L12" s="35" t="s">
        <v>32</v>
      </c>
      <c r="M12" s="36">
        <v>60</v>
      </c>
      <c r="N12" s="35" t="s">
        <v>66</v>
      </c>
      <c r="O12" s="36">
        <v>40</v>
      </c>
      <c r="P12" s="54" t="s">
        <v>66</v>
      </c>
      <c r="Q12" s="34">
        <v>2010</v>
      </c>
      <c r="R12" s="34">
        <v>2018</v>
      </c>
      <c r="S12" s="30">
        <v>4.0999999999999996</v>
      </c>
      <c r="T12" s="36" t="s">
        <v>67</v>
      </c>
      <c r="U12" s="36">
        <v>4500</v>
      </c>
      <c r="V12" s="36">
        <v>450</v>
      </c>
      <c r="W12" s="108" t="s">
        <v>110</v>
      </c>
      <c r="X12" s="69"/>
      <c r="Y12" s="109"/>
      <c r="Z12" s="37" t="s">
        <v>26</v>
      </c>
      <c r="AA12" s="38"/>
      <c r="AC12" s="136" t="s">
        <v>58</v>
      </c>
      <c r="AD12" s="137" t="s">
        <v>20</v>
      </c>
      <c r="AE12" s="137" t="s">
        <v>60</v>
      </c>
      <c r="AF12" s="137"/>
      <c r="AG12" s="138" t="s">
        <v>21</v>
      </c>
      <c r="AH12" s="138" t="s">
        <v>22</v>
      </c>
    </row>
    <row r="13" spans="1:34" s="6" customFormat="1" ht="34.5" customHeight="1">
      <c r="A13" s="50">
        <f>ROW()-12</f>
        <v>1</v>
      </c>
      <c r="B13" s="52" t="s">
        <v>81</v>
      </c>
      <c r="C13" s="110" t="s">
        <v>62</v>
      </c>
      <c r="D13" s="25" t="str">
        <f>IF($C$2="","",IF($B13&lt;&gt;"",$C$2,""))</f>
        <v>○○○株式会社</v>
      </c>
      <c r="E13" s="25" t="str">
        <f>IF($F$2="","",IF($B13&lt;&gt;"",$F$2,""))</f>
        <v>マルマルマル</v>
      </c>
      <c r="F13" s="111" t="s">
        <v>82</v>
      </c>
      <c r="G13" s="111" t="s">
        <v>71</v>
      </c>
      <c r="H13" s="54" t="str">
        <f t="shared" ref="H13:H47" si="1">G13&amp;AC13</f>
        <v>aaaaa[サーボ油圧ポンプ式付]</v>
      </c>
      <c r="I13" s="112" t="s">
        <v>63</v>
      </c>
      <c r="J13" s="112" t="s">
        <v>68</v>
      </c>
      <c r="K13" s="113" t="s">
        <v>64</v>
      </c>
      <c r="L13" s="114" t="s">
        <v>32</v>
      </c>
      <c r="M13" s="144">
        <v>47</v>
      </c>
      <c r="N13" s="114" t="s">
        <v>66</v>
      </c>
      <c r="O13" s="144">
        <v>37</v>
      </c>
      <c r="P13" s="29" t="s">
        <v>66</v>
      </c>
      <c r="Q13" s="113">
        <v>2010</v>
      </c>
      <c r="R13" s="113">
        <v>2018</v>
      </c>
      <c r="S13" s="30">
        <v>2.6</v>
      </c>
      <c r="T13" s="115" t="s">
        <v>67</v>
      </c>
      <c r="U13" s="115">
        <v>4500</v>
      </c>
      <c r="V13" s="143">
        <v>223</v>
      </c>
      <c r="W13" s="116"/>
      <c r="X13" s="117"/>
      <c r="Y13" s="109"/>
      <c r="Z13" s="118"/>
      <c r="AA13" s="119"/>
      <c r="AC13" s="6" t="str">
        <f>IF(OR(J13=$AC$9,J13=$AC$10),"["&amp;J13&amp;"付]","")</f>
        <v>[サーボ油圧ポンプ式付]</v>
      </c>
      <c r="AD13" s="9">
        <f t="shared" ref="AD13:AD47" si="2">IF(AND(($B13&lt;&gt;""),(OR(C13="",F13="",G13="",K13="",L13="",M13="",N13="",O13="",Q13="",R13="",T13="",U13="",I13="",J13=""))),1,0)</f>
        <v>0</v>
      </c>
      <c r="AE13" s="9">
        <f t="shared" ref="AE13:AE47" si="3">IF(AND($G13&lt;&gt;"",COUNTIF($G13,"*■*")&gt;0,$W13=""),1,0)</f>
        <v>0</v>
      </c>
      <c r="AF13" s="9" t="str">
        <f>IF(H13="","",TEXT(H13,"G/標準"))</f>
        <v>aaaaa[サーボ油圧ポンプ式付]</v>
      </c>
      <c r="AG13" s="10">
        <f t="shared" ref="AG13:AG47" si="4">IF(AF13="",0,COUNTIF($AF$13:$AF$1048576,AF13))</f>
        <v>1</v>
      </c>
      <c r="AH13" s="10">
        <f>IF(S13&lt;1,1,0)</f>
        <v>0</v>
      </c>
    </row>
    <row r="14" spans="1:34" s="6" customFormat="1" ht="34.5" customHeight="1">
      <c r="A14" s="50">
        <f t="shared" ref="A14:A47" si="5">ROW()-12</f>
        <v>2</v>
      </c>
      <c r="B14" s="52" t="s">
        <v>81</v>
      </c>
      <c r="C14" s="110" t="s">
        <v>62</v>
      </c>
      <c r="D14" s="25" t="str">
        <f t="shared" ref="D14:D47" si="6">IF($C$2="","",IF($B14&lt;&gt;"",$C$2,""))</f>
        <v>○○○株式会社</v>
      </c>
      <c r="E14" s="25" t="str">
        <f t="shared" ref="E14:E47" si="7">IF($F$2="","",IF($B14&lt;&gt;"",$F$2,""))</f>
        <v>マルマルマル</v>
      </c>
      <c r="F14" s="111" t="s">
        <v>82</v>
      </c>
      <c r="G14" s="111" t="s">
        <v>72</v>
      </c>
      <c r="H14" s="54" t="str">
        <f t="shared" si="1"/>
        <v>bbbb</v>
      </c>
      <c r="I14" s="112" t="s">
        <v>68</v>
      </c>
      <c r="J14" s="112" t="s">
        <v>63</v>
      </c>
      <c r="K14" s="113" t="s">
        <v>64</v>
      </c>
      <c r="L14" s="114" t="s">
        <v>32</v>
      </c>
      <c r="M14" s="144">
        <v>60</v>
      </c>
      <c r="N14" s="114" t="s">
        <v>66</v>
      </c>
      <c r="O14" s="144">
        <v>40</v>
      </c>
      <c r="P14" s="29" t="s">
        <v>66</v>
      </c>
      <c r="Q14" s="113">
        <v>2010</v>
      </c>
      <c r="R14" s="113">
        <v>2018</v>
      </c>
      <c r="S14" s="30">
        <v>4.0999999999999996</v>
      </c>
      <c r="T14" s="115" t="s">
        <v>67</v>
      </c>
      <c r="U14" s="115">
        <v>4500</v>
      </c>
      <c r="V14" s="143">
        <v>730</v>
      </c>
      <c r="W14" s="116"/>
      <c r="X14" s="117"/>
      <c r="Y14" s="109"/>
      <c r="Z14" s="118"/>
      <c r="AA14" s="119"/>
      <c r="AC14" s="6" t="str">
        <f t="shared" ref="AC14:AC47" si="8">IF(OR(J14=$AC$9,J14=$AC$10),"["&amp;J14&amp;"付]","")</f>
        <v/>
      </c>
      <c r="AD14" s="9">
        <f t="shared" si="2"/>
        <v>0</v>
      </c>
      <c r="AE14" s="9">
        <f t="shared" si="3"/>
        <v>0</v>
      </c>
      <c r="AF14" s="9" t="str">
        <f t="shared" ref="AF14:AF47" si="9">IF(H14="","",TEXT(H14,"G/標準"))</f>
        <v>bbbb</v>
      </c>
      <c r="AG14" s="10">
        <f t="shared" si="4"/>
        <v>1</v>
      </c>
      <c r="AH14" s="10">
        <f t="shared" ref="AH14:AH47" si="10">IF(S14&lt;1,1,0)</f>
        <v>0</v>
      </c>
    </row>
    <row r="15" spans="1:34" s="6" customFormat="1" ht="34.5" customHeight="1">
      <c r="A15" s="50">
        <f t="shared" si="5"/>
        <v>3</v>
      </c>
      <c r="B15" s="52" t="s">
        <v>81</v>
      </c>
      <c r="C15" s="110" t="s">
        <v>62</v>
      </c>
      <c r="D15" s="25" t="str">
        <f t="shared" si="6"/>
        <v>○○○株式会社</v>
      </c>
      <c r="E15" s="25" t="str">
        <f t="shared" si="7"/>
        <v>マルマルマル</v>
      </c>
      <c r="F15" s="111" t="s">
        <v>82</v>
      </c>
      <c r="G15" s="111" t="s">
        <v>73</v>
      </c>
      <c r="H15" s="54" t="str">
        <f t="shared" si="1"/>
        <v>cccc[電動稼働式付]</v>
      </c>
      <c r="I15" s="112" t="s">
        <v>68</v>
      </c>
      <c r="J15" s="112" t="s">
        <v>69</v>
      </c>
      <c r="K15" s="113" t="s">
        <v>64</v>
      </c>
      <c r="L15" s="114" t="s">
        <v>32</v>
      </c>
      <c r="M15" s="144">
        <v>28</v>
      </c>
      <c r="N15" s="114" t="s">
        <v>66</v>
      </c>
      <c r="O15" s="144">
        <v>21</v>
      </c>
      <c r="P15" s="29" t="s">
        <v>66</v>
      </c>
      <c r="Q15" s="113">
        <v>2015</v>
      </c>
      <c r="R15" s="113">
        <v>2017</v>
      </c>
      <c r="S15" s="30">
        <v>12.5</v>
      </c>
      <c r="T15" s="115" t="s">
        <v>63</v>
      </c>
      <c r="U15" s="115">
        <v>4500</v>
      </c>
      <c r="V15" s="143">
        <v>550</v>
      </c>
      <c r="W15" s="116"/>
      <c r="X15" s="117"/>
      <c r="Y15" s="109"/>
      <c r="Z15" s="118"/>
      <c r="AA15" s="119"/>
      <c r="AC15" s="6" t="str">
        <f t="shared" si="8"/>
        <v>[電動稼働式付]</v>
      </c>
      <c r="AD15" s="9">
        <f t="shared" si="2"/>
        <v>0</v>
      </c>
      <c r="AE15" s="9">
        <f t="shared" si="3"/>
        <v>0</v>
      </c>
      <c r="AF15" s="9" t="str">
        <f t="shared" si="9"/>
        <v>cccc[電動稼働式付]</v>
      </c>
      <c r="AG15" s="10">
        <f t="shared" si="4"/>
        <v>2</v>
      </c>
      <c r="AH15" s="10">
        <f>IF(S15&lt;1,1,0)</f>
        <v>0</v>
      </c>
    </row>
    <row r="16" spans="1:34" s="6" customFormat="1" ht="34.5" customHeight="1">
      <c r="A16" s="50">
        <f t="shared" si="5"/>
        <v>4</v>
      </c>
      <c r="B16" s="52" t="s">
        <v>81</v>
      </c>
      <c r="C16" s="110" t="s">
        <v>62</v>
      </c>
      <c r="D16" s="25" t="str">
        <f t="shared" si="6"/>
        <v>○○○株式会社</v>
      </c>
      <c r="E16" s="25" t="str">
        <f t="shared" si="7"/>
        <v>マルマルマル</v>
      </c>
      <c r="F16" s="111" t="s">
        <v>82</v>
      </c>
      <c r="G16" s="111" t="s">
        <v>73</v>
      </c>
      <c r="H16" s="54" t="str">
        <f t="shared" si="1"/>
        <v>cccc[電動稼働式付]</v>
      </c>
      <c r="I16" s="112" t="s">
        <v>68</v>
      </c>
      <c r="J16" s="112" t="s">
        <v>69</v>
      </c>
      <c r="K16" s="113" t="s">
        <v>65</v>
      </c>
      <c r="L16" s="114" t="s">
        <v>32</v>
      </c>
      <c r="M16" s="144">
        <v>40</v>
      </c>
      <c r="N16" s="114" t="s">
        <v>66</v>
      </c>
      <c r="O16" s="144">
        <v>38</v>
      </c>
      <c r="P16" s="29" t="s">
        <v>66</v>
      </c>
      <c r="Q16" s="113">
        <v>2009</v>
      </c>
      <c r="R16" s="113">
        <v>2017</v>
      </c>
      <c r="S16" s="30">
        <v>0.6</v>
      </c>
      <c r="T16" s="115" t="s">
        <v>67</v>
      </c>
      <c r="U16" s="115">
        <v>4500</v>
      </c>
      <c r="V16" s="143">
        <v>826</v>
      </c>
      <c r="W16" s="116"/>
      <c r="X16" s="117"/>
      <c r="Y16" s="109"/>
      <c r="Z16" s="118"/>
      <c r="AA16" s="119"/>
      <c r="AC16" s="6" t="str">
        <f t="shared" si="8"/>
        <v>[電動稼働式付]</v>
      </c>
      <c r="AD16" s="9">
        <f t="shared" si="2"/>
        <v>0</v>
      </c>
      <c r="AE16" s="9">
        <f t="shared" si="3"/>
        <v>0</v>
      </c>
      <c r="AF16" s="9" t="str">
        <f t="shared" si="9"/>
        <v>cccc[電動稼働式付]</v>
      </c>
      <c r="AG16" s="10">
        <f t="shared" si="4"/>
        <v>2</v>
      </c>
      <c r="AH16" s="10">
        <f t="shared" si="10"/>
        <v>1</v>
      </c>
    </row>
    <row r="17" spans="1:34" s="6" customFormat="1" ht="34.5" customHeight="1">
      <c r="A17" s="50">
        <f t="shared" si="5"/>
        <v>5</v>
      </c>
      <c r="B17" s="52" t="s">
        <v>81</v>
      </c>
      <c r="C17" s="110" t="s">
        <v>61</v>
      </c>
      <c r="D17" s="25" t="str">
        <f t="shared" si="6"/>
        <v>○○○株式会社</v>
      </c>
      <c r="E17" s="25" t="str">
        <f t="shared" si="7"/>
        <v>マルマルマル</v>
      </c>
      <c r="F17" s="111" t="s">
        <v>70</v>
      </c>
      <c r="G17" s="111" t="s">
        <v>74</v>
      </c>
      <c r="H17" s="54" t="str">
        <f t="shared" si="1"/>
        <v>AAA-1</v>
      </c>
      <c r="I17" s="112" t="s">
        <v>69</v>
      </c>
      <c r="J17" s="112" t="s">
        <v>63</v>
      </c>
      <c r="K17" s="113" t="s">
        <v>65</v>
      </c>
      <c r="L17" s="114" t="s">
        <v>79</v>
      </c>
      <c r="M17" s="144">
        <v>4.25</v>
      </c>
      <c r="N17" s="114" t="s">
        <v>78</v>
      </c>
      <c r="O17" s="144">
        <v>4.1900000000000004</v>
      </c>
      <c r="P17" s="29" t="s">
        <v>78</v>
      </c>
      <c r="Q17" s="113">
        <v>2011</v>
      </c>
      <c r="R17" s="113">
        <v>2014</v>
      </c>
      <c r="S17" s="30">
        <v>0.4</v>
      </c>
      <c r="T17" s="115" t="s">
        <v>63</v>
      </c>
      <c r="U17" s="115">
        <v>294</v>
      </c>
      <c r="V17" s="143">
        <v>910</v>
      </c>
      <c r="W17" s="116"/>
      <c r="X17" s="117"/>
      <c r="Y17" s="109"/>
      <c r="Z17" s="118"/>
      <c r="AA17" s="119"/>
      <c r="AC17" s="6" t="str">
        <f t="shared" si="8"/>
        <v/>
      </c>
      <c r="AD17" s="9">
        <f t="shared" si="2"/>
        <v>0</v>
      </c>
      <c r="AE17" s="9">
        <f t="shared" si="3"/>
        <v>0</v>
      </c>
      <c r="AF17" s="9" t="str">
        <f t="shared" si="9"/>
        <v>AAA-1</v>
      </c>
      <c r="AG17" s="10">
        <f t="shared" si="4"/>
        <v>1</v>
      </c>
      <c r="AH17" s="10">
        <f t="shared" si="10"/>
        <v>1</v>
      </c>
    </row>
    <row r="18" spans="1:34" s="6" customFormat="1" ht="34.5" customHeight="1">
      <c r="A18" s="50">
        <f t="shared" si="5"/>
        <v>6</v>
      </c>
      <c r="B18" s="52" t="s">
        <v>81</v>
      </c>
      <c r="C18" s="110" t="s">
        <v>61</v>
      </c>
      <c r="D18" s="25" t="str">
        <f t="shared" si="6"/>
        <v>○○○株式会社</v>
      </c>
      <c r="E18" s="25" t="str">
        <f t="shared" si="7"/>
        <v>マルマルマル</v>
      </c>
      <c r="F18" s="111" t="s">
        <v>70</v>
      </c>
      <c r="G18" s="111" t="s">
        <v>75</v>
      </c>
      <c r="H18" s="54" t="str">
        <f t="shared" si="1"/>
        <v>aaa-bbbb</v>
      </c>
      <c r="I18" s="112" t="s">
        <v>69</v>
      </c>
      <c r="J18" s="112" t="s">
        <v>63</v>
      </c>
      <c r="K18" s="113" t="s">
        <v>65</v>
      </c>
      <c r="L18" s="114" t="s">
        <v>79</v>
      </c>
      <c r="M18" s="144">
        <v>28.465</v>
      </c>
      <c r="N18" s="114" t="s">
        <v>78</v>
      </c>
      <c r="O18" s="144">
        <v>24.28</v>
      </c>
      <c r="P18" s="29" t="s">
        <v>78</v>
      </c>
      <c r="Q18" s="113">
        <v>2014</v>
      </c>
      <c r="R18" s="113">
        <v>2018</v>
      </c>
      <c r="S18" s="30">
        <v>3.6</v>
      </c>
      <c r="T18" s="115" t="s">
        <v>63</v>
      </c>
      <c r="U18" s="115">
        <v>588</v>
      </c>
      <c r="V18" s="143">
        <v>934</v>
      </c>
      <c r="W18" s="116"/>
      <c r="X18" s="117"/>
      <c r="Y18" s="109"/>
      <c r="Z18" s="118"/>
      <c r="AA18" s="119"/>
      <c r="AC18" s="6" t="str">
        <f t="shared" si="8"/>
        <v/>
      </c>
      <c r="AD18" s="9">
        <f t="shared" si="2"/>
        <v>0</v>
      </c>
      <c r="AE18" s="9">
        <f t="shared" si="3"/>
        <v>0</v>
      </c>
      <c r="AF18" s="9" t="str">
        <f t="shared" si="9"/>
        <v>aaa-bbbb</v>
      </c>
      <c r="AG18" s="10">
        <f t="shared" si="4"/>
        <v>1</v>
      </c>
      <c r="AH18" s="10">
        <f t="shared" si="10"/>
        <v>0</v>
      </c>
    </row>
    <row r="19" spans="1:34" s="6" customFormat="1" ht="34.5" customHeight="1">
      <c r="A19" s="50">
        <f t="shared" si="5"/>
        <v>7</v>
      </c>
      <c r="B19" s="52" t="s">
        <v>81</v>
      </c>
      <c r="C19" s="110" t="s">
        <v>61</v>
      </c>
      <c r="D19" s="25" t="str">
        <f t="shared" si="6"/>
        <v>○○○株式会社</v>
      </c>
      <c r="E19" s="25" t="str">
        <f t="shared" si="7"/>
        <v>マルマルマル</v>
      </c>
      <c r="F19" s="111" t="s">
        <v>70</v>
      </c>
      <c r="G19" s="111" t="s">
        <v>76</v>
      </c>
      <c r="H19" s="54" t="str">
        <f t="shared" si="1"/>
        <v>abc■</v>
      </c>
      <c r="I19" s="112" t="s">
        <v>69</v>
      </c>
      <c r="J19" s="112" t="s">
        <v>63</v>
      </c>
      <c r="K19" s="113" t="s">
        <v>65</v>
      </c>
      <c r="L19" s="114" t="s">
        <v>79</v>
      </c>
      <c r="M19" s="144">
        <v>15.12</v>
      </c>
      <c r="N19" s="114" t="s">
        <v>78</v>
      </c>
      <c r="O19" s="144"/>
      <c r="P19" s="29" t="s">
        <v>78</v>
      </c>
      <c r="Q19" s="113">
        <v>2015</v>
      </c>
      <c r="R19" s="113">
        <v>2018</v>
      </c>
      <c r="S19" s="30">
        <v>33.299999999999997</v>
      </c>
      <c r="T19" s="115" t="s">
        <v>67</v>
      </c>
      <c r="U19" s="115">
        <v>980</v>
      </c>
      <c r="V19" s="143">
        <v>770</v>
      </c>
      <c r="W19" s="120" t="s">
        <v>110</v>
      </c>
      <c r="X19" s="117"/>
      <c r="Y19" s="109"/>
      <c r="Z19" s="118"/>
      <c r="AA19" s="119"/>
      <c r="AC19" s="6" t="str">
        <f t="shared" si="8"/>
        <v/>
      </c>
      <c r="AD19" s="9">
        <f t="shared" si="2"/>
        <v>1</v>
      </c>
      <c r="AE19" s="9">
        <f t="shared" si="3"/>
        <v>0</v>
      </c>
      <c r="AF19" s="9" t="str">
        <f t="shared" si="9"/>
        <v>abc■</v>
      </c>
      <c r="AG19" s="10">
        <f t="shared" si="4"/>
        <v>1</v>
      </c>
      <c r="AH19" s="10">
        <f t="shared" si="10"/>
        <v>0</v>
      </c>
    </row>
    <row r="20" spans="1:34" s="6" customFormat="1" ht="34.5" customHeight="1">
      <c r="A20" s="50">
        <f t="shared" si="5"/>
        <v>8</v>
      </c>
      <c r="B20" s="52" t="s">
        <v>81</v>
      </c>
      <c r="C20" s="110" t="s">
        <v>61</v>
      </c>
      <c r="D20" s="25" t="str">
        <f t="shared" si="6"/>
        <v>○○○株式会社</v>
      </c>
      <c r="E20" s="25" t="str">
        <f t="shared" si="7"/>
        <v>マルマルマル</v>
      </c>
      <c r="F20" s="111" t="s">
        <v>70</v>
      </c>
      <c r="G20" s="111" t="s">
        <v>77</v>
      </c>
      <c r="H20" s="54" t="str">
        <f t="shared" si="1"/>
        <v>DEF■</v>
      </c>
      <c r="I20" s="112" t="s">
        <v>69</v>
      </c>
      <c r="J20" s="112" t="s">
        <v>63</v>
      </c>
      <c r="K20" s="113" t="s">
        <v>65</v>
      </c>
      <c r="L20" s="114" t="s">
        <v>79</v>
      </c>
      <c r="M20" s="144"/>
      <c r="N20" s="114" t="s">
        <v>78</v>
      </c>
      <c r="O20" s="144">
        <v>7.2</v>
      </c>
      <c r="P20" s="29" t="s">
        <v>78</v>
      </c>
      <c r="Q20" s="113">
        <v>1900</v>
      </c>
      <c r="R20" s="113">
        <v>2020</v>
      </c>
      <c r="S20" s="30">
        <v>33.299999999999997</v>
      </c>
      <c r="T20" s="115" t="s">
        <v>67</v>
      </c>
      <c r="U20" s="115">
        <v>1760</v>
      </c>
      <c r="V20" s="143">
        <v>445</v>
      </c>
      <c r="W20" s="120" t="s">
        <v>110</v>
      </c>
      <c r="X20" s="117"/>
      <c r="Y20" s="109"/>
      <c r="Z20" s="118"/>
      <c r="AA20" s="119"/>
      <c r="AC20" s="6" t="str">
        <f t="shared" si="8"/>
        <v/>
      </c>
      <c r="AD20" s="9">
        <f t="shared" si="2"/>
        <v>1</v>
      </c>
      <c r="AE20" s="9">
        <f t="shared" si="3"/>
        <v>0</v>
      </c>
      <c r="AF20" s="9" t="str">
        <f t="shared" si="9"/>
        <v>DEF■</v>
      </c>
      <c r="AG20" s="10">
        <f t="shared" si="4"/>
        <v>1</v>
      </c>
      <c r="AH20" s="10">
        <f t="shared" si="10"/>
        <v>0</v>
      </c>
    </row>
    <row r="21" spans="1:34" s="6" customFormat="1" ht="34.5" customHeight="1">
      <c r="A21" s="50">
        <f t="shared" si="5"/>
        <v>9</v>
      </c>
      <c r="B21" s="52" t="str">
        <f t="shared" ref="B21:B47" si="11">IF($C21="","","ダイカストマシン")</f>
        <v/>
      </c>
      <c r="C21" s="110"/>
      <c r="D21" s="25" t="str">
        <f t="shared" si="6"/>
        <v/>
      </c>
      <c r="E21" s="25" t="str">
        <f t="shared" si="7"/>
        <v/>
      </c>
      <c r="F21" s="111"/>
      <c r="G21" s="111"/>
      <c r="H21" s="54" t="str">
        <f t="shared" si="1"/>
        <v/>
      </c>
      <c r="I21" s="112"/>
      <c r="J21" s="112"/>
      <c r="K21" s="113"/>
      <c r="L21" s="114"/>
      <c r="M21" s="144"/>
      <c r="N21" s="114"/>
      <c r="O21" s="144"/>
      <c r="P21" s="29" t="str">
        <f t="shared" ref="P21:P47" si="12">IF(N21="","",N21)</f>
        <v/>
      </c>
      <c r="Q21" s="113"/>
      <c r="R21" s="113"/>
      <c r="S21" s="30" t="str">
        <f>IFERROR(IF($M21="","",ROUNDDOWN((ABS($M21-$O21)/$M21)/IF($R21="","",IF(($R21-$Q21)=0,1,($R21-$Q21)))*100,1)),"")</f>
        <v/>
      </c>
      <c r="T21" s="115"/>
      <c r="U21" s="115"/>
      <c r="V21" s="143"/>
      <c r="W21" s="116"/>
      <c r="X21" s="117"/>
      <c r="Y21" s="109"/>
      <c r="Z21" s="118"/>
      <c r="AA21" s="119"/>
      <c r="AC21" s="6" t="str">
        <f t="shared" si="8"/>
        <v/>
      </c>
      <c r="AD21" s="9">
        <f t="shared" si="2"/>
        <v>0</v>
      </c>
      <c r="AE21" s="9">
        <f t="shared" si="3"/>
        <v>0</v>
      </c>
      <c r="AF21" s="9" t="str">
        <f t="shared" si="9"/>
        <v/>
      </c>
      <c r="AG21" s="10">
        <f t="shared" si="4"/>
        <v>0</v>
      </c>
      <c r="AH21" s="10">
        <f t="shared" si="10"/>
        <v>0</v>
      </c>
    </row>
    <row r="22" spans="1:34" s="6" customFormat="1" ht="34.5" customHeight="1">
      <c r="A22" s="50">
        <f t="shared" si="5"/>
        <v>10</v>
      </c>
      <c r="B22" s="52" t="str">
        <f t="shared" si="11"/>
        <v/>
      </c>
      <c r="C22" s="110"/>
      <c r="D22" s="25" t="str">
        <f t="shared" si="6"/>
        <v/>
      </c>
      <c r="E22" s="25" t="str">
        <f t="shared" si="7"/>
        <v/>
      </c>
      <c r="F22" s="111"/>
      <c r="G22" s="111"/>
      <c r="H22" s="54" t="str">
        <f t="shared" si="1"/>
        <v/>
      </c>
      <c r="I22" s="112"/>
      <c r="J22" s="112"/>
      <c r="K22" s="113"/>
      <c r="L22" s="114"/>
      <c r="M22" s="144"/>
      <c r="N22" s="114"/>
      <c r="O22" s="144"/>
      <c r="P22" s="29" t="str">
        <f t="shared" si="12"/>
        <v/>
      </c>
      <c r="Q22" s="113"/>
      <c r="R22" s="113"/>
      <c r="S22" s="30" t="str">
        <f t="shared" ref="S22:S47" si="13">IFERROR(IF($M22="","",ROUNDDOWN((ABS($M22-$O22)/$M22)/IF($R22="","",IF(($R22-$Q22)=0,1,($R22-$Q22)))*100,1)),"")</f>
        <v/>
      </c>
      <c r="T22" s="115"/>
      <c r="U22" s="115"/>
      <c r="V22" s="143"/>
      <c r="W22" s="116"/>
      <c r="X22" s="117"/>
      <c r="Y22" s="109"/>
      <c r="Z22" s="118"/>
      <c r="AA22" s="119"/>
      <c r="AC22" s="6" t="str">
        <f t="shared" si="8"/>
        <v/>
      </c>
      <c r="AD22" s="9">
        <f t="shared" si="2"/>
        <v>0</v>
      </c>
      <c r="AE22" s="9">
        <f t="shared" si="3"/>
        <v>0</v>
      </c>
      <c r="AF22" s="9" t="str">
        <f t="shared" si="9"/>
        <v/>
      </c>
      <c r="AG22" s="10">
        <f t="shared" si="4"/>
        <v>0</v>
      </c>
      <c r="AH22" s="10">
        <f t="shared" si="10"/>
        <v>0</v>
      </c>
    </row>
    <row r="23" spans="1:34" s="6" customFormat="1" ht="34.5" customHeight="1">
      <c r="A23" s="50">
        <f t="shared" si="5"/>
        <v>11</v>
      </c>
      <c r="B23" s="52" t="str">
        <f t="shared" si="11"/>
        <v/>
      </c>
      <c r="C23" s="110"/>
      <c r="D23" s="25" t="str">
        <f t="shared" si="6"/>
        <v/>
      </c>
      <c r="E23" s="25" t="str">
        <f t="shared" si="7"/>
        <v/>
      </c>
      <c r="F23" s="111"/>
      <c r="G23" s="111"/>
      <c r="H23" s="54" t="str">
        <f t="shared" si="1"/>
        <v/>
      </c>
      <c r="I23" s="112"/>
      <c r="J23" s="112"/>
      <c r="K23" s="113"/>
      <c r="L23" s="114"/>
      <c r="M23" s="144"/>
      <c r="N23" s="114"/>
      <c r="O23" s="144"/>
      <c r="P23" s="29" t="str">
        <f t="shared" si="12"/>
        <v/>
      </c>
      <c r="Q23" s="113"/>
      <c r="R23" s="113"/>
      <c r="S23" s="30" t="str">
        <f t="shared" si="13"/>
        <v/>
      </c>
      <c r="T23" s="115"/>
      <c r="U23" s="115"/>
      <c r="V23" s="143"/>
      <c r="W23" s="116"/>
      <c r="X23" s="117"/>
      <c r="Y23" s="109"/>
      <c r="Z23" s="118"/>
      <c r="AA23" s="119"/>
      <c r="AC23" s="6" t="str">
        <f t="shared" si="8"/>
        <v/>
      </c>
      <c r="AD23" s="9">
        <f t="shared" si="2"/>
        <v>0</v>
      </c>
      <c r="AE23" s="9">
        <f t="shared" si="3"/>
        <v>0</v>
      </c>
      <c r="AF23" s="9" t="str">
        <f t="shared" si="9"/>
        <v/>
      </c>
      <c r="AG23" s="10">
        <f t="shared" si="4"/>
        <v>0</v>
      </c>
      <c r="AH23" s="10">
        <f t="shared" si="10"/>
        <v>0</v>
      </c>
    </row>
    <row r="24" spans="1:34" s="6" customFormat="1" ht="34.5" customHeight="1">
      <c r="A24" s="50">
        <f t="shared" si="5"/>
        <v>12</v>
      </c>
      <c r="B24" s="52" t="str">
        <f t="shared" si="11"/>
        <v/>
      </c>
      <c r="C24" s="110"/>
      <c r="D24" s="25" t="str">
        <f t="shared" si="6"/>
        <v/>
      </c>
      <c r="E24" s="25" t="str">
        <f t="shared" si="7"/>
        <v/>
      </c>
      <c r="F24" s="111"/>
      <c r="G24" s="111"/>
      <c r="H24" s="54" t="str">
        <f t="shared" si="1"/>
        <v/>
      </c>
      <c r="I24" s="112"/>
      <c r="J24" s="112"/>
      <c r="K24" s="113"/>
      <c r="L24" s="114"/>
      <c r="M24" s="144"/>
      <c r="N24" s="114"/>
      <c r="O24" s="144"/>
      <c r="P24" s="29" t="str">
        <f t="shared" si="12"/>
        <v/>
      </c>
      <c r="Q24" s="113"/>
      <c r="R24" s="113"/>
      <c r="S24" s="30" t="str">
        <f t="shared" si="13"/>
        <v/>
      </c>
      <c r="T24" s="115"/>
      <c r="U24" s="115"/>
      <c r="V24" s="143"/>
      <c r="W24" s="116"/>
      <c r="X24" s="117"/>
      <c r="Y24" s="109"/>
      <c r="Z24" s="118"/>
      <c r="AA24" s="119"/>
      <c r="AC24" s="6" t="str">
        <f t="shared" si="8"/>
        <v/>
      </c>
      <c r="AD24" s="9">
        <f t="shared" si="2"/>
        <v>0</v>
      </c>
      <c r="AE24" s="9">
        <f t="shared" si="3"/>
        <v>0</v>
      </c>
      <c r="AF24" s="9" t="str">
        <f t="shared" si="9"/>
        <v/>
      </c>
      <c r="AG24" s="10">
        <f t="shared" si="4"/>
        <v>0</v>
      </c>
      <c r="AH24" s="10">
        <f t="shared" si="10"/>
        <v>0</v>
      </c>
    </row>
    <row r="25" spans="1:34" s="6" customFormat="1" ht="34.5" customHeight="1">
      <c r="A25" s="50">
        <f t="shared" si="5"/>
        <v>13</v>
      </c>
      <c r="B25" s="52" t="str">
        <f t="shared" si="11"/>
        <v/>
      </c>
      <c r="C25" s="110"/>
      <c r="D25" s="25" t="str">
        <f t="shared" si="6"/>
        <v/>
      </c>
      <c r="E25" s="25" t="str">
        <f t="shared" si="7"/>
        <v/>
      </c>
      <c r="F25" s="111"/>
      <c r="G25" s="111"/>
      <c r="H25" s="54" t="str">
        <f t="shared" si="1"/>
        <v/>
      </c>
      <c r="I25" s="112"/>
      <c r="J25" s="112"/>
      <c r="K25" s="113"/>
      <c r="L25" s="114"/>
      <c r="M25" s="144"/>
      <c r="N25" s="114"/>
      <c r="O25" s="144"/>
      <c r="P25" s="29" t="str">
        <f t="shared" si="12"/>
        <v/>
      </c>
      <c r="Q25" s="113"/>
      <c r="R25" s="113"/>
      <c r="S25" s="30" t="str">
        <f t="shared" si="13"/>
        <v/>
      </c>
      <c r="T25" s="115"/>
      <c r="U25" s="115"/>
      <c r="V25" s="143"/>
      <c r="W25" s="116"/>
      <c r="X25" s="117"/>
      <c r="Y25" s="109"/>
      <c r="Z25" s="118"/>
      <c r="AA25" s="119"/>
      <c r="AC25" s="6" t="str">
        <f t="shared" si="8"/>
        <v/>
      </c>
      <c r="AD25" s="9">
        <f t="shared" si="2"/>
        <v>0</v>
      </c>
      <c r="AE25" s="9">
        <f t="shared" si="3"/>
        <v>0</v>
      </c>
      <c r="AF25" s="9" t="str">
        <f t="shared" si="9"/>
        <v/>
      </c>
      <c r="AG25" s="10">
        <f t="shared" si="4"/>
        <v>0</v>
      </c>
      <c r="AH25" s="10">
        <f t="shared" si="10"/>
        <v>0</v>
      </c>
    </row>
    <row r="26" spans="1:34" s="6" customFormat="1" ht="34.5" customHeight="1">
      <c r="A26" s="50">
        <f t="shared" si="5"/>
        <v>14</v>
      </c>
      <c r="B26" s="52" t="str">
        <f t="shared" si="11"/>
        <v/>
      </c>
      <c r="C26" s="110"/>
      <c r="D26" s="25" t="str">
        <f t="shared" si="6"/>
        <v/>
      </c>
      <c r="E26" s="25" t="str">
        <f t="shared" si="7"/>
        <v/>
      </c>
      <c r="F26" s="111"/>
      <c r="G26" s="111"/>
      <c r="H26" s="54" t="str">
        <f t="shared" si="1"/>
        <v/>
      </c>
      <c r="I26" s="112"/>
      <c r="J26" s="112"/>
      <c r="K26" s="113"/>
      <c r="L26" s="114"/>
      <c r="M26" s="144"/>
      <c r="N26" s="114"/>
      <c r="O26" s="144"/>
      <c r="P26" s="29" t="str">
        <f t="shared" si="12"/>
        <v/>
      </c>
      <c r="Q26" s="113"/>
      <c r="R26" s="113"/>
      <c r="S26" s="30" t="str">
        <f t="shared" si="13"/>
        <v/>
      </c>
      <c r="T26" s="115"/>
      <c r="U26" s="115"/>
      <c r="V26" s="143"/>
      <c r="W26" s="116"/>
      <c r="X26" s="117"/>
      <c r="Y26" s="109"/>
      <c r="Z26" s="118"/>
      <c r="AA26" s="119"/>
      <c r="AC26" s="6" t="str">
        <f t="shared" si="8"/>
        <v/>
      </c>
      <c r="AD26" s="9">
        <f t="shared" si="2"/>
        <v>0</v>
      </c>
      <c r="AE26" s="9">
        <f t="shared" si="3"/>
        <v>0</v>
      </c>
      <c r="AF26" s="9" t="str">
        <f t="shared" si="9"/>
        <v/>
      </c>
      <c r="AG26" s="10">
        <f t="shared" si="4"/>
        <v>0</v>
      </c>
      <c r="AH26" s="10">
        <f t="shared" si="10"/>
        <v>0</v>
      </c>
    </row>
    <row r="27" spans="1:34" s="6" customFormat="1" ht="34.5" customHeight="1">
      <c r="A27" s="50">
        <f t="shared" si="5"/>
        <v>15</v>
      </c>
      <c r="B27" s="52" t="str">
        <f t="shared" si="11"/>
        <v/>
      </c>
      <c r="C27" s="110"/>
      <c r="D27" s="25" t="str">
        <f t="shared" si="6"/>
        <v/>
      </c>
      <c r="E27" s="25" t="str">
        <f t="shared" si="7"/>
        <v/>
      </c>
      <c r="F27" s="111"/>
      <c r="G27" s="111"/>
      <c r="H27" s="54" t="str">
        <f t="shared" si="1"/>
        <v/>
      </c>
      <c r="I27" s="112"/>
      <c r="J27" s="112"/>
      <c r="K27" s="113"/>
      <c r="L27" s="114"/>
      <c r="M27" s="144"/>
      <c r="N27" s="114"/>
      <c r="O27" s="144"/>
      <c r="P27" s="29" t="str">
        <f t="shared" si="12"/>
        <v/>
      </c>
      <c r="Q27" s="113"/>
      <c r="R27" s="113"/>
      <c r="S27" s="30" t="str">
        <f t="shared" si="13"/>
        <v/>
      </c>
      <c r="T27" s="115"/>
      <c r="U27" s="115"/>
      <c r="V27" s="143"/>
      <c r="W27" s="116"/>
      <c r="X27" s="117"/>
      <c r="Y27" s="109"/>
      <c r="Z27" s="118"/>
      <c r="AA27" s="119"/>
      <c r="AC27" s="6" t="str">
        <f t="shared" si="8"/>
        <v/>
      </c>
      <c r="AD27" s="9">
        <f t="shared" si="2"/>
        <v>0</v>
      </c>
      <c r="AE27" s="9">
        <f t="shared" si="3"/>
        <v>0</v>
      </c>
      <c r="AF27" s="9" t="str">
        <f t="shared" si="9"/>
        <v/>
      </c>
      <c r="AG27" s="10">
        <f t="shared" si="4"/>
        <v>0</v>
      </c>
      <c r="AH27" s="10">
        <f t="shared" si="10"/>
        <v>0</v>
      </c>
    </row>
    <row r="28" spans="1:34" s="6" customFormat="1" ht="34.5" customHeight="1">
      <c r="A28" s="50">
        <f t="shared" si="5"/>
        <v>16</v>
      </c>
      <c r="B28" s="52" t="str">
        <f t="shared" si="11"/>
        <v/>
      </c>
      <c r="C28" s="110"/>
      <c r="D28" s="25" t="str">
        <f t="shared" si="6"/>
        <v/>
      </c>
      <c r="E28" s="25" t="str">
        <f t="shared" si="7"/>
        <v/>
      </c>
      <c r="F28" s="111"/>
      <c r="G28" s="111"/>
      <c r="H28" s="54" t="str">
        <f t="shared" si="1"/>
        <v/>
      </c>
      <c r="I28" s="112"/>
      <c r="J28" s="112"/>
      <c r="K28" s="113"/>
      <c r="L28" s="114"/>
      <c r="M28" s="144"/>
      <c r="N28" s="114"/>
      <c r="O28" s="144"/>
      <c r="P28" s="29" t="str">
        <f t="shared" si="12"/>
        <v/>
      </c>
      <c r="Q28" s="113"/>
      <c r="R28" s="113"/>
      <c r="S28" s="30" t="str">
        <f t="shared" si="13"/>
        <v/>
      </c>
      <c r="T28" s="115"/>
      <c r="U28" s="115"/>
      <c r="V28" s="143"/>
      <c r="W28" s="116"/>
      <c r="X28" s="117"/>
      <c r="Y28" s="109"/>
      <c r="Z28" s="118"/>
      <c r="AA28" s="119"/>
      <c r="AC28" s="6" t="str">
        <f t="shared" si="8"/>
        <v/>
      </c>
      <c r="AD28" s="9">
        <f t="shared" si="2"/>
        <v>0</v>
      </c>
      <c r="AE28" s="9">
        <f t="shared" si="3"/>
        <v>0</v>
      </c>
      <c r="AF28" s="9" t="str">
        <f t="shared" si="9"/>
        <v/>
      </c>
      <c r="AG28" s="10">
        <f t="shared" si="4"/>
        <v>0</v>
      </c>
      <c r="AH28" s="10">
        <f t="shared" si="10"/>
        <v>0</v>
      </c>
    </row>
    <row r="29" spans="1:34" s="6" customFormat="1" ht="34.5" customHeight="1">
      <c r="A29" s="50">
        <f t="shared" si="5"/>
        <v>17</v>
      </c>
      <c r="B29" s="52" t="str">
        <f t="shared" si="11"/>
        <v/>
      </c>
      <c r="C29" s="110"/>
      <c r="D29" s="25" t="str">
        <f t="shared" si="6"/>
        <v/>
      </c>
      <c r="E29" s="25" t="str">
        <f t="shared" si="7"/>
        <v/>
      </c>
      <c r="F29" s="111"/>
      <c r="G29" s="111"/>
      <c r="H29" s="54" t="str">
        <f t="shared" si="1"/>
        <v/>
      </c>
      <c r="I29" s="112"/>
      <c r="J29" s="112"/>
      <c r="K29" s="113"/>
      <c r="L29" s="114"/>
      <c r="M29" s="144"/>
      <c r="N29" s="114"/>
      <c r="O29" s="144"/>
      <c r="P29" s="29" t="str">
        <f t="shared" si="12"/>
        <v/>
      </c>
      <c r="Q29" s="113"/>
      <c r="R29" s="113"/>
      <c r="S29" s="30" t="str">
        <f t="shared" si="13"/>
        <v/>
      </c>
      <c r="T29" s="115"/>
      <c r="U29" s="115"/>
      <c r="V29" s="143"/>
      <c r="W29" s="116"/>
      <c r="X29" s="117"/>
      <c r="Y29" s="109"/>
      <c r="Z29" s="118"/>
      <c r="AA29" s="119"/>
      <c r="AC29" s="6" t="str">
        <f t="shared" si="8"/>
        <v/>
      </c>
      <c r="AD29" s="9">
        <f t="shared" si="2"/>
        <v>0</v>
      </c>
      <c r="AE29" s="9">
        <f t="shared" si="3"/>
        <v>0</v>
      </c>
      <c r="AF29" s="9" t="str">
        <f t="shared" si="9"/>
        <v/>
      </c>
      <c r="AG29" s="10">
        <f t="shared" si="4"/>
        <v>0</v>
      </c>
      <c r="AH29" s="10">
        <f t="shared" si="10"/>
        <v>0</v>
      </c>
    </row>
    <row r="30" spans="1:34" s="6" customFormat="1" ht="34.5" customHeight="1">
      <c r="A30" s="50">
        <f t="shared" si="5"/>
        <v>18</v>
      </c>
      <c r="B30" s="52" t="str">
        <f t="shared" si="11"/>
        <v/>
      </c>
      <c r="C30" s="110"/>
      <c r="D30" s="25" t="str">
        <f t="shared" si="6"/>
        <v/>
      </c>
      <c r="E30" s="25" t="str">
        <f t="shared" si="7"/>
        <v/>
      </c>
      <c r="F30" s="111"/>
      <c r="G30" s="111"/>
      <c r="H30" s="54" t="str">
        <f t="shared" si="1"/>
        <v/>
      </c>
      <c r="I30" s="112"/>
      <c r="J30" s="112"/>
      <c r="K30" s="113"/>
      <c r="L30" s="114"/>
      <c r="M30" s="144"/>
      <c r="N30" s="114"/>
      <c r="O30" s="144"/>
      <c r="P30" s="29" t="str">
        <f t="shared" si="12"/>
        <v/>
      </c>
      <c r="Q30" s="113"/>
      <c r="R30" s="113"/>
      <c r="S30" s="30" t="str">
        <f t="shared" si="13"/>
        <v/>
      </c>
      <c r="T30" s="115"/>
      <c r="U30" s="115"/>
      <c r="V30" s="143"/>
      <c r="W30" s="116"/>
      <c r="X30" s="117"/>
      <c r="Y30" s="109"/>
      <c r="Z30" s="118"/>
      <c r="AA30" s="119"/>
      <c r="AC30" s="6" t="str">
        <f t="shared" si="8"/>
        <v/>
      </c>
      <c r="AD30" s="9">
        <f t="shared" si="2"/>
        <v>0</v>
      </c>
      <c r="AE30" s="9">
        <f t="shared" si="3"/>
        <v>0</v>
      </c>
      <c r="AF30" s="9" t="str">
        <f t="shared" si="9"/>
        <v/>
      </c>
      <c r="AG30" s="10">
        <f t="shared" si="4"/>
        <v>0</v>
      </c>
      <c r="AH30" s="10">
        <f t="shared" si="10"/>
        <v>0</v>
      </c>
    </row>
    <row r="31" spans="1:34" s="6" customFormat="1" ht="34.5" customHeight="1">
      <c r="A31" s="50">
        <f t="shared" si="5"/>
        <v>19</v>
      </c>
      <c r="B31" s="52" t="str">
        <f t="shared" si="11"/>
        <v/>
      </c>
      <c r="C31" s="110"/>
      <c r="D31" s="25" t="str">
        <f t="shared" si="6"/>
        <v/>
      </c>
      <c r="E31" s="25" t="str">
        <f t="shared" si="7"/>
        <v/>
      </c>
      <c r="F31" s="111"/>
      <c r="G31" s="111"/>
      <c r="H31" s="54" t="str">
        <f t="shared" si="1"/>
        <v/>
      </c>
      <c r="I31" s="112"/>
      <c r="J31" s="112"/>
      <c r="K31" s="113"/>
      <c r="L31" s="114"/>
      <c r="M31" s="144"/>
      <c r="N31" s="114"/>
      <c r="O31" s="144"/>
      <c r="P31" s="29" t="str">
        <f t="shared" si="12"/>
        <v/>
      </c>
      <c r="Q31" s="113"/>
      <c r="R31" s="113"/>
      <c r="S31" s="30" t="str">
        <f t="shared" si="13"/>
        <v/>
      </c>
      <c r="T31" s="115"/>
      <c r="U31" s="115"/>
      <c r="V31" s="143"/>
      <c r="W31" s="116"/>
      <c r="X31" s="117"/>
      <c r="Y31" s="109"/>
      <c r="Z31" s="118"/>
      <c r="AA31" s="119"/>
      <c r="AC31" s="6" t="str">
        <f t="shared" si="8"/>
        <v/>
      </c>
      <c r="AD31" s="9">
        <f t="shared" si="2"/>
        <v>0</v>
      </c>
      <c r="AE31" s="9">
        <f t="shared" si="3"/>
        <v>0</v>
      </c>
      <c r="AF31" s="9" t="str">
        <f t="shared" si="9"/>
        <v/>
      </c>
      <c r="AG31" s="10">
        <f t="shared" si="4"/>
        <v>0</v>
      </c>
      <c r="AH31" s="10">
        <f t="shared" si="10"/>
        <v>0</v>
      </c>
    </row>
    <row r="32" spans="1:34" s="6" customFormat="1" ht="34.5" customHeight="1">
      <c r="A32" s="50">
        <f t="shared" si="5"/>
        <v>20</v>
      </c>
      <c r="B32" s="52" t="str">
        <f t="shared" si="11"/>
        <v/>
      </c>
      <c r="C32" s="110"/>
      <c r="D32" s="25" t="str">
        <f t="shared" si="6"/>
        <v/>
      </c>
      <c r="E32" s="25" t="str">
        <f t="shared" si="7"/>
        <v/>
      </c>
      <c r="F32" s="111"/>
      <c r="G32" s="111"/>
      <c r="H32" s="54" t="str">
        <f t="shared" si="1"/>
        <v/>
      </c>
      <c r="I32" s="112"/>
      <c r="J32" s="112"/>
      <c r="K32" s="113"/>
      <c r="L32" s="114"/>
      <c r="M32" s="144"/>
      <c r="N32" s="114"/>
      <c r="O32" s="144"/>
      <c r="P32" s="29" t="str">
        <f t="shared" si="12"/>
        <v/>
      </c>
      <c r="Q32" s="113"/>
      <c r="R32" s="113"/>
      <c r="S32" s="30" t="str">
        <f t="shared" si="13"/>
        <v/>
      </c>
      <c r="T32" s="115"/>
      <c r="U32" s="115"/>
      <c r="V32" s="143"/>
      <c r="W32" s="116"/>
      <c r="X32" s="117"/>
      <c r="Y32" s="109"/>
      <c r="Z32" s="118"/>
      <c r="AA32" s="119"/>
      <c r="AC32" s="6" t="str">
        <f t="shared" si="8"/>
        <v/>
      </c>
      <c r="AD32" s="9">
        <f t="shared" si="2"/>
        <v>0</v>
      </c>
      <c r="AE32" s="9">
        <f t="shared" si="3"/>
        <v>0</v>
      </c>
      <c r="AF32" s="9" t="str">
        <f t="shared" si="9"/>
        <v/>
      </c>
      <c r="AG32" s="10">
        <f t="shared" si="4"/>
        <v>0</v>
      </c>
      <c r="AH32" s="10">
        <f t="shared" si="10"/>
        <v>0</v>
      </c>
    </row>
    <row r="33" spans="1:34" s="6" customFormat="1" ht="34.5" customHeight="1">
      <c r="A33" s="50">
        <f t="shared" si="5"/>
        <v>21</v>
      </c>
      <c r="B33" s="52" t="str">
        <f t="shared" si="11"/>
        <v/>
      </c>
      <c r="C33" s="110"/>
      <c r="D33" s="25" t="str">
        <f t="shared" si="6"/>
        <v/>
      </c>
      <c r="E33" s="25" t="str">
        <f t="shared" si="7"/>
        <v/>
      </c>
      <c r="F33" s="111"/>
      <c r="G33" s="111"/>
      <c r="H33" s="54" t="str">
        <f t="shared" si="1"/>
        <v/>
      </c>
      <c r="I33" s="112"/>
      <c r="J33" s="112"/>
      <c r="K33" s="113"/>
      <c r="L33" s="114"/>
      <c r="M33" s="144"/>
      <c r="N33" s="114"/>
      <c r="O33" s="144"/>
      <c r="P33" s="29" t="str">
        <f t="shared" si="12"/>
        <v/>
      </c>
      <c r="Q33" s="113"/>
      <c r="R33" s="113"/>
      <c r="S33" s="30" t="str">
        <f t="shared" si="13"/>
        <v/>
      </c>
      <c r="T33" s="115"/>
      <c r="U33" s="115"/>
      <c r="V33" s="143"/>
      <c r="W33" s="116"/>
      <c r="X33" s="117"/>
      <c r="Y33" s="109"/>
      <c r="Z33" s="118"/>
      <c r="AA33" s="119"/>
      <c r="AC33" s="6" t="str">
        <f t="shared" si="8"/>
        <v/>
      </c>
      <c r="AD33" s="9">
        <f t="shared" si="2"/>
        <v>0</v>
      </c>
      <c r="AE33" s="9">
        <f t="shared" si="3"/>
        <v>0</v>
      </c>
      <c r="AF33" s="9" t="str">
        <f t="shared" si="9"/>
        <v/>
      </c>
      <c r="AG33" s="10">
        <f t="shared" si="4"/>
        <v>0</v>
      </c>
      <c r="AH33" s="10">
        <f t="shared" si="10"/>
        <v>0</v>
      </c>
    </row>
    <row r="34" spans="1:34" s="6" customFormat="1" ht="34.5" customHeight="1">
      <c r="A34" s="50">
        <f t="shared" si="5"/>
        <v>22</v>
      </c>
      <c r="B34" s="52" t="str">
        <f t="shared" si="11"/>
        <v/>
      </c>
      <c r="C34" s="110"/>
      <c r="D34" s="25" t="str">
        <f t="shared" si="6"/>
        <v/>
      </c>
      <c r="E34" s="25" t="str">
        <f t="shared" si="7"/>
        <v/>
      </c>
      <c r="F34" s="111"/>
      <c r="G34" s="111"/>
      <c r="H34" s="54" t="str">
        <f t="shared" si="1"/>
        <v/>
      </c>
      <c r="I34" s="112"/>
      <c r="J34" s="112"/>
      <c r="K34" s="113"/>
      <c r="L34" s="114"/>
      <c r="M34" s="144"/>
      <c r="N34" s="114"/>
      <c r="O34" s="144"/>
      <c r="P34" s="29" t="str">
        <f t="shared" si="12"/>
        <v/>
      </c>
      <c r="Q34" s="113"/>
      <c r="R34" s="113"/>
      <c r="S34" s="30" t="str">
        <f t="shared" si="13"/>
        <v/>
      </c>
      <c r="T34" s="115"/>
      <c r="U34" s="115"/>
      <c r="V34" s="143"/>
      <c r="W34" s="116"/>
      <c r="X34" s="117"/>
      <c r="Y34" s="109"/>
      <c r="Z34" s="118"/>
      <c r="AA34" s="119"/>
      <c r="AC34" s="6" t="str">
        <f t="shared" si="8"/>
        <v/>
      </c>
      <c r="AD34" s="9">
        <f t="shared" si="2"/>
        <v>0</v>
      </c>
      <c r="AE34" s="9">
        <f t="shared" si="3"/>
        <v>0</v>
      </c>
      <c r="AF34" s="9" t="str">
        <f t="shared" si="9"/>
        <v/>
      </c>
      <c r="AG34" s="10">
        <f t="shared" si="4"/>
        <v>0</v>
      </c>
      <c r="AH34" s="10">
        <f t="shared" si="10"/>
        <v>0</v>
      </c>
    </row>
    <row r="35" spans="1:34" s="6" customFormat="1" ht="34.5" customHeight="1">
      <c r="A35" s="50">
        <f t="shared" si="5"/>
        <v>23</v>
      </c>
      <c r="B35" s="52" t="str">
        <f t="shared" si="11"/>
        <v/>
      </c>
      <c r="C35" s="110"/>
      <c r="D35" s="25" t="str">
        <f t="shared" si="6"/>
        <v/>
      </c>
      <c r="E35" s="25" t="str">
        <f t="shared" si="7"/>
        <v/>
      </c>
      <c r="F35" s="111"/>
      <c r="G35" s="111"/>
      <c r="H35" s="54" t="str">
        <f t="shared" si="1"/>
        <v/>
      </c>
      <c r="I35" s="112"/>
      <c r="J35" s="112"/>
      <c r="K35" s="113"/>
      <c r="L35" s="114"/>
      <c r="M35" s="144"/>
      <c r="N35" s="114"/>
      <c r="O35" s="144"/>
      <c r="P35" s="29" t="str">
        <f t="shared" si="12"/>
        <v/>
      </c>
      <c r="Q35" s="113"/>
      <c r="R35" s="113"/>
      <c r="S35" s="30" t="str">
        <f t="shared" si="13"/>
        <v/>
      </c>
      <c r="T35" s="115"/>
      <c r="U35" s="115"/>
      <c r="V35" s="143"/>
      <c r="W35" s="116"/>
      <c r="X35" s="117"/>
      <c r="Y35" s="109"/>
      <c r="Z35" s="118"/>
      <c r="AA35" s="119"/>
      <c r="AC35" s="6" t="str">
        <f t="shared" si="8"/>
        <v/>
      </c>
      <c r="AD35" s="9">
        <f t="shared" si="2"/>
        <v>0</v>
      </c>
      <c r="AE35" s="9">
        <f t="shared" si="3"/>
        <v>0</v>
      </c>
      <c r="AF35" s="9" t="str">
        <f t="shared" si="9"/>
        <v/>
      </c>
      <c r="AG35" s="10">
        <f t="shared" si="4"/>
        <v>0</v>
      </c>
      <c r="AH35" s="10">
        <f t="shared" si="10"/>
        <v>0</v>
      </c>
    </row>
    <row r="36" spans="1:34" s="6" customFormat="1" ht="34.5" customHeight="1">
      <c r="A36" s="50">
        <f t="shared" si="5"/>
        <v>24</v>
      </c>
      <c r="B36" s="52" t="str">
        <f t="shared" si="11"/>
        <v/>
      </c>
      <c r="C36" s="110"/>
      <c r="D36" s="25" t="str">
        <f t="shared" si="6"/>
        <v/>
      </c>
      <c r="E36" s="25" t="str">
        <f t="shared" si="7"/>
        <v/>
      </c>
      <c r="F36" s="111"/>
      <c r="G36" s="111"/>
      <c r="H36" s="54" t="str">
        <f t="shared" si="1"/>
        <v/>
      </c>
      <c r="I36" s="112"/>
      <c r="J36" s="112"/>
      <c r="K36" s="113"/>
      <c r="L36" s="114"/>
      <c r="M36" s="144"/>
      <c r="N36" s="114"/>
      <c r="O36" s="144"/>
      <c r="P36" s="29" t="str">
        <f t="shared" si="12"/>
        <v/>
      </c>
      <c r="Q36" s="113"/>
      <c r="R36" s="113"/>
      <c r="S36" s="30" t="str">
        <f t="shared" si="13"/>
        <v/>
      </c>
      <c r="T36" s="115"/>
      <c r="U36" s="115"/>
      <c r="V36" s="143"/>
      <c r="W36" s="116"/>
      <c r="X36" s="117"/>
      <c r="Y36" s="109"/>
      <c r="Z36" s="118"/>
      <c r="AA36" s="119"/>
      <c r="AC36" s="6" t="str">
        <f t="shared" si="8"/>
        <v/>
      </c>
      <c r="AD36" s="9">
        <f t="shared" si="2"/>
        <v>0</v>
      </c>
      <c r="AE36" s="9">
        <f t="shared" si="3"/>
        <v>0</v>
      </c>
      <c r="AF36" s="9" t="str">
        <f t="shared" si="9"/>
        <v/>
      </c>
      <c r="AG36" s="10">
        <f t="shared" si="4"/>
        <v>0</v>
      </c>
      <c r="AH36" s="10">
        <f t="shared" si="10"/>
        <v>0</v>
      </c>
    </row>
    <row r="37" spans="1:34" s="6" customFormat="1" ht="34.5" customHeight="1">
      <c r="A37" s="50">
        <f t="shared" si="5"/>
        <v>25</v>
      </c>
      <c r="B37" s="52" t="str">
        <f t="shared" si="11"/>
        <v/>
      </c>
      <c r="C37" s="110"/>
      <c r="D37" s="25" t="str">
        <f t="shared" si="6"/>
        <v/>
      </c>
      <c r="E37" s="25" t="str">
        <f t="shared" si="7"/>
        <v/>
      </c>
      <c r="F37" s="111"/>
      <c r="G37" s="111"/>
      <c r="H37" s="54" t="str">
        <f t="shared" si="1"/>
        <v/>
      </c>
      <c r="I37" s="112"/>
      <c r="J37" s="112"/>
      <c r="K37" s="113"/>
      <c r="L37" s="114"/>
      <c r="M37" s="144"/>
      <c r="N37" s="114"/>
      <c r="O37" s="144"/>
      <c r="P37" s="29" t="str">
        <f t="shared" si="12"/>
        <v/>
      </c>
      <c r="Q37" s="113"/>
      <c r="R37" s="113"/>
      <c r="S37" s="30" t="str">
        <f t="shared" si="13"/>
        <v/>
      </c>
      <c r="T37" s="115"/>
      <c r="U37" s="115"/>
      <c r="V37" s="143"/>
      <c r="W37" s="116"/>
      <c r="X37" s="117"/>
      <c r="Y37" s="109"/>
      <c r="Z37" s="118"/>
      <c r="AA37" s="119"/>
      <c r="AC37" s="6" t="str">
        <f t="shared" si="8"/>
        <v/>
      </c>
      <c r="AD37" s="9">
        <f t="shared" si="2"/>
        <v>0</v>
      </c>
      <c r="AE37" s="9">
        <f t="shared" si="3"/>
        <v>0</v>
      </c>
      <c r="AF37" s="9" t="str">
        <f t="shared" si="9"/>
        <v/>
      </c>
      <c r="AG37" s="10">
        <f t="shared" si="4"/>
        <v>0</v>
      </c>
      <c r="AH37" s="10">
        <f t="shared" si="10"/>
        <v>0</v>
      </c>
    </row>
    <row r="38" spans="1:34" s="6" customFormat="1" ht="34.5" customHeight="1">
      <c r="A38" s="50">
        <f t="shared" si="5"/>
        <v>26</v>
      </c>
      <c r="B38" s="52" t="str">
        <f t="shared" si="11"/>
        <v/>
      </c>
      <c r="C38" s="110"/>
      <c r="D38" s="25" t="str">
        <f t="shared" si="6"/>
        <v/>
      </c>
      <c r="E38" s="25" t="str">
        <f t="shared" si="7"/>
        <v/>
      </c>
      <c r="F38" s="111"/>
      <c r="G38" s="111"/>
      <c r="H38" s="54" t="str">
        <f t="shared" si="1"/>
        <v/>
      </c>
      <c r="I38" s="112"/>
      <c r="J38" s="112"/>
      <c r="K38" s="113"/>
      <c r="L38" s="114"/>
      <c r="M38" s="144"/>
      <c r="N38" s="114"/>
      <c r="O38" s="144"/>
      <c r="P38" s="29" t="str">
        <f t="shared" si="12"/>
        <v/>
      </c>
      <c r="Q38" s="113"/>
      <c r="R38" s="113"/>
      <c r="S38" s="30" t="str">
        <f t="shared" si="13"/>
        <v/>
      </c>
      <c r="T38" s="115"/>
      <c r="U38" s="115"/>
      <c r="V38" s="143"/>
      <c r="W38" s="116"/>
      <c r="X38" s="117"/>
      <c r="Y38" s="109"/>
      <c r="Z38" s="118"/>
      <c r="AA38" s="119"/>
      <c r="AC38" s="6" t="str">
        <f t="shared" si="8"/>
        <v/>
      </c>
      <c r="AD38" s="9">
        <f t="shared" si="2"/>
        <v>0</v>
      </c>
      <c r="AE38" s="9">
        <f t="shared" si="3"/>
        <v>0</v>
      </c>
      <c r="AF38" s="9" t="str">
        <f t="shared" si="9"/>
        <v/>
      </c>
      <c r="AG38" s="10">
        <f t="shared" si="4"/>
        <v>0</v>
      </c>
      <c r="AH38" s="10">
        <f t="shared" si="10"/>
        <v>0</v>
      </c>
    </row>
    <row r="39" spans="1:34" s="6" customFormat="1" ht="34.5" customHeight="1">
      <c r="A39" s="50">
        <f t="shared" si="5"/>
        <v>27</v>
      </c>
      <c r="B39" s="52" t="str">
        <f t="shared" si="11"/>
        <v/>
      </c>
      <c r="C39" s="110"/>
      <c r="D39" s="25" t="str">
        <f t="shared" si="6"/>
        <v/>
      </c>
      <c r="E39" s="25" t="str">
        <f t="shared" si="7"/>
        <v/>
      </c>
      <c r="F39" s="111"/>
      <c r="G39" s="111"/>
      <c r="H39" s="54" t="str">
        <f t="shared" si="1"/>
        <v/>
      </c>
      <c r="I39" s="112"/>
      <c r="J39" s="112"/>
      <c r="K39" s="113"/>
      <c r="L39" s="114"/>
      <c r="M39" s="144"/>
      <c r="N39" s="114"/>
      <c r="O39" s="144"/>
      <c r="P39" s="29" t="str">
        <f t="shared" si="12"/>
        <v/>
      </c>
      <c r="Q39" s="113"/>
      <c r="R39" s="113"/>
      <c r="S39" s="30" t="str">
        <f t="shared" si="13"/>
        <v/>
      </c>
      <c r="T39" s="115"/>
      <c r="U39" s="115"/>
      <c r="V39" s="143"/>
      <c r="W39" s="116"/>
      <c r="X39" s="117"/>
      <c r="Y39" s="109"/>
      <c r="Z39" s="118"/>
      <c r="AA39" s="119"/>
      <c r="AC39" s="6" t="str">
        <f t="shared" si="8"/>
        <v/>
      </c>
      <c r="AD39" s="9">
        <f t="shared" si="2"/>
        <v>0</v>
      </c>
      <c r="AE39" s="9">
        <f t="shared" si="3"/>
        <v>0</v>
      </c>
      <c r="AF39" s="9" t="str">
        <f t="shared" si="9"/>
        <v/>
      </c>
      <c r="AG39" s="10">
        <f t="shared" si="4"/>
        <v>0</v>
      </c>
      <c r="AH39" s="10">
        <f t="shared" si="10"/>
        <v>0</v>
      </c>
    </row>
    <row r="40" spans="1:34" s="6" customFormat="1" ht="34.5" customHeight="1">
      <c r="A40" s="50">
        <f t="shared" si="5"/>
        <v>28</v>
      </c>
      <c r="B40" s="52" t="str">
        <f t="shared" si="11"/>
        <v/>
      </c>
      <c r="C40" s="110"/>
      <c r="D40" s="25" t="str">
        <f t="shared" si="6"/>
        <v/>
      </c>
      <c r="E40" s="25" t="str">
        <f t="shared" si="7"/>
        <v/>
      </c>
      <c r="F40" s="111"/>
      <c r="G40" s="111"/>
      <c r="H40" s="54" t="str">
        <f t="shared" si="1"/>
        <v/>
      </c>
      <c r="I40" s="112"/>
      <c r="J40" s="112"/>
      <c r="K40" s="113"/>
      <c r="L40" s="114"/>
      <c r="M40" s="144"/>
      <c r="N40" s="114"/>
      <c r="O40" s="144"/>
      <c r="P40" s="29" t="str">
        <f t="shared" si="12"/>
        <v/>
      </c>
      <c r="Q40" s="113"/>
      <c r="R40" s="113"/>
      <c r="S40" s="30" t="str">
        <f t="shared" si="13"/>
        <v/>
      </c>
      <c r="T40" s="115"/>
      <c r="U40" s="115"/>
      <c r="V40" s="143"/>
      <c r="W40" s="116"/>
      <c r="X40" s="117"/>
      <c r="Y40" s="109"/>
      <c r="Z40" s="118"/>
      <c r="AA40" s="119"/>
      <c r="AC40" s="6" t="str">
        <f t="shared" si="8"/>
        <v/>
      </c>
      <c r="AD40" s="9">
        <f t="shared" si="2"/>
        <v>0</v>
      </c>
      <c r="AE40" s="9">
        <f t="shared" si="3"/>
        <v>0</v>
      </c>
      <c r="AF40" s="9" t="str">
        <f t="shared" si="9"/>
        <v/>
      </c>
      <c r="AG40" s="10">
        <f t="shared" si="4"/>
        <v>0</v>
      </c>
      <c r="AH40" s="10">
        <f t="shared" si="10"/>
        <v>0</v>
      </c>
    </row>
    <row r="41" spans="1:34" s="6" customFormat="1" ht="34.5" customHeight="1">
      <c r="A41" s="50">
        <f t="shared" si="5"/>
        <v>29</v>
      </c>
      <c r="B41" s="52" t="str">
        <f t="shared" si="11"/>
        <v/>
      </c>
      <c r="C41" s="110"/>
      <c r="D41" s="25" t="str">
        <f t="shared" si="6"/>
        <v/>
      </c>
      <c r="E41" s="25" t="str">
        <f t="shared" si="7"/>
        <v/>
      </c>
      <c r="F41" s="111"/>
      <c r="G41" s="111"/>
      <c r="H41" s="54" t="str">
        <f t="shared" si="1"/>
        <v/>
      </c>
      <c r="I41" s="112"/>
      <c r="J41" s="112"/>
      <c r="K41" s="113"/>
      <c r="L41" s="114"/>
      <c r="M41" s="144"/>
      <c r="N41" s="114"/>
      <c r="O41" s="144"/>
      <c r="P41" s="29" t="str">
        <f t="shared" si="12"/>
        <v/>
      </c>
      <c r="Q41" s="113"/>
      <c r="R41" s="113"/>
      <c r="S41" s="30" t="str">
        <f t="shared" si="13"/>
        <v/>
      </c>
      <c r="T41" s="115"/>
      <c r="U41" s="115"/>
      <c r="V41" s="143"/>
      <c r="W41" s="116"/>
      <c r="X41" s="117"/>
      <c r="Y41" s="109"/>
      <c r="Z41" s="118"/>
      <c r="AA41" s="119"/>
      <c r="AC41" s="6" t="str">
        <f t="shared" si="8"/>
        <v/>
      </c>
      <c r="AD41" s="9">
        <f t="shared" si="2"/>
        <v>0</v>
      </c>
      <c r="AE41" s="9">
        <f t="shared" si="3"/>
        <v>0</v>
      </c>
      <c r="AF41" s="9" t="str">
        <f t="shared" si="9"/>
        <v/>
      </c>
      <c r="AG41" s="10">
        <f t="shared" si="4"/>
        <v>0</v>
      </c>
      <c r="AH41" s="10">
        <f t="shared" si="10"/>
        <v>0</v>
      </c>
    </row>
    <row r="42" spans="1:34" s="6" customFormat="1" ht="34.5" customHeight="1">
      <c r="A42" s="50">
        <f t="shared" si="5"/>
        <v>30</v>
      </c>
      <c r="B42" s="52" t="str">
        <f t="shared" si="11"/>
        <v/>
      </c>
      <c r="C42" s="110"/>
      <c r="D42" s="25" t="str">
        <f t="shared" si="6"/>
        <v/>
      </c>
      <c r="E42" s="25" t="str">
        <f t="shared" si="7"/>
        <v/>
      </c>
      <c r="F42" s="111"/>
      <c r="G42" s="111"/>
      <c r="H42" s="54" t="str">
        <f t="shared" si="1"/>
        <v/>
      </c>
      <c r="I42" s="112"/>
      <c r="J42" s="112"/>
      <c r="K42" s="113"/>
      <c r="L42" s="114"/>
      <c r="M42" s="144"/>
      <c r="N42" s="114"/>
      <c r="O42" s="144"/>
      <c r="P42" s="29" t="str">
        <f t="shared" si="12"/>
        <v/>
      </c>
      <c r="Q42" s="113"/>
      <c r="R42" s="113"/>
      <c r="S42" s="30" t="str">
        <f t="shared" si="13"/>
        <v/>
      </c>
      <c r="T42" s="115"/>
      <c r="U42" s="115"/>
      <c r="V42" s="143"/>
      <c r="W42" s="116"/>
      <c r="X42" s="117"/>
      <c r="Y42" s="109"/>
      <c r="Z42" s="118"/>
      <c r="AA42" s="119"/>
      <c r="AC42" s="6" t="str">
        <f t="shared" si="8"/>
        <v/>
      </c>
      <c r="AD42" s="9">
        <f t="shared" si="2"/>
        <v>0</v>
      </c>
      <c r="AE42" s="9">
        <f t="shared" si="3"/>
        <v>0</v>
      </c>
      <c r="AF42" s="9" t="str">
        <f t="shared" si="9"/>
        <v/>
      </c>
      <c r="AG42" s="10">
        <f t="shared" si="4"/>
        <v>0</v>
      </c>
      <c r="AH42" s="10">
        <f t="shared" si="10"/>
        <v>0</v>
      </c>
    </row>
    <row r="43" spans="1:34" s="6" customFormat="1" ht="34.5" customHeight="1">
      <c r="A43" s="50">
        <f t="shared" si="5"/>
        <v>31</v>
      </c>
      <c r="B43" s="52" t="str">
        <f t="shared" si="11"/>
        <v/>
      </c>
      <c r="C43" s="110"/>
      <c r="D43" s="25" t="str">
        <f t="shared" si="6"/>
        <v/>
      </c>
      <c r="E43" s="25" t="str">
        <f t="shared" si="7"/>
        <v/>
      </c>
      <c r="F43" s="111"/>
      <c r="G43" s="111"/>
      <c r="H43" s="54" t="str">
        <f t="shared" si="1"/>
        <v/>
      </c>
      <c r="I43" s="112"/>
      <c r="J43" s="112"/>
      <c r="K43" s="113"/>
      <c r="L43" s="114"/>
      <c r="M43" s="144"/>
      <c r="N43" s="114"/>
      <c r="O43" s="144"/>
      <c r="P43" s="29" t="str">
        <f t="shared" si="12"/>
        <v/>
      </c>
      <c r="Q43" s="113"/>
      <c r="R43" s="113"/>
      <c r="S43" s="30" t="str">
        <f t="shared" si="13"/>
        <v/>
      </c>
      <c r="T43" s="115"/>
      <c r="U43" s="115"/>
      <c r="V43" s="143"/>
      <c r="W43" s="116"/>
      <c r="X43" s="117"/>
      <c r="Y43" s="109"/>
      <c r="Z43" s="118"/>
      <c r="AA43" s="119"/>
      <c r="AC43" s="6" t="str">
        <f t="shared" si="8"/>
        <v/>
      </c>
      <c r="AD43" s="9">
        <f t="shared" si="2"/>
        <v>0</v>
      </c>
      <c r="AE43" s="9">
        <f t="shared" si="3"/>
        <v>0</v>
      </c>
      <c r="AF43" s="9" t="str">
        <f t="shared" si="9"/>
        <v/>
      </c>
      <c r="AG43" s="10">
        <f t="shared" si="4"/>
        <v>0</v>
      </c>
      <c r="AH43" s="10">
        <f t="shared" si="10"/>
        <v>0</v>
      </c>
    </row>
    <row r="44" spans="1:34" s="6" customFormat="1" ht="34.5" customHeight="1">
      <c r="A44" s="50">
        <f t="shared" si="5"/>
        <v>32</v>
      </c>
      <c r="B44" s="52" t="str">
        <f t="shared" si="11"/>
        <v/>
      </c>
      <c r="C44" s="110"/>
      <c r="D44" s="25" t="str">
        <f t="shared" si="6"/>
        <v/>
      </c>
      <c r="E44" s="25" t="str">
        <f t="shared" si="7"/>
        <v/>
      </c>
      <c r="F44" s="111"/>
      <c r="G44" s="111"/>
      <c r="H44" s="54" t="str">
        <f t="shared" si="1"/>
        <v/>
      </c>
      <c r="I44" s="112"/>
      <c r="J44" s="112"/>
      <c r="K44" s="113"/>
      <c r="L44" s="114"/>
      <c r="M44" s="144"/>
      <c r="N44" s="114"/>
      <c r="O44" s="144"/>
      <c r="P44" s="29" t="str">
        <f t="shared" si="12"/>
        <v/>
      </c>
      <c r="Q44" s="113"/>
      <c r="R44" s="113"/>
      <c r="S44" s="30" t="str">
        <f t="shared" si="13"/>
        <v/>
      </c>
      <c r="T44" s="115"/>
      <c r="U44" s="115"/>
      <c r="V44" s="143"/>
      <c r="W44" s="116"/>
      <c r="X44" s="117"/>
      <c r="Y44" s="109"/>
      <c r="Z44" s="118"/>
      <c r="AA44" s="119"/>
      <c r="AC44" s="6" t="str">
        <f t="shared" si="8"/>
        <v/>
      </c>
      <c r="AD44" s="9">
        <f t="shared" si="2"/>
        <v>0</v>
      </c>
      <c r="AE44" s="9">
        <f t="shared" si="3"/>
        <v>0</v>
      </c>
      <c r="AF44" s="9" t="str">
        <f t="shared" si="9"/>
        <v/>
      </c>
      <c r="AG44" s="10">
        <f t="shared" si="4"/>
        <v>0</v>
      </c>
      <c r="AH44" s="10">
        <f t="shared" si="10"/>
        <v>0</v>
      </c>
    </row>
    <row r="45" spans="1:34" s="6" customFormat="1" ht="34.5" customHeight="1">
      <c r="A45" s="50">
        <f t="shared" si="5"/>
        <v>33</v>
      </c>
      <c r="B45" s="52" t="str">
        <f t="shared" si="11"/>
        <v/>
      </c>
      <c r="C45" s="110"/>
      <c r="D45" s="25" t="str">
        <f t="shared" si="6"/>
        <v/>
      </c>
      <c r="E45" s="25" t="str">
        <f t="shared" si="7"/>
        <v/>
      </c>
      <c r="F45" s="111"/>
      <c r="G45" s="111"/>
      <c r="H45" s="54" t="str">
        <f t="shared" si="1"/>
        <v/>
      </c>
      <c r="I45" s="112"/>
      <c r="J45" s="112"/>
      <c r="K45" s="113"/>
      <c r="L45" s="114"/>
      <c r="M45" s="144"/>
      <c r="N45" s="114"/>
      <c r="O45" s="144"/>
      <c r="P45" s="29" t="str">
        <f t="shared" si="12"/>
        <v/>
      </c>
      <c r="Q45" s="113"/>
      <c r="R45" s="113"/>
      <c r="S45" s="30" t="str">
        <f t="shared" si="13"/>
        <v/>
      </c>
      <c r="T45" s="115"/>
      <c r="U45" s="115"/>
      <c r="V45" s="143"/>
      <c r="W45" s="116"/>
      <c r="X45" s="117"/>
      <c r="Y45" s="109"/>
      <c r="Z45" s="118"/>
      <c r="AA45" s="119"/>
      <c r="AC45" s="6" t="str">
        <f t="shared" si="8"/>
        <v/>
      </c>
      <c r="AD45" s="9">
        <f t="shared" si="2"/>
        <v>0</v>
      </c>
      <c r="AE45" s="9">
        <f t="shared" si="3"/>
        <v>0</v>
      </c>
      <c r="AF45" s="9" t="str">
        <f t="shared" si="9"/>
        <v/>
      </c>
      <c r="AG45" s="10">
        <f t="shared" si="4"/>
        <v>0</v>
      </c>
      <c r="AH45" s="10">
        <f t="shared" si="10"/>
        <v>0</v>
      </c>
    </row>
    <row r="46" spans="1:34" s="6" customFormat="1" ht="34.5" customHeight="1">
      <c r="A46" s="50">
        <f t="shared" si="5"/>
        <v>34</v>
      </c>
      <c r="B46" s="52" t="str">
        <f t="shared" si="11"/>
        <v/>
      </c>
      <c r="C46" s="110"/>
      <c r="D46" s="25" t="str">
        <f t="shared" si="6"/>
        <v/>
      </c>
      <c r="E46" s="25" t="str">
        <f t="shared" si="7"/>
        <v/>
      </c>
      <c r="F46" s="111"/>
      <c r="G46" s="111"/>
      <c r="H46" s="54" t="str">
        <f t="shared" si="1"/>
        <v/>
      </c>
      <c r="I46" s="112"/>
      <c r="J46" s="112"/>
      <c r="K46" s="113"/>
      <c r="L46" s="114"/>
      <c r="M46" s="144"/>
      <c r="N46" s="114"/>
      <c r="O46" s="144"/>
      <c r="P46" s="29" t="str">
        <f t="shared" si="12"/>
        <v/>
      </c>
      <c r="Q46" s="113"/>
      <c r="R46" s="113"/>
      <c r="S46" s="30" t="str">
        <f t="shared" si="13"/>
        <v/>
      </c>
      <c r="T46" s="115"/>
      <c r="U46" s="115"/>
      <c r="V46" s="143"/>
      <c r="W46" s="116"/>
      <c r="X46" s="117"/>
      <c r="Y46" s="109"/>
      <c r="Z46" s="118"/>
      <c r="AA46" s="119"/>
      <c r="AC46" s="6" t="str">
        <f t="shared" si="8"/>
        <v/>
      </c>
      <c r="AD46" s="9">
        <f t="shared" si="2"/>
        <v>0</v>
      </c>
      <c r="AE46" s="9">
        <f t="shared" si="3"/>
        <v>0</v>
      </c>
      <c r="AF46" s="9" t="str">
        <f t="shared" si="9"/>
        <v/>
      </c>
      <c r="AG46" s="10">
        <f t="shared" si="4"/>
        <v>0</v>
      </c>
      <c r="AH46" s="10">
        <f t="shared" si="10"/>
        <v>0</v>
      </c>
    </row>
    <row r="47" spans="1:34" s="6" customFormat="1" ht="34.5" customHeight="1">
      <c r="A47" s="50">
        <f t="shared" si="5"/>
        <v>35</v>
      </c>
      <c r="B47" s="52" t="str">
        <f t="shared" si="11"/>
        <v/>
      </c>
      <c r="C47" s="110"/>
      <c r="D47" s="25" t="str">
        <f t="shared" si="6"/>
        <v/>
      </c>
      <c r="E47" s="25" t="str">
        <f t="shared" si="7"/>
        <v/>
      </c>
      <c r="F47" s="111"/>
      <c r="G47" s="111"/>
      <c r="H47" s="54" t="str">
        <f t="shared" si="1"/>
        <v/>
      </c>
      <c r="I47" s="112"/>
      <c r="J47" s="112"/>
      <c r="K47" s="113"/>
      <c r="L47" s="114"/>
      <c r="M47" s="144"/>
      <c r="N47" s="114"/>
      <c r="O47" s="144"/>
      <c r="P47" s="29" t="str">
        <f t="shared" si="12"/>
        <v/>
      </c>
      <c r="Q47" s="113"/>
      <c r="R47" s="113"/>
      <c r="S47" s="30" t="str">
        <f t="shared" si="13"/>
        <v/>
      </c>
      <c r="T47" s="115"/>
      <c r="U47" s="115"/>
      <c r="V47" s="143"/>
      <c r="W47" s="116"/>
      <c r="X47" s="117"/>
      <c r="Y47" s="109"/>
      <c r="Z47" s="118"/>
      <c r="AA47" s="119"/>
      <c r="AC47" s="6" t="str">
        <f t="shared" si="8"/>
        <v/>
      </c>
      <c r="AD47" s="9">
        <f t="shared" si="2"/>
        <v>0</v>
      </c>
      <c r="AE47" s="9">
        <f t="shared" si="3"/>
        <v>0</v>
      </c>
      <c r="AF47" s="9" t="str">
        <f t="shared" si="9"/>
        <v/>
      </c>
      <c r="AG47" s="10">
        <f t="shared" si="4"/>
        <v>0</v>
      </c>
      <c r="AH47" s="10">
        <f t="shared" si="10"/>
        <v>0</v>
      </c>
    </row>
    <row r="48" spans="1:34">
      <c r="AD48" s="2">
        <f>SUM(AD13:AD47)</f>
        <v>2</v>
      </c>
      <c r="AE48" s="2">
        <f>SUM(AE13:AE47)</f>
        <v>0</v>
      </c>
      <c r="AG48" s="2">
        <f>IF(COUNTIF(AG13:AG47,"&gt;=2"),1,0)</f>
        <v>1</v>
      </c>
      <c r="AH48" s="2">
        <f>IF(COUNTIF(AH13:AH47,"&gt;=1"),1,"0")</f>
        <v>1</v>
      </c>
    </row>
  </sheetData>
  <sheetProtection algorithmName="SHA-512" hashValue="iFQ5yP6YUrYkQIdE/KZ3mwFU6g+M4yVceGkCxwsPJE+pB9dRAJAq2HpiGMrXgvQZxHn6S64QGEDbxB7MpmZnsw==" saltValue="BVQ0oHIsFdHW+ZWj0gQGgw==" spinCount="100000" sheet="1" objects="1" scenarios="1" selectLockedCells="1" selectUnlockedCells="1"/>
  <autoFilter ref="A11:AH11" xr:uid="{34B18E7C-B9F6-4418-A07E-50630230AECA}"/>
  <mergeCells count="32">
    <mergeCell ref="A1:G1"/>
    <mergeCell ref="J1:N1"/>
    <mergeCell ref="A2:B2"/>
    <mergeCell ref="C2:D2"/>
    <mergeCell ref="F2:G2"/>
    <mergeCell ref="K2:N2"/>
    <mergeCell ref="M9:N10"/>
    <mergeCell ref="A3:E4"/>
    <mergeCell ref="K3:N3"/>
    <mergeCell ref="K4:N4"/>
    <mergeCell ref="Z6:AA10"/>
    <mergeCell ref="A9:A11"/>
    <mergeCell ref="B9:B11"/>
    <mergeCell ref="C9:C11"/>
    <mergeCell ref="D9:D11"/>
    <mergeCell ref="E9:E11"/>
    <mergeCell ref="F9:F11"/>
    <mergeCell ref="G9:G11"/>
    <mergeCell ref="H9:H11"/>
    <mergeCell ref="I9:I11"/>
    <mergeCell ref="J9:J11"/>
    <mergeCell ref="K9:L10"/>
    <mergeCell ref="V9:V11"/>
    <mergeCell ref="W9:W11"/>
    <mergeCell ref="X9:X11"/>
    <mergeCell ref="Y9:Y11"/>
    <mergeCell ref="O9:P10"/>
    <mergeCell ref="Q9:Q11"/>
    <mergeCell ref="R9:R11"/>
    <mergeCell ref="S9:S11"/>
    <mergeCell ref="T9:T11"/>
    <mergeCell ref="U9:U11"/>
  </mergeCells>
  <phoneticPr fontId="18"/>
  <conditionalFormatting sqref="S12">
    <cfRule type="cellIs" dxfId="39" priority="18" operator="lessThan">
      <formula>1</formula>
    </cfRule>
  </conditionalFormatting>
  <conditionalFormatting sqref="S13:S47">
    <cfRule type="cellIs" dxfId="38" priority="17" operator="lessThan">
      <formula>1</formula>
    </cfRule>
  </conditionalFormatting>
  <conditionalFormatting sqref="K2">
    <cfRule type="expression" dxfId="37" priority="19">
      <formula>$B$13=""</formula>
    </cfRule>
  </conditionalFormatting>
  <conditionalFormatting sqref="K2">
    <cfRule type="expression" dxfId="36" priority="20">
      <formula>$G$3=""</formula>
    </cfRule>
    <cfRule type="expression" dxfId="35" priority="21">
      <formula>$F$2=""</formula>
    </cfRule>
    <cfRule type="expression" dxfId="34" priority="24">
      <formula>$C$2=""</formula>
    </cfRule>
  </conditionalFormatting>
  <conditionalFormatting sqref="K3">
    <cfRule type="expression" dxfId="33" priority="22">
      <formula>$AG$48=1</formula>
    </cfRule>
  </conditionalFormatting>
  <conditionalFormatting sqref="K4">
    <cfRule type="expression" dxfId="32" priority="23">
      <formula>$AH$48=1</formula>
    </cfRule>
  </conditionalFormatting>
  <conditionalFormatting sqref="K2">
    <cfRule type="expression" dxfId="31" priority="10">
      <formula>OR($AD$48&gt;=1,$AE$48&gt;=1)</formula>
    </cfRule>
  </conditionalFormatting>
  <conditionalFormatting sqref="G13:G47">
    <cfRule type="expression" dxfId="30" priority="7">
      <formula>$AG13&gt;=2</formula>
    </cfRule>
  </conditionalFormatting>
  <conditionalFormatting sqref="W13:W47">
    <cfRule type="expression" dxfId="29" priority="6">
      <formula>AND(COUNTIF(G13,"*■*")&gt;=1,W13="")</formula>
    </cfRule>
    <cfRule type="expression" dxfId="28" priority="9">
      <formula>COUNTIF(G13,"*■*")=0</formula>
    </cfRule>
  </conditionalFormatting>
  <conditionalFormatting sqref="G3:H3">
    <cfRule type="expression" dxfId="27" priority="15">
      <formula>$C$13=""</formula>
    </cfRule>
    <cfRule type="expression" dxfId="26" priority="16">
      <formula>$G$3=""</formula>
    </cfRule>
  </conditionalFormatting>
  <conditionalFormatting sqref="Q13:R47 T13:U47 I13:O47 F13:G47">
    <cfRule type="notContainsBlanks" dxfId="25" priority="8">
      <formula>LEN(TRIM(F13))&gt;0</formula>
    </cfRule>
    <cfRule type="expression" dxfId="24" priority="25">
      <formula>$B13&lt;&gt;""</formula>
    </cfRule>
  </conditionalFormatting>
  <conditionalFormatting sqref="C2:D2">
    <cfRule type="expression" dxfId="23" priority="5">
      <formula>C2=""</formula>
    </cfRule>
  </conditionalFormatting>
  <conditionalFormatting sqref="C2:D2">
    <cfRule type="expression" dxfId="22" priority="4">
      <formula>$C$12=""</formula>
    </cfRule>
  </conditionalFormatting>
  <conditionalFormatting sqref="F2">
    <cfRule type="expression" dxfId="21" priority="3">
      <formula>F2=""</formula>
    </cfRule>
  </conditionalFormatting>
  <conditionalFormatting sqref="F2:G2">
    <cfRule type="expression" dxfId="20" priority="2">
      <formula>$C$12=""</formula>
    </cfRule>
  </conditionalFormatting>
  <dataValidations count="29">
    <dataValidation type="list" allowBlank="1" showErrorMessage="1" error="プルダウンより選択してください。" prompt="自動表示されます。" sqref="J13:J47" xr:uid="{1DAAA6B1-94D7-4158-8BDE-400E657193C3}">
      <formula1>"サーボ油圧ポンプ式,電動稼働式,なし"</formula1>
    </dataValidation>
    <dataValidation type="list" imeMode="disabled" operator="lessThanOrEqual" allowBlank="1" showErrorMessage="1" errorTitle="無効な入力" error="プルダウンより選択してください。" prompt="40字以内で入力してください。" sqref="J13:J47" xr:uid="{EACA87F4-D5D4-4836-BC59-03574F9CF7DE}">
      <formula1>"サーボ油圧ポンプ式,電動稼働式,なし"</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Y3 G3:H3" xr:uid="{2D36D369-99ED-45C0-B20C-E5041E681BB3}">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Y2 F2:H2" xr:uid="{910E7DD1-EFDF-42A5-9543-62B3B8D3EC9E}">
      <formula1>40</formula1>
    </dataValidation>
    <dataValidation type="list" allowBlank="1" showErrorMessage="1" error="プルダウンより選択してください。" prompt="自動表示されます。" sqref="I13:I47" xr:uid="{CE87ED8A-E4C7-40B7-BA08-34B6673F6473}">
      <formula1>"サーボ油圧ポンプ,電動型締,なし"</formula1>
    </dataValidation>
    <dataValidation type="list" imeMode="disabled" operator="lessThanOrEqual" allowBlank="1" showErrorMessage="1" errorTitle="無効な入力" error="プルダウンより選択してください。" prompt="40字以内で入力してください。" sqref="I13:I47" xr:uid="{83120FCE-0CA6-4B1D-AA3E-8F5ED6B08C70}">
      <formula1>"サーボ油圧ポンプ式,電動稼働式"</formula1>
    </dataValidation>
    <dataValidation type="textLength" operator="lessThanOrEqual" allowBlank="1" showErrorMessage="1" errorTitle="無効な入力" error="200文字以下で入力してください。" sqref="W13:W47" xr:uid="{B2686E25-4814-4F7B-964F-2F1137FAD8D2}">
      <formula1>200</formula1>
    </dataValidation>
    <dataValidation allowBlank="1" showInputMessage="1" sqref="Y9 V9:W9" xr:uid="{BB60021B-8060-4A96-BE5B-5A77AEA65837}"/>
    <dataValidation type="textLength" operator="lessThanOrEqual" allowBlank="1" showInputMessage="1" showErrorMessage="1" errorTitle="無効な入力" error="40文字以下で入力してください。" sqref="X13:X47" xr:uid="{C3A1DDA3-B6A2-45A0-A3ED-B32B4A8707AB}">
      <formula1>40</formula1>
    </dataValidation>
    <dataValidation type="list" allowBlank="1" showInputMessage="1" showErrorMessage="1" sqref="Y12:Y47" xr:uid="{7F6DC958-5046-484F-AD4C-CB2C0FE886E5}">
      <formula1>"✔"</formula1>
    </dataValidation>
    <dataValidation type="custom" allowBlank="1" showInputMessage="1" showErrorMessage="1" errorTitle="無効な入力" error="整数で値を入力して下さい。" sqref="W13:W47" xr:uid="{5148BAFB-8F34-4EEF-8228-E6B0B29EF4B5}">
      <formula1>W13=INT(W13)</formula1>
    </dataValidation>
    <dataValidation type="whole" imeMode="disabled" allowBlank="1" showErrorMessage="1" errorTitle="無効な入力" error="半角数字の整数で10字以内で入力してください。" prompt="半角数字で10字以内で入力してください。" sqref="U13:U47" xr:uid="{03FB551F-E011-4ED7-A67E-96D4433C739F}">
      <formula1>1</formula1>
      <formula2>9999999999</formula2>
    </dataValidation>
    <dataValidation allowBlank="1" showErrorMessage="1" error="自動表示されます。" prompt="自動表示されます。" sqref="S13:S47 D13:E47" xr:uid="{7E002FE1-C456-4476-BB12-28341B2A38F7}"/>
    <dataValidation type="whole" imeMode="disabled" allowBlank="1" showErrorMessage="1" errorTitle="無効な入力" error="半角数字4桁で入力してください。" prompt="半角数字4桁で入力してください。" sqref="Q13:Q47" xr:uid="{ECAE6D7A-3F6A-40B4-8227-F7703C58B204}">
      <formula1>1900</formula1>
      <formula2>2022</formula2>
    </dataValidation>
    <dataValidation allowBlank="1" showInputMessage="1" showErrorMessage="1" prompt="自動表示されます。" sqref="S12" xr:uid="{C210804E-1CAA-452A-A4D9-3CB3E67B220B}"/>
    <dataValidation type="textLength" operator="lessThanOrEqual" allowBlank="1" showInputMessage="1" showErrorMessage="1" error="40字以内で入力してください。" prompt="40字以内で入力してください。" sqref="C2:D2" xr:uid="{1076F0A6-1264-428A-9583-78852D1502F6}">
      <formula1>40</formula1>
    </dataValidation>
    <dataValidation type="list" allowBlank="1" showErrorMessage="1" errorTitle="無効な入力" error="プルダウンより選択してください。" prompt="プルダウンより選択してください。" sqref="C13:C47" xr:uid="{C004E2A3-684D-4660-AB41-E2D5D8E51392}">
      <formula1>"コールドチャンバー,ホットチャンバー"</formula1>
    </dataValidation>
    <dataValidation allowBlank="1" showErrorMessage="1" errorTitle="無効な入力" error="自動表示されます。" prompt="自動表示されます。" sqref="P13:P47" xr:uid="{42456089-AB32-41AE-A175-1345D5788CF1}"/>
    <dataValidation type="textLength" operator="lessThanOrEqual" allowBlank="1" showErrorMessage="1" errorTitle="無効な入力" error="10字以内で入力してください。" prompt="10字以内で入力してください。" sqref="N13:N47" xr:uid="{EC440D08-DABF-4F6F-BB90-4B7580CA92C5}">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M13:M47 O13:O47" xr:uid="{C9484300-FC1D-40C9-A2E6-75B25ED86479}">
      <formula1>M13*1000=INT(M13*1000)</formula1>
    </dataValidation>
    <dataValidation type="textLength" operator="lessThanOrEqual" allowBlank="1" showErrorMessage="1" errorTitle="無効な入力" error="30字以内で入力してください。" prompt="30字以内で入力してください。" sqref="L13:L47" xr:uid="{B35ECDB0-3C18-4B26-B641-25D902594EF4}">
      <formula1>30</formula1>
    </dataValidation>
    <dataValidation type="textLength" imeMode="disabled" operator="lessThanOrEqual" allowBlank="1" showErrorMessage="1" errorTitle="無効な入力" error="200字以内で入力してください。" prompt="200字以内で入力してください。" sqref="W13:W47" xr:uid="{0C0DD17D-2163-4CAB-9048-9E703CA1E4F0}">
      <formula1>200</formula1>
    </dataValidation>
    <dataValidation type="textLength" operator="lessThanOrEqual" allowBlank="1" showErrorMessage="1" errorTitle="無効な入力" error="40字以内で入力してください。" prompt="40字以内で入力してください。" sqref="F13:G47" xr:uid="{15BA48B1-4739-4729-A69B-E2D5F850D018}">
      <formula1>40</formula1>
    </dataValidation>
    <dataValidation imeMode="fullKatakana" operator="lessThanOrEqual" allowBlank="1" showInputMessage="1" showErrorMessage="1" sqref="E2" xr:uid="{807725B6-E01A-44E0-9F17-EA43666882D3}"/>
    <dataValidation type="list" imeMode="disabled" operator="lessThanOrEqual" allowBlank="1" showErrorMessage="1" errorTitle="無効な入力" error="プルダウンより選択してください。" prompt="プルダウンより選択してください。" sqref="R13:R47" xr:uid="{D5912DE5-FD6B-4FAD-B1D6-5F0ACCFD9E81}">
      <formula1>"2012,2013,2014,2015,2016,2017,2018,2019,2020,2021,2022"</formula1>
    </dataValidation>
    <dataValidation type="list" allowBlank="1" showErrorMessage="1" errorTitle="無効な入力" error="プルダウンより選択してください。" prompt="プルダウンより選択してください。" sqref="K13:K47" xr:uid="{596A554F-D10F-4756-A72D-4736CDC31486}">
      <formula1>"生産効率,エネルギー効率"</formula1>
    </dataValidation>
    <dataValidation type="list" allowBlank="1" showErrorMessage="1" errorTitle="無効な入力" error="プルダウンより選択してください。" prompt="プルダウンより選択してください。" sqref="T13:T47" xr:uid="{40337C84-8FA6-497E-808F-DF12D8FD338F}">
      <formula1>"あり,なし"</formula1>
    </dataValidation>
    <dataValidation type="list" allowBlank="1" showErrorMessage="1" error="プルダウンより確認結果を選択してください。" prompt="プルダウンより確認結果を選択してください。" sqref="Z13:Z47" xr:uid="{040647BA-F544-4CD3-89B0-3343C55853ED}">
      <formula1>"OK,NG"</formula1>
    </dataValidation>
    <dataValidation type="custom" allowBlank="1" showInputMessage="1" showErrorMessage="1" errorTitle="無効な入力" error="単位に注意して入力してください。_x000a_半角数字の整数で10字以内で入力してください。" sqref="V13:V47" xr:uid="{14299EB1-7F17-4580-89D9-9E22C045685B}">
      <formula1>V13=INT(V13)</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J64"/>
  <sheetViews>
    <sheetView view="pageBreakPreview" zoomScale="55" zoomScaleNormal="55" zoomScaleSheetLayoutView="55" zoomScalePageLayoutView="70" workbookViewId="0">
      <selection sqref="A1:G1"/>
    </sheetView>
  </sheetViews>
  <sheetFormatPr defaultColWidth="9" defaultRowHeight="16" outlineLevelCol="2"/>
  <cols>
    <col min="1" max="1" width="13.90625" style="51" customWidth="1"/>
    <col min="2" max="2" width="27.90625" style="51" customWidth="1"/>
    <col min="3" max="4" width="36.90625" style="2" customWidth="1"/>
    <col min="5" max="5" width="27.453125" style="2" customWidth="1"/>
    <col min="6" max="7" width="37.36328125" style="2" customWidth="1"/>
    <col min="8" max="8" width="48.08984375" style="2" customWidth="1"/>
    <col min="9" max="10" width="26.6328125" style="2" customWidth="1"/>
    <col min="11" max="11" width="21.08984375" style="2" customWidth="1"/>
    <col min="12" max="12" width="31.1796875" style="2" customWidth="1"/>
    <col min="13" max="13" width="22.1796875" style="78" customWidth="1"/>
    <col min="14" max="14" width="14.81640625" style="2" customWidth="1"/>
    <col min="15" max="15" width="22.1796875" style="78" customWidth="1"/>
    <col min="16" max="16" width="14.81640625" style="2" customWidth="1"/>
    <col min="17" max="18" width="17.08984375" style="2" customWidth="1"/>
    <col min="19" max="19" width="22.1796875" style="2" customWidth="1"/>
    <col min="20" max="20" width="20.36328125" style="2" bestFit="1" customWidth="1"/>
    <col min="21" max="21" width="20.81640625" style="2" customWidth="1"/>
    <col min="22" max="22" width="20.81640625" style="92" customWidth="1"/>
    <col min="23" max="23" width="45.90625" style="92" customWidth="1"/>
    <col min="24" max="24" width="42.1796875" style="92" customWidth="1"/>
    <col min="25" max="25" width="15.1796875" style="92" customWidth="1"/>
    <col min="26" max="26" width="19.1796875" style="2" hidden="1" customWidth="1" outlineLevel="2"/>
    <col min="27" max="27" width="34.08984375" style="2" hidden="1" customWidth="1" outlineLevel="2"/>
    <col min="28" max="28" width="7" style="2" hidden="1" customWidth="1" outlineLevel="1"/>
    <col min="29" max="29" width="33.1796875" style="2" hidden="1" customWidth="1" outlineLevel="2"/>
    <col min="30" max="30" width="9" style="2" hidden="1" customWidth="1" outlineLevel="2"/>
    <col min="31" max="31" width="22.90625" style="2" hidden="1" customWidth="1" outlineLevel="2"/>
    <col min="32" max="32" width="24.453125" style="2" hidden="1" customWidth="1" outlineLevel="2"/>
    <col min="33" max="33" width="10.08984375" style="2" hidden="1" customWidth="1" outlineLevel="2"/>
    <col min="34" max="34" width="11" style="2" hidden="1" customWidth="1" outlineLevel="2"/>
    <col min="35" max="35" width="9" style="2" hidden="1" customWidth="1" outlineLevel="1"/>
    <col min="36" max="36" width="9" style="2" customWidth="1" collapsed="1"/>
    <col min="37" max="39" width="9" style="2" customWidth="1"/>
    <col min="40" max="16384" width="9" style="2"/>
  </cols>
  <sheetData>
    <row r="1" spans="1:34" ht="40.25" customHeight="1">
      <c r="A1" s="199" t="s">
        <v>47</v>
      </c>
      <c r="B1" s="200"/>
      <c r="C1" s="200"/>
      <c r="D1" s="200"/>
      <c r="E1" s="200"/>
      <c r="F1" s="200"/>
      <c r="G1" s="201"/>
      <c r="H1" s="91"/>
      <c r="I1" s="202" t="s">
        <v>19</v>
      </c>
      <c r="J1" s="203"/>
      <c r="K1" s="203"/>
      <c r="L1" s="203"/>
      <c r="M1" s="204"/>
      <c r="U1" s="92"/>
      <c r="X1" s="1"/>
      <c r="Y1" s="2"/>
      <c r="AE1" s="125" t="s">
        <v>96</v>
      </c>
      <c r="AF1" s="126">
        <v>44658</v>
      </c>
      <c r="AG1" s="127" t="s">
        <v>97</v>
      </c>
      <c r="AH1" s="128" t="s">
        <v>121</v>
      </c>
    </row>
    <row r="2" spans="1:34" ht="119.25" customHeight="1">
      <c r="A2" s="205" t="s">
        <v>37</v>
      </c>
      <c r="B2" s="206"/>
      <c r="C2" s="211"/>
      <c r="D2" s="212"/>
      <c r="E2" s="43" t="s">
        <v>42</v>
      </c>
      <c r="F2" s="213"/>
      <c r="G2" s="214"/>
      <c r="H2" s="91"/>
      <c r="I2" s="44" t="s">
        <v>17</v>
      </c>
      <c r="J2" s="175" t="s">
        <v>84</v>
      </c>
      <c r="K2" s="176"/>
      <c r="L2" s="176"/>
      <c r="M2" s="177"/>
      <c r="U2" s="92"/>
      <c r="Y2" s="2"/>
    </row>
    <row r="3" spans="1:34" ht="119.25" customHeight="1" thickBot="1">
      <c r="A3" s="224" t="s">
        <v>126</v>
      </c>
      <c r="B3" s="225"/>
      <c r="C3" s="225"/>
      <c r="D3" s="225"/>
      <c r="E3" s="226"/>
      <c r="F3" s="45" t="s">
        <v>43</v>
      </c>
      <c r="G3" s="39"/>
      <c r="H3" s="91"/>
      <c r="I3" s="44" t="s">
        <v>18</v>
      </c>
      <c r="J3" s="175" t="s">
        <v>85</v>
      </c>
      <c r="K3" s="176"/>
      <c r="L3" s="176"/>
      <c r="M3" s="177"/>
      <c r="U3" s="92"/>
      <c r="Y3" s="2"/>
    </row>
    <row r="4" spans="1:34" ht="119.25" customHeight="1" thickBot="1">
      <c r="A4" s="227"/>
      <c r="B4" s="228"/>
      <c r="C4" s="228"/>
      <c r="D4" s="228"/>
      <c r="E4" s="229"/>
      <c r="F4" s="46" t="s">
        <v>44</v>
      </c>
      <c r="G4" s="124">
        <f>COUNTIF($B$13:$B$62,"ダイカストマシン")</f>
        <v>0</v>
      </c>
      <c r="H4" s="91"/>
      <c r="I4" s="47" t="s">
        <v>46</v>
      </c>
      <c r="J4" s="178" t="s">
        <v>86</v>
      </c>
      <c r="K4" s="179"/>
      <c r="L4" s="179"/>
      <c r="M4" s="180"/>
      <c r="U4" s="92"/>
      <c r="X4" s="1"/>
      <c r="Z4" s="130" t="s">
        <v>25</v>
      </c>
      <c r="AA4" s="5">
        <f>COUNTIF(Z13:Z62,"OK")</f>
        <v>0</v>
      </c>
    </row>
    <row r="5" spans="1:34" s="3" customFormat="1" ht="90" customHeight="1" thickBot="1">
      <c r="A5" s="48"/>
      <c r="B5" s="48"/>
      <c r="C5" s="48"/>
      <c r="D5" s="48"/>
      <c r="E5" s="48"/>
      <c r="F5" s="48"/>
      <c r="G5" s="48"/>
      <c r="I5" s="96"/>
      <c r="J5" s="48"/>
      <c r="K5" s="48"/>
      <c r="L5" s="48"/>
      <c r="M5" s="74"/>
      <c r="N5" s="48"/>
      <c r="O5" s="74"/>
      <c r="P5" s="48"/>
      <c r="Q5" s="48"/>
      <c r="R5" s="48"/>
      <c r="S5" s="48"/>
      <c r="T5" s="48"/>
      <c r="U5" s="48"/>
      <c r="V5" s="49"/>
      <c r="W5" s="97"/>
      <c r="X5" s="48"/>
      <c r="Y5" s="97"/>
    </row>
    <row r="6" spans="1:34" s="6" customFormat="1" ht="36" customHeight="1">
      <c r="A6" s="14" t="s">
        <v>23</v>
      </c>
      <c r="B6" s="40">
        <v>1</v>
      </c>
      <c r="C6" s="40">
        <v>2</v>
      </c>
      <c r="D6" s="40">
        <v>3</v>
      </c>
      <c r="E6" s="15">
        <v>4</v>
      </c>
      <c r="F6" s="40">
        <v>5</v>
      </c>
      <c r="G6" s="15">
        <v>6</v>
      </c>
      <c r="H6" s="40">
        <v>7</v>
      </c>
      <c r="I6" s="15">
        <v>8</v>
      </c>
      <c r="J6" s="15">
        <v>9</v>
      </c>
      <c r="K6" s="15">
        <v>10</v>
      </c>
      <c r="L6" s="15">
        <v>11</v>
      </c>
      <c r="M6" s="75">
        <v>12</v>
      </c>
      <c r="N6" s="15">
        <v>13</v>
      </c>
      <c r="O6" s="75">
        <v>14</v>
      </c>
      <c r="P6" s="15">
        <v>15</v>
      </c>
      <c r="Q6" s="15">
        <v>16</v>
      </c>
      <c r="R6" s="15">
        <v>17</v>
      </c>
      <c r="S6" s="15">
        <v>18</v>
      </c>
      <c r="T6" s="15">
        <v>19</v>
      </c>
      <c r="U6" s="40">
        <v>20</v>
      </c>
      <c r="V6" s="98">
        <v>21</v>
      </c>
      <c r="W6" s="99">
        <v>22</v>
      </c>
      <c r="X6" s="98">
        <v>23</v>
      </c>
      <c r="Y6" s="100">
        <v>24</v>
      </c>
      <c r="Z6" s="181" t="s">
        <v>16</v>
      </c>
      <c r="AA6" s="182"/>
    </row>
    <row r="7" spans="1:34" s="6" customFormat="1" ht="39">
      <c r="A7" s="16" t="s">
        <v>10</v>
      </c>
      <c r="B7" s="41" t="s">
        <v>11</v>
      </c>
      <c r="C7" s="41" t="s">
        <v>11</v>
      </c>
      <c r="D7" s="41" t="s">
        <v>11</v>
      </c>
      <c r="E7" s="17" t="s">
        <v>54</v>
      </c>
      <c r="F7" s="41" t="s">
        <v>11</v>
      </c>
      <c r="G7" s="101" t="s">
        <v>54</v>
      </c>
      <c r="H7" s="41" t="s">
        <v>11</v>
      </c>
      <c r="I7" s="17" t="s">
        <v>12</v>
      </c>
      <c r="J7" s="17" t="s">
        <v>12</v>
      </c>
      <c r="K7" s="17" t="s">
        <v>12</v>
      </c>
      <c r="L7" s="17" t="s">
        <v>12</v>
      </c>
      <c r="M7" s="76" t="s">
        <v>12</v>
      </c>
      <c r="N7" s="17" t="s">
        <v>12</v>
      </c>
      <c r="O7" s="76" t="s">
        <v>12</v>
      </c>
      <c r="P7" s="17" t="s">
        <v>12</v>
      </c>
      <c r="Q7" s="17" t="s">
        <v>12</v>
      </c>
      <c r="R7" s="17" t="s">
        <v>12</v>
      </c>
      <c r="S7" s="17" t="s">
        <v>12</v>
      </c>
      <c r="T7" s="17" t="s">
        <v>12</v>
      </c>
      <c r="U7" s="41" t="s">
        <v>11</v>
      </c>
      <c r="V7" s="101" t="s">
        <v>54</v>
      </c>
      <c r="W7" s="101" t="s">
        <v>54</v>
      </c>
      <c r="X7" s="102" t="s">
        <v>54</v>
      </c>
      <c r="Y7" s="103" t="s">
        <v>54</v>
      </c>
      <c r="Z7" s="183"/>
      <c r="AA7" s="184"/>
    </row>
    <row r="8" spans="1:34" s="6" customFormat="1" ht="31.5" customHeight="1" thickBot="1">
      <c r="A8" s="18" t="s">
        <v>45</v>
      </c>
      <c r="B8" s="20" t="s">
        <v>24</v>
      </c>
      <c r="C8" s="19" t="s">
        <v>14</v>
      </c>
      <c r="D8" s="20" t="s">
        <v>24</v>
      </c>
      <c r="E8" s="20" t="s">
        <v>24</v>
      </c>
      <c r="F8" s="19" t="s">
        <v>14</v>
      </c>
      <c r="G8" s="19" t="s">
        <v>14</v>
      </c>
      <c r="H8" s="20" t="s">
        <v>24</v>
      </c>
      <c r="I8" s="19" t="s">
        <v>14</v>
      </c>
      <c r="J8" s="19" t="s">
        <v>14</v>
      </c>
      <c r="K8" s="19" t="s">
        <v>14</v>
      </c>
      <c r="L8" s="19" t="s">
        <v>14</v>
      </c>
      <c r="M8" s="77" t="s">
        <v>14</v>
      </c>
      <c r="N8" s="19" t="s">
        <v>14</v>
      </c>
      <c r="O8" s="77" t="s">
        <v>14</v>
      </c>
      <c r="P8" s="20" t="s">
        <v>24</v>
      </c>
      <c r="Q8" s="19" t="s">
        <v>14</v>
      </c>
      <c r="R8" s="19" t="s">
        <v>14</v>
      </c>
      <c r="S8" s="20" t="s">
        <v>24</v>
      </c>
      <c r="T8" s="19" t="s">
        <v>14</v>
      </c>
      <c r="U8" s="42" t="s">
        <v>14</v>
      </c>
      <c r="V8" s="104" t="s">
        <v>15</v>
      </c>
      <c r="W8" s="105" t="s">
        <v>103</v>
      </c>
      <c r="X8" s="106" t="s">
        <v>15</v>
      </c>
      <c r="Y8" s="107" t="s">
        <v>55</v>
      </c>
      <c r="Z8" s="183"/>
      <c r="AA8" s="184"/>
    </row>
    <row r="9" spans="1:34" s="6" customFormat="1" ht="32.25" customHeight="1">
      <c r="A9" s="187" t="s">
        <v>13</v>
      </c>
      <c r="B9" s="172" t="s">
        <v>51</v>
      </c>
      <c r="C9" s="172" t="s">
        <v>50</v>
      </c>
      <c r="D9" s="192" t="s">
        <v>37</v>
      </c>
      <c r="E9" s="193" t="s">
        <v>92</v>
      </c>
      <c r="F9" s="192" t="s">
        <v>0</v>
      </c>
      <c r="G9" s="196" t="s">
        <v>2</v>
      </c>
      <c r="H9" s="172" t="s">
        <v>122</v>
      </c>
      <c r="I9" s="153" t="s">
        <v>99</v>
      </c>
      <c r="J9" s="153" t="s">
        <v>100</v>
      </c>
      <c r="K9" s="162" t="s">
        <v>6</v>
      </c>
      <c r="L9" s="197"/>
      <c r="M9" s="162" t="s">
        <v>38</v>
      </c>
      <c r="N9" s="163"/>
      <c r="O9" s="162" t="s">
        <v>39</v>
      </c>
      <c r="P9" s="163"/>
      <c r="Q9" s="153" t="s">
        <v>106</v>
      </c>
      <c r="R9" s="153" t="s">
        <v>107</v>
      </c>
      <c r="S9" s="166" t="s">
        <v>108</v>
      </c>
      <c r="T9" s="169" t="s">
        <v>53</v>
      </c>
      <c r="U9" s="172" t="s">
        <v>116</v>
      </c>
      <c r="V9" s="150" t="s">
        <v>109</v>
      </c>
      <c r="W9" s="153" t="s">
        <v>57</v>
      </c>
      <c r="X9" s="156" t="s">
        <v>1</v>
      </c>
      <c r="Y9" s="159" t="s">
        <v>56</v>
      </c>
      <c r="Z9" s="183"/>
      <c r="AA9" s="184"/>
      <c r="AC9" s="134" t="s">
        <v>101</v>
      </c>
    </row>
    <row r="10" spans="1:34" s="6" customFormat="1" ht="27" customHeight="1" thickBot="1">
      <c r="A10" s="188"/>
      <c r="B10" s="190"/>
      <c r="C10" s="190"/>
      <c r="D10" s="190"/>
      <c r="E10" s="194"/>
      <c r="F10" s="190"/>
      <c r="G10" s="194"/>
      <c r="H10" s="190"/>
      <c r="I10" s="154"/>
      <c r="J10" s="154"/>
      <c r="K10" s="164"/>
      <c r="L10" s="198"/>
      <c r="M10" s="164"/>
      <c r="N10" s="165"/>
      <c r="O10" s="164"/>
      <c r="P10" s="165"/>
      <c r="Q10" s="154"/>
      <c r="R10" s="154"/>
      <c r="S10" s="167"/>
      <c r="T10" s="170"/>
      <c r="U10" s="173"/>
      <c r="V10" s="151"/>
      <c r="W10" s="154"/>
      <c r="X10" s="157"/>
      <c r="Y10" s="160"/>
      <c r="Z10" s="185"/>
      <c r="AA10" s="186"/>
      <c r="AC10" s="135" t="s">
        <v>102</v>
      </c>
    </row>
    <row r="11" spans="1:34" s="6" customFormat="1" ht="63.75" customHeight="1">
      <c r="A11" s="189"/>
      <c r="B11" s="191"/>
      <c r="C11" s="191"/>
      <c r="D11" s="191"/>
      <c r="E11" s="195"/>
      <c r="F11" s="191"/>
      <c r="G11" s="195"/>
      <c r="H11" s="191"/>
      <c r="I11" s="155"/>
      <c r="J11" s="155"/>
      <c r="K11" s="21" t="s">
        <v>52</v>
      </c>
      <c r="L11" s="22" t="s">
        <v>7</v>
      </c>
      <c r="M11" s="79" t="s">
        <v>114</v>
      </c>
      <c r="N11" s="22" t="s">
        <v>3</v>
      </c>
      <c r="O11" s="79" t="s">
        <v>115</v>
      </c>
      <c r="P11" s="21" t="s">
        <v>3</v>
      </c>
      <c r="Q11" s="155"/>
      <c r="R11" s="155"/>
      <c r="S11" s="168"/>
      <c r="T11" s="171"/>
      <c r="U11" s="174"/>
      <c r="V11" s="152"/>
      <c r="W11" s="155"/>
      <c r="X11" s="158"/>
      <c r="Y11" s="161"/>
      <c r="Z11" s="23" t="s">
        <v>4</v>
      </c>
      <c r="AA11" s="24" t="s">
        <v>1</v>
      </c>
      <c r="AC11" s="7" t="s">
        <v>58</v>
      </c>
      <c r="AD11" s="7" t="s">
        <v>20</v>
      </c>
      <c r="AE11" s="7" t="s">
        <v>60</v>
      </c>
      <c r="AF11" s="7"/>
      <c r="AG11" s="8" t="s">
        <v>21</v>
      </c>
      <c r="AH11" s="8" t="s">
        <v>22</v>
      </c>
    </row>
    <row r="12" spans="1:34" s="6" customFormat="1" ht="34.5" customHeight="1">
      <c r="A12" s="32" t="s">
        <v>8</v>
      </c>
      <c r="B12" s="55" t="s">
        <v>47</v>
      </c>
      <c r="C12" s="33" t="s">
        <v>48</v>
      </c>
      <c r="D12" s="54" t="s">
        <v>93</v>
      </c>
      <c r="E12" s="54" t="s">
        <v>91</v>
      </c>
      <c r="F12" s="35" t="s">
        <v>49</v>
      </c>
      <c r="G12" s="35" t="s">
        <v>5</v>
      </c>
      <c r="H12" s="54" t="str">
        <f t="shared" ref="H12" si="0">G12&amp;AC12</f>
        <v>aaaa-bbbb</v>
      </c>
      <c r="I12" s="34" t="s">
        <v>80</v>
      </c>
      <c r="J12" s="34" t="s">
        <v>59</v>
      </c>
      <c r="K12" s="34" t="s">
        <v>34</v>
      </c>
      <c r="L12" s="35" t="s">
        <v>32</v>
      </c>
      <c r="M12" s="36">
        <v>60</v>
      </c>
      <c r="N12" s="35" t="s">
        <v>33</v>
      </c>
      <c r="O12" s="36">
        <v>40</v>
      </c>
      <c r="P12" s="54" t="str">
        <f t="shared" ref="P12" si="1">IF(N12="","",N12)</f>
        <v>s</v>
      </c>
      <c r="Q12" s="34">
        <v>2010</v>
      </c>
      <c r="R12" s="34">
        <v>2018</v>
      </c>
      <c r="S12" s="30">
        <f>IF($M12="","",ROUNDDOWN((ABS($M12-$O12)/$M12)/IF($R12="","",IF(($R12-$Q12)=0,1,($R12-$Q12)))*100,1))</f>
        <v>4.0999999999999996</v>
      </c>
      <c r="T12" s="36" t="s">
        <v>9</v>
      </c>
      <c r="U12" s="36">
        <v>4500</v>
      </c>
      <c r="V12" s="36">
        <v>450</v>
      </c>
      <c r="W12" s="108" t="s">
        <v>110</v>
      </c>
      <c r="X12" s="69"/>
      <c r="Y12" s="109"/>
      <c r="Z12" s="37" t="s">
        <v>26</v>
      </c>
      <c r="AA12" s="38"/>
      <c r="AC12" s="6" t="str">
        <f>IF(OR(J12=$AC$9,J12=$AC$10),"["&amp;J12&amp;"付]","")</f>
        <v/>
      </c>
      <c r="AD12" s="6" t="s">
        <v>98</v>
      </c>
      <c r="AE12" s="6" t="s">
        <v>98</v>
      </c>
      <c r="AF12" s="6" t="s">
        <v>98</v>
      </c>
      <c r="AG12" s="6" t="s">
        <v>98</v>
      </c>
      <c r="AH12" s="6" t="s">
        <v>98</v>
      </c>
    </row>
    <row r="13" spans="1:34" s="6" customFormat="1" ht="34.5" customHeight="1">
      <c r="A13" s="50">
        <f>ROW()-12</f>
        <v>1</v>
      </c>
      <c r="B13" s="52" t="str">
        <f>IF($C13="","","ダイカストマシン")</f>
        <v/>
      </c>
      <c r="C13" s="131"/>
      <c r="D13" s="25" t="str">
        <f>IF($C$2="","",IF($B13&lt;&gt;"",$C$2,""))</f>
        <v/>
      </c>
      <c r="E13" s="25" t="str">
        <f>IF($F$2="","",IF($B13&lt;&gt;"",$F$2,""))</f>
        <v/>
      </c>
      <c r="F13" s="26"/>
      <c r="G13" s="133"/>
      <c r="H13" s="54" t="str">
        <f>G13&amp;AC13</f>
        <v/>
      </c>
      <c r="I13" s="53"/>
      <c r="J13" s="53"/>
      <c r="K13" s="27"/>
      <c r="L13" s="28"/>
      <c r="M13" s="141"/>
      <c r="N13" s="28"/>
      <c r="O13" s="141"/>
      <c r="P13" s="29" t="str">
        <f>IF(N13="","",N13)</f>
        <v/>
      </c>
      <c r="Q13" s="27"/>
      <c r="R13" s="27"/>
      <c r="S13" s="30" t="str">
        <f>IFERROR(IF($M13="","",ROUNDDOWN((ABS($M13-$O13)/$M13)/IF($R13="","",IF(($R13-$Q13)=0,1,($R13-$Q13)))*100,1)),"")</f>
        <v/>
      </c>
      <c r="T13" s="31"/>
      <c r="U13" s="31"/>
      <c r="V13" s="139"/>
      <c r="W13" s="80"/>
      <c r="X13" s="70"/>
      <c r="Y13" s="109"/>
      <c r="Z13" s="118"/>
      <c r="AA13" s="119"/>
      <c r="AC13" s="6" t="str">
        <f t="shared" ref="AC13:AC62" si="2">IF(OR(J13=$AC$9,J13=$AC$10),"["&amp;J13&amp;"付]","")</f>
        <v/>
      </c>
      <c r="AD13" s="129">
        <f>IF(AND(($B13&lt;&gt;""),(OR($C$2="",$F$2="",$G$3="",C13="",F13="",G13="",K13="",L13="",M13="",N13="",O13="",Q13="",R13="",T13="",U13="",I13="",J13=""))),1,0)</f>
        <v>0</v>
      </c>
      <c r="AE13" s="129">
        <f>IF(AND($G13&lt;&gt;"",COUNTIF($G13,"*■*")&gt;0,$W13=""),1,0)</f>
        <v>0</v>
      </c>
      <c r="AF13" s="129" t="str">
        <f>IF(H13="","",TEXT(H13,"G/標準"))</f>
        <v/>
      </c>
      <c r="AG13" s="10">
        <f>IF(AF13="",0,COUNTIF($AF$13:$AF$1048576,AF13))</f>
        <v>0</v>
      </c>
      <c r="AH13" s="10">
        <f>IF(S13&lt;1,1,0)</f>
        <v>0</v>
      </c>
    </row>
    <row r="14" spans="1:34" s="6" customFormat="1" ht="34.5" customHeight="1">
      <c r="A14" s="50">
        <f t="shared" ref="A14:A62" si="3">ROW()-12</f>
        <v>2</v>
      </c>
      <c r="B14" s="52" t="str">
        <f t="shared" ref="B14:B62" si="4">IF($C14="","","ダイカストマシン")</f>
        <v/>
      </c>
      <c r="C14" s="131"/>
      <c r="D14" s="25" t="str">
        <f t="shared" ref="D14:D62" si="5">IF($C$2="","",IF($B14&lt;&gt;"",$C$2,""))</f>
        <v/>
      </c>
      <c r="E14" s="25" t="str">
        <f t="shared" ref="E14:E62" si="6">IF($F$2="","",IF($B14&lt;&gt;"",$F$2,""))</f>
        <v/>
      </c>
      <c r="F14" s="26"/>
      <c r="G14" s="133"/>
      <c r="H14" s="54" t="str">
        <f t="shared" ref="H14:H62" si="7">G14&amp;AC14</f>
        <v/>
      </c>
      <c r="I14" s="53"/>
      <c r="J14" s="53"/>
      <c r="K14" s="27"/>
      <c r="L14" s="28"/>
      <c r="M14" s="141"/>
      <c r="N14" s="28"/>
      <c r="O14" s="141"/>
      <c r="P14" s="29" t="str">
        <f t="shared" ref="P14:P62" si="8">IF(N14="","",N14)</f>
        <v/>
      </c>
      <c r="Q14" s="27"/>
      <c r="R14" s="27"/>
      <c r="S14" s="30" t="str">
        <f t="shared" ref="S14:S62" si="9">IFERROR(IF($M14="","",ROUNDDOWN((ABS($M14-$O14)/$M14)/IF($R14="","",IF(($R14-$Q14)=0,1,($R14-$Q14)))*100,1)),"")</f>
        <v/>
      </c>
      <c r="T14" s="31"/>
      <c r="U14" s="31"/>
      <c r="V14" s="139"/>
      <c r="W14" s="80"/>
      <c r="X14" s="70"/>
      <c r="Y14" s="109"/>
      <c r="Z14" s="118"/>
      <c r="AA14" s="119"/>
      <c r="AC14" s="6" t="str">
        <f t="shared" si="2"/>
        <v/>
      </c>
      <c r="AD14" s="129">
        <f t="shared" ref="AD14:AD62" si="10">IF(AND(($B14&lt;&gt;""),(OR($C$2="",$F$2="",$G$3="",C14="",F14="",G14="",K14="",L14="",M14="",N14="",O14="",Q14="",R14="",T14="",U14="",I14="",J14=""))),1,0)</f>
        <v>0</v>
      </c>
      <c r="AE14" s="129">
        <f t="shared" ref="AE14:AE62" si="11">IF(AND($G14&lt;&gt;"",COUNTIF($G14,"*■*")&gt;0,$W14=""),1,0)</f>
        <v>0</v>
      </c>
      <c r="AF14" s="129" t="str">
        <f t="shared" ref="AF14:AF62" si="12">IF(H14="","",TEXT(H14,"G/標準"))</f>
        <v/>
      </c>
      <c r="AG14" s="10">
        <f t="shared" ref="AG14:AG62" si="13">IF(AF14="",0,COUNTIF($AF$13:$AF$1048576,AF14))</f>
        <v>0</v>
      </c>
      <c r="AH14" s="10">
        <f t="shared" ref="AH14:AH62" si="14">IF(S14&lt;1,1,0)</f>
        <v>0</v>
      </c>
    </row>
    <row r="15" spans="1:34" s="6" customFormat="1" ht="34.5" customHeight="1">
      <c r="A15" s="50">
        <f t="shared" si="3"/>
        <v>3</v>
      </c>
      <c r="B15" s="52" t="str">
        <f t="shared" si="4"/>
        <v/>
      </c>
      <c r="C15" s="131"/>
      <c r="D15" s="25" t="str">
        <f t="shared" si="5"/>
        <v/>
      </c>
      <c r="E15" s="25" t="str">
        <f t="shared" si="6"/>
        <v/>
      </c>
      <c r="F15" s="26"/>
      <c r="G15" s="133"/>
      <c r="H15" s="54" t="str">
        <f t="shared" si="7"/>
        <v/>
      </c>
      <c r="I15" s="53"/>
      <c r="J15" s="53"/>
      <c r="K15" s="27"/>
      <c r="L15" s="28"/>
      <c r="M15" s="141"/>
      <c r="N15" s="28"/>
      <c r="O15" s="141"/>
      <c r="P15" s="29" t="str">
        <f t="shared" si="8"/>
        <v/>
      </c>
      <c r="Q15" s="27"/>
      <c r="R15" s="27"/>
      <c r="S15" s="30" t="str">
        <f t="shared" si="9"/>
        <v/>
      </c>
      <c r="T15" s="31"/>
      <c r="U15" s="31"/>
      <c r="V15" s="139"/>
      <c r="W15" s="80"/>
      <c r="X15" s="70"/>
      <c r="Y15" s="109"/>
      <c r="Z15" s="118"/>
      <c r="AA15" s="119"/>
      <c r="AC15" s="6" t="str">
        <f t="shared" si="2"/>
        <v/>
      </c>
      <c r="AD15" s="129">
        <f t="shared" si="10"/>
        <v>0</v>
      </c>
      <c r="AE15" s="129">
        <f t="shared" si="11"/>
        <v>0</v>
      </c>
      <c r="AF15" s="129" t="str">
        <f t="shared" si="12"/>
        <v/>
      </c>
      <c r="AG15" s="10">
        <f t="shared" si="13"/>
        <v>0</v>
      </c>
      <c r="AH15" s="10">
        <f t="shared" si="14"/>
        <v>0</v>
      </c>
    </row>
    <row r="16" spans="1:34" s="6" customFormat="1" ht="34.5" customHeight="1">
      <c r="A16" s="50">
        <f t="shared" si="3"/>
        <v>4</v>
      </c>
      <c r="B16" s="52" t="str">
        <f t="shared" si="4"/>
        <v/>
      </c>
      <c r="C16" s="131"/>
      <c r="D16" s="25" t="str">
        <f t="shared" si="5"/>
        <v/>
      </c>
      <c r="E16" s="25" t="str">
        <f t="shared" si="6"/>
        <v/>
      </c>
      <c r="F16" s="26"/>
      <c r="G16" s="133"/>
      <c r="H16" s="54" t="str">
        <f t="shared" si="7"/>
        <v/>
      </c>
      <c r="I16" s="53"/>
      <c r="J16" s="53"/>
      <c r="K16" s="27"/>
      <c r="L16" s="28"/>
      <c r="M16" s="141"/>
      <c r="N16" s="28"/>
      <c r="O16" s="141"/>
      <c r="P16" s="29" t="str">
        <f t="shared" si="8"/>
        <v/>
      </c>
      <c r="Q16" s="27"/>
      <c r="R16" s="27"/>
      <c r="S16" s="30" t="str">
        <f t="shared" si="9"/>
        <v/>
      </c>
      <c r="T16" s="31"/>
      <c r="U16" s="31"/>
      <c r="V16" s="139"/>
      <c r="W16" s="67"/>
      <c r="X16" s="70"/>
      <c r="Y16" s="109"/>
      <c r="Z16" s="118"/>
      <c r="AA16" s="119"/>
      <c r="AC16" s="6" t="str">
        <f t="shared" si="2"/>
        <v/>
      </c>
      <c r="AD16" s="129">
        <f t="shared" si="10"/>
        <v>0</v>
      </c>
      <c r="AE16" s="129">
        <f t="shared" si="11"/>
        <v>0</v>
      </c>
      <c r="AF16" s="129" t="str">
        <f t="shared" si="12"/>
        <v/>
      </c>
      <c r="AG16" s="10">
        <f t="shared" si="13"/>
        <v>0</v>
      </c>
      <c r="AH16" s="10">
        <f t="shared" si="14"/>
        <v>0</v>
      </c>
    </row>
    <row r="17" spans="1:34" s="6" customFormat="1" ht="34.5" customHeight="1">
      <c r="A17" s="50">
        <f t="shared" si="3"/>
        <v>5</v>
      </c>
      <c r="B17" s="52" t="str">
        <f t="shared" si="4"/>
        <v/>
      </c>
      <c r="C17" s="131"/>
      <c r="D17" s="25" t="str">
        <f t="shared" si="5"/>
        <v/>
      </c>
      <c r="E17" s="25" t="str">
        <f t="shared" si="6"/>
        <v/>
      </c>
      <c r="F17" s="26"/>
      <c r="G17" s="133"/>
      <c r="H17" s="54" t="str">
        <f t="shared" si="7"/>
        <v/>
      </c>
      <c r="I17" s="53"/>
      <c r="J17" s="53"/>
      <c r="K17" s="27"/>
      <c r="L17" s="28"/>
      <c r="M17" s="141"/>
      <c r="N17" s="28"/>
      <c r="O17" s="141"/>
      <c r="P17" s="29" t="str">
        <f t="shared" si="8"/>
        <v/>
      </c>
      <c r="Q17" s="27"/>
      <c r="R17" s="27"/>
      <c r="S17" s="30" t="str">
        <f t="shared" si="9"/>
        <v/>
      </c>
      <c r="T17" s="31"/>
      <c r="U17" s="31"/>
      <c r="V17" s="139"/>
      <c r="W17" s="67"/>
      <c r="X17" s="70"/>
      <c r="Y17" s="109"/>
      <c r="Z17" s="118"/>
      <c r="AA17" s="119"/>
      <c r="AC17" s="6" t="str">
        <f t="shared" si="2"/>
        <v/>
      </c>
      <c r="AD17" s="129">
        <f t="shared" si="10"/>
        <v>0</v>
      </c>
      <c r="AE17" s="129">
        <f t="shared" si="11"/>
        <v>0</v>
      </c>
      <c r="AF17" s="129" t="str">
        <f t="shared" si="12"/>
        <v/>
      </c>
      <c r="AG17" s="10">
        <f t="shared" si="13"/>
        <v>0</v>
      </c>
      <c r="AH17" s="10">
        <f t="shared" si="14"/>
        <v>0</v>
      </c>
    </row>
    <row r="18" spans="1:34" s="6" customFormat="1" ht="34.5" customHeight="1">
      <c r="A18" s="50">
        <f t="shared" si="3"/>
        <v>6</v>
      </c>
      <c r="B18" s="52" t="str">
        <f t="shared" si="4"/>
        <v/>
      </c>
      <c r="C18" s="131"/>
      <c r="D18" s="25" t="str">
        <f t="shared" si="5"/>
        <v/>
      </c>
      <c r="E18" s="25" t="str">
        <f t="shared" si="6"/>
        <v/>
      </c>
      <c r="F18" s="26"/>
      <c r="G18" s="133"/>
      <c r="H18" s="54" t="str">
        <f t="shared" si="7"/>
        <v/>
      </c>
      <c r="I18" s="53"/>
      <c r="J18" s="53"/>
      <c r="K18" s="27"/>
      <c r="L18" s="28"/>
      <c r="M18" s="141"/>
      <c r="N18" s="28"/>
      <c r="O18" s="141"/>
      <c r="P18" s="29" t="str">
        <f t="shared" si="8"/>
        <v/>
      </c>
      <c r="Q18" s="27"/>
      <c r="R18" s="27"/>
      <c r="S18" s="30" t="str">
        <f t="shared" si="9"/>
        <v/>
      </c>
      <c r="T18" s="31"/>
      <c r="U18" s="31"/>
      <c r="V18" s="139"/>
      <c r="W18" s="67"/>
      <c r="X18" s="70"/>
      <c r="Y18" s="109"/>
      <c r="Z18" s="118"/>
      <c r="AA18" s="119"/>
      <c r="AC18" s="6" t="str">
        <f t="shared" si="2"/>
        <v/>
      </c>
      <c r="AD18" s="129">
        <f t="shared" si="10"/>
        <v>0</v>
      </c>
      <c r="AE18" s="129">
        <f t="shared" si="11"/>
        <v>0</v>
      </c>
      <c r="AF18" s="129" t="str">
        <f t="shared" si="12"/>
        <v/>
      </c>
      <c r="AG18" s="10">
        <f t="shared" si="13"/>
        <v>0</v>
      </c>
      <c r="AH18" s="10">
        <f t="shared" si="14"/>
        <v>0</v>
      </c>
    </row>
    <row r="19" spans="1:34" s="6" customFormat="1" ht="34.5" customHeight="1">
      <c r="A19" s="50">
        <f t="shared" si="3"/>
        <v>7</v>
      </c>
      <c r="B19" s="52" t="str">
        <f t="shared" si="4"/>
        <v/>
      </c>
      <c r="C19" s="131"/>
      <c r="D19" s="25" t="str">
        <f t="shared" si="5"/>
        <v/>
      </c>
      <c r="E19" s="25" t="str">
        <f t="shared" si="6"/>
        <v/>
      </c>
      <c r="F19" s="26"/>
      <c r="G19" s="133"/>
      <c r="H19" s="54" t="str">
        <f t="shared" si="7"/>
        <v/>
      </c>
      <c r="I19" s="53"/>
      <c r="J19" s="53"/>
      <c r="K19" s="27"/>
      <c r="L19" s="28"/>
      <c r="M19" s="141"/>
      <c r="N19" s="28"/>
      <c r="O19" s="141"/>
      <c r="P19" s="29" t="str">
        <f t="shared" si="8"/>
        <v/>
      </c>
      <c r="Q19" s="27"/>
      <c r="R19" s="27"/>
      <c r="S19" s="30" t="str">
        <f t="shared" si="9"/>
        <v/>
      </c>
      <c r="T19" s="31"/>
      <c r="U19" s="31"/>
      <c r="V19" s="139"/>
      <c r="W19" s="67"/>
      <c r="X19" s="70"/>
      <c r="Y19" s="109"/>
      <c r="Z19" s="118"/>
      <c r="AA19" s="119"/>
      <c r="AC19" s="6" t="str">
        <f t="shared" si="2"/>
        <v/>
      </c>
      <c r="AD19" s="129">
        <f t="shared" si="10"/>
        <v>0</v>
      </c>
      <c r="AE19" s="129">
        <f t="shared" si="11"/>
        <v>0</v>
      </c>
      <c r="AF19" s="129" t="str">
        <f t="shared" si="12"/>
        <v/>
      </c>
      <c r="AG19" s="10">
        <f t="shared" si="13"/>
        <v>0</v>
      </c>
      <c r="AH19" s="10">
        <f t="shared" si="14"/>
        <v>0</v>
      </c>
    </row>
    <row r="20" spans="1:34" s="6" customFormat="1" ht="34.5" customHeight="1">
      <c r="A20" s="50">
        <f t="shared" si="3"/>
        <v>8</v>
      </c>
      <c r="B20" s="52" t="str">
        <f t="shared" si="4"/>
        <v/>
      </c>
      <c r="C20" s="131"/>
      <c r="D20" s="25" t="str">
        <f t="shared" si="5"/>
        <v/>
      </c>
      <c r="E20" s="25" t="str">
        <f t="shared" si="6"/>
        <v/>
      </c>
      <c r="F20" s="26"/>
      <c r="G20" s="133"/>
      <c r="H20" s="54" t="str">
        <f t="shared" si="7"/>
        <v/>
      </c>
      <c r="I20" s="53"/>
      <c r="J20" s="53"/>
      <c r="K20" s="27"/>
      <c r="L20" s="28"/>
      <c r="M20" s="141"/>
      <c r="N20" s="28"/>
      <c r="O20" s="141"/>
      <c r="P20" s="29" t="str">
        <f t="shared" si="8"/>
        <v/>
      </c>
      <c r="Q20" s="27"/>
      <c r="R20" s="27"/>
      <c r="S20" s="30" t="str">
        <f t="shared" si="9"/>
        <v/>
      </c>
      <c r="T20" s="31"/>
      <c r="U20" s="31"/>
      <c r="V20" s="139"/>
      <c r="W20" s="67"/>
      <c r="X20" s="70"/>
      <c r="Y20" s="109"/>
      <c r="Z20" s="118"/>
      <c r="AA20" s="119"/>
      <c r="AC20" s="6" t="str">
        <f t="shared" si="2"/>
        <v/>
      </c>
      <c r="AD20" s="129">
        <f t="shared" si="10"/>
        <v>0</v>
      </c>
      <c r="AE20" s="129">
        <f t="shared" si="11"/>
        <v>0</v>
      </c>
      <c r="AF20" s="129" t="str">
        <f t="shared" si="12"/>
        <v/>
      </c>
      <c r="AG20" s="10">
        <f t="shared" si="13"/>
        <v>0</v>
      </c>
      <c r="AH20" s="10">
        <f t="shared" si="14"/>
        <v>0</v>
      </c>
    </row>
    <row r="21" spans="1:34" s="6" customFormat="1" ht="34.5" customHeight="1">
      <c r="A21" s="50">
        <f t="shared" si="3"/>
        <v>9</v>
      </c>
      <c r="B21" s="52" t="str">
        <f t="shared" si="4"/>
        <v/>
      </c>
      <c r="C21" s="131"/>
      <c r="D21" s="25" t="str">
        <f t="shared" si="5"/>
        <v/>
      </c>
      <c r="E21" s="25" t="str">
        <f t="shared" si="6"/>
        <v/>
      </c>
      <c r="F21" s="26"/>
      <c r="G21" s="133"/>
      <c r="H21" s="54" t="str">
        <f t="shared" si="7"/>
        <v/>
      </c>
      <c r="I21" s="53"/>
      <c r="J21" s="53"/>
      <c r="K21" s="27"/>
      <c r="L21" s="28"/>
      <c r="M21" s="141"/>
      <c r="N21" s="28"/>
      <c r="O21" s="141"/>
      <c r="P21" s="29" t="str">
        <f t="shared" si="8"/>
        <v/>
      </c>
      <c r="Q21" s="27"/>
      <c r="R21" s="27"/>
      <c r="S21" s="30" t="str">
        <f t="shared" si="9"/>
        <v/>
      </c>
      <c r="T21" s="31"/>
      <c r="U21" s="31"/>
      <c r="V21" s="139"/>
      <c r="W21" s="67"/>
      <c r="X21" s="70"/>
      <c r="Y21" s="109"/>
      <c r="Z21" s="118"/>
      <c r="AA21" s="119"/>
      <c r="AC21" s="6" t="str">
        <f t="shared" si="2"/>
        <v/>
      </c>
      <c r="AD21" s="129">
        <f t="shared" si="10"/>
        <v>0</v>
      </c>
      <c r="AE21" s="129">
        <f t="shared" si="11"/>
        <v>0</v>
      </c>
      <c r="AF21" s="129" t="str">
        <f t="shared" si="12"/>
        <v/>
      </c>
      <c r="AG21" s="10">
        <f t="shared" si="13"/>
        <v>0</v>
      </c>
      <c r="AH21" s="10">
        <f t="shared" si="14"/>
        <v>0</v>
      </c>
    </row>
    <row r="22" spans="1:34" s="6" customFormat="1" ht="34.5" customHeight="1">
      <c r="A22" s="50">
        <f t="shared" si="3"/>
        <v>10</v>
      </c>
      <c r="B22" s="52" t="str">
        <f t="shared" si="4"/>
        <v/>
      </c>
      <c r="C22" s="131"/>
      <c r="D22" s="25" t="str">
        <f t="shared" si="5"/>
        <v/>
      </c>
      <c r="E22" s="25" t="str">
        <f t="shared" si="6"/>
        <v/>
      </c>
      <c r="F22" s="26"/>
      <c r="G22" s="26"/>
      <c r="H22" s="54" t="str">
        <f t="shared" si="7"/>
        <v/>
      </c>
      <c r="I22" s="53"/>
      <c r="J22" s="53"/>
      <c r="K22" s="27"/>
      <c r="L22" s="28"/>
      <c r="M22" s="141"/>
      <c r="N22" s="28"/>
      <c r="O22" s="141"/>
      <c r="P22" s="29" t="str">
        <f t="shared" si="8"/>
        <v/>
      </c>
      <c r="Q22" s="27"/>
      <c r="R22" s="27"/>
      <c r="S22" s="30" t="str">
        <f t="shared" si="9"/>
        <v/>
      </c>
      <c r="T22" s="31"/>
      <c r="U22" s="31"/>
      <c r="V22" s="139"/>
      <c r="W22" s="67"/>
      <c r="X22" s="70"/>
      <c r="Y22" s="109"/>
      <c r="Z22" s="118"/>
      <c r="AA22" s="119"/>
      <c r="AC22" s="6" t="str">
        <f t="shared" si="2"/>
        <v/>
      </c>
      <c r="AD22" s="129">
        <f t="shared" si="10"/>
        <v>0</v>
      </c>
      <c r="AE22" s="129">
        <f t="shared" si="11"/>
        <v>0</v>
      </c>
      <c r="AF22" s="129" t="str">
        <f t="shared" si="12"/>
        <v/>
      </c>
      <c r="AG22" s="10">
        <f t="shared" si="13"/>
        <v>0</v>
      </c>
      <c r="AH22" s="10">
        <f t="shared" si="14"/>
        <v>0</v>
      </c>
    </row>
    <row r="23" spans="1:34" s="6" customFormat="1" ht="34.5" customHeight="1">
      <c r="A23" s="50">
        <f t="shared" si="3"/>
        <v>11</v>
      </c>
      <c r="B23" s="52" t="str">
        <f t="shared" si="4"/>
        <v/>
      </c>
      <c r="C23" s="131"/>
      <c r="D23" s="25" t="str">
        <f t="shared" si="5"/>
        <v/>
      </c>
      <c r="E23" s="25" t="str">
        <f t="shared" si="6"/>
        <v/>
      </c>
      <c r="F23" s="26"/>
      <c r="G23" s="26"/>
      <c r="H23" s="54" t="str">
        <f t="shared" si="7"/>
        <v/>
      </c>
      <c r="I23" s="53"/>
      <c r="J23" s="53"/>
      <c r="K23" s="27"/>
      <c r="L23" s="28"/>
      <c r="M23" s="141"/>
      <c r="N23" s="28"/>
      <c r="O23" s="141"/>
      <c r="P23" s="29" t="str">
        <f t="shared" si="8"/>
        <v/>
      </c>
      <c r="Q23" s="27"/>
      <c r="R23" s="27"/>
      <c r="S23" s="30" t="str">
        <f t="shared" si="9"/>
        <v/>
      </c>
      <c r="T23" s="31"/>
      <c r="U23" s="31"/>
      <c r="V23" s="139"/>
      <c r="W23" s="67"/>
      <c r="X23" s="70"/>
      <c r="Y23" s="109"/>
      <c r="Z23" s="118"/>
      <c r="AA23" s="119"/>
      <c r="AC23" s="6" t="str">
        <f t="shared" si="2"/>
        <v/>
      </c>
      <c r="AD23" s="129">
        <f t="shared" si="10"/>
        <v>0</v>
      </c>
      <c r="AE23" s="129">
        <f t="shared" si="11"/>
        <v>0</v>
      </c>
      <c r="AF23" s="129" t="str">
        <f t="shared" si="12"/>
        <v/>
      </c>
      <c r="AG23" s="10">
        <f t="shared" si="13"/>
        <v>0</v>
      </c>
      <c r="AH23" s="10">
        <f t="shared" si="14"/>
        <v>0</v>
      </c>
    </row>
    <row r="24" spans="1:34" s="6" customFormat="1" ht="34.5" customHeight="1">
      <c r="A24" s="50">
        <f t="shared" si="3"/>
        <v>12</v>
      </c>
      <c r="B24" s="52" t="str">
        <f t="shared" si="4"/>
        <v/>
      </c>
      <c r="C24" s="131"/>
      <c r="D24" s="25" t="str">
        <f t="shared" si="5"/>
        <v/>
      </c>
      <c r="E24" s="25" t="str">
        <f t="shared" si="6"/>
        <v/>
      </c>
      <c r="F24" s="26"/>
      <c r="G24" s="26"/>
      <c r="H24" s="54" t="str">
        <f t="shared" si="7"/>
        <v/>
      </c>
      <c r="I24" s="53"/>
      <c r="J24" s="53"/>
      <c r="K24" s="27"/>
      <c r="L24" s="28"/>
      <c r="M24" s="141"/>
      <c r="N24" s="28"/>
      <c r="O24" s="141"/>
      <c r="P24" s="29" t="str">
        <f t="shared" si="8"/>
        <v/>
      </c>
      <c r="Q24" s="27"/>
      <c r="R24" s="27"/>
      <c r="S24" s="30" t="str">
        <f t="shared" si="9"/>
        <v/>
      </c>
      <c r="T24" s="31"/>
      <c r="U24" s="31"/>
      <c r="V24" s="139"/>
      <c r="W24" s="67"/>
      <c r="X24" s="70"/>
      <c r="Y24" s="109"/>
      <c r="Z24" s="118"/>
      <c r="AA24" s="119"/>
      <c r="AC24" s="6" t="str">
        <f t="shared" si="2"/>
        <v/>
      </c>
      <c r="AD24" s="129">
        <f t="shared" si="10"/>
        <v>0</v>
      </c>
      <c r="AE24" s="129">
        <f t="shared" si="11"/>
        <v>0</v>
      </c>
      <c r="AF24" s="129" t="str">
        <f t="shared" si="12"/>
        <v/>
      </c>
      <c r="AG24" s="10">
        <f t="shared" si="13"/>
        <v>0</v>
      </c>
      <c r="AH24" s="10">
        <f t="shared" si="14"/>
        <v>0</v>
      </c>
    </row>
    <row r="25" spans="1:34" s="6" customFormat="1" ht="34.5" customHeight="1">
      <c r="A25" s="50">
        <f t="shared" si="3"/>
        <v>13</v>
      </c>
      <c r="B25" s="52" t="str">
        <f t="shared" si="4"/>
        <v/>
      </c>
      <c r="C25" s="131"/>
      <c r="D25" s="25" t="str">
        <f t="shared" si="5"/>
        <v/>
      </c>
      <c r="E25" s="25" t="str">
        <f t="shared" si="6"/>
        <v/>
      </c>
      <c r="F25" s="26"/>
      <c r="G25" s="26"/>
      <c r="H25" s="54" t="str">
        <f t="shared" si="7"/>
        <v/>
      </c>
      <c r="I25" s="53"/>
      <c r="J25" s="53"/>
      <c r="K25" s="27"/>
      <c r="L25" s="28"/>
      <c r="M25" s="141"/>
      <c r="N25" s="28"/>
      <c r="O25" s="141"/>
      <c r="P25" s="29" t="str">
        <f t="shared" si="8"/>
        <v/>
      </c>
      <c r="Q25" s="27"/>
      <c r="R25" s="27"/>
      <c r="S25" s="30" t="str">
        <f t="shared" si="9"/>
        <v/>
      </c>
      <c r="T25" s="31"/>
      <c r="U25" s="31"/>
      <c r="V25" s="139"/>
      <c r="W25" s="67"/>
      <c r="X25" s="70"/>
      <c r="Y25" s="109"/>
      <c r="Z25" s="118"/>
      <c r="AA25" s="119"/>
      <c r="AC25" s="6" t="str">
        <f t="shared" si="2"/>
        <v/>
      </c>
      <c r="AD25" s="129">
        <f t="shared" si="10"/>
        <v>0</v>
      </c>
      <c r="AE25" s="129">
        <f t="shared" si="11"/>
        <v>0</v>
      </c>
      <c r="AF25" s="129" t="str">
        <f t="shared" si="12"/>
        <v/>
      </c>
      <c r="AG25" s="10">
        <f t="shared" si="13"/>
        <v>0</v>
      </c>
      <c r="AH25" s="10">
        <f t="shared" si="14"/>
        <v>0</v>
      </c>
    </row>
    <row r="26" spans="1:34" s="6" customFormat="1" ht="34.5" customHeight="1">
      <c r="A26" s="50">
        <f t="shared" si="3"/>
        <v>14</v>
      </c>
      <c r="B26" s="52" t="str">
        <f t="shared" si="4"/>
        <v/>
      </c>
      <c r="C26" s="131"/>
      <c r="D26" s="25" t="str">
        <f t="shared" si="5"/>
        <v/>
      </c>
      <c r="E26" s="25" t="str">
        <f t="shared" si="6"/>
        <v/>
      </c>
      <c r="F26" s="26"/>
      <c r="G26" s="26"/>
      <c r="H26" s="54" t="str">
        <f t="shared" si="7"/>
        <v/>
      </c>
      <c r="I26" s="53"/>
      <c r="J26" s="53"/>
      <c r="K26" s="27"/>
      <c r="L26" s="28"/>
      <c r="M26" s="141"/>
      <c r="N26" s="28"/>
      <c r="O26" s="141"/>
      <c r="P26" s="29" t="str">
        <f t="shared" si="8"/>
        <v/>
      </c>
      <c r="Q26" s="27"/>
      <c r="R26" s="27"/>
      <c r="S26" s="30" t="str">
        <f t="shared" si="9"/>
        <v/>
      </c>
      <c r="T26" s="31"/>
      <c r="U26" s="31"/>
      <c r="V26" s="139"/>
      <c r="W26" s="67"/>
      <c r="X26" s="70"/>
      <c r="Y26" s="109"/>
      <c r="Z26" s="118"/>
      <c r="AA26" s="119"/>
      <c r="AC26" s="6" t="str">
        <f t="shared" si="2"/>
        <v/>
      </c>
      <c r="AD26" s="129">
        <f t="shared" si="10"/>
        <v>0</v>
      </c>
      <c r="AE26" s="129">
        <f t="shared" si="11"/>
        <v>0</v>
      </c>
      <c r="AF26" s="129" t="str">
        <f t="shared" si="12"/>
        <v/>
      </c>
      <c r="AG26" s="10">
        <f t="shared" si="13"/>
        <v>0</v>
      </c>
      <c r="AH26" s="10">
        <f t="shared" si="14"/>
        <v>0</v>
      </c>
    </row>
    <row r="27" spans="1:34" s="6" customFormat="1" ht="34.5" customHeight="1">
      <c r="A27" s="50">
        <f t="shared" si="3"/>
        <v>15</v>
      </c>
      <c r="B27" s="52" t="str">
        <f t="shared" si="4"/>
        <v/>
      </c>
      <c r="C27" s="131"/>
      <c r="D27" s="25" t="str">
        <f t="shared" si="5"/>
        <v/>
      </c>
      <c r="E27" s="25" t="str">
        <f t="shared" si="6"/>
        <v/>
      </c>
      <c r="F27" s="26"/>
      <c r="G27" s="26"/>
      <c r="H27" s="54" t="str">
        <f t="shared" si="7"/>
        <v/>
      </c>
      <c r="I27" s="53"/>
      <c r="J27" s="53"/>
      <c r="K27" s="27"/>
      <c r="L27" s="28"/>
      <c r="M27" s="141"/>
      <c r="N27" s="28"/>
      <c r="O27" s="141"/>
      <c r="P27" s="29" t="str">
        <f t="shared" si="8"/>
        <v/>
      </c>
      <c r="Q27" s="27"/>
      <c r="R27" s="27"/>
      <c r="S27" s="30" t="str">
        <f t="shared" si="9"/>
        <v/>
      </c>
      <c r="T27" s="31"/>
      <c r="U27" s="31"/>
      <c r="V27" s="139"/>
      <c r="W27" s="67"/>
      <c r="X27" s="70"/>
      <c r="Y27" s="109"/>
      <c r="Z27" s="118"/>
      <c r="AA27" s="119"/>
      <c r="AC27" s="6" t="str">
        <f t="shared" si="2"/>
        <v/>
      </c>
      <c r="AD27" s="129">
        <f t="shared" si="10"/>
        <v>0</v>
      </c>
      <c r="AE27" s="129">
        <f t="shared" si="11"/>
        <v>0</v>
      </c>
      <c r="AF27" s="129" t="str">
        <f t="shared" si="12"/>
        <v/>
      </c>
      <c r="AG27" s="10">
        <f t="shared" si="13"/>
        <v>0</v>
      </c>
      <c r="AH27" s="10">
        <f t="shared" si="14"/>
        <v>0</v>
      </c>
    </row>
    <row r="28" spans="1:34" s="6" customFormat="1" ht="34.5" customHeight="1">
      <c r="A28" s="50">
        <f t="shared" si="3"/>
        <v>16</v>
      </c>
      <c r="B28" s="52" t="str">
        <f t="shared" si="4"/>
        <v/>
      </c>
      <c r="C28" s="131"/>
      <c r="D28" s="25" t="str">
        <f t="shared" si="5"/>
        <v/>
      </c>
      <c r="E28" s="25" t="str">
        <f t="shared" si="6"/>
        <v/>
      </c>
      <c r="F28" s="26"/>
      <c r="G28" s="26"/>
      <c r="H28" s="54" t="str">
        <f t="shared" si="7"/>
        <v/>
      </c>
      <c r="I28" s="53"/>
      <c r="J28" s="53"/>
      <c r="K28" s="27"/>
      <c r="L28" s="28"/>
      <c r="M28" s="141"/>
      <c r="N28" s="28"/>
      <c r="O28" s="141"/>
      <c r="P28" s="29" t="str">
        <f t="shared" si="8"/>
        <v/>
      </c>
      <c r="Q28" s="27"/>
      <c r="R28" s="27"/>
      <c r="S28" s="30" t="str">
        <f t="shared" si="9"/>
        <v/>
      </c>
      <c r="T28" s="31"/>
      <c r="U28" s="31"/>
      <c r="V28" s="139"/>
      <c r="W28" s="67"/>
      <c r="X28" s="70"/>
      <c r="Y28" s="109"/>
      <c r="Z28" s="118"/>
      <c r="AA28" s="119"/>
      <c r="AC28" s="6" t="str">
        <f t="shared" si="2"/>
        <v/>
      </c>
      <c r="AD28" s="129">
        <f t="shared" si="10"/>
        <v>0</v>
      </c>
      <c r="AE28" s="129">
        <f t="shared" si="11"/>
        <v>0</v>
      </c>
      <c r="AF28" s="129" t="str">
        <f t="shared" si="12"/>
        <v/>
      </c>
      <c r="AG28" s="10">
        <f t="shared" si="13"/>
        <v>0</v>
      </c>
      <c r="AH28" s="10">
        <f t="shared" si="14"/>
        <v>0</v>
      </c>
    </row>
    <row r="29" spans="1:34" s="6" customFormat="1" ht="34.5" customHeight="1">
      <c r="A29" s="50">
        <f t="shared" si="3"/>
        <v>17</v>
      </c>
      <c r="B29" s="52" t="str">
        <f t="shared" si="4"/>
        <v/>
      </c>
      <c r="C29" s="131"/>
      <c r="D29" s="25" t="str">
        <f t="shared" si="5"/>
        <v/>
      </c>
      <c r="E29" s="25" t="str">
        <f t="shared" si="6"/>
        <v/>
      </c>
      <c r="F29" s="26"/>
      <c r="G29" s="26"/>
      <c r="H29" s="54" t="str">
        <f t="shared" si="7"/>
        <v/>
      </c>
      <c r="I29" s="53"/>
      <c r="J29" s="53"/>
      <c r="K29" s="27"/>
      <c r="L29" s="28"/>
      <c r="M29" s="141"/>
      <c r="N29" s="28"/>
      <c r="O29" s="141"/>
      <c r="P29" s="29" t="str">
        <f t="shared" si="8"/>
        <v/>
      </c>
      <c r="Q29" s="27"/>
      <c r="R29" s="27"/>
      <c r="S29" s="30" t="str">
        <f t="shared" si="9"/>
        <v/>
      </c>
      <c r="T29" s="31"/>
      <c r="U29" s="31"/>
      <c r="V29" s="139"/>
      <c r="W29" s="67"/>
      <c r="X29" s="70"/>
      <c r="Y29" s="109"/>
      <c r="Z29" s="118"/>
      <c r="AA29" s="119"/>
      <c r="AC29" s="6" t="str">
        <f t="shared" si="2"/>
        <v/>
      </c>
      <c r="AD29" s="129">
        <f t="shared" si="10"/>
        <v>0</v>
      </c>
      <c r="AE29" s="129">
        <f t="shared" si="11"/>
        <v>0</v>
      </c>
      <c r="AF29" s="129" t="str">
        <f t="shared" si="12"/>
        <v/>
      </c>
      <c r="AG29" s="10">
        <f t="shared" si="13"/>
        <v>0</v>
      </c>
      <c r="AH29" s="10">
        <f t="shared" si="14"/>
        <v>0</v>
      </c>
    </row>
    <row r="30" spans="1:34" s="6" customFormat="1" ht="34.5" customHeight="1">
      <c r="A30" s="50">
        <f t="shared" si="3"/>
        <v>18</v>
      </c>
      <c r="B30" s="52" t="str">
        <f t="shared" si="4"/>
        <v/>
      </c>
      <c r="C30" s="131"/>
      <c r="D30" s="25" t="str">
        <f t="shared" si="5"/>
        <v/>
      </c>
      <c r="E30" s="25" t="str">
        <f t="shared" si="6"/>
        <v/>
      </c>
      <c r="F30" s="26"/>
      <c r="G30" s="26"/>
      <c r="H30" s="54" t="str">
        <f t="shared" si="7"/>
        <v/>
      </c>
      <c r="I30" s="53"/>
      <c r="J30" s="53"/>
      <c r="K30" s="27"/>
      <c r="L30" s="28"/>
      <c r="M30" s="141"/>
      <c r="N30" s="28"/>
      <c r="O30" s="141"/>
      <c r="P30" s="29" t="str">
        <f t="shared" si="8"/>
        <v/>
      </c>
      <c r="Q30" s="27"/>
      <c r="R30" s="27"/>
      <c r="S30" s="30" t="str">
        <f t="shared" si="9"/>
        <v/>
      </c>
      <c r="T30" s="31"/>
      <c r="U30" s="31"/>
      <c r="V30" s="139"/>
      <c r="W30" s="67"/>
      <c r="X30" s="70"/>
      <c r="Y30" s="109"/>
      <c r="Z30" s="118"/>
      <c r="AA30" s="119"/>
      <c r="AC30" s="6" t="str">
        <f t="shared" si="2"/>
        <v/>
      </c>
      <c r="AD30" s="129">
        <f t="shared" si="10"/>
        <v>0</v>
      </c>
      <c r="AE30" s="129">
        <f t="shared" si="11"/>
        <v>0</v>
      </c>
      <c r="AF30" s="129" t="str">
        <f t="shared" si="12"/>
        <v/>
      </c>
      <c r="AG30" s="10">
        <f t="shared" si="13"/>
        <v>0</v>
      </c>
      <c r="AH30" s="10">
        <f t="shared" si="14"/>
        <v>0</v>
      </c>
    </row>
    <row r="31" spans="1:34" s="6" customFormat="1" ht="34.5" customHeight="1">
      <c r="A31" s="50">
        <f t="shared" si="3"/>
        <v>19</v>
      </c>
      <c r="B31" s="52" t="str">
        <f t="shared" si="4"/>
        <v/>
      </c>
      <c r="C31" s="131"/>
      <c r="D31" s="25" t="str">
        <f t="shared" si="5"/>
        <v/>
      </c>
      <c r="E31" s="25" t="str">
        <f t="shared" si="6"/>
        <v/>
      </c>
      <c r="F31" s="26"/>
      <c r="G31" s="26"/>
      <c r="H31" s="54" t="str">
        <f t="shared" si="7"/>
        <v/>
      </c>
      <c r="I31" s="53"/>
      <c r="J31" s="53"/>
      <c r="K31" s="27"/>
      <c r="L31" s="28"/>
      <c r="M31" s="141"/>
      <c r="N31" s="28"/>
      <c r="O31" s="141"/>
      <c r="P31" s="29" t="str">
        <f t="shared" si="8"/>
        <v/>
      </c>
      <c r="Q31" s="27"/>
      <c r="R31" s="27"/>
      <c r="S31" s="30" t="str">
        <f t="shared" si="9"/>
        <v/>
      </c>
      <c r="T31" s="31"/>
      <c r="U31" s="31"/>
      <c r="V31" s="139"/>
      <c r="W31" s="67"/>
      <c r="X31" s="70"/>
      <c r="Y31" s="109"/>
      <c r="Z31" s="118"/>
      <c r="AA31" s="119"/>
      <c r="AC31" s="6" t="str">
        <f t="shared" si="2"/>
        <v/>
      </c>
      <c r="AD31" s="129">
        <f t="shared" si="10"/>
        <v>0</v>
      </c>
      <c r="AE31" s="129">
        <f t="shared" si="11"/>
        <v>0</v>
      </c>
      <c r="AF31" s="129" t="str">
        <f t="shared" si="12"/>
        <v/>
      </c>
      <c r="AG31" s="10">
        <f t="shared" si="13"/>
        <v>0</v>
      </c>
      <c r="AH31" s="10">
        <f t="shared" si="14"/>
        <v>0</v>
      </c>
    </row>
    <row r="32" spans="1:34" s="6" customFormat="1" ht="34.5" customHeight="1">
      <c r="A32" s="50">
        <f t="shared" si="3"/>
        <v>20</v>
      </c>
      <c r="B32" s="52" t="str">
        <f t="shared" si="4"/>
        <v/>
      </c>
      <c r="C32" s="131"/>
      <c r="D32" s="25" t="str">
        <f t="shared" si="5"/>
        <v/>
      </c>
      <c r="E32" s="25" t="str">
        <f t="shared" si="6"/>
        <v/>
      </c>
      <c r="F32" s="26"/>
      <c r="G32" s="26"/>
      <c r="H32" s="54" t="str">
        <f t="shared" si="7"/>
        <v/>
      </c>
      <c r="I32" s="53"/>
      <c r="J32" s="53"/>
      <c r="K32" s="27"/>
      <c r="L32" s="28"/>
      <c r="M32" s="141"/>
      <c r="N32" s="28"/>
      <c r="O32" s="141"/>
      <c r="P32" s="29" t="str">
        <f t="shared" si="8"/>
        <v/>
      </c>
      <c r="Q32" s="27"/>
      <c r="R32" s="27"/>
      <c r="S32" s="30" t="str">
        <f t="shared" si="9"/>
        <v/>
      </c>
      <c r="T32" s="31"/>
      <c r="U32" s="31"/>
      <c r="V32" s="139"/>
      <c r="W32" s="67"/>
      <c r="X32" s="70"/>
      <c r="Y32" s="109"/>
      <c r="Z32" s="118"/>
      <c r="AA32" s="119"/>
      <c r="AC32" s="6" t="str">
        <f t="shared" si="2"/>
        <v/>
      </c>
      <c r="AD32" s="129">
        <f t="shared" si="10"/>
        <v>0</v>
      </c>
      <c r="AE32" s="129">
        <f t="shared" si="11"/>
        <v>0</v>
      </c>
      <c r="AF32" s="129" t="str">
        <f t="shared" si="12"/>
        <v/>
      </c>
      <c r="AG32" s="10">
        <f t="shared" si="13"/>
        <v>0</v>
      </c>
      <c r="AH32" s="10">
        <f t="shared" si="14"/>
        <v>0</v>
      </c>
    </row>
    <row r="33" spans="1:34" s="6" customFormat="1" ht="34.5" customHeight="1">
      <c r="A33" s="50">
        <f t="shared" si="3"/>
        <v>21</v>
      </c>
      <c r="B33" s="52" t="str">
        <f t="shared" si="4"/>
        <v/>
      </c>
      <c r="C33" s="131"/>
      <c r="D33" s="25" t="str">
        <f t="shared" si="5"/>
        <v/>
      </c>
      <c r="E33" s="25" t="str">
        <f t="shared" si="6"/>
        <v/>
      </c>
      <c r="F33" s="26"/>
      <c r="G33" s="26"/>
      <c r="H33" s="54" t="str">
        <f t="shared" si="7"/>
        <v/>
      </c>
      <c r="I33" s="53"/>
      <c r="J33" s="53"/>
      <c r="K33" s="27"/>
      <c r="L33" s="28"/>
      <c r="M33" s="141"/>
      <c r="N33" s="28"/>
      <c r="O33" s="141"/>
      <c r="P33" s="29" t="str">
        <f t="shared" si="8"/>
        <v/>
      </c>
      <c r="Q33" s="27"/>
      <c r="R33" s="27"/>
      <c r="S33" s="30" t="str">
        <f t="shared" si="9"/>
        <v/>
      </c>
      <c r="T33" s="31"/>
      <c r="U33" s="31"/>
      <c r="V33" s="139"/>
      <c r="W33" s="67"/>
      <c r="X33" s="70"/>
      <c r="Y33" s="109"/>
      <c r="Z33" s="118"/>
      <c r="AA33" s="119"/>
      <c r="AC33" s="6" t="str">
        <f t="shared" si="2"/>
        <v/>
      </c>
      <c r="AD33" s="129">
        <f t="shared" si="10"/>
        <v>0</v>
      </c>
      <c r="AE33" s="129">
        <f t="shared" si="11"/>
        <v>0</v>
      </c>
      <c r="AF33" s="129" t="str">
        <f t="shared" si="12"/>
        <v/>
      </c>
      <c r="AG33" s="10">
        <f t="shared" si="13"/>
        <v>0</v>
      </c>
      <c r="AH33" s="10">
        <f t="shared" si="14"/>
        <v>0</v>
      </c>
    </row>
    <row r="34" spans="1:34" s="6" customFormat="1" ht="34.5" customHeight="1">
      <c r="A34" s="50">
        <f t="shared" si="3"/>
        <v>22</v>
      </c>
      <c r="B34" s="52" t="str">
        <f t="shared" si="4"/>
        <v/>
      </c>
      <c r="C34" s="131"/>
      <c r="D34" s="25" t="str">
        <f t="shared" si="5"/>
        <v/>
      </c>
      <c r="E34" s="25" t="str">
        <f t="shared" si="6"/>
        <v/>
      </c>
      <c r="F34" s="26"/>
      <c r="G34" s="26"/>
      <c r="H34" s="54" t="str">
        <f t="shared" si="7"/>
        <v/>
      </c>
      <c r="I34" s="53"/>
      <c r="J34" s="53"/>
      <c r="K34" s="27"/>
      <c r="L34" s="28"/>
      <c r="M34" s="141"/>
      <c r="N34" s="28"/>
      <c r="O34" s="141"/>
      <c r="P34" s="29" t="str">
        <f t="shared" si="8"/>
        <v/>
      </c>
      <c r="Q34" s="27"/>
      <c r="R34" s="27"/>
      <c r="S34" s="30" t="str">
        <f t="shared" si="9"/>
        <v/>
      </c>
      <c r="T34" s="31"/>
      <c r="U34" s="31"/>
      <c r="V34" s="139"/>
      <c r="W34" s="67"/>
      <c r="X34" s="70"/>
      <c r="Y34" s="109"/>
      <c r="Z34" s="118"/>
      <c r="AA34" s="119"/>
      <c r="AC34" s="6" t="str">
        <f t="shared" si="2"/>
        <v/>
      </c>
      <c r="AD34" s="129">
        <f t="shared" si="10"/>
        <v>0</v>
      </c>
      <c r="AE34" s="129">
        <f t="shared" si="11"/>
        <v>0</v>
      </c>
      <c r="AF34" s="129" t="str">
        <f t="shared" si="12"/>
        <v/>
      </c>
      <c r="AG34" s="10">
        <f t="shared" si="13"/>
        <v>0</v>
      </c>
      <c r="AH34" s="10">
        <f t="shared" si="14"/>
        <v>0</v>
      </c>
    </row>
    <row r="35" spans="1:34" s="6" customFormat="1" ht="34.5" customHeight="1">
      <c r="A35" s="50">
        <f t="shared" si="3"/>
        <v>23</v>
      </c>
      <c r="B35" s="52" t="str">
        <f t="shared" si="4"/>
        <v/>
      </c>
      <c r="C35" s="131"/>
      <c r="D35" s="25" t="str">
        <f t="shared" si="5"/>
        <v/>
      </c>
      <c r="E35" s="25" t="str">
        <f t="shared" si="6"/>
        <v/>
      </c>
      <c r="F35" s="26"/>
      <c r="G35" s="26"/>
      <c r="H35" s="54" t="str">
        <f t="shared" si="7"/>
        <v/>
      </c>
      <c r="I35" s="53"/>
      <c r="J35" s="53"/>
      <c r="K35" s="27"/>
      <c r="L35" s="28"/>
      <c r="M35" s="141"/>
      <c r="N35" s="28"/>
      <c r="O35" s="141"/>
      <c r="P35" s="29" t="str">
        <f t="shared" si="8"/>
        <v/>
      </c>
      <c r="Q35" s="27"/>
      <c r="R35" s="27"/>
      <c r="S35" s="30" t="str">
        <f t="shared" si="9"/>
        <v/>
      </c>
      <c r="T35" s="31"/>
      <c r="U35" s="31"/>
      <c r="V35" s="139"/>
      <c r="W35" s="67"/>
      <c r="X35" s="70"/>
      <c r="Y35" s="109"/>
      <c r="Z35" s="118"/>
      <c r="AA35" s="119"/>
      <c r="AC35" s="6" t="str">
        <f t="shared" si="2"/>
        <v/>
      </c>
      <c r="AD35" s="129">
        <f t="shared" si="10"/>
        <v>0</v>
      </c>
      <c r="AE35" s="129">
        <f t="shared" si="11"/>
        <v>0</v>
      </c>
      <c r="AF35" s="129" t="str">
        <f t="shared" si="12"/>
        <v/>
      </c>
      <c r="AG35" s="10">
        <f t="shared" si="13"/>
        <v>0</v>
      </c>
      <c r="AH35" s="10">
        <f t="shared" si="14"/>
        <v>0</v>
      </c>
    </row>
    <row r="36" spans="1:34" s="6" customFormat="1" ht="34.5" customHeight="1">
      <c r="A36" s="50">
        <f t="shared" si="3"/>
        <v>24</v>
      </c>
      <c r="B36" s="52" t="str">
        <f t="shared" si="4"/>
        <v/>
      </c>
      <c r="C36" s="131"/>
      <c r="D36" s="25" t="str">
        <f t="shared" si="5"/>
        <v/>
      </c>
      <c r="E36" s="25" t="str">
        <f t="shared" si="6"/>
        <v/>
      </c>
      <c r="F36" s="26"/>
      <c r="G36" s="26"/>
      <c r="H36" s="54" t="str">
        <f t="shared" si="7"/>
        <v/>
      </c>
      <c r="I36" s="53"/>
      <c r="J36" s="53"/>
      <c r="K36" s="27"/>
      <c r="L36" s="28"/>
      <c r="M36" s="141"/>
      <c r="N36" s="28"/>
      <c r="O36" s="141"/>
      <c r="P36" s="29" t="str">
        <f t="shared" si="8"/>
        <v/>
      </c>
      <c r="Q36" s="27"/>
      <c r="R36" s="27"/>
      <c r="S36" s="30" t="str">
        <f t="shared" si="9"/>
        <v/>
      </c>
      <c r="T36" s="31"/>
      <c r="U36" s="31"/>
      <c r="V36" s="139"/>
      <c r="W36" s="67"/>
      <c r="X36" s="70"/>
      <c r="Y36" s="109"/>
      <c r="Z36" s="118"/>
      <c r="AA36" s="119"/>
      <c r="AC36" s="6" t="str">
        <f t="shared" si="2"/>
        <v/>
      </c>
      <c r="AD36" s="129">
        <f t="shared" si="10"/>
        <v>0</v>
      </c>
      <c r="AE36" s="129">
        <f t="shared" si="11"/>
        <v>0</v>
      </c>
      <c r="AF36" s="129" t="str">
        <f t="shared" si="12"/>
        <v/>
      </c>
      <c r="AG36" s="10">
        <f t="shared" si="13"/>
        <v>0</v>
      </c>
      <c r="AH36" s="10">
        <f t="shared" si="14"/>
        <v>0</v>
      </c>
    </row>
    <row r="37" spans="1:34" s="6" customFormat="1" ht="34.5" customHeight="1">
      <c r="A37" s="50">
        <f t="shared" si="3"/>
        <v>25</v>
      </c>
      <c r="B37" s="52" t="str">
        <f t="shared" si="4"/>
        <v/>
      </c>
      <c r="C37" s="131"/>
      <c r="D37" s="25" t="str">
        <f t="shared" si="5"/>
        <v/>
      </c>
      <c r="E37" s="25" t="str">
        <f t="shared" si="6"/>
        <v/>
      </c>
      <c r="F37" s="26"/>
      <c r="G37" s="26"/>
      <c r="H37" s="54" t="str">
        <f t="shared" si="7"/>
        <v/>
      </c>
      <c r="I37" s="53"/>
      <c r="J37" s="53"/>
      <c r="K37" s="27"/>
      <c r="L37" s="28"/>
      <c r="M37" s="141"/>
      <c r="N37" s="28"/>
      <c r="O37" s="141"/>
      <c r="P37" s="29" t="str">
        <f t="shared" si="8"/>
        <v/>
      </c>
      <c r="Q37" s="27"/>
      <c r="R37" s="27"/>
      <c r="S37" s="30" t="str">
        <f t="shared" si="9"/>
        <v/>
      </c>
      <c r="T37" s="31"/>
      <c r="U37" s="31"/>
      <c r="V37" s="139"/>
      <c r="W37" s="67"/>
      <c r="X37" s="70"/>
      <c r="Y37" s="109"/>
      <c r="Z37" s="118"/>
      <c r="AA37" s="119"/>
      <c r="AC37" s="6" t="str">
        <f t="shared" si="2"/>
        <v/>
      </c>
      <c r="AD37" s="129">
        <f t="shared" si="10"/>
        <v>0</v>
      </c>
      <c r="AE37" s="129">
        <f t="shared" si="11"/>
        <v>0</v>
      </c>
      <c r="AF37" s="129" t="str">
        <f t="shared" si="12"/>
        <v/>
      </c>
      <c r="AG37" s="10">
        <f t="shared" si="13"/>
        <v>0</v>
      </c>
      <c r="AH37" s="10">
        <f t="shared" si="14"/>
        <v>0</v>
      </c>
    </row>
    <row r="38" spans="1:34" s="6" customFormat="1" ht="34.5" customHeight="1">
      <c r="A38" s="50">
        <f t="shared" si="3"/>
        <v>26</v>
      </c>
      <c r="B38" s="52" t="str">
        <f t="shared" si="4"/>
        <v/>
      </c>
      <c r="C38" s="131"/>
      <c r="D38" s="25" t="str">
        <f t="shared" si="5"/>
        <v/>
      </c>
      <c r="E38" s="25" t="str">
        <f t="shared" si="6"/>
        <v/>
      </c>
      <c r="F38" s="26"/>
      <c r="G38" s="26"/>
      <c r="H38" s="54" t="str">
        <f t="shared" si="7"/>
        <v/>
      </c>
      <c r="I38" s="53"/>
      <c r="J38" s="53"/>
      <c r="K38" s="27"/>
      <c r="L38" s="28"/>
      <c r="M38" s="141"/>
      <c r="N38" s="28"/>
      <c r="O38" s="141"/>
      <c r="P38" s="29" t="str">
        <f t="shared" si="8"/>
        <v/>
      </c>
      <c r="Q38" s="27"/>
      <c r="R38" s="27"/>
      <c r="S38" s="30" t="str">
        <f t="shared" si="9"/>
        <v/>
      </c>
      <c r="T38" s="31"/>
      <c r="U38" s="31"/>
      <c r="V38" s="139"/>
      <c r="W38" s="67"/>
      <c r="X38" s="70"/>
      <c r="Y38" s="109"/>
      <c r="Z38" s="118"/>
      <c r="AA38" s="119"/>
      <c r="AC38" s="6" t="str">
        <f t="shared" si="2"/>
        <v/>
      </c>
      <c r="AD38" s="129">
        <f t="shared" si="10"/>
        <v>0</v>
      </c>
      <c r="AE38" s="129">
        <f t="shared" si="11"/>
        <v>0</v>
      </c>
      <c r="AF38" s="129" t="str">
        <f t="shared" si="12"/>
        <v/>
      </c>
      <c r="AG38" s="10">
        <f t="shared" si="13"/>
        <v>0</v>
      </c>
      <c r="AH38" s="10">
        <f t="shared" si="14"/>
        <v>0</v>
      </c>
    </row>
    <row r="39" spans="1:34" s="6" customFormat="1" ht="34.5" customHeight="1">
      <c r="A39" s="50">
        <f t="shared" si="3"/>
        <v>27</v>
      </c>
      <c r="B39" s="52" t="str">
        <f t="shared" si="4"/>
        <v/>
      </c>
      <c r="C39" s="131"/>
      <c r="D39" s="25" t="str">
        <f t="shared" si="5"/>
        <v/>
      </c>
      <c r="E39" s="25" t="str">
        <f t="shared" si="6"/>
        <v/>
      </c>
      <c r="F39" s="26"/>
      <c r="G39" s="26"/>
      <c r="H39" s="54" t="str">
        <f t="shared" si="7"/>
        <v/>
      </c>
      <c r="I39" s="53"/>
      <c r="J39" s="53"/>
      <c r="K39" s="27"/>
      <c r="L39" s="28"/>
      <c r="M39" s="141"/>
      <c r="N39" s="28"/>
      <c r="O39" s="141"/>
      <c r="P39" s="29" t="str">
        <f t="shared" si="8"/>
        <v/>
      </c>
      <c r="Q39" s="27"/>
      <c r="R39" s="27"/>
      <c r="S39" s="30" t="str">
        <f t="shared" si="9"/>
        <v/>
      </c>
      <c r="T39" s="31"/>
      <c r="U39" s="31"/>
      <c r="V39" s="139"/>
      <c r="W39" s="67"/>
      <c r="X39" s="70"/>
      <c r="Y39" s="109"/>
      <c r="Z39" s="118"/>
      <c r="AA39" s="119"/>
      <c r="AC39" s="6" t="str">
        <f t="shared" si="2"/>
        <v/>
      </c>
      <c r="AD39" s="129">
        <f t="shared" si="10"/>
        <v>0</v>
      </c>
      <c r="AE39" s="129">
        <f t="shared" si="11"/>
        <v>0</v>
      </c>
      <c r="AF39" s="129" t="str">
        <f t="shared" si="12"/>
        <v/>
      </c>
      <c r="AG39" s="10">
        <f t="shared" si="13"/>
        <v>0</v>
      </c>
      <c r="AH39" s="10">
        <f t="shared" si="14"/>
        <v>0</v>
      </c>
    </row>
    <row r="40" spans="1:34" s="6" customFormat="1" ht="34.5" customHeight="1">
      <c r="A40" s="50">
        <f t="shared" si="3"/>
        <v>28</v>
      </c>
      <c r="B40" s="52" t="str">
        <f t="shared" si="4"/>
        <v/>
      </c>
      <c r="C40" s="131"/>
      <c r="D40" s="25" t="str">
        <f t="shared" si="5"/>
        <v/>
      </c>
      <c r="E40" s="25" t="str">
        <f t="shared" si="6"/>
        <v/>
      </c>
      <c r="F40" s="26"/>
      <c r="G40" s="26"/>
      <c r="H40" s="54" t="str">
        <f t="shared" si="7"/>
        <v/>
      </c>
      <c r="I40" s="53"/>
      <c r="J40" s="53"/>
      <c r="K40" s="27"/>
      <c r="L40" s="28"/>
      <c r="M40" s="141"/>
      <c r="N40" s="28"/>
      <c r="O40" s="141"/>
      <c r="P40" s="29" t="str">
        <f t="shared" si="8"/>
        <v/>
      </c>
      <c r="Q40" s="27"/>
      <c r="R40" s="27"/>
      <c r="S40" s="30" t="str">
        <f t="shared" si="9"/>
        <v/>
      </c>
      <c r="T40" s="31"/>
      <c r="U40" s="31"/>
      <c r="V40" s="139"/>
      <c r="W40" s="67"/>
      <c r="X40" s="70"/>
      <c r="Y40" s="109"/>
      <c r="Z40" s="118"/>
      <c r="AA40" s="119"/>
      <c r="AC40" s="6" t="str">
        <f t="shared" si="2"/>
        <v/>
      </c>
      <c r="AD40" s="129">
        <f t="shared" si="10"/>
        <v>0</v>
      </c>
      <c r="AE40" s="129">
        <f t="shared" si="11"/>
        <v>0</v>
      </c>
      <c r="AF40" s="129" t="str">
        <f t="shared" si="12"/>
        <v/>
      </c>
      <c r="AG40" s="10">
        <f t="shared" si="13"/>
        <v>0</v>
      </c>
      <c r="AH40" s="10">
        <f t="shared" si="14"/>
        <v>0</v>
      </c>
    </row>
    <row r="41" spans="1:34" s="6" customFormat="1" ht="34.5" customHeight="1">
      <c r="A41" s="50">
        <f t="shared" si="3"/>
        <v>29</v>
      </c>
      <c r="B41" s="52" t="str">
        <f t="shared" si="4"/>
        <v/>
      </c>
      <c r="C41" s="131"/>
      <c r="D41" s="25" t="str">
        <f t="shared" si="5"/>
        <v/>
      </c>
      <c r="E41" s="25" t="str">
        <f t="shared" si="6"/>
        <v/>
      </c>
      <c r="F41" s="26"/>
      <c r="G41" s="26"/>
      <c r="H41" s="54" t="str">
        <f t="shared" si="7"/>
        <v/>
      </c>
      <c r="I41" s="53"/>
      <c r="J41" s="53"/>
      <c r="K41" s="27"/>
      <c r="L41" s="28"/>
      <c r="M41" s="141"/>
      <c r="N41" s="28"/>
      <c r="O41" s="141"/>
      <c r="P41" s="29" t="str">
        <f t="shared" si="8"/>
        <v/>
      </c>
      <c r="Q41" s="27"/>
      <c r="R41" s="27"/>
      <c r="S41" s="30" t="str">
        <f t="shared" si="9"/>
        <v/>
      </c>
      <c r="T41" s="31"/>
      <c r="U41" s="31"/>
      <c r="V41" s="139"/>
      <c r="W41" s="67"/>
      <c r="X41" s="70"/>
      <c r="Y41" s="109"/>
      <c r="Z41" s="118"/>
      <c r="AA41" s="119"/>
      <c r="AC41" s="6" t="str">
        <f t="shared" si="2"/>
        <v/>
      </c>
      <c r="AD41" s="129">
        <f t="shared" si="10"/>
        <v>0</v>
      </c>
      <c r="AE41" s="129">
        <f t="shared" si="11"/>
        <v>0</v>
      </c>
      <c r="AF41" s="129" t="str">
        <f t="shared" si="12"/>
        <v/>
      </c>
      <c r="AG41" s="10">
        <f t="shared" si="13"/>
        <v>0</v>
      </c>
      <c r="AH41" s="10">
        <f t="shared" si="14"/>
        <v>0</v>
      </c>
    </row>
    <row r="42" spans="1:34" s="6" customFormat="1" ht="34.5" customHeight="1">
      <c r="A42" s="50">
        <f t="shared" si="3"/>
        <v>30</v>
      </c>
      <c r="B42" s="52" t="str">
        <f t="shared" si="4"/>
        <v/>
      </c>
      <c r="C42" s="131"/>
      <c r="D42" s="25" t="str">
        <f t="shared" si="5"/>
        <v/>
      </c>
      <c r="E42" s="25" t="str">
        <f t="shared" si="6"/>
        <v/>
      </c>
      <c r="F42" s="26"/>
      <c r="G42" s="26"/>
      <c r="H42" s="54" t="str">
        <f t="shared" si="7"/>
        <v/>
      </c>
      <c r="I42" s="53"/>
      <c r="J42" s="53"/>
      <c r="K42" s="27"/>
      <c r="L42" s="28"/>
      <c r="M42" s="141"/>
      <c r="N42" s="28"/>
      <c r="O42" s="141"/>
      <c r="P42" s="29" t="str">
        <f t="shared" si="8"/>
        <v/>
      </c>
      <c r="Q42" s="27"/>
      <c r="R42" s="27"/>
      <c r="S42" s="30" t="str">
        <f t="shared" si="9"/>
        <v/>
      </c>
      <c r="T42" s="31"/>
      <c r="U42" s="31"/>
      <c r="V42" s="139"/>
      <c r="W42" s="67"/>
      <c r="X42" s="70"/>
      <c r="Y42" s="109"/>
      <c r="Z42" s="118"/>
      <c r="AA42" s="119"/>
      <c r="AC42" s="6" t="str">
        <f t="shared" si="2"/>
        <v/>
      </c>
      <c r="AD42" s="129">
        <f t="shared" si="10"/>
        <v>0</v>
      </c>
      <c r="AE42" s="129">
        <f t="shared" si="11"/>
        <v>0</v>
      </c>
      <c r="AF42" s="129" t="str">
        <f t="shared" si="12"/>
        <v/>
      </c>
      <c r="AG42" s="10">
        <f t="shared" si="13"/>
        <v>0</v>
      </c>
      <c r="AH42" s="10">
        <f t="shared" si="14"/>
        <v>0</v>
      </c>
    </row>
    <row r="43" spans="1:34" s="6" customFormat="1" ht="34.5" customHeight="1">
      <c r="A43" s="50">
        <f t="shared" si="3"/>
        <v>31</v>
      </c>
      <c r="B43" s="52" t="str">
        <f t="shared" si="4"/>
        <v/>
      </c>
      <c r="C43" s="131"/>
      <c r="D43" s="25" t="str">
        <f t="shared" si="5"/>
        <v/>
      </c>
      <c r="E43" s="25" t="str">
        <f t="shared" si="6"/>
        <v/>
      </c>
      <c r="F43" s="26"/>
      <c r="G43" s="26"/>
      <c r="H43" s="54" t="str">
        <f t="shared" si="7"/>
        <v/>
      </c>
      <c r="I43" s="53"/>
      <c r="J43" s="53"/>
      <c r="K43" s="27"/>
      <c r="L43" s="28"/>
      <c r="M43" s="141"/>
      <c r="N43" s="28"/>
      <c r="O43" s="141"/>
      <c r="P43" s="29" t="str">
        <f t="shared" si="8"/>
        <v/>
      </c>
      <c r="Q43" s="27"/>
      <c r="R43" s="27"/>
      <c r="S43" s="30" t="str">
        <f t="shared" si="9"/>
        <v/>
      </c>
      <c r="T43" s="31"/>
      <c r="U43" s="31"/>
      <c r="V43" s="139"/>
      <c r="W43" s="67"/>
      <c r="X43" s="70"/>
      <c r="Y43" s="109"/>
      <c r="Z43" s="118"/>
      <c r="AA43" s="119"/>
      <c r="AC43" s="6" t="str">
        <f t="shared" si="2"/>
        <v/>
      </c>
      <c r="AD43" s="129">
        <f t="shared" si="10"/>
        <v>0</v>
      </c>
      <c r="AE43" s="129">
        <f t="shared" si="11"/>
        <v>0</v>
      </c>
      <c r="AF43" s="129" t="str">
        <f t="shared" si="12"/>
        <v/>
      </c>
      <c r="AG43" s="10">
        <f t="shared" si="13"/>
        <v>0</v>
      </c>
      <c r="AH43" s="10">
        <f t="shared" si="14"/>
        <v>0</v>
      </c>
    </row>
    <row r="44" spans="1:34" s="6" customFormat="1" ht="34.5" customHeight="1">
      <c r="A44" s="50">
        <f t="shared" si="3"/>
        <v>32</v>
      </c>
      <c r="B44" s="52" t="str">
        <f t="shared" si="4"/>
        <v/>
      </c>
      <c r="C44" s="131"/>
      <c r="D44" s="25" t="str">
        <f t="shared" si="5"/>
        <v/>
      </c>
      <c r="E44" s="25" t="str">
        <f t="shared" si="6"/>
        <v/>
      </c>
      <c r="F44" s="26"/>
      <c r="G44" s="26"/>
      <c r="H44" s="54" t="str">
        <f t="shared" si="7"/>
        <v/>
      </c>
      <c r="I44" s="53"/>
      <c r="J44" s="53"/>
      <c r="K44" s="27"/>
      <c r="L44" s="28"/>
      <c r="M44" s="141"/>
      <c r="N44" s="28"/>
      <c r="O44" s="141"/>
      <c r="P44" s="29" t="str">
        <f t="shared" si="8"/>
        <v/>
      </c>
      <c r="Q44" s="27"/>
      <c r="R44" s="27"/>
      <c r="S44" s="30" t="str">
        <f t="shared" si="9"/>
        <v/>
      </c>
      <c r="T44" s="31"/>
      <c r="U44" s="31"/>
      <c r="V44" s="139"/>
      <c r="W44" s="67"/>
      <c r="X44" s="70"/>
      <c r="Y44" s="109"/>
      <c r="Z44" s="118"/>
      <c r="AA44" s="119"/>
      <c r="AC44" s="6" t="str">
        <f t="shared" si="2"/>
        <v/>
      </c>
      <c r="AD44" s="129">
        <f t="shared" si="10"/>
        <v>0</v>
      </c>
      <c r="AE44" s="129">
        <f t="shared" si="11"/>
        <v>0</v>
      </c>
      <c r="AF44" s="129" t="str">
        <f t="shared" si="12"/>
        <v/>
      </c>
      <c r="AG44" s="10">
        <f t="shared" si="13"/>
        <v>0</v>
      </c>
      <c r="AH44" s="10">
        <f t="shared" si="14"/>
        <v>0</v>
      </c>
    </row>
    <row r="45" spans="1:34" s="6" customFormat="1" ht="34.5" customHeight="1">
      <c r="A45" s="50">
        <f t="shared" si="3"/>
        <v>33</v>
      </c>
      <c r="B45" s="52" t="str">
        <f t="shared" si="4"/>
        <v/>
      </c>
      <c r="C45" s="131"/>
      <c r="D45" s="25" t="str">
        <f t="shared" si="5"/>
        <v/>
      </c>
      <c r="E45" s="25" t="str">
        <f t="shared" si="6"/>
        <v/>
      </c>
      <c r="F45" s="26"/>
      <c r="G45" s="26"/>
      <c r="H45" s="54" t="str">
        <f t="shared" si="7"/>
        <v/>
      </c>
      <c r="I45" s="53"/>
      <c r="J45" s="53"/>
      <c r="K45" s="27"/>
      <c r="L45" s="28"/>
      <c r="M45" s="141"/>
      <c r="N45" s="28"/>
      <c r="O45" s="141"/>
      <c r="P45" s="29" t="str">
        <f t="shared" si="8"/>
        <v/>
      </c>
      <c r="Q45" s="27"/>
      <c r="R45" s="27"/>
      <c r="S45" s="30" t="str">
        <f t="shared" si="9"/>
        <v/>
      </c>
      <c r="T45" s="31"/>
      <c r="U45" s="31"/>
      <c r="V45" s="139"/>
      <c r="W45" s="67"/>
      <c r="X45" s="70"/>
      <c r="Y45" s="109"/>
      <c r="Z45" s="118"/>
      <c r="AA45" s="119"/>
      <c r="AC45" s="6" t="str">
        <f t="shared" si="2"/>
        <v/>
      </c>
      <c r="AD45" s="129">
        <f t="shared" si="10"/>
        <v>0</v>
      </c>
      <c r="AE45" s="129">
        <f t="shared" si="11"/>
        <v>0</v>
      </c>
      <c r="AF45" s="129" t="str">
        <f t="shared" si="12"/>
        <v/>
      </c>
      <c r="AG45" s="10">
        <f t="shared" si="13"/>
        <v>0</v>
      </c>
      <c r="AH45" s="10">
        <f t="shared" si="14"/>
        <v>0</v>
      </c>
    </row>
    <row r="46" spans="1:34" s="6" customFormat="1" ht="34.5" customHeight="1">
      <c r="A46" s="50">
        <f t="shared" si="3"/>
        <v>34</v>
      </c>
      <c r="B46" s="52" t="str">
        <f t="shared" si="4"/>
        <v/>
      </c>
      <c r="C46" s="131"/>
      <c r="D46" s="25" t="str">
        <f t="shared" si="5"/>
        <v/>
      </c>
      <c r="E46" s="25" t="str">
        <f t="shared" si="6"/>
        <v/>
      </c>
      <c r="F46" s="26"/>
      <c r="G46" s="26"/>
      <c r="H46" s="54" t="str">
        <f t="shared" si="7"/>
        <v/>
      </c>
      <c r="I46" s="53"/>
      <c r="J46" s="53"/>
      <c r="K46" s="27"/>
      <c r="L46" s="28"/>
      <c r="M46" s="141"/>
      <c r="N46" s="28"/>
      <c r="O46" s="141"/>
      <c r="P46" s="29" t="str">
        <f t="shared" si="8"/>
        <v/>
      </c>
      <c r="Q46" s="27"/>
      <c r="R46" s="27"/>
      <c r="S46" s="30" t="str">
        <f t="shared" si="9"/>
        <v/>
      </c>
      <c r="T46" s="31"/>
      <c r="U46" s="31"/>
      <c r="V46" s="139"/>
      <c r="W46" s="67"/>
      <c r="X46" s="70"/>
      <c r="Y46" s="109"/>
      <c r="Z46" s="118"/>
      <c r="AA46" s="119"/>
      <c r="AC46" s="6" t="str">
        <f t="shared" si="2"/>
        <v/>
      </c>
      <c r="AD46" s="129">
        <f t="shared" si="10"/>
        <v>0</v>
      </c>
      <c r="AE46" s="129">
        <f t="shared" si="11"/>
        <v>0</v>
      </c>
      <c r="AF46" s="129" t="str">
        <f t="shared" si="12"/>
        <v/>
      </c>
      <c r="AG46" s="10">
        <f t="shared" si="13"/>
        <v>0</v>
      </c>
      <c r="AH46" s="10">
        <f t="shared" si="14"/>
        <v>0</v>
      </c>
    </row>
    <row r="47" spans="1:34" s="6" customFormat="1" ht="34.5" customHeight="1">
      <c r="A47" s="50">
        <f t="shared" si="3"/>
        <v>35</v>
      </c>
      <c r="B47" s="52" t="str">
        <f t="shared" si="4"/>
        <v/>
      </c>
      <c r="C47" s="131"/>
      <c r="D47" s="25" t="str">
        <f t="shared" si="5"/>
        <v/>
      </c>
      <c r="E47" s="25" t="str">
        <f t="shared" si="6"/>
        <v/>
      </c>
      <c r="F47" s="26"/>
      <c r="G47" s="26"/>
      <c r="H47" s="54" t="str">
        <f t="shared" si="7"/>
        <v/>
      </c>
      <c r="I47" s="53"/>
      <c r="J47" s="53"/>
      <c r="K47" s="27"/>
      <c r="L47" s="28"/>
      <c r="M47" s="141"/>
      <c r="N47" s="28"/>
      <c r="O47" s="141"/>
      <c r="P47" s="29" t="str">
        <f t="shared" si="8"/>
        <v/>
      </c>
      <c r="Q47" s="27"/>
      <c r="R47" s="27"/>
      <c r="S47" s="30" t="str">
        <f t="shared" si="9"/>
        <v/>
      </c>
      <c r="T47" s="31"/>
      <c r="U47" s="31"/>
      <c r="V47" s="139"/>
      <c r="W47" s="67"/>
      <c r="X47" s="70"/>
      <c r="Y47" s="109"/>
      <c r="Z47" s="118"/>
      <c r="AA47" s="119"/>
      <c r="AC47" s="6" t="str">
        <f t="shared" si="2"/>
        <v/>
      </c>
      <c r="AD47" s="129">
        <f t="shared" si="10"/>
        <v>0</v>
      </c>
      <c r="AE47" s="129">
        <f t="shared" si="11"/>
        <v>0</v>
      </c>
      <c r="AF47" s="129" t="str">
        <f t="shared" si="12"/>
        <v/>
      </c>
      <c r="AG47" s="10">
        <f t="shared" si="13"/>
        <v>0</v>
      </c>
      <c r="AH47" s="10">
        <f t="shared" si="14"/>
        <v>0</v>
      </c>
    </row>
    <row r="48" spans="1:34" s="6" customFormat="1" ht="34.5" customHeight="1">
      <c r="A48" s="50">
        <f t="shared" si="3"/>
        <v>36</v>
      </c>
      <c r="B48" s="52" t="str">
        <f t="shared" si="4"/>
        <v/>
      </c>
      <c r="C48" s="131"/>
      <c r="D48" s="25" t="str">
        <f t="shared" si="5"/>
        <v/>
      </c>
      <c r="E48" s="25" t="str">
        <f t="shared" si="6"/>
        <v/>
      </c>
      <c r="F48" s="26"/>
      <c r="G48" s="26"/>
      <c r="H48" s="54" t="str">
        <f t="shared" si="7"/>
        <v/>
      </c>
      <c r="I48" s="53"/>
      <c r="J48" s="53"/>
      <c r="K48" s="27"/>
      <c r="L48" s="28"/>
      <c r="M48" s="141"/>
      <c r="N48" s="28"/>
      <c r="O48" s="141"/>
      <c r="P48" s="29" t="str">
        <f t="shared" si="8"/>
        <v/>
      </c>
      <c r="Q48" s="27"/>
      <c r="R48" s="27"/>
      <c r="S48" s="30" t="str">
        <f t="shared" si="9"/>
        <v/>
      </c>
      <c r="T48" s="31"/>
      <c r="U48" s="31"/>
      <c r="V48" s="139"/>
      <c r="W48" s="67"/>
      <c r="X48" s="70"/>
      <c r="Y48" s="109"/>
      <c r="Z48" s="118"/>
      <c r="AA48" s="119"/>
      <c r="AC48" s="6" t="str">
        <f t="shared" si="2"/>
        <v/>
      </c>
      <c r="AD48" s="129">
        <f t="shared" si="10"/>
        <v>0</v>
      </c>
      <c r="AE48" s="129">
        <f t="shared" si="11"/>
        <v>0</v>
      </c>
      <c r="AF48" s="129" t="str">
        <f t="shared" si="12"/>
        <v/>
      </c>
      <c r="AG48" s="10">
        <f t="shared" si="13"/>
        <v>0</v>
      </c>
      <c r="AH48" s="10">
        <f t="shared" si="14"/>
        <v>0</v>
      </c>
    </row>
    <row r="49" spans="1:34" s="6" customFormat="1" ht="34.5" customHeight="1">
      <c r="A49" s="50">
        <f t="shared" si="3"/>
        <v>37</v>
      </c>
      <c r="B49" s="52" t="str">
        <f t="shared" si="4"/>
        <v/>
      </c>
      <c r="C49" s="131"/>
      <c r="D49" s="25" t="str">
        <f t="shared" si="5"/>
        <v/>
      </c>
      <c r="E49" s="25" t="str">
        <f t="shared" si="6"/>
        <v/>
      </c>
      <c r="F49" s="26"/>
      <c r="G49" s="26"/>
      <c r="H49" s="54" t="str">
        <f t="shared" si="7"/>
        <v/>
      </c>
      <c r="I49" s="53"/>
      <c r="J49" s="53"/>
      <c r="K49" s="27"/>
      <c r="L49" s="28"/>
      <c r="M49" s="141"/>
      <c r="N49" s="28"/>
      <c r="O49" s="141"/>
      <c r="P49" s="29" t="str">
        <f t="shared" si="8"/>
        <v/>
      </c>
      <c r="Q49" s="27"/>
      <c r="R49" s="27"/>
      <c r="S49" s="30" t="str">
        <f t="shared" si="9"/>
        <v/>
      </c>
      <c r="T49" s="31"/>
      <c r="U49" s="31"/>
      <c r="V49" s="139"/>
      <c r="W49" s="67"/>
      <c r="X49" s="70"/>
      <c r="Y49" s="109"/>
      <c r="Z49" s="118"/>
      <c r="AA49" s="119"/>
      <c r="AC49" s="6" t="str">
        <f t="shared" si="2"/>
        <v/>
      </c>
      <c r="AD49" s="129">
        <f t="shared" si="10"/>
        <v>0</v>
      </c>
      <c r="AE49" s="129">
        <f t="shared" si="11"/>
        <v>0</v>
      </c>
      <c r="AF49" s="129" t="str">
        <f t="shared" si="12"/>
        <v/>
      </c>
      <c r="AG49" s="10">
        <f t="shared" si="13"/>
        <v>0</v>
      </c>
      <c r="AH49" s="10">
        <f t="shared" si="14"/>
        <v>0</v>
      </c>
    </row>
    <row r="50" spans="1:34" s="6" customFormat="1" ht="34.5" customHeight="1">
      <c r="A50" s="50">
        <f t="shared" si="3"/>
        <v>38</v>
      </c>
      <c r="B50" s="52" t="str">
        <f t="shared" si="4"/>
        <v/>
      </c>
      <c r="C50" s="131"/>
      <c r="D50" s="25" t="str">
        <f t="shared" si="5"/>
        <v/>
      </c>
      <c r="E50" s="25" t="str">
        <f t="shared" si="6"/>
        <v/>
      </c>
      <c r="F50" s="26"/>
      <c r="G50" s="26"/>
      <c r="H50" s="54" t="str">
        <f t="shared" si="7"/>
        <v/>
      </c>
      <c r="I50" s="53"/>
      <c r="J50" s="53"/>
      <c r="K50" s="27"/>
      <c r="L50" s="28"/>
      <c r="M50" s="141"/>
      <c r="N50" s="28"/>
      <c r="O50" s="141"/>
      <c r="P50" s="29" t="str">
        <f t="shared" si="8"/>
        <v/>
      </c>
      <c r="Q50" s="27"/>
      <c r="R50" s="27"/>
      <c r="S50" s="30" t="str">
        <f t="shared" si="9"/>
        <v/>
      </c>
      <c r="T50" s="31"/>
      <c r="U50" s="31"/>
      <c r="V50" s="139"/>
      <c r="W50" s="67"/>
      <c r="X50" s="70"/>
      <c r="Y50" s="109"/>
      <c r="Z50" s="118"/>
      <c r="AA50" s="119"/>
      <c r="AC50" s="6" t="str">
        <f t="shared" si="2"/>
        <v/>
      </c>
      <c r="AD50" s="129">
        <f t="shared" si="10"/>
        <v>0</v>
      </c>
      <c r="AE50" s="129">
        <f t="shared" si="11"/>
        <v>0</v>
      </c>
      <c r="AF50" s="129" t="str">
        <f t="shared" si="12"/>
        <v/>
      </c>
      <c r="AG50" s="10">
        <f t="shared" si="13"/>
        <v>0</v>
      </c>
      <c r="AH50" s="10">
        <f t="shared" si="14"/>
        <v>0</v>
      </c>
    </row>
    <row r="51" spans="1:34" s="6" customFormat="1" ht="34.5" customHeight="1">
      <c r="A51" s="50">
        <f t="shared" si="3"/>
        <v>39</v>
      </c>
      <c r="B51" s="52" t="str">
        <f t="shared" si="4"/>
        <v/>
      </c>
      <c r="C51" s="131"/>
      <c r="D51" s="25" t="str">
        <f t="shared" si="5"/>
        <v/>
      </c>
      <c r="E51" s="25" t="str">
        <f t="shared" si="6"/>
        <v/>
      </c>
      <c r="F51" s="26"/>
      <c r="G51" s="26"/>
      <c r="H51" s="54" t="str">
        <f t="shared" si="7"/>
        <v/>
      </c>
      <c r="I51" s="53"/>
      <c r="J51" s="53"/>
      <c r="K51" s="27"/>
      <c r="L51" s="28"/>
      <c r="M51" s="141"/>
      <c r="N51" s="28"/>
      <c r="O51" s="141"/>
      <c r="P51" s="29" t="str">
        <f t="shared" si="8"/>
        <v/>
      </c>
      <c r="Q51" s="27"/>
      <c r="R51" s="27"/>
      <c r="S51" s="30" t="str">
        <f t="shared" si="9"/>
        <v/>
      </c>
      <c r="T51" s="31"/>
      <c r="U51" s="31"/>
      <c r="V51" s="139"/>
      <c r="W51" s="67"/>
      <c r="X51" s="70"/>
      <c r="Y51" s="109"/>
      <c r="Z51" s="118"/>
      <c r="AA51" s="119"/>
      <c r="AC51" s="6" t="str">
        <f t="shared" si="2"/>
        <v/>
      </c>
      <c r="AD51" s="129">
        <f t="shared" si="10"/>
        <v>0</v>
      </c>
      <c r="AE51" s="129">
        <f t="shared" si="11"/>
        <v>0</v>
      </c>
      <c r="AF51" s="129" t="str">
        <f t="shared" si="12"/>
        <v/>
      </c>
      <c r="AG51" s="10">
        <f t="shared" si="13"/>
        <v>0</v>
      </c>
      <c r="AH51" s="10">
        <f t="shared" si="14"/>
        <v>0</v>
      </c>
    </row>
    <row r="52" spans="1:34" s="6" customFormat="1" ht="34.5" customHeight="1">
      <c r="A52" s="50">
        <f t="shared" si="3"/>
        <v>40</v>
      </c>
      <c r="B52" s="52" t="str">
        <f t="shared" si="4"/>
        <v/>
      </c>
      <c r="C52" s="131"/>
      <c r="D52" s="25" t="str">
        <f t="shared" si="5"/>
        <v/>
      </c>
      <c r="E52" s="25" t="str">
        <f t="shared" si="6"/>
        <v/>
      </c>
      <c r="F52" s="26"/>
      <c r="G52" s="26"/>
      <c r="H52" s="54" t="str">
        <f t="shared" si="7"/>
        <v/>
      </c>
      <c r="I52" s="53"/>
      <c r="J52" s="53"/>
      <c r="K52" s="27"/>
      <c r="L52" s="28"/>
      <c r="M52" s="141"/>
      <c r="N52" s="28"/>
      <c r="O52" s="141"/>
      <c r="P52" s="29" t="str">
        <f t="shared" si="8"/>
        <v/>
      </c>
      <c r="Q52" s="27"/>
      <c r="R52" s="27"/>
      <c r="S52" s="30" t="str">
        <f t="shared" si="9"/>
        <v/>
      </c>
      <c r="T52" s="31"/>
      <c r="U52" s="31"/>
      <c r="V52" s="139"/>
      <c r="W52" s="67"/>
      <c r="X52" s="70"/>
      <c r="Y52" s="109"/>
      <c r="Z52" s="118"/>
      <c r="AA52" s="119"/>
      <c r="AC52" s="6" t="str">
        <f t="shared" si="2"/>
        <v/>
      </c>
      <c r="AD52" s="129">
        <f t="shared" si="10"/>
        <v>0</v>
      </c>
      <c r="AE52" s="129">
        <f t="shared" si="11"/>
        <v>0</v>
      </c>
      <c r="AF52" s="129" t="str">
        <f t="shared" si="12"/>
        <v/>
      </c>
      <c r="AG52" s="10">
        <f t="shared" si="13"/>
        <v>0</v>
      </c>
      <c r="AH52" s="10">
        <f t="shared" si="14"/>
        <v>0</v>
      </c>
    </row>
    <row r="53" spans="1:34" s="6" customFormat="1" ht="34.5" customHeight="1">
      <c r="A53" s="50">
        <f t="shared" si="3"/>
        <v>41</v>
      </c>
      <c r="B53" s="52" t="str">
        <f t="shared" si="4"/>
        <v/>
      </c>
      <c r="C53" s="131"/>
      <c r="D53" s="25" t="str">
        <f t="shared" si="5"/>
        <v/>
      </c>
      <c r="E53" s="25" t="str">
        <f t="shared" si="6"/>
        <v/>
      </c>
      <c r="F53" s="26"/>
      <c r="G53" s="26"/>
      <c r="H53" s="54" t="str">
        <f t="shared" si="7"/>
        <v/>
      </c>
      <c r="I53" s="53"/>
      <c r="J53" s="53"/>
      <c r="K53" s="27"/>
      <c r="L53" s="28"/>
      <c r="M53" s="141"/>
      <c r="N53" s="28"/>
      <c r="O53" s="141"/>
      <c r="P53" s="29" t="str">
        <f t="shared" si="8"/>
        <v/>
      </c>
      <c r="Q53" s="27"/>
      <c r="R53" s="27"/>
      <c r="S53" s="30" t="str">
        <f t="shared" si="9"/>
        <v/>
      </c>
      <c r="T53" s="31"/>
      <c r="U53" s="31"/>
      <c r="V53" s="139"/>
      <c r="W53" s="67"/>
      <c r="X53" s="70"/>
      <c r="Y53" s="109"/>
      <c r="Z53" s="118"/>
      <c r="AA53" s="119"/>
      <c r="AC53" s="6" t="str">
        <f t="shared" si="2"/>
        <v/>
      </c>
      <c r="AD53" s="129">
        <f t="shared" si="10"/>
        <v>0</v>
      </c>
      <c r="AE53" s="129">
        <f t="shared" si="11"/>
        <v>0</v>
      </c>
      <c r="AF53" s="129" t="str">
        <f t="shared" si="12"/>
        <v/>
      </c>
      <c r="AG53" s="10">
        <f t="shared" si="13"/>
        <v>0</v>
      </c>
      <c r="AH53" s="10">
        <f t="shared" si="14"/>
        <v>0</v>
      </c>
    </row>
    <row r="54" spans="1:34" s="6" customFormat="1" ht="34.5" customHeight="1">
      <c r="A54" s="50">
        <f t="shared" si="3"/>
        <v>42</v>
      </c>
      <c r="B54" s="52" t="str">
        <f t="shared" si="4"/>
        <v/>
      </c>
      <c r="C54" s="131"/>
      <c r="D54" s="25" t="str">
        <f t="shared" si="5"/>
        <v/>
      </c>
      <c r="E54" s="25" t="str">
        <f t="shared" si="6"/>
        <v/>
      </c>
      <c r="F54" s="26"/>
      <c r="G54" s="26"/>
      <c r="H54" s="54" t="str">
        <f t="shared" si="7"/>
        <v/>
      </c>
      <c r="I54" s="53"/>
      <c r="J54" s="53"/>
      <c r="K54" s="27"/>
      <c r="L54" s="28"/>
      <c r="M54" s="141"/>
      <c r="N54" s="28"/>
      <c r="O54" s="141"/>
      <c r="P54" s="29" t="str">
        <f t="shared" si="8"/>
        <v/>
      </c>
      <c r="Q54" s="27"/>
      <c r="R54" s="27"/>
      <c r="S54" s="30" t="str">
        <f t="shared" si="9"/>
        <v/>
      </c>
      <c r="T54" s="31"/>
      <c r="U54" s="31"/>
      <c r="V54" s="139"/>
      <c r="W54" s="67"/>
      <c r="X54" s="70"/>
      <c r="Y54" s="109"/>
      <c r="Z54" s="118"/>
      <c r="AA54" s="119"/>
      <c r="AC54" s="6" t="str">
        <f t="shared" si="2"/>
        <v/>
      </c>
      <c r="AD54" s="129">
        <f t="shared" si="10"/>
        <v>0</v>
      </c>
      <c r="AE54" s="129">
        <f t="shared" si="11"/>
        <v>0</v>
      </c>
      <c r="AF54" s="129" t="str">
        <f t="shared" si="12"/>
        <v/>
      </c>
      <c r="AG54" s="10">
        <f t="shared" si="13"/>
        <v>0</v>
      </c>
      <c r="AH54" s="10">
        <f t="shared" si="14"/>
        <v>0</v>
      </c>
    </row>
    <row r="55" spans="1:34" s="6" customFormat="1" ht="34.5" customHeight="1">
      <c r="A55" s="50">
        <f t="shared" si="3"/>
        <v>43</v>
      </c>
      <c r="B55" s="52" t="str">
        <f t="shared" si="4"/>
        <v/>
      </c>
      <c r="C55" s="131"/>
      <c r="D55" s="25" t="str">
        <f t="shared" si="5"/>
        <v/>
      </c>
      <c r="E55" s="25" t="str">
        <f t="shared" si="6"/>
        <v/>
      </c>
      <c r="F55" s="26"/>
      <c r="G55" s="26"/>
      <c r="H55" s="54" t="str">
        <f t="shared" si="7"/>
        <v/>
      </c>
      <c r="I55" s="53"/>
      <c r="J55" s="53"/>
      <c r="K55" s="27"/>
      <c r="L55" s="28"/>
      <c r="M55" s="141"/>
      <c r="N55" s="28"/>
      <c r="O55" s="141"/>
      <c r="P55" s="29" t="str">
        <f t="shared" si="8"/>
        <v/>
      </c>
      <c r="Q55" s="27"/>
      <c r="R55" s="27"/>
      <c r="S55" s="30" t="str">
        <f t="shared" si="9"/>
        <v/>
      </c>
      <c r="T55" s="31"/>
      <c r="U55" s="31"/>
      <c r="V55" s="139"/>
      <c r="W55" s="67"/>
      <c r="X55" s="70"/>
      <c r="Y55" s="109"/>
      <c r="Z55" s="118"/>
      <c r="AA55" s="119"/>
      <c r="AC55" s="6" t="str">
        <f t="shared" si="2"/>
        <v/>
      </c>
      <c r="AD55" s="129">
        <f t="shared" si="10"/>
        <v>0</v>
      </c>
      <c r="AE55" s="129">
        <f t="shared" si="11"/>
        <v>0</v>
      </c>
      <c r="AF55" s="129" t="str">
        <f t="shared" si="12"/>
        <v/>
      </c>
      <c r="AG55" s="10">
        <f t="shared" si="13"/>
        <v>0</v>
      </c>
      <c r="AH55" s="10">
        <f t="shared" si="14"/>
        <v>0</v>
      </c>
    </row>
    <row r="56" spans="1:34" s="6" customFormat="1" ht="34.5" customHeight="1">
      <c r="A56" s="50">
        <f t="shared" si="3"/>
        <v>44</v>
      </c>
      <c r="B56" s="52" t="str">
        <f t="shared" si="4"/>
        <v/>
      </c>
      <c r="C56" s="131"/>
      <c r="D56" s="25" t="str">
        <f t="shared" si="5"/>
        <v/>
      </c>
      <c r="E56" s="25" t="str">
        <f t="shared" si="6"/>
        <v/>
      </c>
      <c r="F56" s="26"/>
      <c r="G56" s="26"/>
      <c r="H56" s="54" t="str">
        <f t="shared" si="7"/>
        <v/>
      </c>
      <c r="I56" s="53"/>
      <c r="J56" s="53"/>
      <c r="K56" s="27"/>
      <c r="L56" s="28"/>
      <c r="M56" s="141"/>
      <c r="N56" s="28"/>
      <c r="O56" s="141"/>
      <c r="P56" s="29" t="str">
        <f t="shared" si="8"/>
        <v/>
      </c>
      <c r="Q56" s="27"/>
      <c r="R56" s="27"/>
      <c r="S56" s="30" t="str">
        <f t="shared" si="9"/>
        <v/>
      </c>
      <c r="T56" s="31"/>
      <c r="U56" s="31"/>
      <c r="V56" s="139"/>
      <c r="W56" s="67"/>
      <c r="X56" s="70"/>
      <c r="Y56" s="109"/>
      <c r="Z56" s="118"/>
      <c r="AA56" s="119"/>
      <c r="AC56" s="6" t="str">
        <f t="shared" si="2"/>
        <v/>
      </c>
      <c r="AD56" s="129">
        <f t="shared" si="10"/>
        <v>0</v>
      </c>
      <c r="AE56" s="129">
        <f t="shared" si="11"/>
        <v>0</v>
      </c>
      <c r="AF56" s="129" t="str">
        <f t="shared" si="12"/>
        <v/>
      </c>
      <c r="AG56" s="10">
        <f t="shared" si="13"/>
        <v>0</v>
      </c>
      <c r="AH56" s="10">
        <f t="shared" si="14"/>
        <v>0</v>
      </c>
    </row>
    <row r="57" spans="1:34" s="6" customFormat="1" ht="34.5" customHeight="1">
      <c r="A57" s="50">
        <f t="shared" si="3"/>
        <v>45</v>
      </c>
      <c r="B57" s="52" t="str">
        <f t="shared" si="4"/>
        <v/>
      </c>
      <c r="C57" s="131"/>
      <c r="D57" s="25" t="str">
        <f t="shared" si="5"/>
        <v/>
      </c>
      <c r="E57" s="25" t="str">
        <f t="shared" si="6"/>
        <v/>
      </c>
      <c r="F57" s="26"/>
      <c r="G57" s="26"/>
      <c r="H57" s="54" t="str">
        <f t="shared" si="7"/>
        <v/>
      </c>
      <c r="I57" s="53"/>
      <c r="J57" s="53"/>
      <c r="K57" s="27"/>
      <c r="L57" s="28"/>
      <c r="M57" s="141"/>
      <c r="N57" s="28"/>
      <c r="O57" s="141"/>
      <c r="P57" s="29" t="str">
        <f t="shared" si="8"/>
        <v/>
      </c>
      <c r="Q57" s="27"/>
      <c r="R57" s="27"/>
      <c r="S57" s="30" t="str">
        <f t="shared" si="9"/>
        <v/>
      </c>
      <c r="T57" s="31"/>
      <c r="U57" s="31"/>
      <c r="V57" s="139"/>
      <c r="W57" s="67"/>
      <c r="X57" s="70"/>
      <c r="Y57" s="109"/>
      <c r="Z57" s="118"/>
      <c r="AA57" s="119"/>
      <c r="AC57" s="6" t="str">
        <f t="shared" si="2"/>
        <v/>
      </c>
      <c r="AD57" s="129">
        <f t="shared" si="10"/>
        <v>0</v>
      </c>
      <c r="AE57" s="129">
        <f t="shared" si="11"/>
        <v>0</v>
      </c>
      <c r="AF57" s="129" t="str">
        <f t="shared" si="12"/>
        <v/>
      </c>
      <c r="AG57" s="10">
        <f t="shared" si="13"/>
        <v>0</v>
      </c>
      <c r="AH57" s="10">
        <f t="shared" si="14"/>
        <v>0</v>
      </c>
    </row>
    <row r="58" spans="1:34" s="6" customFormat="1" ht="34.5" customHeight="1">
      <c r="A58" s="50">
        <f t="shared" si="3"/>
        <v>46</v>
      </c>
      <c r="B58" s="52" t="str">
        <f t="shared" si="4"/>
        <v/>
      </c>
      <c r="C58" s="131"/>
      <c r="D58" s="25" t="str">
        <f t="shared" si="5"/>
        <v/>
      </c>
      <c r="E58" s="25" t="str">
        <f t="shared" si="6"/>
        <v/>
      </c>
      <c r="F58" s="26"/>
      <c r="G58" s="26"/>
      <c r="H58" s="54" t="str">
        <f t="shared" si="7"/>
        <v/>
      </c>
      <c r="I58" s="53"/>
      <c r="J58" s="53"/>
      <c r="K58" s="27"/>
      <c r="L58" s="28"/>
      <c r="M58" s="141"/>
      <c r="N58" s="28"/>
      <c r="O58" s="141"/>
      <c r="P58" s="29" t="str">
        <f t="shared" si="8"/>
        <v/>
      </c>
      <c r="Q58" s="27"/>
      <c r="R58" s="27"/>
      <c r="S58" s="30" t="str">
        <f t="shared" si="9"/>
        <v/>
      </c>
      <c r="T58" s="31"/>
      <c r="U58" s="31"/>
      <c r="V58" s="139"/>
      <c r="W58" s="67"/>
      <c r="X58" s="70"/>
      <c r="Y58" s="109"/>
      <c r="Z58" s="118"/>
      <c r="AA58" s="119"/>
      <c r="AC58" s="6" t="str">
        <f t="shared" si="2"/>
        <v/>
      </c>
      <c r="AD58" s="129">
        <f t="shared" si="10"/>
        <v>0</v>
      </c>
      <c r="AE58" s="129">
        <f t="shared" si="11"/>
        <v>0</v>
      </c>
      <c r="AF58" s="129" t="str">
        <f t="shared" si="12"/>
        <v/>
      </c>
      <c r="AG58" s="10">
        <f t="shared" si="13"/>
        <v>0</v>
      </c>
      <c r="AH58" s="10">
        <f t="shared" si="14"/>
        <v>0</v>
      </c>
    </row>
    <row r="59" spans="1:34" s="6" customFormat="1" ht="34.5" customHeight="1">
      <c r="A59" s="50">
        <f t="shared" si="3"/>
        <v>47</v>
      </c>
      <c r="B59" s="52" t="str">
        <f t="shared" si="4"/>
        <v/>
      </c>
      <c r="C59" s="131"/>
      <c r="D59" s="25" t="str">
        <f t="shared" si="5"/>
        <v/>
      </c>
      <c r="E59" s="25" t="str">
        <f t="shared" si="6"/>
        <v/>
      </c>
      <c r="F59" s="26"/>
      <c r="G59" s="26"/>
      <c r="H59" s="54" t="str">
        <f t="shared" si="7"/>
        <v/>
      </c>
      <c r="I59" s="53"/>
      <c r="J59" s="53"/>
      <c r="K59" s="27"/>
      <c r="L59" s="28"/>
      <c r="M59" s="141"/>
      <c r="N59" s="28"/>
      <c r="O59" s="141"/>
      <c r="P59" s="29" t="str">
        <f t="shared" si="8"/>
        <v/>
      </c>
      <c r="Q59" s="27"/>
      <c r="R59" s="27"/>
      <c r="S59" s="30" t="str">
        <f t="shared" si="9"/>
        <v/>
      </c>
      <c r="T59" s="31"/>
      <c r="U59" s="31"/>
      <c r="V59" s="139"/>
      <c r="W59" s="67"/>
      <c r="X59" s="70"/>
      <c r="Y59" s="109"/>
      <c r="Z59" s="118"/>
      <c r="AA59" s="119"/>
      <c r="AC59" s="6" t="str">
        <f t="shared" si="2"/>
        <v/>
      </c>
      <c r="AD59" s="129">
        <f t="shared" si="10"/>
        <v>0</v>
      </c>
      <c r="AE59" s="129">
        <f t="shared" si="11"/>
        <v>0</v>
      </c>
      <c r="AF59" s="129" t="str">
        <f t="shared" si="12"/>
        <v/>
      </c>
      <c r="AG59" s="10">
        <f t="shared" si="13"/>
        <v>0</v>
      </c>
      <c r="AH59" s="10">
        <f t="shared" si="14"/>
        <v>0</v>
      </c>
    </row>
    <row r="60" spans="1:34" s="6" customFormat="1" ht="34.5" customHeight="1">
      <c r="A60" s="50">
        <f t="shared" si="3"/>
        <v>48</v>
      </c>
      <c r="B60" s="52" t="str">
        <f t="shared" si="4"/>
        <v/>
      </c>
      <c r="C60" s="131"/>
      <c r="D60" s="25" t="str">
        <f t="shared" si="5"/>
        <v/>
      </c>
      <c r="E60" s="25" t="str">
        <f t="shared" si="6"/>
        <v/>
      </c>
      <c r="F60" s="26"/>
      <c r="G60" s="26"/>
      <c r="H60" s="54" t="str">
        <f t="shared" si="7"/>
        <v/>
      </c>
      <c r="I60" s="53"/>
      <c r="J60" s="53"/>
      <c r="K60" s="27"/>
      <c r="L60" s="28"/>
      <c r="M60" s="141"/>
      <c r="N60" s="28"/>
      <c r="O60" s="141"/>
      <c r="P60" s="29" t="str">
        <f t="shared" si="8"/>
        <v/>
      </c>
      <c r="Q60" s="27"/>
      <c r="R60" s="27"/>
      <c r="S60" s="30" t="str">
        <f t="shared" si="9"/>
        <v/>
      </c>
      <c r="T60" s="31"/>
      <c r="U60" s="31"/>
      <c r="V60" s="139"/>
      <c r="W60" s="67"/>
      <c r="X60" s="70"/>
      <c r="Y60" s="109"/>
      <c r="Z60" s="118"/>
      <c r="AA60" s="119"/>
      <c r="AC60" s="6" t="str">
        <f t="shared" si="2"/>
        <v/>
      </c>
      <c r="AD60" s="129">
        <f t="shared" si="10"/>
        <v>0</v>
      </c>
      <c r="AE60" s="129">
        <f t="shared" si="11"/>
        <v>0</v>
      </c>
      <c r="AF60" s="129" t="str">
        <f t="shared" si="12"/>
        <v/>
      </c>
      <c r="AG60" s="10">
        <f t="shared" si="13"/>
        <v>0</v>
      </c>
      <c r="AH60" s="10">
        <f t="shared" si="14"/>
        <v>0</v>
      </c>
    </row>
    <row r="61" spans="1:34" s="6" customFormat="1" ht="34.5" customHeight="1">
      <c r="A61" s="50">
        <f t="shared" si="3"/>
        <v>49</v>
      </c>
      <c r="B61" s="52" t="str">
        <f t="shared" si="4"/>
        <v/>
      </c>
      <c r="C61" s="131"/>
      <c r="D61" s="25" t="str">
        <f t="shared" si="5"/>
        <v/>
      </c>
      <c r="E61" s="25" t="str">
        <f t="shared" si="6"/>
        <v/>
      </c>
      <c r="F61" s="26"/>
      <c r="G61" s="26"/>
      <c r="H61" s="54" t="str">
        <f t="shared" si="7"/>
        <v/>
      </c>
      <c r="I61" s="53"/>
      <c r="J61" s="53"/>
      <c r="K61" s="27"/>
      <c r="L61" s="28"/>
      <c r="M61" s="141"/>
      <c r="N61" s="28"/>
      <c r="O61" s="141"/>
      <c r="P61" s="29" t="str">
        <f t="shared" si="8"/>
        <v/>
      </c>
      <c r="Q61" s="27"/>
      <c r="R61" s="27"/>
      <c r="S61" s="30" t="str">
        <f t="shared" si="9"/>
        <v/>
      </c>
      <c r="T61" s="31"/>
      <c r="U61" s="31"/>
      <c r="V61" s="139"/>
      <c r="W61" s="67"/>
      <c r="X61" s="70"/>
      <c r="Y61" s="109"/>
      <c r="Z61" s="118"/>
      <c r="AA61" s="119"/>
      <c r="AC61" s="6" t="str">
        <f t="shared" si="2"/>
        <v/>
      </c>
      <c r="AD61" s="129">
        <f t="shared" si="10"/>
        <v>0</v>
      </c>
      <c r="AE61" s="129">
        <f t="shared" si="11"/>
        <v>0</v>
      </c>
      <c r="AF61" s="129" t="str">
        <f t="shared" si="12"/>
        <v/>
      </c>
      <c r="AG61" s="10">
        <f t="shared" si="13"/>
        <v>0</v>
      </c>
      <c r="AH61" s="10">
        <f t="shared" si="14"/>
        <v>0</v>
      </c>
    </row>
    <row r="62" spans="1:34" s="6" customFormat="1" ht="34.5" customHeight="1" thickBot="1">
      <c r="A62" s="56">
        <f t="shared" si="3"/>
        <v>50</v>
      </c>
      <c r="B62" s="57" t="str">
        <f t="shared" si="4"/>
        <v/>
      </c>
      <c r="C62" s="132"/>
      <c r="D62" s="58" t="str">
        <f t="shared" si="5"/>
        <v/>
      </c>
      <c r="E62" s="58" t="str">
        <f t="shared" si="6"/>
        <v/>
      </c>
      <c r="F62" s="59"/>
      <c r="G62" s="59"/>
      <c r="H62" s="66" t="str">
        <f t="shared" si="7"/>
        <v/>
      </c>
      <c r="I62" s="61"/>
      <c r="J62" s="61"/>
      <c r="K62" s="62"/>
      <c r="L62" s="63"/>
      <c r="M62" s="142"/>
      <c r="N62" s="63"/>
      <c r="O62" s="142"/>
      <c r="P62" s="60" t="str">
        <f t="shared" si="8"/>
        <v/>
      </c>
      <c r="Q62" s="62"/>
      <c r="R62" s="62"/>
      <c r="S62" s="64" t="str">
        <f t="shared" si="9"/>
        <v/>
      </c>
      <c r="T62" s="65"/>
      <c r="U62" s="65"/>
      <c r="V62" s="140"/>
      <c r="W62" s="68"/>
      <c r="X62" s="71"/>
      <c r="Y62" s="121"/>
      <c r="Z62" s="122"/>
      <c r="AA62" s="123"/>
      <c r="AC62" s="6" t="str">
        <f t="shared" si="2"/>
        <v/>
      </c>
      <c r="AD62" s="129">
        <f t="shared" si="10"/>
        <v>0</v>
      </c>
      <c r="AE62" s="129">
        <f t="shared" si="11"/>
        <v>0</v>
      </c>
      <c r="AF62" s="129" t="str">
        <f t="shared" si="12"/>
        <v/>
      </c>
      <c r="AG62" s="10">
        <f t="shared" si="13"/>
        <v>0</v>
      </c>
      <c r="AH62" s="10">
        <f t="shared" si="14"/>
        <v>0</v>
      </c>
    </row>
    <row r="63" spans="1:34">
      <c r="AC63" s="10"/>
      <c r="AF63" s="10"/>
    </row>
    <row r="64" spans="1:34">
      <c r="AD64" s="10">
        <f>SUM(AD13:AD62)</f>
        <v>0</v>
      </c>
      <c r="AE64" s="10">
        <f>SUM(AE13:AE62)</f>
        <v>0</v>
      </c>
      <c r="AG64" s="10">
        <f>IF(COUNTIF(AG13:AG62,"&gt;=2"),1,0)</f>
        <v>0</v>
      </c>
      <c r="AH64" s="10" t="str">
        <f>IF(COUNTIF(AH13:AH62,"&gt;=1"),1,"0")</f>
        <v>0</v>
      </c>
    </row>
  </sheetData>
  <sheetProtection algorithmName="SHA-512" hashValue="cgrtlqkQMXeIEjoyqdpcd5w/TwXWFxA7mSUJuCwUmXtc3bZgM42ufPrnzmGgSUMxvoZmqM2W9mEblKIrZ2KmhA==" saltValue="QCuAJWz92D3oi5tUY+WCKw==" spinCount="100000" sheet="1" objects="1" scenarios="1" autoFilter="0"/>
  <autoFilter ref="A11:AH11" xr:uid="{10ABC16D-4E4E-4B6F-81BF-DE8A03DCE4C7}"/>
  <mergeCells count="32">
    <mergeCell ref="Z6:AA10"/>
    <mergeCell ref="E9:E11"/>
    <mergeCell ref="S9:S11"/>
    <mergeCell ref="Q9:Q11"/>
    <mergeCell ref="M9:N10"/>
    <mergeCell ref="R9:R11"/>
    <mergeCell ref="T9:T11"/>
    <mergeCell ref="U9:U11"/>
    <mergeCell ref="X9:X11"/>
    <mergeCell ref="Y9:Y11"/>
    <mergeCell ref="V9:V11"/>
    <mergeCell ref="O9:P10"/>
    <mergeCell ref="W9:W11"/>
    <mergeCell ref="A9:A11"/>
    <mergeCell ref="C9:C11"/>
    <mergeCell ref="D9:D11"/>
    <mergeCell ref="B9:B11"/>
    <mergeCell ref="K9:L10"/>
    <mergeCell ref="G9:G11"/>
    <mergeCell ref="F9:F11"/>
    <mergeCell ref="I9:I11"/>
    <mergeCell ref="J9:J11"/>
    <mergeCell ref="H9:H11"/>
    <mergeCell ref="A2:B2"/>
    <mergeCell ref="A1:G1"/>
    <mergeCell ref="C2:D2"/>
    <mergeCell ref="I1:M1"/>
    <mergeCell ref="A3:E4"/>
    <mergeCell ref="F2:G2"/>
    <mergeCell ref="J2:M2"/>
    <mergeCell ref="J3:M3"/>
    <mergeCell ref="J4:M4"/>
  </mergeCells>
  <phoneticPr fontId="18"/>
  <conditionalFormatting sqref="S12">
    <cfRule type="cellIs" dxfId="19" priority="44" operator="lessThan">
      <formula>1</formula>
    </cfRule>
  </conditionalFormatting>
  <conditionalFormatting sqref="S13:S62">
    <cfRule type="cellIs" dxfId="18" priority="37" operator="lessThan">
      <formula>1</formula>
    </cfRule>
  </conditionalFormatting>
  <conditionalFormatting sqref="C2:D2">
    <cfRule type="expression" dxfId="17" priority="18">
      <formula>$C$13=""</formula>
    </cfRule>
    <cfRule type="expression" dxfId="16" priority="19">
      <formula>$C$2=""</formula>
    </cfRule>
  </conditionalFormatting>
  <conditionalFormatting sqref="J2">
    <cfRule type="expression" dxfId="15" priority="141">
      <formula>$B$13=""</formula>
    </cfRule>
  </conditionalFormatting>
  <conditionalFormatting sqref="J2">
    <cfRule type="expression" dxfId="14" priority="142">
      <formula>$G$3=""</formula>
    </cfRule>
    <cfRule type="expression" dxfId="13" priority="143">
      <formula>$F$2=""</formula>
    </cfRule>
    <cfRule type="expression" dxfId="12" priority="147">
      <formula>$C$2=""</formula>
    </cfRule>
  </conditionalFormatting>
  <conditionalFormatting sqref="G13:G62">
    <cfRule type="expression" dxfId="11" priority="4">
      <formula>$AG13&gt;=2</formula>
    </cfRule>
  </conditionalFormatting>
  <conditionalFormatting sqref="W13:W62">
    <cfRule type="expression" dxfId="10" priority="3">
      <formula>AND(COUNTIF(G13,"*■*")&gt;=1,W13="")</formula>
    </cfRule>
    <cfRule type="expression" dxfId="9" priority="6">
      <formula>COUNTIF(G13,"*■*")=0</formula>
    </cfRule>
  </conditionalFormatting>
  <conditionalFormatting sqref="F2">
    <cfRule type="expression" dxfId="8" priority="20">
      <formula>$C$13=""</formula>
    </cfRule>
    <cfRule type="expression" dxfId="7" priority="21">
      <formula>$F$2=""</formula>
    </cfRule>
  </conditionalFormatting>
  <conditionalFormatting sqref="G3">
    <cfRule type="expression" dxfId="6" priority="22">
      <formula>$B$13=""</formula>
    </cfRule>
    <cfRule type="expression" dxfId="5" priority="23">
      <formula>$G$3=""</formula>
    </cfRule>
  </conditionalFormatting>
  <conditionalFormatting sqref="T13:U62 I13:O62 Q13:R62 F13:G62">
    <cfRule type="notContainsBlanks" dxfId="4" priority="5">
      <formula>LEN(TRIM(F13))&gt;0</formula>
    </cfRule>
    <cfRule type="expression" dxfId="3" priority="158">
      <formula>$B13&lt;&gt;""</formula>
    </cfRule>
  </conditionalFormatting>
  <conditionalFormatting sqref="J2">
    <cfRule type="expression" dxfId="2" priority="162">
      <formula>OR($AD$64&gt;=1,$AE$64&gt;=1)</formula>
    </cfRule>
  </conditionalFormatting>
  <conditionalFormatting sqref="J3">
    <cfRule type="expression" dxfId="1" priority="163">
      <formula>$AG$64=1</formula>
    </cfRule>
  </conditionalFormatting>
  <conditionalFormatting sqref="J4">
    <cfRule type="expression" dxfId="0" priority="164">
      <formula>$AH$64=1</formula>
    </cfRule>
  </conditionalFormatting>
  <dataValidations xWindow="145" yWindow="803" count="25">
    <dataValidation type="list" allowBlank="1" showInputMessage="1" showErrorMessage="1" error="プルダウンより確認結果を選択してください。" sqref="Z13:Z62" xr:uid="{39A7DD8A-8CB9-4EF4-9C4E-10B6A7A1D69B}">
      <formula1>"OK,NG"</formula1>
    </dataValidation>
    <dataValidation type="list" allowBlank="1" showInputMessage="1" showErrorMessage="1" errorTitle="無効な入力" error="プルダウンより選択してください。" sqref="T13:T62" xr:uid="{3251F931-965E-4EF8-8C15-A67130B13B55}">
      <formula1>"あり,なし"</formula1>
    </dataValidation>
    <dataValidation type="list" allowBlank="1" showInputMessage="1" showErrorMessage="1" errorTitle="無効な入力" error="プルダウンより選択してください。" sqref="K13:K6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R13:R62" xr:uid="{4BBC12C6-B1B8-435F-9B9B-B23915D74C45}">
      <formula1>"2012,2013,2014,2015,2016,2017,2018,2019,2020,2021,2022"</formula1>
    </dataValidation>
    <dataValidation imeMode="fullKatakana" operator="lessThanOrEqual" allowBlank="1" showInputMessage="1" showErrorMessage="1" sqref="E2" xr:uid="{66338DF7-FB80-4EC0-81F9-FF12FFAC4927}"/>
    <dataValidation type="textLength" operator="lessThanOrEqual" allowBlank="1" showInputMessage="1" showErrorMessage="1" errorTitle="無効な入力" error="40字以内で入力してください。" sqref="F13:G62" xr:uid="{FC3059F9-826E-468D-85CF-97F9B0346340}">
      <formula1>40</formula1>
    </dataValidation>
    <dataValidation type="textLength" operator="lessThanOrEqual" allowBlank="1" showInputMessage="1" showErrorMessage="1" errorTitle="無効な入力" error="200字以内で入力してください。" sqref="W13:W62" xr:uid="{BA522236-C0E7-45E3-AEBD-8EF5F3D0186E}">
      <formula1>200</formula1>
    </dataValidation>
    <dataValidation type="textLength" operator="lessThanOrEqual" allowBlank="1" showInputMessage="1" showErrorMessage="1" errorTitle="無効な入力" error="30字以内で入力してください。" sqref="L13:L6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M13:M62 O13:O62" xr:uid="{D9388BE9-9AFF-4809-BBF2-04CA8B9327C2}">
      <formula1>M13*1000=INT(M13*1000)</formula1>
    </dataValidation>
    <dataValidation type="textLength" operator="lessThanOrEqual" allowBlank="1" showInputMessage="1" showErrorMessage="1" errorTitle="無効な入力" error="10字以内で入力してください。" sqref="N13:N62" xr:uid="{4B4367D2-6F32-45BA-B9D1-BF9AE41299E9}">
      <formula1>10</formula1>
    </dataValidation>
    <dataValidation allowBlank="1" showInputMessage="1" showErrorMessage="1" errorTitle="無効な入力" error="自動表示されます。" sqref="P13:P62" xr:uid="{D8540506-6D07-417E-99AD-00D6B6A76DDE}"/>
    <dataValidation type="list" allowBlank="1" showInputMessage="1" showErrorMessage="1" errorTitle="無効な入力" error="プルダウンより選択してください。" sqref="C13:C62" xr:uid="{508F76A7-ACE6-48AF-87E5-E77405C463EA}">
      <formula1>"コールドチャンバー,ホットチャンバー"</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type="whole" imeMode="disabled" allowBlank="1" showInputMessage="1" showErrorMessage="1" errorTitle="無効な入力" error="西暦年を半角数字4桁で入力してください。" sqref="Q13:Q62" xr:uid="{2566C558-8153-49DE-8597-616488FDFAFF}">
      <formula1>1900</formula1>
      <formula2>2022</formula2>
    </dataValidation>
    <dataValidation allowBlank="1" showInputMessage="1" showErrorMessage="1" error="自動表示されます。" sqref="D13:E62 S13:S62" xr:uid="{E83DAB8B-AC04-498E-A67E-40DBD2185FEC}"/>
    <dataValidation type="whole" imeMode="disabled" allowBlank="1" showInputMessage="1" showErrorMessage="1" errorTitle="無効な入力" error="半角数字の整数で10字以内で入力してください。" sqref="U13:U62" xr:uid="{14554754-35DE-4F5F-9536-0D6C0D7E6A49}">
      <formula1>1</formula1>
      <formula2>9999999999</formula2>
    </dataValidation>
    <dataValidation type="custom" allowBlank="1" showInputMessage="1" showErrorMessage="1" errorTitle="無効な入力" error="整数で値を入力して下さい。" sqref="W13:W62" xr:uid="{E701B075-3C34-41FD-991A-FEC5F0ADBF71}">
      <formula1>W13=INT(W13)</formula1>
    </dataValidation>
    <dataValidation type="textLength" operator="lessThanOrEqual" allowBlank="1" showInputMessage="1" showErrorMessage="1" errorTitle="無効な入力" error="40文字以下で入力してください。" sqref="X13:X62" xr:uid="{D4E7500C-F73C-4C57-8D53-107C7F6113DB}">
      <formula1>40</formula1>
    </dataValidation>
    <dataValidation type="textLength" operator="lessThanOrEqual" allowBlank="1" showErrorMessage="1" errorTitle="無効な入力" error="40文字以下で入力してください。" sqref="W13:W62" xr:uid="{CFFB3698-86B4-49F9-9EB8-1EEB529BE8D3}">
      <formula1>40</formula1>
    </dataValidation>
    <dataValidation type="list" imeMode="disabled" operator="lessThanOrEqual" allowBlank="1" showInputMessage="1" showErrorMessage="1" errorTitle="無効な入力" error="プルダウンより選択してください。" sqref="I13:J62" xr:uid="{48264B8F-11DB-4273-A9E7-61B66C47885F}">
      <formula1>"サーボ油圧ポンプ式,電動稼働式,なし"</formula1>
    </dataValidation>
    <dataValidation type="list" allowBlank="1" showErrorMessage="1" error="プルダウンより選択してください。" prompt="自動表示されます。" sqref="I13:I62" xr:uid="{67CA6E68-11F7-4CC7-97D4-35E198825A70}">
      <formula1>"サーボ油圧ポンプ,電動型締,なし"</formula1>
    </dataValidation>
    <dataValidation type="list" allowBlank="1" showErrorMessage="1" error="プルダウンより選択してください。" prompt="自動表示されます。" sqref="J13:J62" xr:uid="{5B2AC1A3-E85A-4635-BEBA-8A4FF8C5F51A}">
      <formula1>"サーボ油圧ポンプ式,電動稼働式,なし"</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46CC94E6-D82D-4BE3-AE7B-CF0A43ADDA03}">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144705DF-30E6-4F7D-A53E-021C8C5E73E1}"/>
    <dataValidation type="custom" allowBlank="1" showInputMessage="1" showErrorMessage="1" errorTitle="無効な入力" error="単位に注意して入力してください。_x000a_半角数字の整数で10字以内で入力してください。" sqref="V13:V62" xr:uid="{717609EA-805B-4817-919A-1D2AA5D63779}">
      <formula1>V13=INT(V13)</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B214-80B9-4924-A663-CE5C81286380}">
  <sheetPr codeName="Sheet3">
    <pageSetUpPr fitToPage="1"/>
  </sheetPr>
  <dimension ref="B4:G19"/>
  <sheetViews>
    <sheetView showGridLines="0" view="pageBreakPreview" zoomScaleNormal="100" zoomScaleSheetLayoutView="100" workbookViewId="0"/>
  </sheetViews>
  <sheetFormatPr defaultColWidth="9" defaultRowHeight="16"/>
  <cols>
    <col min="1" max="1" width="4.36328125" style="82" customWidth="1"/>
    <col min="2" max="2" width="9.90625" style="82" customWidth="1"/>
    <col min="3" max="4" width="26" style="82" customWidth="1"/>
    <col min="5" max="7" width="8" style="82" customWidth="1"/>
    <col min="8" max="16384" width="9" style="82"/>
  </cols>
  <sheetData>
    <row r="4" spans="2:7">
      <c r="B4" s="81" t="s">
        <v>89</v>
      </c>
    </row>
    <row r="5" spans="2:7" ht="16.5" thickBot="1">
      <c r="C5" s="83"/>
      <c r="D5" s="83"/>
    </row>
    <row r="6" spans="2:7" ht="29.25" customHeight="1" thickBot="1">
      <c r="B6" s="145" t="s">
        <v>117</v>
      </c>
      <c r="C6" s="215" t="s">
        <v>118</v>
      </c>
      <c r="D6" s="215"/>
      <c r="E6" s="215"/>
      <c r="F6" s="215"/>
      <c r="G6" s="215"/>
    </row>
    <row r="7" spans="2:7" ht="46.5" customHeight="1" thickBot="1">
      <c r="B7" s="146">
        <v>1</v>
      </c>
      <c r="C7" s="216" t="s">
        <v>119</v>
      </c>
      <c r="D7" s="216"/>
      <c r="E7" s="216"/>
      <c r="F7" s="216"/>
      <c r="G7" s="216"/>
    </row>
    <row r="8" spans="2:7" ht="46.5" customHeight="1" thickBot="1">
      <c r="B8" s="147">
        <v>2</v>
      </c>
      <c r="C8" s="217" t="s">
        <v>120</v>
      </c>
      <c r="D8" s="217"/>
      <c r="E8" s="217"/>
      <c r="F8" s="217"/>
      <c r="G8" s="217"/>
    </row>
    <row r="11" spans="2:7">
      <c r="B11" s="84" t="s">
        <v>87</v>
      </c>
    </row>
    <row r="12" spans="2:7">
      <c r="B12" s="84" t="s">
        <v>112</v>
      </c>
    </row>
    <row r="13" spans="2:7">
      <c r="B13" s="82" t="s">
        <v>113</v>
      </c>
    </row>
    <row r="15" spans="2:7">
      <c r="B15" s="85" t="s">
        <v>88</v>
      </c>
    </row>
    <row r="19" spans="2:2">
      <c r="B19" s="86"/>
    </row>
  </sheetData>
  <sheetProtection algorithmName="SHA-512" hashValue="SlTw4Q7JXuz1zI0bA0aI/3/J/j0AyGfYzk9sGl0QW066lv9b0pd20lw5TTngagK0NxCl0siB9uErbPGTOQCWZA==" saltValue="+lVLL95pgsTAh5GbCqLMbA=="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1E9A-8402-4929-B265-D9CB4390C07D}">
  <sheetPr codeName="Sheet4"/>
  <dimension ref="A1:B28"/>
  <sheetViews>
    <sheetView showGridLines="0" view="pageBreakPreview" zoomScale="85" zoomScaleNormal="100" zoomScaleSheetLayoutView="85" workbookViewId="0"/>
  </sheetViews>
  <sheetFormatPr defaultColWidth="9" defaultRowHeight="13"/>
  <cols>
    <col min="1" max="1" width="13.453125" style="88" customWidth="1"/>
    <col min="2" max="2" width="86.90625" style="88" customWidth="1"/>
    <col min="3" max="16384" width="9" style="88"/>
  </cols>
  <sheetData>
    <row r="1" spans="1:2" ht="16.5">
      <c r="A1" s="87" t="s">
        <v>35</v>
      </c>
    </row>
    <row r="2" spans="1:2">
      <c r="A2" s="89"/>
      <c r="B2" s="89"/>
    </row>
    <row r="3" spans="1:2" ht="22.5" customHeight="1">
      <c r="A3" s="90" t="s">
        <v>40</v>
      </c>
      <c r="B3" s="148" t="s">
        <v>111</v>
      </c>
    </row>
    <row r="4" spans="1:2" ht="22.5" customHeight="1">
      <c r="A4" s="90" t="s">
        <v>36</v>
      </c>
      <c r="B4" s="149" t="s">
        <v>124</v>
      </c>
    </row>
    <row r="5" spans="1:2" ht="19.5" customHeight="1">
      <c r="A5" s="218" t="s">
        <v>41</v>
      </c>
      <c r="B5" s="221" t="s">
        <v>125</v>
      </c>
    </row>
    <row r="6" spans="1:2" ht="19.5" customHeight="1">
      <c r="A6" s="219"/>
      <c r="B6" s="222"/>
    </row>
    <row r="7" spans="1:2" ht="19.5" customHeight="1">
      <c r="A7" s="219"/>
      <c r="B7" s="222"/>
    </row>
    <row r="8" spans="1:2" ht="19.5" customHeight="1">
      <c r="A8" s="219"/>
      <c r="B8" s="222"/>
    </row>
    <row r="9" spans="1:2" ht="19.5" customHeight="1">
      <c r="A9" s="219"/>
      <c r="B9" s="222"/>
    </row>
    <row r="10" spans="1:2" ht="19.5" customHeight="1">
      <c r="A10" s="219"/>
      <c r="B10" s="222"/>
    </row>
    <row r="11" spans="1:2" ht="19.5" customHeight="1">
      <c r="A11" s="219"/>
      <c r="B11" s="222"/>
    </row>
    <row r="12" spans="1:2" ht="19.5" customHeight="1">
      <c r="A12" s="219"/>
      <c r="B12" s="222"/>
    </row>
    <row r="13" spans="1:2" ht="19.5" customHeight="1">
      <c r="A13" s="219"/>
      <c r="B13" s="222"/>
    </row>
    <row r="14" spans="1:2" ht="19.5" customHeight="1">
      <c r="A14" s="219"/>
      <c r="B14" s="222"/>
    </row>
    <row r="15" spans="1:2" ht="19.5" customHeight="1">
      <c r="A15" s="219"/>
      <c r="B15" s="222"/>
    </row>
    <row r="16" spans="1:2" ht="19.5" customHeight="1">
      <c r="A16" s="219"/>
      <c r="B16" s="222"/>
    </row>
    <row r="17" spans="1:2" ht="19.5" customHeight="1">
      <c r="A17" s="219"/>
      <c r="B17" s="222"/>
    </row>
    <row r="18" spans="1:2" ht="19.5" customHeight="1">
      <c r="A18" s="219"/>
      <c r="B18" s="222"/>
    </row>
    <row r="19" spans="1:2" ht="19.5" customHeight="1">
      <c r="A19" s="219"/>
      <c r="B19" s="222"/>
    </row>
    <row r="20" spans="1:2" ht="19.5" customHeight="1">
      <c r="A20" s="219"/>
      <c r="B20" s="222"/>
    </row>
    <row r="21" spans="1:2" ht="19.5" customHeight="1">
      <c r="A21" s="219"/>
      <c r="B21" s="222"/>
    </row>
    <row r="22" spans="1:2" ht="19.5" customHeight="1">
      <c r="A22" s="219"/>
      <c r="B22" s="222"/>
    </row>
    <row r="23" spans="1:2" ht="19.5" customHeight="1">
      <c r="A23" s="219"/>
      <c r="B23" s="222"/>
    </row>
    <row r="24" spans="1:2" ht="19.5" customHeight="1">
      <c r="A24" s="219"/>
      <c r="B24" s="222"/>
    </row>
    <row r="25" spans="1:2" ht="19.5" customHeight="1">
      <c r="A25" s="219"/>
      <c r="B25" s="222"/>
    </row>
    <row r="26" spans="1:2" ht="19.5" customHeight="1">
      <c r="A26" s="219"/>
      <c r="B26" s="222"/>
    </row>
    <row r="27" spans="1:2" ht="19.5" customHeight="1">
      <c r="A27" s="219"/>
      <c r="B27" s="222"/>
    </row>
    <row r="28" spans="1:2" ht="19.5" customHeight="1">
      <c r="A28" s="220"/>
      <c r="B28" s="223"/>
    </row>
  </sheetData>
  <sheetProtection algorithmName="SHA-512" hashValue="FJYwPcRSAXASNkE++H5Y+gYu4FnQittS4eOshUiRsXfdadmYYjINHIXNnsgD+lsTPYg6LHD+tvVgfy46AoCqUw==" saltValue="lGNtkAR4UWOF2/kSmDpIPg==" spinCount="100000" sheet="1" objects="1" scenarios="1"/>
  <mergeCells count="2">
    <mergeCell ref="A5:A28"/>
    <mergeCell ref="B5:B28"/>
  </mergeCells>
  <phoneticPr fontId="18"/>
  <hyperlinks>
    <hyperlink ref="B3" r:id="rId1" xr:uid="{9A5A45C6-0B00-4CC8-A64E-51EDECB4687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heetViews>
  <sheetFormatPr defaultRowHeight="13"/>
  <cols>
    <col min="2" max="2" width="14.81640625" customWidth="1"/>
    <col min="3" max="3" width="16.08984375" customWidth="1"/>
    <col min="4" max="4" width="63.08984375" bestFit="1" customWidth="1"/>
    <col min="6" max="6" width="10.453125" bestFit="1" customWidth="1"/>
  </cols>
  <sheetData>
    <row r="2" spans="2:6">
      <c r="B2" s="11" t="s">
        <v>27</v>
      </c>
      <c r="C2" s="11" t="s">
        <v>28</v>
      </c>
      <c r="D2" s="11" t="s">
        <v>29</v>
      </c>
      <c r="E2" s="11" t="s">
        <v>31</v>
      </c>
      <c r="F2" s="11" t="s">
        <v>30</v>
      </c>
    </row>
    <row r="3" spans="2:6">
      <c r="B3" s="12" t="str">
        <f>IF(新規登録用!$C$2&lt;&gt;0,新規登録用!$C$2,"要確認")</f>
        <v>要確認</v>
      </c>
      <c r="C3" s="12" t="str">
        <f>IF(新規登録用!C13&lt;&gt;0,新規登録用!C13,"要確認")</f>
        <v>要確認</v>
      </c>
      <c r="D3" s="12" t="str">
        <f ca="1">MID(CELL("filename",A1),FIND("[",CELL("filename",A1))+1,FIND("]",CELL("filename",A1))-FIND("[",CELL("filename",A1))-1)</f>
        <v>kt31_seihinkatabanlist_diecast.xlsx</v>
      </c>
      <c r="E3" s="12" t="str">
        <f>IF(新規登録用!$G$4&lt;&gt;0,新規登録用!$G$4,"要確認")</f>
        <v>要確認</v>
      </c>
      <c r="F3" s="13">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2022-04-15T01:52:24Z</dcterms:modified>
</cp:coreProperties>
</file>