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workbookProtection workbookPassword="A6C9" lockStructure="1"/>
  <bookViews>
    <workbookView xWindow="13920" yWindow="-15" windowWidth="13965" windowHeight="13350" tabRatio="811"/>
  </bookViews>
  <sheets>
    <sheet name="既存設備" sheetId="44" r:id="rId1"/>
    <sheet name="導入予定設備" sheetId="47" r:id="rId2"/>
    <sheet name="&lt;給湯器&gt;マスタ" sheetId="42" state="hidden" r:id="rId3"/>
  </sheets>
  <externalReferences>
    <externalReference r:id="rId4"/>
  </externalReferences>
  <definedNames>
    <definedName name="_xlnm.Print_Area" localSheetId="0">既存設備!$A$1:$AH$43</definedName>
    <definedName name="_xlnm.Print_Area" localSheetId="1">導入予定設備!$A$1:$AH$43</definedName>
    <definedName name="分類">[1]masta!$B$2:'[1]masta'!$B$5</definedName>
  </definedNames>
  <calcPr calcId="145621"/>
</workbook>
</file>

<file path=xl/calcChain.xml><?xml version="1.0" encoding="utf-8"?>
<calcChain xmlns="http://schemas.openxmlformats.org/spreadsheetml/2006/main">
  <c r="U39" i="44" l="1"/>
  <c r="U38" i="44"/>
  <c r="U37" i="44"/>
  <c r="U36" i="44"/>
  <c r="U35" i="44"/>
  <c r="U34" i="44"/>
  <c r="U33" i="44"/>
  <c r="U32" i="44"/>
  <c r="U31" i="44"/>
  <c r="U30" i="44"/>
  <c r="U29" i="44"/>
  <c r="U28" i="44"/>
  <c r="Q28" i="47" l="1"/>
  <c r="N28" i="44"/>
  <c r="L40" i="47"/>
  <c r="Q30" i="47"/>
  <c r="I18" i="44" l="1"/>
  <c r="G27" i="44"/>
  <c r="Q39" i="47" l="1"/>
  <c r="Q38" i="47"/>
  <c r="Q37" i="47"/>
  <c r="Q36" i="47"/>
  <c r="Q35" i="47"/>
  <c r="Q34" i="47"/>
  <c r="Q33" i="47"/>
  <c r="Q32" i="47"/>
  <c r="Q31" i="47"/>
  <c r="Q29" i="47"/>
  <c r="W27" i="47"/>
  <c r="B26" i="47"/>
  <c r="P18" i="47"/>
  <c r="I18" i="47"/>
  <c r="AJ22" i="47"/>
  <c r="P19" i="47"/>
  <c r="Q27" i="47" s="1"/>
  <c r="B19" i="47"/>
  <c r="AI28" i="47" l="1"/>
  <c r="W28" i="47"/>
  <c r="AI39" i="47"/>
  <c r="AI35" i="47"/>
  <c r="AI31" i="47"/>
  <c r="AI29" i="47"/>
  <c r="W29" i="47" s="1"/>
  <c r="AI32" i="47"/>
  <c r="AI38" i="47"/>
  <c r="AI34" i="47"/>
  <c r="AI30" i="47"/>
  <c r="W30" i="47" s="1"/>
  <c r="AI33" i="47"/>
  <c r="AI37" i="47"/>
  <c r="AI36" i="47"/>
  <c r="W36" i="47" s="1"/>
  <c r="W34" i="47" l="1"/>
  <c r="W35" i="47"/>
  <c r="W37" i="47"/>
  <c r="W32" i="47"/>
  <c r="W31" i="47"/>
  <c r="W38" i="47"/>
  <c r="W33" i="47"/>
  <c r="W39" i="47"/>
  <c r="N29" i="44"/>
  <c r="N30" i="44"/>
  <c r="N31" i="44"/>
  <c r="N32" i="44"/>
  <c r="N33" i="44"/>
  <c r="N34" i="44"/>
  <c r="N35" i="44"/>
  <c r="N36" i="44"/>
  <c r="N37" i="44"/>
  <c r="N38" i="44"/>
  <c r="N39" i="44"/>
  <c r="G40" i="44"/>
  <c r="W40" i="47" l="1"/>
  <c r="U40" i="44" l="1"/>
  <c r="B19" i="44"/>
  <c r="P19" i="44"/>
  <c r="N27" i="44" s="1"/>
  <c r="B26" i="44" l="1"/>
  <c r="P18" i="44"/>
  <c r="AJ22" i="44" l="1"/>
  <c r="G31" i="47" l="1"/>
  <c r="G38" i="47"/>
  <c r="G29" i="47"/>
  <c r="G36" i="47"/>
  <c r="G34" i="47"/>
  <c r="G32" i="47"/>
  <c r="G39" i="47"/>
  <c r="G30" i="47"/>
  <c r="G37" i="47"/>
  <c r="G35" i="47"/>
  <c r="G33" i="47"/>
  <c r="G28" i="47" l="1"/>
  <c r="G40" i="47" s="1"/>
</calcChain>
</file>

<file path=xl/comments1.xml><?xml version="1.0" encoding="utf-8"?>
<comments xmlns="http://schemas.openxmlformats.org/spreadsheetml/2006/main">
  <authors>
    <author>作成者</author>
  </authors>
  <commentList>
    <comment ref="I19" authorId="0">
      <text>
        <r>
          <rPr>
            <b/>
            <sz val="9"/>
            <color indexed="81"/>
            <rFont val="ＭＳ Ｐゴシック"/>
            <family val="3"/>
            <charset val="128"/>
          </rPr>
          <t>「%」の場合の桁数表示→2（1）</t>
        </r>
      </text>
    </comment>
    <comment ref="L26" authorId="0">
      <text>
        <r>
          <rPr>
            <b/>
            <sz val="9"/>
            <color indexed="81"/>
            <rFont val="ＭＳ Ｐゴシック"/>
            <family val="3"/>
            <charset val="128"/>
          </rPr>
          <t>出力熱量を按分する場合は、手入力する。
(按分の必要がない場合は、既設出力熱量とイコール値)</t>
        </r>
      </text>
    </comment>
  </commentList>
</comments>
</file>

<file path=xl/sharedStrings.xml><?xml version="1.0" encoding="utf-8"?>
<sst xmlns="http://schemas.openxmlformats.org/spreadsheetml/2006/main" count="245" uniqueCount="132">
  <si>
    <t>合計</t>
    <rPh sb="0" eb="2">
      <t>ゴウケイ</t>
    </rPh>
    <phoneticPr fontId="9"/>
  </si>
  <si>
    <t>製品名</t>
    <rPh sb="0" eb="3">
      <t>セイヒンメイ</t>
    </rPh>
    <phoneticPr fontId="9"/>
  </si>
  <si>
    <t>■設備情報</t>
    <rPh sb="1" eb="3">
      <t>セツビ</t>
    </rPh>
    <rPh sb="3" eb="5">
      <t>ジョウホウ</t>
    </rPh>
    <phoneticPr fontId="9"/>
  </si>
  <si>
    <t>エネルギー
使用量</t>
    <rPh sb="6" eb="8">
      <t>シヨウ</t>
    </rPh>
    <rPh sb="8" eb="9">
      <t>リョウ</t>
    </rPh>
    <phoneticPr fontId="9"/>
  </si>
  <si>
    <t>月</t>
    <rPh sb="0" eb="1">
      <t>ツキ</t>
    </rPh>
    <phoneticPr fontId="9"/>
  </si>
  <si>
    <t>HP給湯器計算マスタ</t>
    <rPh sb="2" eb="5">
      <t>キュウトウキ</t>
    </rPh>
    <rPh sb="5" eb="7">
      <t>ケイサン</t>
    </rPh>
    <phoneticPr fontId="16"/>
  </si>
  <si>
    <t>エネルギー種別</t>
    <rPh sb="5" eb="7">
      <t>シュベツ</t>
    </rPh>
    <phoneticPr fontId="16"/>
  </si>
  <si>
    <t>加熱効率</t>
    <rPh sb="0" eb="2">
      <t>カネツ</t>
    </rPh>
    <rPh sb="2" eb="4">
      <t>コウリツ</t>
    </rPh>
    <phoneticPr fontId="9"/>
  </si>
  <si>
    <t>有り</t>
  </si>
  <si>
    <t>○○株式会社</t>
    <phoneticPr fontId="16"/>
  </si>
  <si>
    <t>□□製作所</t>
    <rPh sb="2" eb="5">
      <t>セイサクジョ</t>
    </rPh>
    <phoneticPr fontId="16"/>
  </si>
  <si>
    <t>　※電気式（電気加温等）には用いることができない。</t>
    <rPh sb="2" eb="4">
      <t>デンキ</t>
    </rPh>
    <rPh sb="4" eb="5">
      <t>シキ</t>
    </rPh>
    <rPh sb="6" eb="8">
      <t>デンキ</t>
    </rPh>
    <rPh sb="8" eb="10">
      <t>カオン</t>
    </rPh>
    <rPh sb="10" eb="11">
      <t>トウ</t>
    </rPh>
    <rPh sb="14" eb="15">
      <t>モチ</t>
    </rPh>
    <phoneticPr fontId="9"/>
  </si>
  <si>
    <t>MJ</t>
    <phoneticPr fontId="9"/>
  </si>
  <si>
    <t>給湯タンク有無放熱ロス係数</t>
    <rPh sb="0" eb="2">
      <t>キュウトウ</t>
    </rPh>
    <rPh sb="5" eb="7">
      <t>ウム</t>
    </rPh>
    <rPh sb="7" eb="9">
      <t>ホウネツ</t>
    </rPh>
    <rPh sb="11" eb="13">
      <t>ケイスウ</t>
    </rPh>
    <phoneticPr fontId="9"/>
  </si>
  <si>
    <t>■既設において給湯使用量を把握している場合の計算方法。</t>
    <rPh sb="1" eb="3">
      <t>キセツ</t>
    </rPh>
    <rPh sb="13" eb="15">
      <t>ハアク</t>
    </rPh>
    <rPh sb="19" eb="21">
      <t>バアイ</t>
    </rPh>
    <rPh sb="22" eb="24">
      <t>ケイサン</t>
    </rPh>
    <rPh sb="24" eb="26">
      <t>ホウホウ</t>
    </rPh>
    <phoneticPr fontId="9"/>
  </si>
  <si>
    <t>■計算対象：潜熱回収型給湯器（ガス/油）</t>
    <rPh sb="1" eb="3">
      <t>ケイサン</t>
    </rPh>
    <rPh sb="3" eb="5">
      <t>タイショウ</t>
    </rPh>
    <rPh sb="6" eb="8">
      <t>センネツ</t>
    </rPh>
    <rPh sb="8" eb="10">
      <t>カイシュウ</t>
    </rPh>
    <rPh sb="10" eb="11">
      <t>ガタ</t>
    </rPh>
    <rPh sb="11" eb="14">
      <t>キュウトウキ</t>
    </rPh>
    <rPh sb="18" eb="19">
      <t>アブラ</t>
    </rPh>
    <phoneticPr fontId="9"/>
  </si>
  <si>
    <t>エネルギー使用量</t>
    <rPh sb="5" eb="7">
      <t>シヨウ</t>
    </rPh>
    <rPh sb="7" eb="8">
      <t>リョウ</t>
    </rPh>
    <phoneticPr fontId="9"/>
  </si>
  <si>
    <t>■稼働配分率</t>
    <rPh sb="1" eb="3">
      <t>カドウ</t>
    </rPh>
    <rPh sb="3" eb="5">
      <t>ハイブン</t>
    </rPh>
    <rPh sb="5" eb="6">
      <t>リツ</t>
    </rPh>
    <phoneticPr fontId="9"/>
  </si>
  <si>
    <t>　必要給湯熱量に対する稼働配分率を入力する。</t>
    <rPh sb="1" eb="3">
      <t>ヒツヨウ</t>
    </rPh>
    <rPh sb="3" eb="5">
      <t>キュウトウ</t>
    </rPh>
    <rPh sb="5" eb="7">
      <t>ネツリョウ</t>
    </rPh>
    <rPh sb="8" eb="9">
      <t>タイ</t>
    </rPh>
    <rPh sb="11" eb="13">
      <t>カドウ</t>
    </rPh>
    <rPh sb="13" eb="15">
      <t>ハイブン</t>
    </rPh>
    <rPh sb="15" eb="16">
      <t>リツ</t>
    </rPh>
    <rPh sb="17" eb="19">
      <t>ニュウリョク</t>
    </rPh>
    <phoneticPr fontId="9"/>
  </si>
  <si>
    <t>　導入前設備Aの出力熱量に対し、導入後設備が a と b の2種類の設備となる場合を加味し、</t>
    <rPh sb="1" eb="3">
      <t>ドウニュウ</t>
    </rPh>
    <rPh sb="3" eb="4">
      <t>マエ</t>
    </rPh>
    <rPh sb="4" eb="6">
      <t>セツビ</t>
    </rPh>
    <rPh sb="8" eb="10">
      <t>シュツリョク</t>
    </rPh>
    <rPh sb="10" eb="12">
      <t>ネツリョウ</t>
    </rPh>
    <rPh sb="13" eb="14">
      <t>タイ</t>
    </rPh>
    <rPh sb="16" eb="18">
      <t>ドウニュウ</t>
    </rPh>
    <rPh sb="18" eb="19">
      <t>ゴ</t>
    </rPh>
    <rPh sb="19" eb="21">
      <t>セツビ</t>
    </rPh>
    <rPh sb="31" eb="33">
      <t>シュルイ</t>
    </rPh>
    <rPh sb="34" eb="36">
      <t>セツビ</t>
    </rPh>
    <rPh sb="39" eb="41">
      <t>バアイ</t>
    </rPh>
    <rPh sb="42" eb="44">
      <t>カミ</t>
    </rPh>
    <phoneticPr fontId="9"/>
  </si>
  <si>
    <t>MJ</t>
    <phoneticPr fontId="9"/>
  </si>
  <si>
    <t>潜熱回収型給湯器</t>
  </si>
  <si>
    <t>例）旧　A　－　4台　－　配分率100％とする　－　出力される様式1は１枚</t>
    <rPh sb="0" eb="1">
      <t>レイ</t>
    </rPh>
    <rPh sb="2" eb="3">
      <t>キュウ</t>
    </rPh>
    <rPh sb="9" eb="10">
      <t>ダイ</t>
    </rPh>
    <rPh sb="13" eb="15">
      <t>ハイブン</t>
    </rPh>
    <rPh sb="15" eb="16">
      <t>リツ</t>
    </rPh>
    <rPh sb="26" eb="28">
      <t>シュツリョク</t>
    </rPh>
    <rPh sb="31" eb="33">
      <t>ヨウシキ</t>
    </rPh>
    <rPh sb="36" eb="37">
      <t>マイ</t>
    </rPh>
    <phoneticPr fontId="9"/>
  </si>
  <si>
    <t>　　　↓</t>
    <phoneticPr fontId="9"/>
  </si>
  <si>
    <t>　　新　a　－　2台　－　配分率　70％</t>
    <rPh sb="2" eb="3">
      <t>シン</t>
    </rPh>
    <rPh sb="9" eb="10">
      <t>ダイ</t>
    </rPh>
    <rPh sb="13" eb="15">
      <t>ハイブン</t>
    </rPh>
    <rPh sb="15" eb="16">
      <t>リツ</t>
    </rPh>
    <phoneticPr fontId="9"/>
  </si>
  <si>
    <t>　　新　b　－　1台　－　配分率　30％　－出力される様式は2枚</t>
    <rPh sb="22" eb="24">
      <t>シュツリョク</t>
    </rPh>
    <rPh sb="27" eb="29">
      <t>ヨウシキ</t>
    </rPh>
    <rPh sb="31" eb="32">
      <t>マイ</t>
    </rPh>
    <phoneticPr fontId="9"/>
  </si>
  <si>
    <t>HP給湯器</t>
    <rPh sb="2" eb="5">
      <t>キュウトウキ</t>
    </rPh>
    <phoneticPr fontId="9"/>
  </si>
  <si>
    <t>潜熱回収型給湯器（ガス・石油）</t>
    <rPh sb="0" eb="2">
      <t>センネツ</t>
    </rPh>
    <rPh sb="2" eb="4">
      <t>カイシュウ</t>
    </rPh>
    <rPh sb="4" eb="5">
      <t>カタ</t>
    </rPh>
    <rPh sb="5" eb="8">
      <t>キュウトウキ</t>
    </rPh>
    <rPh sb="12" eb="14">
      <t>セキユ</t>
    </rPh>
    <phoneticPr fontId="9"/>
  </si>
  <si>
    <t>年間加熱効率</t>
    <rPh sb="0" eb="2">
      <t>ネンカン</t>
    </rPh>
    <rPh sb="2" eb="4">
      <t>カネツ</t>
    </rPh>
    <rPh sb="4" eb="6">
      <t>コウリツ</t>
    </rPh>
    <phoneticPr fontId="9"/>
  </si>
  <si>
    <t>3.0以上</t>
    <rPh sb="3" eb="5">
      <t>イジョウ</t>
    </rPh>
    <phoneticPr fontId="9"/>
  </si>
  <si>
    <t>給湯熱効率（定格）</t>
    <rPh sb="0" eb="2">
      <t>キュウトウ</t>
    </rPh>
    <rPh sb="2" eb="3">
      <t>ネツ</t>
    </rPh>
    <rPh sb="3" eb="5">
      <t>コウリツ</t>
    </rPh>
    <rPh sb="6" eb="8">
      <t>テイカク</t>
    </rPh>
    <phoneticPr fontId="9"/>
  </si>
  <si>
    <t>◆（仮）基準</t>
    <rPh sb="2" eb="3">
      <t>カリ</t>
    </rPh>
    <rPh sb="4" eb="6">
      <t>キジュン</t>
    </rPh>
    <phoneticPr fontId="9"/>
  </si>
  <si>
    <t>%</t>
    <phoneticPr fontId="9"/>
  </si>
  <si>
    <t>""</t>
    <phoneticPr fontId="9"/>
  </si>
  <si>
    <t>ECO給湯器NEO</t>
    <phoneticPr fontId="9"/>
  </si>
  <si>
    <t>NEW-KYU500</t>
    <phoneticPr fontId="16"/>
  </si>
  <si>
    <t>■熱量換算係数（発熱量）</t>
    <rPh sb="1" eb="3">
      <t>ネツリョウ</t>
    </rPh>
    <rPh sb="3" eb="5">
      <t>カンサン</t>
    </rPh>
    <rPh sb="5" eb="7">
      <t>ケイスウ</t>
    </rPh>
    <rPh sb="8" eb="10">
      <t>ハツネツ</t>
    </rPh>
    <rPh sb="10" eb="11">
      <t>リョウ</t>
    </rPh>
    <phoneticPr fontId="16"/>
  </si>
  <si>
    <t>発熱量
（高位）</t>
    <rPh sb="0" eb="2">
      <t>ハツネツ</t>
    </rPh>
    <rPh sb="2" eb="3">
      <t>リョウ</t>
    </rPh>
    <rPh sb="5" eb="7">
      <t>コウイ</t>
    </rPh>
    <rPh sb="7" eb="8">
      <t>ネツリョウ</t>
    </rPh>
    <phoneticPr fontId="16"/>
  </si>
  <si>
    <t>電気</t>
    <rPh sb="0" eb="2">
      <t>デンキ</t>
    </rPh>
    <phoneticPr fontId="22"/>
  </si>
  <si>
    <t>その他(電気)</t>
    <phoneticPr fontId="29"/>
  </si>
  <si>
    <t>手入力</t>
    <rPh sb="0" eb="1">
      <t>テ</t>
    </rPh>
    <rPh sb="1" eb="3">
      <t>ニュウリョク</t>
    </rPh>
    <phoneticPr fontId="29"/>
  </si>
  <si>
    <t>都市ガス（45MJ/m3）</t>
    <phoneticPr fontId="4"/>
  </si>
  <si>
    <t>都市ガス（46MJ/m3）</t>
    <rPh sb="0" eb="2">
      <t>トシ</t>
    </rPh>
    <phoneticPr fontId="4"/>
  </si>
  <si>
    <t>液化石油ガス（LPG）</t>
    <phoneticPr fontId="29"/>
  </si>
  <si>
    <t>液化天然ガス（LNG）</t>
    <rPh sb="0" eb="2">
      <t>エキカ</t>
    </rPh>
    <rPh sb="2" eb="4">
      <t>テンネン</t>
    </rPh>
    <phoneticPr fontId="4"/>
  </si>
  <si>
    <t>天然ガス（LNGを除く）</t>
    <rPh sb="0" eb="2">
      <t>テンネン</t>
    </rPh>
    <rPh sb="9" eb="10">
      <t>ノゾ</t>
    </rPh>
    <phoneticPr fontId="4"/>
  </si>
  <si>
    <t>その他(ガス)</t>
    <phoneticPr fontId="29"/>
  </si>
  <si>
    <t>灯油</t>
    <rPh sb="0" eb="2">
      <t>トウユ</t>
    </rPh>
    <phoneticPr fontId="22"/>
  </si>
  <si>
    <t>軽油</t>
    <rPh sb="0" eb="2">
      <t>ケイユ</t>
    </rPh>
    <phoneticPr fontId="22"/>
  </si>
  <si>
    <t>A重油</t>
    <rPh sb="1" eb="3">
      <t>ジュウユ</t>
    </rPh>
    <phoneticPr fontId="22"/>
  </si>
  <si>
    <t>B重油</t>
    <rPh sb="1" eb="3">
      <t>ジュウユ</t>
    </rPh>
    <phoneticPr fontId="22"/>
  </si>
  <si>
    <t>C重油</t>
    <rPh sb="1" eb="3">
      <t>ジュウユ</t>
    </rPh>
    <phoneticPr fontId="16"/>
  </si>
  <si>
    <t>その他(油)</t>
    <phoneticPr fontId="29"/>
  </si>
  <si>
    <t>一般炭</t>
    <rPh sb="0" eb="2">
      <t>イッパン</t>
    </rPh>
    <rPh sb="2" eb="3">
      <t>スミ</t>
    </rPh>
    <phoneticPr fontId="22"/>
  </si>
  <si>
    <t>石炭コークス</t>
    <rPh sb="0" eb="2">
      <t>セキタン</t>
    </rPh>
    <phoneticPr fontId="29"/>
  </si>
  <si>
    <t>その他</t>
    <phoneticPr fontId="29"/>
  </si>
  <si>
    <t>単位</t>
    <rPh sb="0" eb="2">
      <t>タンイ</t>
    </rPh>
    <phoneticPr fontId="16"/>
  </si>
  <si>
    <t>（エネルギー使用量単位）</t>
    <rPh sb="6" eb="8">
      <t>シヨウ</t>
    </rPh>
    <rPh sb="8" eb="9">
      <t>リョウ</t>
    </rPh>
    <rPh sb="9" eb="11">
      <t>タンイ</t>
    </rPh>
    <phoneticPr fontId="29"/>
  </si>
  <si>
    <t>燃料種類</t>
    <rPh sb="0" eb="2">
      <t>ネンリョウ</t>
    </rPh>
    <rPh sb="2" eb="4">
      <t>シュルイ</t>
    </rPh>
    <phoneticPr fontId="16"/>
  </si>
  <si>
    <t>kWh</t>
    <phoneticPr fontId="29"/>
  </si>
  <si>
    <t>電気</t>
    <phoneticPr fontId="16"/>
  </si>
  <si>
    <t>MJ/㎥</t>
    <phoneticPr fontId="29"/>
  </si>
  <si>
    <t>㎥</t>
    <phoneticPr fontId="29"/>
  </si>
  <si>
    <t>ガス</t>
  </si>
  <si>
    <t>MJ/kg</t>
  </si>
  <si>
    <t>kg</t>
    <phoneticPr fontId="29"/>
  </si>
  <si>
    <t>MJ/kg</t>
    <phoneticPr fontId="29"/>
  </si>
  <si>
    <t>MJ/L</t>
  </si>
  <si>
    <t>L</t>
    <phoneticPr fontId="29"/>
  </si>
  <si>
    <t>油</t>
    <phoneticPr fontId="16"/>
  </si>
  <si>
    <t>kg</t>
  </si>
  <si>
    <t>その他</t>
    <phoneticPr fontId="16"/>
  </si>
  <si>
    <t>■燃料使用量（電気以外）を把握している場合の計算方法。</t>
    <rPh sb="1" eb="3">
      <t>ネンリョウ</t>
    </rPh>
    <rPh sb="3" eb="6">
      <t>シヨウリョウ</t>
    </rPh>
    <rPh sb="7" eb="9">
      <t>デンキ</t>
    </rPh>
    <rPh sb="9" eb="11">
      <t>イガイ</t>
    </rPh>
    <rPh sb="13" eb="15">
      <t>ハアク</t>
    </rPh>
    <rPh sb="19" eb="21">
      <t>バアイ</t>
    </rPh>
    <rPh sb="22" eb="24">
      <t>ケイサン</t>
    </rPh>
    <rPh sb="24" eb="26">
      <t>ホウホウ</t>
    </rPh>
    <phoneticPr fontId="9"/>
  </si>
  <si>
    <t>■基本情報</t>
    <rPh sb="1" eb="3">
      <t>キホン</t>
    </rPh>
    <rPh sb="3" eb="5">
      <t>ジョウホウ</t>
    </rPh>
    <phoneticPr fontId="9"/>
  </si>
  <si>
    <t>型番</t>
  </si>
  <si>
    <t>既存/導入予定</t>
    <rPh sb="0" eb="2">
      <t>キゾン</t>
    </rPh>
    <rPh sb="3" eb="5">
      <t>ドウニュウ</t>
    </rPh>
    <rPh sb="5" eb="7">
      <t>ヨテイ</t>
    </rPh>
    <phoneticPr fontId="9"/>
  </si>
  <si>
    <t>台数</t>
    <rPh sb="0" eb="2">
      <t>ダイスウ</t>
    </rPh>
    <phoneticPr fontId="9"/>
  </si>
  <si>
    <t>種別</t>
    <phoneticPr fontId="9"/>
  </si>
  <si>
    <t>必要熱量</t>
    <rPh sb="0" eb="2">
      <t>ヒツヨウ</t>
    </rPh>
    <rPh sb="2" eb="4">
      <t>ネツリョウ</t>
    </rPh>
    <phoneticPr fontId="9"/>
  </si>
  <si>
    <t>既存設備</t>
  </si>
  <si>
    <t>導入予定設備</t>
  </si>
  <si>
    <t>貯湯タンク</t>
    <rPh sb="0" eb="2">
      <t>チョトウ</t>
    </rPh>
    <phoneticPr fontId="9"/>
  </si>
  <si>
    <t>能力按分後
必要熱量</t>
    <rPh sb="0" eb="2">
      <t>ノウリョク</t>
    </rPh>
    <rPh sb="2" eb="4">
      <t>アンブン</t>
    </rPh>
    <rPh sb="4" eb="5">
      <t>ゴ</t>
    </rPh>
    <rPh sb="6" eb="8">
      <t>ヒツヨウ</t>
    </rPh>
    <rPh sb="8" eb="10">
      <t>ネツリョウ</t>
    </rPh>
    <phoneticPr fontId="9"/>
  </si>
  <si>
    <t>年間加熱効率</t>
    <rPh sb="0" eb="2">
      <t>ネンカン</t>
    </rPh>
    <rPh sb="2" eb="4">
      <t>カネツ</t>
    </rPh>
    <rPh sb="4" eb="6">
      <t>コウリツ</t>
    </rPh>
    <phoneticPr fontId="9"/>
  </si>
  <si>
    <t>%</t>
    <phoneticPr fontId="9"/>
  </si>
  <si>
    <t>定格給湯熱効率</t>
    <rPh sb="0" eb="2">
      <t>テイカク</t>
    </rPh>
    <rPh sb="2" eb="4">
      <t>キュウトウ</t>
    </rPh>
    <rPh sb="4" eb="5">
      <t>ネツ</t>
    </rPh>
    <rPh sb="5" eb="7">
      <t>コウリツ</t>
    </rPh>
    <phoneticPr fontId="9"/>
  </si>
  <si>
    <t xml:space="preserve"> </t>
    <phoneticPr fontId="9"/>
  </si>
  <si>
    <t>◆設置年（既存）</t>
    <rPh sb="1" eb="3">
      <t>セッチ</t>
    </rPh>
    <rPh sb="3" eb="4">
      <t>ネン</t>
    </rPh>
    <rPh sb="5" eb="7">
      <t>キゾン</t>
    </rPh>
    <phoneticPr fontId="16"/>
  </si>
  <si>
    <t>◆設置年（導入予定）</t>
    <rPh sb="1" eb="3">
      <t>セッチ</t>
    </rPh>
    <rPh sb="3" eb="4">
      <t>ネン</t>
    </rPh>
    <rPh sb="5" eb="7">
      <t>ドウニュウ</t>
    </rPh>
    <rPh sb="7" eb="9">
      <t>ヨテイ</t>
    </rPh>
    <phoneticPr fontId="16"/>
  </si>
  <si>
    <t>1950年以前</t>
  </si>
  <si>
    <t>◆原油換算係数</t>
    <rPh sb="1" eb="3">
      <t>ゲンユ</t>
    </rPh>
    <rPh sb="3" eb="5">
      <t>カンサン</t>
    </rPh>
    <rPh sb="5" eb="7">
      <t>ケイスウ</t>
    </rPh>
    <phoneticPr fontId="16"/>
  </si>
  <si>
    <t>■単位換算</t>
    <rPh sb="1" eb="3">
      <t>タンイ</t>
    </rPh>
    <rPh sb="3" eb="5">
      <t>カンサン</t>
    </rPh>
    <phoneticPr fontId="16"/>
  </si>
  <si>
    <t>◆熱量変換係数</t>
    <rPh sb="1" eb="2">
      <t>ネツ</t>
    </rPh>
    <rPh sb="2" eb="3">
      <t>リョウ</t>
    </rPh>
    <rPh sb="3" eb="5">
      <t>ヘンカン</t>
    </rPh>
    <rPh sb="5" eb="7">
      <t>ケイスウ</t>
    </rPh>
    <phoneticPr fontId="16"/>
  </si>
  <si>
    <t>KYU45N</t>
    <phoneticPr fontId="16"/>
  </si>
  <si>
    <t>94％以上</t>
    <rPh sb="3" eb="5">
      <t>イジョウ</t>
    </rPh>
    <phoneticPr fontId="9"/>
  </si>
  <si>
    <t>MJ/kWh</t>
    <phoneticPr fontId="29"/>
  </si>
  <si>
    <t>必要熱量(換算)</t>
    <rPh sb="0" eb="2">
      <t>ヒツヨウ</t>
    </rPh>
    <rPh sb="2" eb="4">
      <t>ネツリョウ</t>
    </rPh>
    <rPh sb="5" eb="7">
      <t>カンサン</t>
    </rPh>
    <phoneticPr fontId="9"/>
  </si>
  <si>
    <t>都市ガス（45MJ/m3）</t>
  </si>
  <si>
    <t>既設-燃料使用量</t>
    <rPh sb="0" eb="2">
      <t>キセツ</t>
    </rPh>
    <rPh sb="5" eb="7">
      <t>シヨウ</t>
    </rPh>
    <rPh sb="7" eb="8">
      <t>リョウ</t>
    </rPh>
    <phoneticPr fontId="9"/>
  </si>
  <si>
    <t>更新-燃料使用量</t>
    <rPh sb="0" eb="2">
      <t>コウシン</t>
    </rPh>
    <rPh sb="5" eb="7">
      <t>シヨウ</t>
    </rPh>
    <rPh sb="7" eb="8">
      <t>リョウ</t>
    </rPh>
    <phoneticPr fontId="9"/>
  </si>
  <si>
    <t>■仕様</t>
    <rPh sb="1" eb="3">
      <t>シヨウ</t>
    </rPh>
    <phoneticPr fontId="9"/>
  </si>
  <si>
    <t>　　　↓</t>
  </si>
  <si>
    <t>■エネルギー使用量</t>
    <rPh sb="6" eb="8">
      <t>シヨウ</t>
    </rPh>
    <rPh sb="8" eb="9">
      <t>リョウ</t>
    </rPh>
    <phoneticPr fontId="9"/>
  </si>
  <si>
    <t>◆種別</t>
    <rPh sb="1" eb="3">
      <t>シュベツ</t>
    </rPh>
    <phoneticPr fontId="9"/>
  </si>
  <si>
    <t>業務用ヒートポンプ給湯器</t>
  </si>
  <si>
    <t>その他電気式給湯器</t>
  </si>
  <si>
    <t>潜熱回収型給湯器</t>
    <phoneticPr fontId="9"/>
  </si>
  <si>
    <t>その他燃焼式給湯器</t>
    <phoneticPr fontId="9"/>
  </si>
  <si>
    <t>給湯器N</t>
    <phoneticPr fontId="9"/>
  </si>
  <si>
    <t>燃料種</t>
    <rPh sb="0" eb="2">
      <t>ネンリョウ</t>
    </rPh>
    <rPh sb="2" eb="3">
      <t>シュ</t>
    </rPh>
    <phoneticPr fontId="9"/>
  </si>
  <si>
    <t>発熱量（高位）</t>
    <rPh sb="0" eb="2">
      <t>ハツネツ</t>
    </rPh>
    <rPh sb="2" eb="3">
      <t>リョウ</t>
    </rPh>
    <rPh sb="4" eb="6">
      <t>コウイ</t>
    </rPh>
    <phoneticPr fontId="9"/>
  </si>
  <si>
    <t>■仕様</t>
    <rPh sb="1" eb="3">
      <t>シヨウ</t>
    </rPh>
    <phoneticPr fontId="9"/>
  </si>
  <si>
    <t>■稼働条件</t>
    <rPh sb="1" eb="3">
      <t>カドウ</t>
    </rPh>
    <rPh sb="3" eb="5">
      <t>ジョウケン</t>
    </rPh>
    <phoneticPr fontId="9"/>
  </si>
  <si>
    <t>←本計算書の結果を反映して作成した様式の番号を入力</t>
  </si>
  <si>
    <t>←計算する設備の製品名を入力</t>
  </si>
  <si>
    <t>←計算する設備の型番を入力</t>
  </si>
  <si>
    <t>-----------以降の項目を使って計算します。入力内容に間違いの無いよう、十分注意して入力して下さい。-----------</t>
    <rPh sb="17" eb="18">
      <t>ツカ</t>
    </rPh>
    <rPh sb="28" eb="30">
      <t>ナイヨウ</t>
    </rPh>
    <rPh sb="31" eb="33">
      <t>マチガ</t>
    </rPh>
    <rPh sb="46" eb="48">
      <t>ニュウリョク</t>
    </rPh>
    <rPh sb="50" eb="51">
      <t>クダ</t>
    </rPh>
    <phoneticPr fontId="9"/>
  </si>
  <si>
    <t>←給湯器の種別を選択</t>
    <rPh sb="1" eb="4">
      <t>キュウトウキ</t>
    </rPh>
    <rPh sb="5" eb="7">
      <t>シュベツ</t>
    </rPh>
    <rPh sb="8" eb="10">
      <t>センタク</t>
    </rPh>
    <phoneticPr fontId="9"/>
  </si>
  <si>
    <t>←燃料種を選択</t>
    <rPh sb="1" eb="3">
      <t>ネンリョウ</t>
    </rPh>
    <rPh sb="3" eb="4">
      <t>タネ</t>
    </rPh>
    <rPh sb="5" eb="7">
      <t>センタク</t>
    </rPh>
    <phoneticPr fontId="9"/>
  </si>
  <si>
    <t>←燃料種にて「その他」の付く種別を選択した場合は、
　手入力をする。</t>
    <rPh sb="1" eb="3">
      <t>ネンリョウ</t>
    </rPh>
    <rPh sb="3" eb="4">
      <t>シュ</t>
    </rPh>
    <phoneticPr fontId="9"/>
  </si>
  <si>
    <t>←貯湯タンクを有して間欠運転使用をしている場合は
　有りを選択する。貯湯タンクレス、また貯湯タンクを
　有するが連続運転使用の場合は「無し」を選択する。</t>
    <phoneticPr fontId="9"/>
  </si>
  <si>
    <t>←台数を登録（半角）</t>
  </si>
  <si>
    <t>台</t>
    <rPh sb="0" eb="1">
      <t>ダイ</t>
    </rPh>
    <phoneticPr fontId="9"/>
  </si>
  <si>
    <t>←台数を登録</t>
    <phoneticPr fontId="9"/>
  </si>
  <si>
    <t>←製品カタログ、仕様書に記載の定格給湯熱効率を入力</t>
    <rPh sb="1" eb="3">
      <t>セイヒン</t>
    </rPh>
    <rPh sb="8" eb="10">
      <t>シヨウ</t>
    </rPh>
    <rPh sb="10" eb="11">
      <t>ショ</t>
    </rPh>
    <rPh sb="12" eb="14">
      <t>キサイ</t>
    </rPh>
    <rPh sb="15" eb="17">
      <t>テイカク</t>
    </rPh>
    <rPh sb="17" eb="19">
      <t>キュウトウ</t>
    </rPh>
    <rPh sb="19" eb="20">
      <t>ネツ</t>
    </rPh>
    <rPh sb="20" eb="22">
      <t>コウリツ</t>
    </rPh>
    <rPh sb="23" eb="25">
      <t>ニュウリョク</t>
    </rPh>
    <phoneticPr fontId="9"/>
  </si>
  <si>
    <t>入力項目</t>
    <rPh sb="0" eb="2">
      <t>ニュウリョク</t>
    </rPh>
    <rPh sb="2" eb="4">
      <t>コウモク</t>
    </rPh>
    <phoneticPr fontId="16"/>
  </si>
  <si>
    <r>
      <rPr>
        <sz val="8"/>
        <color rgb="FFFF0000"/>
        <rFont val="ＭＳ 明朝"/>
        <family val="1"/>
        <charset val="128"/>
      </rPr>
      <t>【エネルギー使用量】</t>
    </r>
    <r>
      <rPr>
        <sz val="8"/>
        <color rgb="FF0070C0"/>
        <rFont val="ＭＳ 明朝"/>
        <family val="1"/>
        <charset val="128"/>
      </rPr>
      <t xml:space="preserve">
 </t>
    </r>
    <r>
      <rPr>
        <sz val="8"/>
        <color rgb="FFFF0000"/>
        <rFont val="ＭＳ 明朝"/>
        <family val="1"/>
        <charset val="128"/>
      </rPr>
      <t>赤枠内の数値を補助事業
 ポータルに転記
※LPGの場合、㎥からkgへ
　換算した値を補助事業
　ポータルへ転記</t>
    </r>
    <rPh sb="6" eb="9">
      <t>シヨウリョウ</t>
    </rPh>
    <rPh sb="12" eb="13">
      <t>アカ</t>
    </rPh>
    <rPh sb="13" eb="14">
      <t>ワク</t>
    </rPh>
    <rPh sb="14" eb="15">
      <t>ナイ</t>
    </rPh>
    <rPh sb="16" eb="18">
      <t>スウチ</t>
    </rPh>
    <rPh sb="19" eb="21">
      <t>ホジョ</t>
    </rPh>
    <rPh sb="21" eb="23">
      <t>ジギョウ</t>
    </rPh>
    <rPh sb="30" eb="32">
      <t>テンキ</t>
    </rPh>
    <phoneticPr fontId="16"/>
  </si>
  <si>
    <t>様式 1-4　NO.</t>
    <phoneticPr fontId="9"/>
  </si>
  <si>
    <t>様式 1-3　NO.</t>
    <phoneticPr fontId="9"/>
  </si>
  <si>
    <r>
      <rPr>
        <b/>
        <sz val="12"/>
        <color theme="1"/>
        <rFont val="ＭＳ 明朝"/>
        <family val="1"/>
        <charset val="128"/>
      </rPr>
      <t>　</t>
    </r>
    <r>
      <rPr>
        <b/>
        <u/>
        <sz val="12"/>
        <color theme="1"/>
        <rFont val="ＭＳ 明朝"/>
        <family val="1"/>
        <charset val="128"/>
      </rPr>
      <t>業務用給湯器　SII省エネ計算フォーマット</t>
    </r>
    <rPh sb="1" eb="4">
      <t>ギョウムヨウ</t>
    </rPh>
    <rPh sb="4" eb="7">
      <t>キュウトウキ</t>
    </rPh>
    <rPh sb="11" eb="12">
      <t>ショウ</t>
    </rPh>
    <rPh sb="14" eb="16">
      <t>ケイサン</t>
    </rPh>
    <phoneticPr fontId="9"/>
  </si>
  <si>
    <t>メーカー</t>
    <phoneticPr fontId="9"/>
  </si>
  <si>
    <t>←計算する設備のメーカー名を入力</t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</si>
</sst>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6" formatCode="&quot;¥&quot;#,##0;[Red]&quot;¥&quot;\-#,##0"/>
    <numFmt numFmtId="176" formatCode="0.0"/>
    <numFmt numFmtId="177" formatCode="0.0%"/>
    <numFmt numFmtId="178" formatCode="0&quot;月&quot;"/>
    <numFmt numFmtId="179" formatCode="General&quot;台&quot;"/>
    <numFmt numFmtId="180" formatCode="&quot;(&quot;@&quot;)&quot;"/>
    <numFmt numFmtId="181" formatCode="#,##0.0;[Red]\-#,##0.0"/>
    <numFmt numFmtId="182" formatCode="#,##0.00_ ;[Red]\-#,##0.00\ "/>
    <numFmt numFmtId="183" formatCode="0.000&quot; kl&quot;"/>
    <numFmt numFmtId="184" formatCode="#,##0.0_ "/>
    <numFmt numFmtId="185" formatCode="#,##0_ "/>
    <numFmt numFmtId="186" formatCode="#,##0.0_);[Red]\(#,##0.0\)"/>
    <numFmt numFmtId="187" formatCode="#,##0.000_);[Red]\(#,##0.000\)"/>
    <numFmt numFmtId="188" formatCode="0_);[Red]\(0\)"/>
    <numFmt numFmtId="189" formatCode="0.0_ "/>
    <numFmt numFmtId="190" formatCode="0.0_);[Red]\(0.0\)"/>
    <numFmt numFmtId="191" formatCode="#,##0.000_ "/>
  </numFmts>
  <fonts count="5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ＭＳ ゴシック"/>
      <family val="3"/>
      <charset val="128"/>
    </font>
    <font>
      <u/>
      <sz val="12"/>
      <color indexed="12"/>
      <name val="Osaka"/>
      <family val="1"/>
      <charset val="128"/>
    </font>
    <font>
      <sz val="12"/>
      <name val="ＭＳ Ｐゴシック"/>
      <family val="3"/>
      <charset val="128"/>
    </font>
    <font>
      <sz val="12"/>
      <name val="Osaka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b/>
      <sz val="12"/>
      <color theme="3"/>
      <name val="ＭＳ Ｐゴシック"/>
      <family val="3"/>
      <charset val="128"/>
      <scheme val="minor"/>
    </font>
    <font>
      <sz val="11"/>
      <color theme="3"/>
      <name val="ＭＳ Ｐゴシック"/>
      <family val="3"/>
      <charset val="128"/>
      <scheme val="minor"/>
    </font>
    <font>
      <b/>
      <sz val="9"/>
      <color indexed="81"/>
      <name val="ＭＳ Ｐゴシック"/>
      <family val="3"/>
      <charset val="128"/>
    </font>
    <font>
      <sz val="11"/>
      <color theme="0" tint="-0.499984740745262"/>
      <name val="ＭＳ Ｐゴシック"/>
      <family val="3"/>
      <charset val="128"/>
    </font>
    <font>
      <sz val="11"/>
      <color rgb="FFFA7D00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0.5"/>
      <color indexed="8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9"/>
      <color theme="1"/>
      <name val="ＭＳ Ｐゴシック"/>
      <family val="2"/>
      <scheme val="minor"/>
    </font>
    <font>
      <sz val="9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9"/>
      <color indexed="8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2"/>
      <name val="ＭＳ 明朝"/>
      <family val="1"/>
      <charset val="128"/>
    </font>
    <font>
      <sz val="1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sz val="11"/>
      <color theme="1"/>
      <name val="ＭＳ Ｐゴシック"/>
      <family val="2"/>
      <charset val="128"/>
    </font>
    <font>
      <u/>
      <sz val="9"/>
      <color indexed="12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b/>
      <u/>
      <sz val="14"/>
      <color theme="1"/>
      <name val="ＭＳ 明朝"/>
      <family val="1"/>
      <charset val="128"/>
    </font>
    <font>
      <sz val="10"/>
      <color theme="0" tint="-0.34998626667073579"/>
      <name val="ＭＳ Ｐゴシック"/>
      <family val="2"/>
      <charset val="128"/>
      <scheme val="minor"/>
    </font>
    <font>
      <sz val="8"/>
      <color rgb="FF0070C0"/>
      <name val="ＭＳ 明朝"/>
      <family val="1"/>
      <charset val="128"/>
    </font>
    <font>
      <b/>
      <sz val="10"/>
      <color rgb="FFFF0000"/>
      <name val="ＭＳ Ｐゴシック"/>
      <family val="3"/>
      <charset val="128"/>
    </font>
    <font>
      <sz val="10"/>
      <color theme="0" tint="-0.34998626667073579"/>
      <name val="ＭＳ 明朝"/>
      <family val="1"/>
      <charset val="128"/>
    </font>
    <font>
      <sz val="11"/>
      <color theme="0" tint="-0.34998626667073579"/>
      <name val="ＭＳ Ｐゴシック"/>
      <family val="3"/>
      <charset val="128"/>
    </font>
    <font>
      <b/>
      <sz val="12"/>
      <color theme="1"/>
      <name val="ＭＳ 明朝"/>
      <family val="1"/>
      <charset val="128"/>
    </font>
    <font>
      <b/>
      <u/>
      <sz val="12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8"/>
      <color rgb="FFFF0000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>
      <left/>
      <right/>
      <top style="medium">
        <color theme="3"/>
      </top>
      <bottom style="medium">
        <color theme="3"/>
      </bottom>
      <diagonal/>
    </border>
    <border>
      <left/>
      <right style="medium">
        <color theme="3"/>
      </right>
      <top style="medium">
        <color theme="3"/>
      </top>
      <bottom style="medium">
        <color theme="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double">
        <color indexed="64"/>
      </top>
      <bottom style="thin">
        <color auto="1"/>
      </bottom>
      <diagonal/>
    </border>
    <border>
      <left/>
      <right/>
      <top style="double">
        <color indexed="64"/>
      </top>
      <bottom style="thin">
        <color auto="1"/>
      </bottom>
      <diagonal/>
    </border>
    <border>
      <left/>
      <right style="thin">
        <color auto="1"/>
      </right>
      <top style="double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ck">
        <color rgb="FFFF0000"/>
      </left>
      <right/>
      <top style="thick">
        <color rgb="FFFF0000"/>
      </top>
      <bottom style="thin">
        <color auto="1"/>
      </bottom>
      <diagonal/>
    </border>
    <border>
      <left/>
      <right/>
      <top style="thick">
        <color rgb="FFFF0000"/>
      </top>
      <bottom style="thin">
        <color auto="1"/>
      </bottom>
      <diagonal/>
    </border>
    <border>
      <left/>
      <right style="thick">
        <color rgb="FFFF0000"/>
      </right>
      <top style="thick">
        <color rgb="FFFF0000"/>
      </top>
      <bottom style="thin">
        <color auto="1"/>
      </bottom>
      <diagonal/>
    </border>
    <border>
      <left style="thick">
        <color rgb="FFFF0000"/>
      </left>
      <right/>
      <top style="thin">
        <color auto="1"/>
      </top>
      <bottom style="thin">
        <color auto="1"/>
      </bottom>
      <diagonal/>
    </border>
    <border>
      <left/>
      <right style="thick">
        <color rgb="FFFF0000"/>
      </right>
      <top style="thin">
        <color auto="1"/>
      </top>
      <bottom style="thin">
        <color auto="1"/>
      </bottom>
      <diagonal/>
    </border>
    <border>
      <left style="thick">
        <color rgb="FFFF0000"/>
      </left>
      <right/>
      <top style="thin">
        <color auto="1"/>
      </top>
      <bottom style="thick">
        <color rgb="FFFF0000"/>
      </bottom>
      <diagonal/>
    </border>
    <border>
      <left/>
      <right/>
      <top style="thin">
        <color auto="1"/>
      </top>
      <bottom style="thick">
        <color rgb="FFFF0000"/>
      </bottom>
      <diagonal/>
    </border>
    <border>
      <left/>
      <right style="thick">
        <color rgb="FFFF0000"/>
      </right>
      <top style="thin">
        <color auto="1"/>
      </top>
      <bottom style="thick">
        <color rgb="FFFF0000"/>
      </bottom>
      <diagonal/>
    </border>
    <border>
      <left style="thick">
        <color rgb="FFFF0000"/>
      </left>
      <right style="thin">
        <color auto="1"/>
      </right>
      <top style="thick">
        <color rgb="FFFF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rgb="FFFF0000"/>
      </top>
      <bottom style="thin">
        <color auto="1"/>
      </bottom>
      <diagonal/>
    </border>
    <border>
      <left style="thin">
        <color auto="1"/>
      </left>
      <right style="thick">
        <color rgb="FFFF0000"/>
      </right>
      <top style="thick">
        <color rgb="FFFF0000"/>
      </top>
      <bottom style="thin">
        <color auto="1"/>
      </bottom>
      <diagonal/>
    </border>
    <border>
      <left style="thick">
        <color rgb="FFFF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rgb="FFFF0000"/>
      </right>
      <top style="thin">
        <color auto="1"/>
      </top>
      <bottom style="thin">
        <color auto="1"/>
      </bottom>
      <diagonal/>
    </border>
    <border>
      <left style="thick">
        <color rgb="FFFF0000"/>
      </left>
      <right style="thin">
        <color auto="1"/>
      </right>
      <top style="thin">
        <color auto="1"/>
      </top>
      <bottom style="thick">
        <color rgb="FFFF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rgb="FFFF0000"/>
      </bottom>
      <diagonal/>
    </border>
    <border>
      <left style="thin">
        <color auto="1"/>
      </left>
      <right style="thick">
        <color rgb="FFFF0000"/>
      </right>
      <top style="thin">
        <color auto="1"/>
      </top>
      <bottom style="thick">
        <color rgb="FFFF0000"/>
      </bottom>
      <diagonal/>
    </border>
  </borders>
  <cellStyleXfs count="224">
    <xf numFmtId="0" fontId="0" fillId="0" borderId="0"/>
    <xf numFmtId="38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0" fontId="11" fillId="0" borderId="0">
      <alignment vertical="center"/>
    </xf>
    <xf numFmtId="0" fontId="12" fillId="0" borderId="0" applyNumberFormat="0" applyFill="0" applyBorder="0" applyAlignment="0" applyProtection="0">
      <alignment vertical="top"/>
      <protection locked="0"/>
    </xf>
    <xf numFmtId="38" fontId="13" fillId="0" borderId="0" applyFill="0" applyBorder="0" applyAlignment="0" applyProtection="0"/>
    <xf numFmtId="6" fontId="7" fillId="0" borderId="0" applyFont="0" applyFill="0" applyBorder="0" applyAlignment="0" applyProtection="0">
      <alignment vertical="center"/>
    </xf>
    <xf numFmtId="0" fontId="14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>
      <alignment vertical="center"/>
    </xf>
    <xf numFmtId="0" fontId="15" fillId="0" borderId="0">
      <alignment vertical="center"/>
    </xf>
    <xf numFmtId="0" fontId="7" fillId="0" borderId="0">
      <alignment vertical="center"/>
    </xf>
    <xf numFmtId="0" fontId="17" fillId="0" borderId="0"/>
    <xf numFmtId="0" fontId="6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23" fillId="0" borderId="0">
      <alignment vertical="center"/>
    </xf>
    <xf numFmtId="0" fontId="4" fillId="0" borderId="0">
      <alignment vertical="center"/>
    </xf>
    <xf numFmtId="0" fontId="8" fillId="0" borderId="0">
      <alignment vertical="center"/>
    </xf>
    <xf numFmtId="6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6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7" fillId="0" borderId="0"/>
    <xf numFmtId="0" fontId="3" fillId="0" borderId="0">
      <alignment vertical="center"/>
    </xf>
    <xf numFmtId="0" fontId="3" fillId="0" borderId="0">
      <alignment vertical="center"/>
    </xf>
    <xf numFmtId="9" fontId="3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  <xf numFmtId="38" fontId="8" fillId="0" borderId="0"/>
    <xf numFmtId="177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38" fontId="2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0" fontId="8" fillId="0" borderId="0"/>
    <xf numFmtId="0" fontId="8" fillId="0" borderId="0"/>
    <xf numFmtId="0" fontId="23" fillId="0" borderId="0"/>
    <xf numFmtId="0" fontId="3" fillId="0" borderId="0">
      <alignment vertical="center"/>
    </xf>
    <xf numFmtId="0" fontId="34" fillId="0" borderId="0">
      <alignment vertical="center"/>
    </xf>
    <xf numFmtId="38" fontId="34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6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9" fontId="36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17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3" fillId="0" borderId="0">
      <alignment vertical="center"/>
    </xf>
    <xf numFmtId="0" fontId="39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6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6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8" fillId="0" borderId="0">
      <alignment vertical="center"/>
    </xf>
    <xf numFmtId="0" fontId="15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41">
    <xf numFmtId="0" fontId="0" fillId="0" borderId="0" xfId="0"/>
    <xf numFmtId="0" fontId="18" fillId="0" borderId="15" xfId="0" applyFont="1" applyFill="1" applyBorder="1" applyAlignment="1">
      <alignment vertical="center"/>
    </xf>
    <xf numFmtId="0" fontId="19" fillId="0" borderId="16" xfId="0" applyFont="1" applyFill="1" applyBorder="1" applyAlignment="1">
      <alignment vertical="center"/>
    </xf>
    <xf numFmtId="0" fontId="19" fillId="0" borderId="17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1" fillId="0" borderId="0" xfId="0" applyFont="1"/>
    <xf numFmtId="0" fontId="21" fillId="0" borderId="24" xfId="0" applyFont="1" applyBorder="1"/>
    <xf numFmtId="176" fontId="21" fillId="0" borderId="24" xfId="0" applyNumberFormat="1" applyFont="1" applyBorder="1"/>
    <xf numFmtId="0" fontId="24" fillId="0" borderId="0" xfId="22" applyFont="1">
      <alignment vertical="center"/>
    </xf>
    <xf numFmtId="0" fontId="25" fillId="0" borderId="0" xfId="23" applyFont="1" applyFill="1" applyBorder="1" applyAlignment="1">
      <alignment horizontal="left" vertical="center"/>
    </xf>
    <xf numFmtId="0" fontId="26" fillId="5" borderId="4" xfId="0" applyFont="1" applyFill="1" applyBorder="1" applyAlignment="1">
      <alignment horizontal="left" vertical="center"/>
    </xf>
    <xf numFmtId="0" fontId="27" fillId="5" borderId="25" xfId="0" applyFont="1" applyFill="1" applyBorder="1" applyAlignment="1">
      <alignment horizontal="left" vertical="center" wrapText="1"/>
    </xf>
    <xf numFmtId="0" fontId="28" fillId="0" borderId="4" xfId="24" applyFont="1" applyFill="1" applyBorder="1" applyAlignment="1">
      <alignment horizontal="left" vertical="center" wrapText="1" shrinkToFit="1"/>
    </xf>
    <xf numFmtId="40" fontId="28" fillId="0" borderId="4" xfId="21" applyNumberFormat="1" applyFont="1" applyFill="1" applyBorder="1" applyAlignment="1">
      <alignment horizontal="left" vertical="center"/>
    </xf>
    <xf numFmtId="181" fontId="28" fillId="0" borderId="19" xfId="21" applyNumberFormat="1" applyFont="1" applyFill="1" applyBorder="1" applyAlignment="1">
      <alignment horizontal="left" vertical="center"/>
    </xf>
    <xf numFmtId="0" fontId="28" fillId="0" borderId="4" xfId="24" applyFont="1" applyFill="1" applyBorder="1" applyAlignment="1">
      <alignment horizontal="left" vertical="center" shrinkToFit="1"/>
    </xf>
    <xf numFmtId="181" fontId="28" fillId="0" borderId="4" xfId="21" applyNumberFormat="1" applyFont="1" applyFill="1" applyBorder="1" applyAlignment="1">
      <alignment horizontal="left" vertical="center"/>
    </xf>
    <xf numFmtId="0" fontId="28" fillId="0" borderId="23" xfId="24" applyFont="1" applyFill="1" applyBorder="1" applyAlignment="1">
      <alignment horizontal="left" vertical="center" shrinkToFit="1"/>
    </xf>
    <xf numFmtId="181" fontId="28" fillId="0" borderId="23" xfId="21" applyNumberFormat="1" applyFont="1" applyFill="1" applyBorder="1" applyAlignment="1">
      <alignment horizontal="left" vertical="center"/>
    </xf>
    <xf numFmtId="0" fontId="28" fillId="0" borderId="23" xfId="24" applyFont="1" applyFill="1" applyBorder="1" applyAlignment="1">
      <alignment horizontal="left" vertical="center" wrapText="1" shrinkToFit="1"/>
    </xf>
    <xf numFmtId="0" fontId="27" fillId="5" borderId="25" xfId="0" applyFont="1" applyFill="1" applyBorder="1" applyAlignment="1">
      <alignment horizontal="left" vertical="center"/>
    </xf>
    <xf numFmtId="0" fontId="27" fillId="5" borderId="4" xfId="0" applyFont="1" applyFill="1" applyBorder="1" applyAlignment="1">
      <alignment horizontal="left" vertical="center" wrapText="1"/>
    </xf>
    <xf numFmtId="0" fontId="30" fillId="5" borderId="4" xfId="22" applyFont="1" applyFill="1" applyBorder="1" applyAlignment="1">
      <alignment horizontal="left" vertical="center"/>
    </xf>
    <xf numFmtId="182" fontId="28" fillId="0" borderId="4" xfId="21" applyNumberFormat="1" applyFont="1" applyFill="1" applyBorder="1" applyAlignment="1">
      <alignment horizontal="left" vertical="center" shrinkToFit="1"/>
    </xf>
    <xf numFmtId="182" fontId="28" fillId="0" borderId="19" xfId="21" applyNumberFormat="1" applyFont="1" applyFill="1" applyBorder="1" applyAlignment="1">
      <alignment horizontal="left" vertical="center" shrinkToFit="1"/>
    </xf>
    <xf numFmtId="0" fontId="28" fillId="0" borderId="4" xfId="0" applyFont="1" applyBorder="1" applyAlignment="1">
      <alignment horizontal="left" vertical="center"/>
    </xf>
    <xf numFmtId="182" fontId="28" fillId="0" borderId="23" xfId="21" applyNumberFormat="1" applyFont="1" applyFill="1" applyBorder="1" applyAlignment="1">
      <alignment horizontal="left" vertical="center" shrinkToFit="1"/>
    </xf>
    <xf numFmtId="182" fontId="28" fillId="0" borderId="11" xfId="21" applyNumberFormat="1" applyFont="1" applyFill="1" applyBorder="1" applyAlignment="1">
      <alignment horizontal="left" vertical="center" shrinkToFit="1"/>
    </xf>
    <xf numFmtId="0" fontId="10" fillId="0" borderId="0" xfId="17" applyFont="1" applyAlignment="1">
      <alignment vertical="center"/>
    </xf>
    <xf numFmtId="0" fontId="10" fillId="0" borderId="0" xfId="17" applyFont="1" applyFill="1" applyBorder="1" applyAlignment="1">
      <alignment horizontal="left" vertical="center" shrinkToFit="1"/>
    </xf>
    <xf numFmtId="0" fontId="10" fillId="0" borderId="0" xfId="17" applyFont="1" applyAlignment="1">
      <alignment vertical="center" shrinkToFit="1"/>
    </xf>
    <xf numFmtId="0" fontId="10" fillId="0" borderId="0" xfId="17" applyFont="1" applyFill="1" applyAlignment="1">
      <alignment vertical="center"/>
    </xf>
    <xf numFmtId="0" fontId="10" fillId="0" borderId="0" xfId="17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10" fillId="0" borderId="0" xfId="17" applyFont="1" applyFill="1" applyBorder="1" applyAlignment="1">
      <alignment vertical="center" shrinkToFit="1"/>
    </xf>
    <xf numFmtId="0" fontId="10" fillId="0" borderId="0" xfId="17" applyFont="1" applyAlignment="1">
      <alignment horizontal="center" vertical="center" shrinkToFit="1"/>
    </xf>
    <xf numFmtId="0" fontId="10" fillId="0" borderId="0" xfId="17" applyFont="1" applyFill="1" applyBorder="1" applyAlignment="1">
      <alignment horizontal="center" vertical="center" textRotation="255" wrapText="1"/>
    </xf>
    <xf numFmtId="0" fontId="10" fillId="0" borderId="0" xfId="17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10" fillId="0" borderId="0" xfId="17" applyFont="1" applyAlignment="1">
      <alignment horizontal="right" vertical="center"/>
    </xf>
    <xf numFmtId="0" fontId="8" fillId="0" borderId="12" xfId="3" applyFont="1" applyFill="1" applyBorder="1" applyAlignment="1">
      <alignment horizontal="left"/>
    </xf>
    <xf numFmtId="0" fontId="8" fillId="0" borderId="4" xfId="3" applyBorder="1" applyAlignment="1">
      <alignment horizontal="left"/>
    </xf>
    <xf numFmtId="0" fontId="0" fillId="0" borderId="4" xfId="0" applyBorder="1" applyAlignment="1">
      <alignment vertical="center"/>
    </xf>
    <xf numFmtId="0" fontId="0" fillId="0" borderId="0" xfId="0" applyBorder="1" applyAlignment="1">
      <alignment horizontal="right" vertical="center" shrinkToFit="1"/>
    </xf>
    <xf numFmtId="0" fontId="0" fillId="0" borderId="0" xfId="0" applyNumberFormat="1" applyFill="1" applyBorder="1" applyAlignment="1">
      <alignment vertical="center"/>
    </xf>
    <xf numFmtId="0" fontId="8" fillId="0" borderId="0" xfId="3" applyBorder="1" applyAlignment="1">
      <alignment horizontal="left"/>
    </xf>
    <xf numFmtId="0" fontId="8" fillId="0" borderId="0" xfId="3" applyFont="1" applyFill="1" applyBorder="1" applyAlignment="1">
      <alignment horizontal="left"/>
    </xf>
    <xf numFmtId="0" fontId="8" fillId="0" borderId="26" xfId="3" applyBorder="1" applyAlignment="1">
      <alignment horizontal="left"/>
    </xf>
    <xf numFmtId="0" fontId="24" fillId="0" borderId="4" xfId="22" applyFont="1" applyFill="1" applyBorder="1">
      <alignment vertical="center"/>
    </xf>
    <xf numFmtId="0" fontId="0" fillId="0" borderId="0" xfId="0"/>
    <xf numFmtId="0" fontId="10" fillId="0" borderId="0" xfId="17" applyFont="1" applyAlignment="1">
      <alignment horizontal="right" vertical="center"/>
    </xf>
    <xf numFmtId="0" fontId="8" fillId="0" borderId="0" xfId="0" applyFont="1" applyAlignment="1">
      <alignment vertical="center"/>
    </xf>
    <xf numFmtId="0" fontId="0" fillId="0" borderId="0" xfId="0"/>
    <xf numFmtId="0" fontId="10" fillId="0" borderId="0" xfId="17" applyFont="1" applyAlignment="1">
      <alignment vertical="center"/>
    </xf>
    <xf numFmtId="0" fontId="10" fillId="0" borderId="0" xfId="17" applyFont="1" applyAlignment="1">
      <alignment vertical="center" shrinkToFit="1"/>
    </xf>
    <xf numFmtId="0" fontId="10" fillId="0" borderId="0" xfId="17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10" fillId="0" borderId="0" xfId="17" applyFont="1" applyFill="1" applyBorder="1" applyAlignment="1">
      <alignment vertical="center" wrapText="1"/>
    </xf>
    <xf numFmtId="183" fontId="32" fillId="0" borderId="0" xfId="17" applyNumberFormat="1" applyFont="1" applyFill="1" applyBorder="1" applyAlignment="1">
      <alignment vertical="center"/>
    </xf>
    <xf numFmtId="0" fontId="31" fillId="0" borderId="8" xfId="0" applyFont="1" applyFill="1" applyBorder="1" applyAlignment="1">
      <alignment vertical="center" shrinkToFit="1"/>
    </xf>
    <xf numFmtId="0" fontId="10" fillId="0" borderId="8" xfId="17" applyFont="1" applyFill="1" applyBorder="1" applyAlignment="1">
      <alignment vertical="center" shrinkToFit="1"/>
    </xf>
    <xf numFmtId="0" fontId="10" fillId="0" borderId="28" xfId="17" applyFont="1" applyBorder="1" applyAlignment="1">
      <alignment vertical="center"/>
    </xf>
    <xf numFmtId="0" fontId="10" fillId="2" borderId="8" xfId="17" applyFont="1" applyFill="1" applyBorder="1" applyAlignment="1">
      <alignment vertical="center" shrinkToFit="1"/>
    </xf>
    <xf numFmtId="0" fontId="0" fillId="0" borderId="0" xfId="0" applyAlignment="1">
      <alignment vertical="center"/>
    </xf>
    <xf numFmtId="0" fontId="10" fillId="0" borderId="0" xfId="17" applyFont="1" applyAlignment="1">
      <alignment vertical="center"/>
    </xf>
    <xf numFmtId="0" fontId="10" fillId="0" borderId="0" xfId="17" applyFont="1" applyAlignment="1">
      <alignment vertical="center" shrinkToFit="1"/>
    </xf>
    <xf numFmtId="0" fontId="8" fillId="0" borderId="0" xfId="0" applyFont="1" applyAlignment="1">
      <alignment vertical="center"/>
    </xf>
    <xf numFmtId="0" fontId="10" fillId="0" borderId="0" xfId="17" applyFont="1" applyFill="1" applyBorder="1" applyAlignment="1">
      <alignment vertical="center" shrinkToFit="1"/>
    </xf>
    <xf numFmtId="0" fontId="39" fillId="0" borderId="4" xfId="63" applyBorder="1" applyAlignment="1">
      <alignment vertical="center" shrinkToFit="1"/>
    </xf>
    <xf numFmtId="0" fontId="10" fillId="0" borderId="0" xfId="17" applyFont="1" applyAlignment="1">
      <alignment vertical="center" shrinkToFit="1"/>
    </xf>
    <xf numFmtId="0" fontId="8" fillId="0" borderId="0" xfId="0" applyFont="1" applyAlignment="1">
      <alignment vertical="center"/>
    </xf>
    <xf numFmtId="0" fontId="10" fillId="0" borderId="0" xfId="17" applyFont="1" applyAlignment="1">
      <alignment horizontal="center" vertical="center" shrinkToFit="1"/>
    </xf>
    <xf numFmtId="0" fontId="35" fillId="0" borderId="0" xfId="17" applyFont="1" applyAlignment="1">
      <alignment vertical="center"/>
    </xf>
    <xf numFmtId="0" fontId="10" fillId="0" borderId="0" xfId="17" applyFont="1" applyFill="1" applyBorder="1" applyAlignment="1">
      <alignment vertical="center" shrinkToFit="1"/>
    </xf>
    <xf numFmtId="0" fontId="10" fillId="0" borderId="7" xfId="17" applyFont="1" applyFill="1" applyBorder="1" applyAlignment="1">
      <alignment vertical="center" shrinkToFit="1"/>
    </xf>
    <xf numFmtId="0" fontId="35" fillId="0" borderId="0" xfId="17" applyFont="1" applyAlignment="1">
      <alignment vertical="center"/>
    </xf>
    <xf numFmtId="0" fontId="31" fillId="0" borderId="8" xfId="0" applyFont="1" applyFill="1" applyBorder="1" applyAlignment="1">
      <alignment vertical="center" shrinkToFit="1"/>
    </xf>
    <xf numFmtId="0" fontId="10" fillId="0" borderId="8" xfId="17" applyFont="1" applyFill="1" applyBorder="1" applyAlignment="1">
      <alignment vertical="center" shrinkToFit="1"/>
    </xf>
    <xf numFmtId="0" fontId="10" fillId="2" borderId="19" xfId="17" applyFont="1" applyFill="1" applyBorder="1" applyAlignment="1">
      <alignment vertical="center" shrinkToFit="1"/>
    </xf>
    <xf numFmtId="0" fontId="10" fillId="0" borderId="0" xfId="17" applyFont="1" applyAlignment="1">
      <alignment vertical="center"/>
    </xf>
    <xf numFmtId="0" fontId="10" fillId="0" borderId="0" xfId="17" applyFont="1" applyAlignment="1">
      <alignment vertical="center" shrinkToFit="1"/>
    </xf>
    <xf numFmtId="0" fontId="8" fillId="0" borderId="0" xfId="0" applyFont="1" applyAlignment="1">
      <alignment vertical="center"/>
    </xf>
    <xf numFmtId="0" fontId="10" fillId="0" borderId="0" xfId="17" applyFont="1" applyFill="1" applyBorder="1" applyAlignment="1">
      <alignment vertical="center" wrapText="1"/>
    </xf>
    <xf numFmtId="183" fontId="32" fillId="0" borderId="0" xfId="17" applyNumberFormat="1" applyFont="1" applyFill="1" applyBorder="1" applyAlignment="1">
      <alignment vertical="center"/>
    </xf>
    <xf numFmtId="0" fontId="35" fillId="0" borderId="0" xfId="17" applyFont="1" applyAlignment="1">
      <alignment vertical="center"/>
    </xf>
    <xf numFmtId="0" fontId="10" fillId="0" borderId="0" xfId="17" applyFont="1" applyFill="1" applyBorder="1" applyAlignment="1">
      <alignment vertical="center" wrapText="1" shrinkToFit="1"/>
    </xf>
    <xf numFmtId="180" fontId="10" fillId="0" borderId="0" xfId="17" applyNumberFormat="1" applyFont="1" applyFill="1" applyBorder="1" applyAlignment="1">
      <alignment vertical="center" shrinkToFit="1"/>
    </xf>
    <xf numFmtId="185" fontId="10" fillId="0" borderId="0" xfId="20" applyNumberFormat="1" applyFont="1" applyFill="1" applyBorder="1" applyAlignment="1">
      <alignment vertical="center" shrinkToFit="1"/>
    </xf>
    <xf numFmtId="0" fontId="38" fillId="0" borderId="0" xfId="49" applyFont="1" applyAlignment="1">
      <alignment vertical="center"/>
    </xf>
    <xf numFmtId="0" fontId="41" fillId="0" borderId="0" xfId="17" applyFont="1" applyAlignment="1">
      <alignment horizontal="center" vertical="center"/>
    </xf>
    <xf numFmtId="0" fontId="2" fillId="0" borderId="0" xfId="64" applyBorder="1">
      <alignment vertical="center"/>
    </xf>
    <xf numFmtId="0" fontId="40" fillId="0" borderId="0" xfId="64" applyFont="1" applyBorder="1">
      <alignment vertical="center"/>
    </xf>
    <xf numFmtId="0" fontId="35" fillId="0" borderId="0" xfId="17" applyFont="1" applyAlignment="1" applyProtection="1">
      <alignment vertical="center"/>
      <protection hidden="1"/>
    </xf>
    <xf numFmtId="0" fontId="2" fillId="0" borderId="0" xfId="64" applyProtection="1">
      <alignment vertical="center"/>
      <protection hidden="1"/>
    </xf>
    <xf numFmtId="0" fontId="42" fillId="0" borderId="0" xfId="64" applyFont="1" applyBorder="1">
      <alignment vertical="center"/>
    </xf>
    <xf numFmtId="0" fontId="10" fillId="0" borderId="8" xfId="17" applyFont="1" applyFill="1" applyBorder="1" applyAlignment="1">
      <alignment vertical="center" shrinkToFit="1"/>
    </xf>
    <xf numFmtId="0" fontId="45" fillId="0" borderId="0" xfId="17" applyFont="1" applyAlignment="1">
      <alignment vertical="center"/>
    </xf>
    <xf numFmtId="0" fontId="46" fillId="0" borderId="0" xfId="0" applyFont="1" applyAlignment="1">
      <alignment vertical="center"/>
    </xf>
    <xf numFmtId="0" fontId="45" fillId="0" borderId="0" xfId="17" applyFont="1" applyBorder="1" applyAlignment="1">
      <alignment vertical="center"/>
    </xf>
    <xf numFmtId="0" fontId="46" fillId="0" borderId="0" xfId="0" applyFont="1" applyBorder="1"/>
    <xf numFmtId="0" fontId="46" fillId="0" borderId="0" xfId="0" applyFont="1" applyBorder="1" applyAlignment="1">
      <alignment vertical="center"/>
    </xf>
    <xf numFmtId="0" fontId="41" fillId="0" borderId="0" xfId="17" applyFont="1" applyAlignment="1">
      <alignment vertical="center"/>
    </xf>
    <xf numFmtId="0" fontId="45" fillId="0" borderId="0" xfId="17" applyFont="1" applyBorder="1" applyAlignment="1">
      <alignment horizontal="center" vertical="center"/>
    </xf>
    <xf numFmtId="0" fontId="46" fillId="0" borderId="0" xfId="0" applyNumberFormat="1" applyFont="1" applyBorder="1" applyAlignment="1">
      <alignment vertical="center" shrinkToFit="1"/>
    </xf>
    <xf numFmtId="176" fontId="46" fillId="0" borderId="0" xfId="0" applyNumberFormat="1" applyFont="1" applyBorder="1" applyAlignment="1">
      <alignment vertical="center"/>
    </xf>
    <xf numFmtId="0" fontId="41" fillId="0" borderId="0" xfId="17" applyFont="1" applyAlignment="1">
      <alignment vertical="center"/>
    </xf>
    <xf numFmtId="191" fontId="49" fillId="0" borderId="0" xfId="17" applyNumberFormat="1" applyFont="1" applyBorder="1" applyAlignment="1" applyProtection="1">
      <alignment horizontal="left" vertical="center" wrapText="1" shrinkToFit="1"/>
      <protection hidden="1"/>
    </xf>
    <xf numFmtId="0" fontId="43" fillId="0" borderId="0" xfId="17" applyFont="1" applyFill="1" applyBorder="1" applyAlignment="1" applyProtection="1">
      <alignment horizontal="left" vertical="center" shrinkToFit="1"/>
      <protection hidden="1"/>
    </xf>
    <xf numFmtId="0" fontId="44" fillId="0" borderId="0" xfId="17" quotePrefix="1" applyFont="1" applyFill="1" applyBorder="1" applyAlignment="1" applyProtection="1">
      <alignment horizontal="center" vertical="center"/>
      <protection hidden="1"/>
    </xf>
    <xf numFmtId="0" fontId="10" fillId="3" borderId="23" xfId="17" applyFont="1" applyFill="1" applyBorder="1" applyAlignment="1" applyProtection="1">
      <alignment vertical="center" shrinkToFit="1"/>
      <protection locked="0"/>
    </xf>
    <xf numFmtId="190" fontId="10" fillId="4" borderId="2" xfId="20" applyNumberFormat="1" applyFont="1" applyFill="1" applyBorder="1" applyAlignment="1">
      <alignment horizontal="right" vertical="center" shrinkToFit="1"/>
    </xf>
    <xf numFmtId="190" fontId="10" fillId="4" borderId="4" xfId="20" applyNumberFormat="1" applyFont="1" applyFill="1" applyBorder="1" applyAlignment="1">
      <alignment horizontal="right" vertical="center" shrinkToFit="1"/>
    </xf>
    <xf numFmtId="0" fontId="43" fillId="0" borderId="0" xfId="17" applyFont="1" applyFill="1" applyBorder="1" applyAlignment="1" applyProtection="1">
      <alignment horizontal="left" vertical="center" wrapText="1" shrinkToFit="1"/>
      <protection hidden="1"/>
    </xf>
    <xf numFmtId="179" fontId="10" fillId="0" borderId="4" xfId="17" applyNumberFormat="1" applyFont="1" applyFill="1" applyBorder="1" applyAlignment="1">
      <alignment horizontal="center" vertical="center" shrinkToFit="1"/>
    </xf>
    <xf numFmtId="0" fontId="10" fillId="3" borderId="1" xfId="17" applyNumberFormat="1" applyFont="1" applyFill="1" applyBorder="1" applyAlignment="1" applyProtection="1">
      <alignment horizontal="center" vertical="center" shrinkToFit="1"/>
      <protection locked="0"/>
    </xf>
    <xf numFmtId="0" fontId="10" fillId="3" borderId="3" xfId="17" applyNumberFormat="1" applyFont="1" applyFill="1" applyBorder="1" applyAlignment="1" applyProtection="1">
      <alignment horizontal="center" vertical="center" shrinkToFit="1"/>
      <protection locked="0"/>
    </xf>
    <xf numFmtId="0" fontId="10" fillId="0" borderId="0" xfId="17" applyFont="1" applyFill="1" applyBorder="1" applyAlignment="1">
      <alignment vertical="center" shrinkToFit="1"/>
    </xf>
    <xf numFmtId="0" fontId="10" fillId="3" borderId="1" xfId="17" applyFont="1" applyFill="1" applyBorder="1" applyAlignment="1" applyProtection="1">
      <alignment horizontal="left" vertical="center" shrinkToFit="1"/>
      <protection locked="0"/>
    </xf>
    <xf numFmtId="0" fontId="10" fillId="3" borderId="3" xfId="17" applyFont="1" applyFill="1" applyBorder="1" applyAlignment="1" applyProtection="1">
      <alignment horizontal="left" vertical="center" shrinkToFit="1"/>
      <protection locked="0"/>
    </xf>
    <xf numFmtId="0" fontId="10" fillId="3" borderId="2" xfId="17" applyFont="1" applyFill="1" applyBorder="1" applyAlignment="1" applyProtection="1">
      <alignment horizontal="left" vertical="center" shrinkToFit="1"/>
      <protection locked="0"/>
    </xf>
    <xf numFmtId="2" fontId="10" fillId="0" borderId="1" xfId="17" applyNumberFormat="1" applyFont="1" applyFill="1" applyBorder="1" applyAlignment="1" applyProtection="1">
      <alignment horizontal="center" vertical="center" shrinkToFit="1"/>
      <protection locked="0"/>
    </xf>
    <xf numFmtId="2" fontId="10" fillId="0" borderId="3" xfId="17" applyNumberFormat="1" applyFont="1" applyFill="1" applyBorder="1" applyAlignment="1" applyProtection="1">
      <alignment horizontal="center" vertical="center" shrinkToFit="1"/>
      <protection locked="0"/>
    </xf>
    <xf numFmtId="2" fontId="10" fillId="0" borderId="2" xfId="17" applyNumberFormat="1" applyFont="1" applyFill="1" applyBorder="1" applyAlignment="1" applyProtection="1">
      <alignment horizontal="center" vertical="center" shrinkToFit="1"/>
      <protection locked="0"/>
    </xf>
    <xf numFmtId="0" fontId="10" fillId="0" borderId="1" xfId="17" applyFont="1" applyBorder="1" applyAlignment="1" applyProtection="1">
      <alignment horizontal="center" vertical="center" shrinkToFit="1"/>
      <protection locked="0"/>
    </xf>
    <xf numFmtId="0" fontId="10" fillId="0" borderId="3" xfId="17" applyFont="1" applyBorder="1" applyAlignment="1" applyProtection="1">
      <alignment horizontal="center" vertical="center" shrinkToFit="1"/>
      <protection locked="0"/>
    </xf>
    <xf numFmtId="0" fontId="10" fillId="0" borderId="2" xfId="17" applyFont="1" applyBorder="1" applyAlignment="1" applyProtection="1">
      <alignment horizontal="center" vertical="center" shrinkToFit="1"/>
      <protection locked="0"/>
    </xf>
    <xf numFmtId="0" fontId="10" fillId="0" borderId="0" xfId="17" applyFont="1" applyFill="1" applyBorder="1" applyAlignment="1">
      <alignment horizontal="center" vertical="center" shrinkToFit="1"/>
    </xf>
    <xf numFmtId="185" fontId="10" fillId="0" borderId="4" xfId="20" applyNumberFormat="1" applyFont="1" applyBorder="1" applyAlignment="1">
      <alignment horizontal="right" vertical="center" shrinkToFit="1"/>
    </xf>
    <xf numFmtId="0" fontId="48" fillId="0" borderId="0" xfId="17" applyFont="1" applyAlignment="1">
      <alignment horizontal="left" vertical="center"/>
    </xf>
    <xf numFmtId="0" fontId="10" fillId="3" borderId="1" xfId="17" applyFont="1" applyFill="1" applyBorder="1" applyAlignment="1">
      <alignment horizontal="center" vertical="center"/>
    </xf>
    <xf numFmtId="0" fontId="10" fillId="3" borderId="3" xfId="17" applyFont="1" applyFill="1" applyBorder="1" applyAlignment="1">
      <alignment horizontal="center" vertical="center"/>
    </xf>
    <xf numFmtId="0" fontId="10" fillId="3" borderId="2" xfId="17" applyFont="1" applyFill="1" applyBorder="1" applyAlignment="1">
      <alignment horizontal="center" vertical="center"/>
    </xf>
    <xf numFmtId="0" fontId="10" fillId="0" borderId="8" xfId="17" applyFont="1" applyBorder="1" applyAlignment="1">
      <alignment horizontal="left" vertical="center"/>
    </xf>
    <xf numFmtId="0" fontId="10" fillId="0" borderId="0" xfId="17" applyFont="1" applyAlignment="1">
      <alignment horizontal="left" vertical="center"/>
    </xf>
    <xf numFmtId="0" fontId="35" fillId="2" borderId="1" xfId="17" applyFont="1" applyFill="1" applyBorder="1" applyAlignment="1">
      <alignment horizontal="center" vertical="center" shrinkToFit="1"/>
    </xf>
    <xf numFmtId="0" fontId="35" fillId="2" borderId="3" xfId="17" applyFont="1" applyFill="1" applyBorder="1" applyAlignment="1">
      <alignment horizontal="center" vertical="center" shrinkToFit="1"/>
    </xf>
    <xf numFmtId="0" fontId="35" fillId="2" borderId="2" xfId="17" applyFont="1" applyFill="1" applyBorder="1" applyAlignment="1">
      <alignment horizontal="center" vertical="center" shrinkToFit="1"/>
    </xf>
    <xf numFmtId="178" fontId="10" fillId="2" borderId="4" xfId="17" applyNumberFormat="1" applyFont="1" applyFill="1" applyBorder="1" applyAlignment="1">
      <alignment horizontal="center" vertical="center" shrinkToFit="1"/>
    </xf>
    <xf numFmtId="178" fontId="10" fillId="2" borderId="1" xfId="17" applyNumberFormat="1" applyFont="1" applyFill="1" applyBorder="1" applyAlignment="1">
      <alignment horizontal="center" vertical="center" shrinkToFit="1"/>
    </xf>
    <xf numFmtId="0" fontId="10" fillId="2" borderId="1" xfId="17" applyFont="1" applyFill="1" applyBorder="1" applyAlignment="1">
      <alignment horizontal="center" vertical="center" shrinkToFit="1"/>
    </xf>
    <xf numFmtId="0" fontId="10" fillId="2" borderId="3" xfId="17" applyFont="1" applyFill="1" applyBorder="1" applyAlignment="1">
      <alignment horizontal="center" vertical="center" shrinkToFit="1"/>
    </xf>
    <xf numFmtId="0" fontId="10" fillId="2" borderId="2" xfId="17" applyFont="1" applyFill="1" applyBorder="1" applyAlignment="1">
      <alignment horizontal="center" vertical="center" shrinkToFit="1"/>
    </xf>
    <xf numFmtId="0" fontId="10" fillId="0" borderId="1" xfId="17" applyFont="1" applyFill="1" applyBorder="1" applyAlignment="1">
      <alignment horizontal="left" vertical="center" shrinkToFit="1"/>
    </xf>
    <xf numFmtId="0" fontId="10" fillId="0" borderId="3" xfId="17" applyFont="1" applyFill="1" applyBorder="1" applyAlignment="1">
      <alignment horizontal="left" vertical="center" shrinkToFit="1"/>
    </xf>
    <xf numFmtId="0" fontId="10" fillId="0" borderId="2" xfId="17" applyFont="1" applyFill="1" applyBorder="1" applyAlignment="1">
      <alignment horizontal="left" vertical="center" shrinkToFit="1"/>
    </xf>
    <xf numFmtId="189" fontId="10" fillId="3" borderId="1" xfId="20" applyNumberFormat="1" applyFont="1" applyFill="1" applyBorder="1" applyAlignment="1" applyProtection="1">
      <alignment horizontal="center" vertical="center" shrinkToFit="1"/>
      <protection locked="0"/>
    </xf>
    <xf numFmtId="189" fontId="10" fillId="3" borderId="3" xfId="20" applyNumberFormat="1" applyFont="1" applyFill="1" applyBorder="1" applyAlignment="1" applyProtection="1">
      <alignment horizontal="center" vertical="center" shrinkToFit="1"/>
      <protection locked="0"/>
    </xf>
    <xf numFmtId="189" fontId="10" fillId="3" borderId="2" xfId="20" applyNumberFormat="1" applyFont="1" applyFill="1" applyBorder="1" applyAlignment="1" applyProtection="1">
      <alignment horizontal="center" vertical="center" shrinkToFit="1"/>
      <protection locked="0"/>
    </xf>
    <xf numFmtId="0" fontId="10" fillId="0" borderId="4" xfId="17" applyNumberFormat="1" applyFont="1" applyFill="1" applyBorder="1" applyAlignment="1" applyProtection="1">
      <alignment horizontal="left" vertical="center" shrinkToFit="1"/>
      <protection locked="0"/>
    </xf>
    <xf numFmtId="0" fontId="10" fillId="0" borderId="7" xfId="17" applyFont="1" applyFill="1" applyBorder="1" applyAlignment="1">
      <alignment horizontal="center" vertical="center" shrinkToFit="1"/>
    </xf>
    <xf numFmtId="0" fontId="10" fillId="2" borderId="5" xfId="17" applyFont="1" applyFill="1" applyBorder="1" applyAlignment="1">
      <alignment horizontal="center" vertical="center" shrinkToFit="1"/>
    </xf>
    <xf numFmtId="0" fontId="10" fillId="2" borderId="6" xfId="17" applyFont="1" applyFill="1" applyBorder="1" applyAlignment="1">
      <alignment horizontal="center" vertical="center" shrinkToFit="1"/>
    </xf>
    <xf numFmtId="0" fontId="10" fillId="2" borderId="10" xfId="17" applyFont="1" applyFill="1" applyBorder="1" applyAlignment="1">
      <alignment horizontal="center" vertical="center" shrinkToFit="1"/>
    </xf>
    <xf numFmtId="0" fontId="10" fillId="2" borderId="11" xfId="17" applyFont="1" applyFill="1" applyBorder="1" applyAlignment="1">
      <alignment horizontal="center" vertical="center" shrinkToFit="1"/>
    </xf>
    <xf numFmtId="0" fontId="10" fillId="3" borderId="4" xfId="17" applyFont="1" applyFill="1" applyBorder="1" applyAlignment="1" applyProtection="1">
      <alignment horizontal="left" vertical="center" shrinkToFit="1"/>
      <protection locked="0"/>
    </xf>
    <xf numFmtId="0" fontId="10" fillId="2" borderId="4" xfId="17" applyFont="1" applyFill="1" applyBorder="1" applyAlignment="1">
      <alignment horizontal="center" vertical="center" shrinkToFit="1"/>
    </xf>
    <xf numFmtId="0" fontId="10" fillId="2" borderId="23" xfId="17" applyFont="1" applyFill="1" applyBorder="1" applyAlignment="1">
      <alignment horizontal="center" vertical="center" shrinkToFit="1"/>
    </xf>
    <xf numFmtId="0" fontId="10" fillId="2" borderId="1" xfId="17" applyFont="1" applyFill="1" applyBorder="1" applyAlignment="1">
      <alignment horizontal="center" vertical="center" wrapText="1" shrinkToFit="1"/>
    </xf>
    <xf numFmtId="0" fontId="10" fillId="2" borderId="3" xfId="17" applyFont="1" applyFill="1" applyBorder="1" applyAlignment="1">
      <alignment horizontal="center" vertical="center" wrapText="1" shrinkToFit="1"/>
    </xf>
    <xf numFmtId="0" fontId="10" fillId="2" borderId="2" xfId="17" applyFont="1" applyFill="1" applyBorder="1" applyAlignment="1">
      <alignment horizontal="center" vertical="center" wrapText="1" shrinkToFit="1"/>
    </xf>
    <xf numFmtId="0" fontId="10" fillId="3" borderId="1" xfId="17" applyFont="1" applyFill="1" applyBorder="1" applyAlignment="1" applyProtection="1">
      <alignment horizontal="left" vertical="center" wrapText="1" shrinkToFit="1"/>
      <protection locked="0"/>
    </xf>
    <xf numFmtId="0" fontId="10" fillId="0" borderId="0" xfId="0" applyFont="1" applyFill="1" applyBorder="1" applyAlignment="1">
      <alignment horizontal="center" vertical="center"/>
    </xf>
    <xf numFmtId="0" fontId="10" fillId="2" borderId="19" xfId="17" applyFont="1" applyFill="1" applyBorder="1" applyAlignment="1">
      <alignment horizontal="center" vertical="center" shrinkToFit="1"/>
    </xf>
    <xf numFmtId="178" fontId="10" fillId="2" borderId="18" xfId="17" applyNumberFormat="1" applyFont="1" applyFill="1" applyBorder="1" applyAlignment="1">
      <alignment horizontal="center" vertical="center" shrinkToFit="1"/>
    </xf>
    <xf numFmtId="178" fontId="10" fillId="2" borderId="14" xfId="17" applyNumberFormat="1" applyFont="1" applyFill="1" applyBorder="1" applyAlignment="1">
      <alignment horizontal="center" vertical="center" shrinkToFit="1"/>
    </xf>
    <xf numFmtId="0" fontId="10" fillId="2" borderId="5" xfId="17" applyFont="1" applyFill="1" applyBorder="1" applyAlignment="1">
      <alignment horizontal="center" vertical="center" textRotation="255" shrinkToFit="1"/>
    </xf>
    <xf numFmtId="0" fontId="10" fillId="2" borderId="7" xfId="17" applyFont="1" applyFill="1" applyBorder="1" applyAlignment="1">
      <alignment horizontal="center" vertical="center" textRotation="255" shrinkToFit="1"/>
    </xf>
    <xf numFmtId="0" fontId="10" fillId="2" borderId="6" xfId="17" applyFont="1" applyFill="1" applyBorder="1" applyAlignment="1">
      <alignment horizontal="center" vertical="center" textRotation="255" shrinkToFit="1"/>
    </xf>
    <xf numFmtId="0" fontId="10" fillId="2" borderId="8" xfId="17" applyFont="1" applyFill="1" applyBorder="1" applyAlignment="1">
      <alignment horizontal="center" vertical="center" textRotation="255" shrinkToFit="1"/>
    </xf>
    <xf numFmtId="0" fontId="10" fillId="2" borderId="0" xfId="17" applyFont="1" applyFill="1" applyBorder="1" applyAlignment="1">
      <alignment horizontal="center" vertical="center" textRotation="255" shrinkToFit="1"/>
    </xf>
    <xf numFmtId="0" fontId="10" fillId="2" borderId="9" xfId="17" applyFont="1" applyFill="1" applyBorder="1" applyAlignment="1">
      <alignment horizontal="center" vertical="center" textRotation="255" shrinkToFit="1"/>
    </xf>
    <xf numFmtId="0" fontId="10" fillId="2" borderId="10" xfId="17" applyFont="1" applyFill="1" applyBorder="1" applyAlignment="1">
      <alignment horizontal="center" vertical="center" textRotation="255" shrinkToFit="1"/>
    </xf>
    <xf numFmtId="0" fontId="10" fillId="2" borderId="12" xfId="17" applyFont="1" applyFill="1" applyBorder="1" applyAlignment="1">
      <alignment horizontal="center" vertical="center" textRotation="255" shrinkToFit="1"/>
    </xf>
    <xf numFmtId="0" fontId="10" fillId="2" borderId="11" xfId="17" applyFont="1" applyFill="1" applyBorder="1" applyAlignment="1">
      <alignment horizontal="center" vertical="center" textRotation="255" shrinkToFit="1"/>
    </xf>
    <xf numFmtId="0" fontId="10" fillId="0" borderId="7" xfId="17" applyFont="1" applyFill="1" applyBorder="1" applyAlignment="1">
      <alignment vertical="center" shrinkToFit="1"/>
    </xf>
    <xf numFmtId="184" fontId="10" fillId="3" borderId="40" xfId="17" applyNumberFormat="1" applyFont="1" applyFill="1" applyBorder="1" applyAlignment="1" applyProtection="1">
      <alignment horizontal="right" vertical="center" shrinkToFit="1"/>
      <protection locked="0"/>
    </xf>
    <xf numFmtId="184" fontId="10" fillId="3" borderId="4" xfId="17" applyNumberFormat="1" applyFont="1" applyFill="1" applyBorder="1" applyAlignment="1" applyProtection="1">
      <alignment horizontal="right" vertical="center" shrinkToFit="1"/>
      <protection locked="0"/>
    </xf>
    <xf numFmtId="184" fontId="10" fillId="3" borderId="41" xfId="17" applyNumberFormat="1" applyFont="1" applyFill="1" applyBorder="1" applyAlignment="1" applyProtection="1">
      <alignment horizontal="right" vertical="center" shrinkToFit="1"/>
      <protection locked="0"/>
    </xf>
    <xf numFmtId="184" fontId="10" fillId="3" borderId="37" xfId="17" applyNumberFormat="1" applyFont="1" applyFill="1" applyBorder="1" applyAlignment="1" applyProtection="1">
      <alignment horizontal="right" vertical="center" shrinkToFit="1"/>
      <protection locked="0"/>
    </xf>
    <xf numFmtId="184" fontId="10" fillId="3" borderId="38" xfId="17" applyNumberFormat="1" applyFont="1" applyFill="1" applyBorder="1" applyAlignment="1" applyProtection="1">
      <alignment horizontal="right" vertical="center" shrinkToFit="1"/>
      <protection locked="0"/>
    </xf>
    <xf numFmtId="184" fontId="10" fillId="3" borderId="39" xfId="17" applyNumberFormat="1" applyFont="1" applyFill="1" applyBorder="1" applyAlignment="1" applyProtection="1">
      <alignment horizontal="right" vertical="center" shrinkToFit="1"/>
      <protection locked="0"/>
    </xf>
    <xf numFmtId="184" fontId="10" fillId="3" borderId="42" xfId="17" applyNumberFormat="1" applyFont="1" applyFill="1" applyBorder="1" applyAlignment="1" applyProtection="1">
      <alignment horizontal="right" vertical="center" shrinkToFit="1"/>
      <protection locked="0"/>
    </xf>
    <xf numFmtId="184" fontId="10" fillId="3" borderId="43" xfId="17" applyNumberFormat="1" applyFont="1" applyFill="1" applyBorder="1" applyAlignment="1" applyProtection="1">
      <alignment horizontal="right" vertical="center" shrinkToFit="1"/>
      <protection locked="0"/>
    </xf>
    <xf numFmtId="184" fontId="10" fillId="3" borderId="44" xfId="17" applyNumberFormat="1" applyFont="1" applyFill="1" applyBorder="1" applyAlignment="1" applyProtection="1">
      <alignment horizontal="right" vertical="center" shrinkToFit="1"/>
      <protection locked="0"/>
    </xf>
    <xf numFmtId="184" fontId="10" fillId="0" borderId="10" xfId="17" applyNumberFormat="1" applyFont="1" applyFill="1" applyBorder="1" applyAlignment="1">
      <alignment horizontal="right" vertical="center" shrinkToFit="1"/>
    </xf>
    <xf numFmtId="184" fontId="10" fillId="0" borderId="12" xfId="17" applyNumberFormat="1" applyFont="1" applyFill="1" applyBorder="1" applyAlignment="1">
      <alignment horizontal="right" vertical="center" shrinkToFit="1"/>
    </xf>
    <xf numFmtId="0" fontId="10" fillId="2" borderId="26" xfId="17" applyNumberFormat="1" applyFont="1" applyFill="1" applyBorder="1" applyAlignment="1">
      <alignment horizontal="center" vertical="center" shrinkToFit="1"/>
    </xf>
    <xf numFmtId="0" fontId="10" fillId="2" borderId="7" xfId="17" applyFont="1" applyFill="1" applyBorder="1" applyAlignment="1">
      <alignment horizontal="center" vertical="center" shrinkToFit="1"/>
    </xf>
    <xf numFmtId="180" fontId="10" fillId="2" borderId="8" xfId="17" applyNumberFormat="1" applyFont="1" applyFill="1" applyBorder="1" applyAlignment="1">
      <alignment horizontal="center" vertical="center" shrinkToFit="1"/>
    </xf>
    <xf numFmtId="180" fontId="10" fillId="2" borderId="0" xfId="17" applyNumberFormat="1" applyFont="1" applyFill="1" applyBorder="1" applyAlignment="1">
      <alignment horizontal="center" vertical="center" shrinkToFit="1"/>
    </xf>
    <xf numFmtId="185" fontId="10" fillId="0" borderId="27" xfId="20" applyNumberFormat="1" applyFont="1" applyBorder="1" applyAlignment="1">
      <alignment horizontal="right" vertical="center" shrinkToFit="1"/>
    </xf>
    <xf numFmtId="184" fontId="10" fillId="0" borderId="27" xfId="17" applyNumberFormat="1" applyFont="1" applyFill="1" applyBorder="1" applyAlignment="1">
      <alignment horizontal="right" vertical="center" shrinkToFit="1"/>
    </xf>
    <xf numFmtId="190" fontId="10" fillId="4" borderId="13" xfId="20" applyNumberFormat="1" applyFont="1" applyFill="1" applyBorder="1" applyAlignment="1">
      <alignment horizontal="right" vertical="center" shrinkToFit="1"/>
    </xf>
    <xf numFmtId="190" fontId="10" fillId="4" borderId="18" xfId="20" applyNumberFormat="1" applyFont="1" applyFill="1" applyBorder="1" applyAlignment="1">
      <alignment horizontal="right" vertical="center" shrinkToFit="1"/>
    </xf>
    <xf numFmtId="0" fontId="10" fillId="2" borderId="23" xfId="17" applyFont="1" applyFill="1" applyBorder="1" applyAlignment="1">
      <alignment horizontal="center" vertical="center" wrapText="1" shrinkToFit="1"/>
    </xf>
    <xf numFmtId="180" fontId="10" fillId="2" borderId="26" xfId="17" applyNumberFormat="1" applyFont="1" applyFill="1" applyBorder="1" applyAlignment="1">
      <alignment horizontal="center" vertical="center" shrinkToFit="1"/>
    </xf>
    <xf numFmtId="185" fontId="10" fillId="0" borderId="20" xfId="20" applyNumberFormat="1" applyFont="1" applyBorder="1" applyAlignment="1">
      <alignment horizontal="right" vertical="center" shrinkToFit="1"/>
    </xf>
    <xf numFmtId="185" fontId="10" fillId="0" borderId="21" xfId="20" applyNumberFormat="1" applyFont="1" applyBorder="1" applyAlignment="1">
      <alignment horizontal="right" vertical="center" shrinkToFit="1"/>
    </xf>
    <xf numFmtId="185" fontId="10" fillId="0" borderId="10" xfId="17" applyNumberFormat="1" applyFont="1" applyBorder="1" applyAlignment="1">
      <alignment horizontal="right" vertical="center" shrinkToFit="1"/>
    </xf>
    <xf numFmtId="185" fontId="10" fillId="0" borderId="12" xfId="17" applyNumberFormat="1" applyFont="1" applyBorder="1" applyAlignment="1">
      <alignment horizontal="right" vertical="center" shrinkToFit="1"/>
    </xf>
    <xf numFmtId="185" fontId="10" fillId="0" borderId="11" xfId="17" applyNumberFormat="1" applyFont="1" applyBorder="1" applyAlignment="1">
      <alignment horizontal="right" vertical="center" shrinkToFit="1"/>
    </xf>
    <xf numFmtId="0" fontId="10" fillId="4" borderId="20" xfId="19" applyNumberFormat="1" applyFont="1" applyFill="1" applyBorder="1" applyAlignment="1">
      <alignment horizontal="right" vertical="center" shrinkToFit="1"/>
    </xf>
    <xf numFmtId="0" fontId="10" fillId="4" borderId="21" xfId="19" applyNumberFormat="1" applyFont="1" applyFill="1" applyBorder="1" applyAlignment="1">
      <alignment horizontal="right" vertical="center" shrinkToFit="1"/>
    </xf>
    <xf numFmtId="0" fontId="10" fillId="4" borderId="22" xfId="19" applyNumberFormat="1" applyFont="1" applyFill="1" applyBorder="1" applyAlignment="1">
      <alignment horizontal="right" vertical="center" shrinkToFit="1"/>
    </xf>
    <xf numFmtId="186" fontId="10" fillId="0" borderId="19" xfId="17" applyNumberFormat="1" applyFont="1" applyFill="1" applyBorder="1" applyAlignment="1">
      <alignment horizontal="right" vertical="center" shrinkToFit="1"/>
    </xf>
    <xf numFmtId="185" fontId="10" fillId="0" borderId="1" xfId="20" applyNumberFormat="1" applyFont="1" applyBorder="1" applyAlignment="1">
      <alignment horizontal="right" vertical="center" shrinkToFit="1"/>
    </xf>
    <xf numFmtId="185" fontId="10" fillId="0" borderId="3" xfId="20" applyNumberFormat="1" applyFont="1" applyBorder="1" applyAlignment="1">
      <alignment horizontal="right" vertical="center" shrinkToFit="1"/>
    </xf>
    <xf numFmtId="185" fontId="10" fillId="3" borderId="18" xfId="20" applyNumberFormat="1" applyFont="1" applyFill="1" applyBorder="1" applyAlignment="1" applyProtection="1">
      <alignment horizontal="right" vertical="center" shrinkToFit="1"/>
      <protection locked="0"/>
    </xf>
    <xf numFmtId="190" fontId="10" fillId="3" borderId="18" xfId="20" applyNumberFormat="1" applyFont="1" applyFill="1" applyBorder="1" applyAlignment="1" applyProtection="1">
      <alignment horizontal="right" vertical="center" shrinkToFit="1"/>
      <protection locked="0"/>
    </xf>
    <xf numFmtId="190" fontId="10" fillId="0" borderId="7" xfId="20" applyNumberFormat="1" applyFont="1" applyBorder="1" applyAlignment="1">
      <alignment horizontal="right" vertical="center" shrinkToFit="1"/>
    </xf>
    <xf numFmtId="2" fontId="10" fillId="0" borderId="7" xfId="20" applyNumberFormat="1" applyFont="1" applyBorder="1" applyAlignment="1">
      <alignment horizontal="right" vertical="center" shrinkToFit="1"/>
    </xf>
    <xf numFmtId="186" fontId="10" fillId="0" borderId="34" xfId="17" applyNumberFormat="1" applyFont="1" applyFill="1" applyBorder="1" applyAlignment="1">
      <alignment horizontal="right" vertical="center" shrinkToFit="1"/>
    </xf>
    <xf numFmtId="186" fontId="10" fillId="0" borderId="35" xfId="17" applyNumberFormat="1" applyFont="1" applyFill="1" applyBorder="1" applyAlignment="1">
      <alignment horizontal="right" vertical="center" shrinkToFit="1"/>
    </xf>
    <xf numFmtId="186" fontId="10" fillId="0" borderId="36" xfId="17" applyNumberFormat="1" applyFont="1" applyFill="1" applyBorder="1" applyAlignment="1">
      <alignment horizontal="right" vertical="center" shrinkToFit="1"/>
    </xf>
    <xf numFmtId="185" fontId="10" fillId="3" borderId="4" xfId="20" applyNumberFormat="1" applyFont="1" applyFill="1" applyBorder="1" applyAlignment="1" applyProtection="1">
      <alignment horizontal="right" vertical="center" shrinkToFit="1"/>
      <protection locked="0"/>
    </xf>
    <xf numFmtId="190" fontId="10" fillId="3" borderId="4" xfId="20" applyNumberFormat="1" applyFont="1" applyFill="1" applyBorder="1" applyAlignment="1" applyProtection="1">
      <alignment horizontal="right" vertical="center" shrinkToFit="1"/>
      <protection locked="0"/>
    </xf>
    <xf numFmtId="190" fontId="10" fillId="0" borderId="3" xfId="20" applyNumberFormat="1" applyFont="1" applyBorder="1" applyAlignment="1">
      <alignment horizontal="right" vertical="center" shrinkToFit="1"/>
    </xf>
    <xf numFmtId="2" fontId="10" fillId="0" borderId="3" xfId="20" applyNumberFormat="1" applyFont="1" applyBorder="1" applyAlignment="1">
      <alignment horizontal="right" vertical="center" shrinkToFit="1"/>
    </xf>
    <xf numFmtId="186" fontId="10" fillId="0" borderId="32" xfId="17" applyNumberFormat="1" applyFont="1" applyFill="1" applyBorder="1" applyAlignment="1">
      <alignment horizontal="right" vertical="center" shrinkToFit="1"/>
    </xf>
    <xf numFmtId="186" fontId="10" fillId="0" borderId="3" xfId="17" applyNumberFormat="1" applyFont="1" applyFill="1" applyBorder="1" applyAlignment="1">
      <alignment horizontal="right" vertical="center" shrinkToFit="1"/>
    </xf>
    <xf numFmtId="186" fontId="10" fillId="0" borderId="33" xfId="17" applyNumberFormat="1" applyFont="1" applyFill="1" applyBorder="1" applyAlignment="1">
      <alignment horizontal="right" vertical="center" shrinkToFit="1"/>
    </xf>
    <xf numFmtId="187" fontId="10" fillId="0" borderId="0" xfId="17" applyNumberFormat="1" applyFont="1" applyFill="1" applyBorder="1" applyAlignment="1">
      <alignment horizontal="right" vertical="center" shrinkToFit="1"/>
    </xf>
    <xf numFmtId="186" fontId="10" fillId="0" borderId="29" xfId="17" applyNumberFormat="1" applyFont="1" applyFill="1" applyBorder="1" applyAlignment="1">
      <alignment horizontal="right" vertical="center" shrinkToFit="1"/>
    </xf>
    <xf numFmtId="186" fontId="10" fillId="0" borderId="30" xfId="17" applyNumberFormat="1" applyFont="1" applyFill="1" applyBorder="1" applyAlignment="1">
      <alignment horizontal="right" vertical="center" shrinkToFit="1"/>
    </xf>
    <xf numFmtId="186" fontId="10" fillId="0" borderId="31" xfId="17" applyNumberFormat="1" applyFont="1" applyFill="1" applyBorder="1" applyAlignment="1">
      <alignment horizontal="right" vertical="center" shrinkToFit="1"/>
    </xf>
    <xf numFmtId="188" fontId="10" fillId="3" borderId="1" xfId="17" applyNumberFormat="1" applyFont="1" applyFill="1" applyBorder="1" applyAlignment="1" applyProtection="1">
      <alignment horizontal="center" vertical="center" shrinkToFit="1"/>
      <protection locked="0"/>
    </xf>
    <xf numFmtId="188" fontId="10" fillId="3" borderId="3" xfId="17" applyNumberFormat="1" applyFont="1" applyFill="1" applyBorder="1" applyAlignment="1" applyProtection="1">
      <alignment horizontal="center" vertical="center" shrinkToFit="1"/>
      <protection locked="0"/>
    </xf>
    <xf numFmtId="0" fontId="10" fillId="0" borderId="8" xfId="17" applyFont="1" applyFill="1" applyBorder="1" applyAlignment="1">
      <alignment horizontal="center" vertical="center" shrinkToFit="1"/>
    </xf>
    <xf numFmtId="180" fontId="10" fillId="2" borderId="10" xfId="17" applyNumberFormat="1" applyFont="1" applyFill="1" applyBorder="1" applyAlignment="1">
      <alignment horizontal="center" vertical="center" shrinkToFit="1"/>
    </xf>
    <xf numFmtId="180" fontId="10" fillId="2" borderId="12" xfId="17" applyNumberFormat="1" applyFont="1" applyFill="1" applyBorder="1" applyAlignment="1">
      <alignment horizontal="center" vertical="center" shrinkToFit="1"/>
    </xf>
    <xf numFmtId="180" fontId="10" fillId="2" borderId="9" xfId="17" applyNumberFormat="1" applyFont="1" applyFill="1" applyBorder="1" applyAlignment="1">
      <alignment horizontal="center" vertical="center" shrinkToFit="1"/>
    </xf>
    <xf numFmtId="0" fontId="10" fillId="2" borderId="12" xfId="17" applyFont="1" applyFill="1" applyBorder="1" applyAlignment="1">
      <alignment horizontal="center" vertical="center" shrinkToFit="1"/>
    </xf>
    <xf numFmtId="180" fontId="10" fillId="0" borderId="8" xfId="17" applyNumberFormat="1" applyFont="1" applyFill="1" applyBorder="1" applyAlignment="1">
      <alignment horizontal="center" vertical="center" shrinkToFit="1"/>
    </xf>
    <xf numFmtId="180" fontId="10" fillId="0" borderId="0" xfId="17" applyNumberFormat="1" applyFont="1" applyFill="1" applyBorder="1" applyAlignment="1">
      <alignment horizontal="center" vertical="center" shrinkToFit="1"/>
    </xf>
    <xf numFmtId="0" fontId="10" fillId="2" borderId="5" xfId="17" applyFont="1" applyFill="1" applyBorder="1" applyAlignment="1">
      <alignment horizontal="center" vertical="center" wrapText="1" shrinkToFit="1"/>
    </xf>
    <xf numFmtId="0" fontId="10" fillId="2" borderId="7" xfId="17" applyFont="1" applyFill="1" applyBorder="1" applyAlignment="1">
      <alignment horizontal="center" vertical="center" wrapText="1" shrinkToFit="1"/>
    </xf>
    <xf numFmtId="0" fontId="10" fillId="2" borderId="6" xfId="17" applyFont="1" applyFill="1" applyBorder="1" applyAlignment="1">
      <alignment horizontal="center" vertical="center" wrapText="1" shrinkToFit="1"/>
    </xf>
    <xf numFmtId="0" fontId="10" fillId="0" borderId="1" xfId="17" applyFont="1" applyBorder="1" applyAlignment="1" applyProtection="1">
      <alignment horizontal="center" vertical="center" shrinkToFit="1"/>
    </xf>
    <xf numFmtId="0" fontId="10" fillId="0" borderId="3" xfId="17" applyFont="1" applyBorder="1" applyAlignment="1" applyProtection="1">
      <alignment horizontal="center" vertical="center" shrinkToFit="1"/>
    </xf>
    <xf numFmtId="0" fontId="10" fillId="0" borderId="2" xfId="17" applyFont="1" applyBorder="1" applyAlignment="1" applyProtection="1">
      <alignment horizontal="center" vertical="center" shrinkToFit="1"/>
    </xf>
    <xf numFmtId="0" fontId="10" fillId="3" borderId="4" xfId="17" applyFont="1" applyFill="1" applyBorder="1" applyAlignment="1" applyProtection="1">
      <alignment vertical="center" shrinkToFit="1"/>
      <protection locked="0"/>
    </xf>
  </cellXfs>
  <cellStyles count="224">
    <cellStyle name="Excel Built-in Comma [0] 1" xfId="38"/>
    <cellStyle name="Excel Built-in Currency [0] 1" xfId="39"/>
    <cellStyle name="Excel Built-in Normal" xfId="40"/>
    <cellStyle name="Excel Built-in Normal 1" xfId="41"/>
    <cellStyle name="Excel Built-in Normal 1 2" xfId="42"/>
    <cellStyle name="Excel Built-in Normal 2" xfId="43"/>
    <cellStyle name="パーセント" xfId="20" builtinId="5"/>
    <cellStyle name="パーセント 2" xfId="2"/>
    <cellStyle name="パーセント 3" xfId="36"/>
    <cellStyle name="パーセント 3 2" xfId="57"/>
    <cellStyle name="パーセント 3 3" xfId="71"/>
    <cellStyle name="パーセント 3 3 2" xfId="201"/>
    <cellStyle name="パーセント 3 3 3" xfId="118"/>
    <cellStyle name="パーセント 3 4" xfId="185"/>
    <cellStyle name="パーセント 3 5" xfId="153"/>
    <cellStyle name="パーセント 3 6" xfId="102"/>
    <cellStyle name="パーセント 4" xfId="53"/>
    <cellStyle name="パーセント 4 2" xfId="77"/>
    <cellStyle name="パーセント 4 2 2" xfId="205"/>
    <cellStyle name="パーセント 4 2 3" xfId="122"/>
    <cellStyle name="パーセント 4 3" xfId="189"/>
    <cellStyle name="パーセント 4 4" xfId="156"/>
    <cellStyle name="パーセント 4 5" xfId="106"/>
    <cellStyle name="パーセント 5" xfId="66"/>
    <cellStyle name="パーセント 5 2" xfId="214"/>
    <cellStyle name="パーセント 5 3" xfId="164"/>
    <cellStyle name="パーセント 5 4" xfId="131"/>
    <cellStyle name="パーセント 6" xfId="90"/>
    <cellStyle name="パーセント 6 2" xfId="223"/>
    <cellStyle name="パーセント 6 3" xfId="173"/>
    <cellStyle name="パーセント 6 4" xfId="140"/>
    <cellStyle name="パーセント 7" xfId="143"/>
    <cellStyle name="ハイパーリンク 2" xfId="5"/>
    <cellStyle name="ハイパーリンク 2 2" xfId="61"/>
    <cellStyle name="桁区切り" xfId="19" builtinId="6"/>
    <cellStyle name="桁区切り 2" xfId="1"/>
    <cellStyle name="桁区切り 2 2" xfId="44"/>
    <cellStyle name="桁区切り 2 3" xfId="51"/>
    <cellStyle name="桁区切り 3" xfId="6"/>
    <cellStyle name="桁区切り 4" xfId="21"/>
    <cellStyle name="桁区切り 4 2" xfId="58"/>
    <cellStyle name="桁区切り 4 2 2" xfId="81"/>
    <cellStyle name="桁区切り 4 2 2 2" xfId="209"/>
    <cellStyle name="桁区切り 4 2 2 3" xfId="126"/>
    <cellStyle name="桁区切り 4 2 3" xfId="193"/>
    <cellStyle name="桁区切り 4 2 4" xfId="160"/>
    <cellStyle name="桁区切り 4 2 5" xfId="110"/>
    <cellStyle name="桁区切り 4 3" xfId="45"/>
    <cellStyle name="桁区切り 4 3 2" xfId="87"/>
    <cellStyle name="桁区切り 4 3 2 2" xfId="218"/>
    <cellStyle name="桁区切り 4 3 3" xfId="168"/>
    <cellStyle name="桁区切り 4 3 4" xfId="135"/>
    <cellStyle name="桁区切り 4 4" xfId="28"/>
    <cellStyle name="桁区切り 4 4 2" xfId="94"/>
    <cellStyle name="桁区切り 4 4 2 2" xfId="202"/>
    <cellStyle name="桁区切り 4 4 3" xfId="177"/>
    <cellStyle name="桁区切り 4 4 4" xfId="119"/>
    <cellStyle name="桁区切り 4 5" xfId="72"/>
    <cellStyle name="桁区切り 4 5 2" xfId="148"/>
    <cellStyle name="桁区切り 4 6" xfId="186"/>
    <cellStyle name="桁区切り 4 7" xfId="103"/>
    <cellStyle name="桁区切り 5" xfId="37"/>
    <cellStyle name="桁区切り 6" xfId="52"/>
    <cellStyle name="桁区切り 6 2" xfId="76"/>
    <cellStyle name="桁区切り 6 2 2" xfId="204"/>
    <cellStyle name="桁区切り 6 2 3" xfId="121"/>
    <cellStyle name="桁区切り 6 3" xfId="188"/>
    <cellStyle name="桁区切り 6 4" xfId="155"/>
    <cellStyle name="桁区切り 6 5" xfId="105"/>
    <cellStyle name="桁区切り 7" xfId="65"/>
    <cellStyle name="桁区切り 7 2" xfId="213"/>
    <cellStyle name="桁区切り 7 3" xfId="163"/>
    <cellStyle name="桁区切り 7 4" xfId="130"/>
    <cellStyle name="桁区切り 8" xfId="89"/>
    <cellStyle name="桁区切り 8 2" xfId="222"/>
    <cellStyle name="桁区切り 8 3" xfId="172"/>
    <cellStyle name="桁区切り 8 4" xfId="139"/>
    <cellStyle name="桁区切り 9" xfId="142"/>
    <cellStyle name="通貨 2" xfId="7"/>
    <cellStyle name="通貨 2 2" xfId="54"/>
    <cellStyle name="通貨 2 2 2" xfId="78"/>
    <cellStyle name="通貨 2 2 2 2" xfId="206"/>
    <cellStyle name="通貨 2 2 2 3" xfId="123"/>
    <cellStyle name="通貨 2 2 3" xfId="190"/>
    <cellStyle name="通貨 2 2 4" xfId="157"/>
    <cellStyle name="通貨 2 2 5" xfId="107"/>
    <cellStyle name="通貨 2 3" xfId="30"/>
    <cellStyle name="通貨 2 3 2" xfId="84"/>
    <cellStyle name="通貨 2 3 2 2" xfId="215"/>
    <cellStyle name="通貨 2 3 3" xfId="165"/>
    <cellStyle name="通貨 2 3 4" xfId="132"/>
    <cellStyle name="通貨 2 4" xfId="25"/>
    <cellStyle name="通貨 2 4 2" xfId="91"/>
    <cellStyle name="通貨 2 4 2 2" xfId="196"/>
    <cellStyle name="通貨 2 4 3" xfId="174"/>
    <cellStyle name="通貨 2 4 4" xfId="113"/>
    <cellStyle name="通貨 2 5" xfId="68"/>
    <cellStyle name="通貨 2 5 2" xfId="144"/>
    <cellStyle name="通貨 2 6" xfId="180"/>
    <cellStyle name="通貨 2 7" xfId="97"/>
    <cellStyle name="標準" xfId="0" builtinId="0"/>
    <cellStyle name="標準 10" xfId="35"/>
    <cellStyle name="標準 10 2" xfId="67"/>
    <cellStyle name="標準 10 2 2" xfId="200"/>
    <cellStyle name="標準 10 2 3" xfId="117"/>
    <cellStyle name="標準 10 3" xfId="184"/>
    <cellStyle name="標準 10 4" xfId="152"/>
    <cellStyle name="標準 10 5" xfId="101"/>
    <cellStyle name="標準 11" xfId="49"/>
    <cellStyle name="標準 11 2" xfId="75"/>
    <cellStyle name="標準 11 2 2" xfId="203"/>
    <cellStyle name="標準 11 2 3" xfId="120"/>
    <cellStyle name="標準 11 3" xfId="187"/>
    <cellStyle name="標準 11 4" xfId="154"/>
    <cellStyle name="標準 11 5" xfId="104"/>
    <cellStyle name="標準 12" xfId="63"/>
    <cellStyle name="標準 12 2" xfId="83"/>
    <cellStyle name="標準 12 2 2" xfId="212"/>
    <cellStyle name="標準 12 3" xfId="162"/>
    <cellStyle name="標準 12 4" xfId="129"/>
    <cellStyle name="標準 13" xfId="64"/>
    <cellStyle name="標準 13 2" xfId="221"/>
    <cellStyle name="標準 13 3" xfId="171"/>
    <cellStyle name="標準 13 4" xfId="138"/>
    <cellStyle name="標準 14" xfId="141"/>
    <cellStyle name="標準 2" xfId="8"/>
    <cellStyle name="標準 2 2" xfId="3"/>
    <cellStyle name="標準 2 2 2" xfId="9"/>
    <cellStyle name="標準 2 2 3" xfId="62"/>
    <cellStyle name="標準 2 2 3 2" xfId="74"/>
    <cellStyle name="標準 2 2 3 2 2" xfId="220"/>
    <cellStyle name="標準 2 2 3 2 3" xfId="170"/>
    <cellStyle name="標準 2 2 3 2 4" xfId="137"/>
    <cellStyle name="標準 2 2 3 3" xfId="96"/>
    <cellStyle name="標準 2 2 3 3 2" xfId="211"/>
    <cellStyle name="標準 2 2 3 3 3" xfId="179"/>
    <cellStyle name="標準 2 2 3 3 4" xfId="128"/>
    <cellStyle name="標準 2 2 3 4" xfId="149"/>
    <cellStyle name="標準 2 2 3 5" xfId="195"/>
    <cellStyle name="標準 2 2 3 6" xfId="112"/>
    <cellStyle name="標準 2 3" xfId="10"/>
    <cellStyle name="標準 2 3 2" xfId="11"/>
    <cellStyle name="標準 2 3 2 2" xfId="22"/>
    <cellStyle name="標準 2 4" xfId="12"/>
    <cellStyle name="標準 2 5" xfId="13"/>
    <cellStyle name="標準 2 6" xfId="60"/>
    <cellStyle name="標準 2_システム要件表_0201" xfId="48"/>
    <cellStyle name="標準 3" xfId="14"/>
    <cellStyle name="標準 3 2" xfId="46"/>
    <cellStyle name="標準 3 3" xfId="50"/>
    <cellStyle name="標準 4" xfId="15"/>
    <cellStyle name="標準 4 2" xfId="151"/>
    <cellStyle name="標準 4 3" xfId="150"/>
    <cellStyle name="標準 5" xfId="4"/>
    <cellStyle name="標準 6" xfId="16"/>
    <cellStyle name="標準 6 2" xfId="55"/>
    <cellStyle name="標準 6 2 2" xfId="79"/>
    <cellStyle name="標準 6 2 2 2" xfId="207"/>
    <cellStyle name="標準 6 2 2 3" xfId="124"/>
    <cellStyle name="標準 6 2 3" xfId="191"/>
    <cellStyle name="標準 6 2 4" xfId="158"/>
    <cellStyle name="標準 6 2 5" xfId="108"/>
    <cellStyle name="標準 6 3" xfId="31"/>
    <cellStyle name="標準 6 3 2" xfId="85"/>
    <cellStyle name="標準 6 3 2 2" xfId="216"/>
    <cellStyle name="標準 6 3 3" xfId="166"/>
    <cellStyle name="標準 6 3 4" xfId="133"/>
    <cellStyle name="標準 6 4" xfId="26"/>
    <cellStyle name="標準 6 4 2" xfId="92"/>
    <cellStyle name="標準 6 4 2 2" xfId="197"/>
    <cellStyle name="標準 6 4 3" xfId="175"/>
    <cellStyle name="標準 6 4 4" xfId="114"/>
    <cellStyle name="標準 6 5" xfId="69"/>
    <cellStyle name="標準 6 5 2" xfId="145"/>
    <cellStyle name="標準 6 6" xfId="181"/>
    <cellStyle name="標準 6 7" xfId="98"/>
    <cellStyle name="標準 63" xfId="47"/>
    <cellStyle name="標準 7" xfId="17"/>
    <cellStyle name="標準 7 2" xfId="33"/>
    <cellStyle name="標準 8" xfId="18"/>
    <cellStyle name="標準 8 2" xfId="56"/>
    <cellStyle name="標準 8 2 2" xfId="80"/>
    <cellStyle name="標準 8 2 2 2" xfId="208"/>
    <cellStyle name="標準 8 2 2 3" xfId="125"/>
    <cellStyle name="標準 8 2 3" xfId="192"/>
    <cellStyle name="標準 8 2 4" xfId="159"/>
    <cellStyle name="標準 8 2 5" xfId="109"/>
    <cellStyle name="標準 8 3" xfId="32"/>
    <cellStyle name="標準 8 3 2" xfId="86"/>
    <cellStyle name="標準 8 3 2 2" xfId="217"/>
    <cellStyle name="標準 8 3 3" xfId="167"/>
    <cellStyle name="標準 8 3 4" xfId="134"/>
    <cellStyle name="標準 8 4" xfId="27"/>
    <cellStyle name="標準 8 4 2" xfId="93"/>
    <cellStyle name="標準 8 4 2 2" xfId="198"/>
    <cellStyle name="標準 8 4 3" xfId="176"/>
    <cellStyle name="標準 8 4 4" xfId="115"/>
    <cellStyle name="標準 8 5" xfId="70"/>
    <cellStyle name="標準 8 5 2" xfId="146"/>
    <cellStyle name="標準 8 6" xfId="182"/>
    <cellStyle name="標準 8 7" xfId="99"/>
    <cellStyle name="標準 9" xfId="23"/>
    <cellStyle name="標準 9 2" xfId="59"/>
    <cellStyle name="標準 9 2 2" xfId="82"/>
    <cellStyle name="標準 9 2 2 2" xfId="210"/>
    <cellStyle name="標準 9 2 2 3" xfId="127"/>
    <cellStyle name="標準 9 2 3" xfId="194"/>
    <cellStyle name="標準 9 2 4" xfId="161"/>
    <cellStyle name="標準 9 2 5" xfId="111"/>
    <cellStyle name="標準 9 3" xfId="34"/>
    <cellStyle name="標準 9 3 2" xfId="88"/>
    <cellStyle name="標準 9 3 2 2" xfId="219"/>
    <cellStyle name="標準 9 3 3" xfId="169"/>
    <cellStyle name="標準 9 3 4" xfId="136"/>
    <cellStyle name="標準 9 4" xfId="29"/>
    <cellStyle name="標準 9 4 2" xfId="95"/>
    <cellStyle name="標準 9 4 2 2" xfId="199"/>
    <cellStyle name="標準 9 4 3" xfId="178"/>
    <cellStyle name="標準 9 4 4" xfId="116"/>
    <cellStyle name="標準 9 5" xfId="73"/>
    <cellStyle name="標準 9 5 2" xfId="147"/>
    <cellStyle name="標準 9 6" xfId="183"/>
    <cellStyle name="標準 9 7" xfId="100"/>
    <cellStyle name="標準_サーモジャケットの提案書" xfId="24"/>
  </cellStyles>
  <dxfs count="4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FFFFCC"/>
      <color rgb="FF0000FF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133350</xdr:colOff>
      <xdr:row>0</xdr:row>
      <xdr:rowOff>85725</xdr:rowOff>
    </xdr:from>
    <xdr:to>
      <xdr:col>33</xdr:col>
      <xdr:colOff>192156</xdr:colOff>
      <xdr:row>0</xdr:row>
      <xdr:rowOff>416925</xdr:rowOff>
    </xdr:to>
    <xdr:sp macro="" textlink="">
      <xdr:nvSpPr>
        <xdr:cNvPr id="5" name="角丸四角形 4"/>
        <xdr:cNvSpPr/>
      </xdr:nvSpPr>
      <xdr:spPr>
        <a:xfrm>
          <a:off x="5391150" y="85725"/>
          <a:ext cx="1868556" cy="331200"/>
        </a:xfrm>
        <a:prstGeom prst="roundRect">
          <a:avLst/>
        </a:prstGeom>
        <a:ln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chemeClr val="accent6"/>
              </a:solidFill>
            </a:rPr>
            <a:t>燃料使用量を用いて計算</a:t>
          </a:r>
        </a:p>
      </xdr:txBody>
    </xdr:sp>
    <xdr:clientData/>
  </xdr:twoCellAnchor>
  <xdr:twoCellAnchor>
    <xdr:from>
      <xdr:col>0</xdr:col>
      <xdr:colOff>95250</xdr:colOff>
      <xdr:row>1</xdr:row>
      <xdr:rowOff>38100</xdr:rowOff>
    </xdr:from>
    <xdr:to>
      <xdr:col>33</xdr:col>
      <xdr:colOff>142877</xdr:colOff>
      <xdr:row>2</xdr:row>
      <xdr:rowOff>647700</xdr:rowOff>
    </xdr:to>
    <xdr:sp macro="" textlink="">
      <xdr:nvSpPr>
        <xdr:cNvPr id="6" name="テキスト ボックス 5"/>
        <xdr:cNvSpPr txBox="1"/>
      </xdr:nvSpPr>
      <xdr:spPr>
        <a:xfrm>
          <a:off x="95250" y="476250"/>
          <a:ext cx="7115177" cy="1047750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本シートは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H30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年度 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【Ⅱ.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設備単位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】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でのみ利用できるものであり、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H30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年度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【Ⅰ. 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工場・事業場単位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】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では使用することはできません。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133350</xdr:colOff>
      <xdr:row>0</xdr:row>
      <xdr:rowOff>85725</xdr:rowOff>
    </xdr:from>
    <xdr:to>
      <xdr:col>33</xdr:col>
      <xdr:colOff>192156</xdr:colOff>
      <xdr:row>0</xdr:row>
      <xdr:rowOff>416925</xdr:rowOff>
    </xdr:to>
    <xdr:sp macro="" textlink="">
      <xdr:nvSpPr>
        <xdr:cNvPr id="4" name="角丸四角形 3"/>
        <xdr:cNvSpPr/>
      </xdr:nvSpPr>
      <xdr:spPr>
        <a:xfrm>
          <a:off x="5391150" y="85725"/>
          <a:ext cx="1868556" cy="331200"/>
        </a:xfrm>
        <a:prstGeom prst="roundRect">
          <a:avLst/>
        </a:prstGeom>
        <a:ln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chemeClr val="accent6"/>
              </a:solidFill>
            </a:rPr>
            <a:t>燃料使用量を用いて計算</a:t>
          </a:r>
        </a:p>
      </xdr:txBody>
    </xdr:sp>
    <xdr:clientData/>
  </xdr:twoCellAnchor>
  <xdr:twoCellAnchor>
    <xdr:from>
      <xdr:col>0</xdr:col>
      <xdr:colOff>95250</xdr:colOff>
      <xdr:row>1</xdr:row>
      <xdr:rowOff>38100</xdr:rowOff>
    </xdr:from>
    <xdr:to>
      <xdr:col>33</xdr:col>
      <xdr:colOff>142877</xdr:colOff>
      <xdr:row>2</xdr:row>
      <xdr:rowOff>647700</xdr:rowOff>
    </xdr:to>
    <xdr:sp macro="" textlink="">
      <xdr:nvSpPr>
        <xdr:cNvPr id="5" name="テキスト ボックス 4"/>
        <xdr:cNvSpPr txBox="1"/>
      </xdr:nvSpPr>
      <xdr:spPr>
        <a:xfrm>
          <a:off x="95250" y="476250"/>
          <a:ext cx="7115177" cy="1047750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本シートは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H30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年度 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【Ⅱ.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設備単位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】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でのみ利用できるものであり、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H30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年度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【Ⅰ. 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工場・事業場単位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】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では使用することはできません。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-WXLD205\share\Users\pc109\Downloads\6.&#12471;&#12473;&#12486;&#12512;&#27010;&#35201;&#2225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概要図"/>
      <sheetName val="masta"/>
      <sheetName val="&lt;GHP&gt;マスタ"/>
    </sheetNames>
    <sheetDataSet>
      <sheetData sheetId="0"/>
      <sheetData sheetId="1">
        <row r="2">
          <cell r="B2" t="str">
            <v>空調</v>
          </cell>
        </row>
        <row r="5">
          <cell r="B5" t="str">
            <v>その他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noFill/>
        <a:ln w="9525">
          <a:solidFill>
            <a:srgbClr val="0000FF"/>
          </a:solidFill>
        </a:ln>
      </a:spPr>
      <a:bodyPr vertOverflow="clip" horzOverflow="clip" rtlCol="0" anchor="t"/>
      <a:lstStyle>
        <a:defPPr algn="l">
          <a:defRPr kumimoji="1" sz="1050" b="1">
            <a:solidFill>
              <a:srgbClr val="FF0000"/>
            </a:solidFill>
            <a:effectLst/>
            <a:latin typeface="ＭＳ Ｐ明朝" panose="02020600040205080304" pitchFamily="18" charset="-128"/>
            <a:ea typeface="ＭＳ Ｐ明朝" panose="02020600040205080304" pitchFamily="18" charset="-128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43"/>
  <sheetViews>
    <sheetView showGridLines="0" tabSelected="1" view="pageBreakPreview" zoomScaleNormal="85" zoomScaleSheetLayoutView="100" workbookViewId="0">
      <selection sqref="A1:AE1"/>
    </sheetView>
  </sheetViews>
  <sheetFormatPr defaultRowHeight="12"/>
  <cols>
    <col min="1" max="32" width="2.875" style="28" customWidth="1"/>
    <col min="33" max="33" width="0.75" style="28" customWidth="1"/>
    <col min="34" max="34" width="3.375" style="28" customWidth="1"/>
    <col min="35" max="35" width="18" style="28" hidden="1" customWidth="1"/>
    <col min="36" max="36" width="0" style="28" hidden="1" customWidth="1"/>
    <col min="37" max="37" width="22" style="28" hidden="1" customWidth="1"/>
    <col min="38" max="40" width="0" style="28" hidden="1" customWidth="1"/>
    <col min="41" max="16384" width="9" style="28"/>
  </cols>
  <sheetData>
    <row r="1" spans="1:48" s="79" customFormat="1" ht="34.5" customHeight="1">
      <c r="A1" s="128" t="s">
        <v>129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  <c r="T1" s="128"/>
      <c r="U1" s="128"/>
      <c r="V1" s="128"/>
      <c r="W1" s="128"/>
      <c r="X1" s="128"/>
      <c r="Y1" s="128"/>
      <c r="Z1" s="128"/>
      <c r="AA1" s="128"/>
      <c r="AB1" s="128"/>
      <c r="AC1" s="128"/>
      <c r="AD1" s="128"/>
      <c r="AE1" s="128"/>
      <c r="AF1" s="101"/>
      <c r="AG1" s="101"/>
      <c r="AH1" s="101"/>
      <c r="AI1" s="88"/>
      <c r="AJ1" s="88"/>
      <c r="AK1" s="88"/>
      <c r="AL1" s="88"/>
      <c r="AM1" s="88"/>
      <c r="AN1" s="88"/>
      <c r="AO1" s="88"/>
      <c r="AP1" s="88"/>
      <c r="AQ1" s="88"/>
      <c r="AR1" s="88"/>
      <c r="AS1" s="88"/>
      <c r="AT1" s="88"/>
      <c r="AU1" s="88"/>
      <c r="AV1" s="88"/>
    </row>
    <row r="2" spans="1:48" ht="34.5" customHeight="1"/>
    <row r="3" spans="1:48" s="79" customFormat="1" ht="55.5" customHeight="1"/>
    <row r="4" spans="1:48" s="53" customFormat="1" ht="15" customHeight="1">
      <c r="B4" s="129"/>
      <c r="C4" s="130"/>
      <c r="D4" s="130"/>
      <c r="E4" s="131"/>
      <c r="F4" s="132" t="s">
        <v>125</v>
      </c>
      <c r="G4" s="133"/>
      <c r="H4" s="133"/>
      <c r="I4" s="133"/>
      <c r="J4" s="133"/>
      <c r="K4" s="133"/>
      <c r="AI4" s="96"/>
      <c r="AJ4" s="96"/>
      <c r="AK4" s="96"/>
      <c r="AL4" s="96"/>
    </row>
    <row r="5" spans="1:48" ht="15" customHeight="1">
      <c r="A5" s="28" t="s">
        <v>73</v>
      </c>
      <c r="AI5" s="98" t="s">
        <v>98</v>
      </c>
      <c r="AJ5" s="96"/>
      <c r="AK5" s="96"/>
      <c r="AL5" s="96"/>
    </row>
    <row r="6" spans="1:48" s="33" customFormat="1" ht="15" customHeight="1">
      <c r="A6" s="28"/>
      <c r="B6" s="139" t="s">
        <v>75</v>
      </c>
      <c r="C6" s="140"/>
      <c r="D6" s="140"/>
      <c r="E6" s="140"/>
      <c r="F6" s="140"/>
      <c r="G6" s="140"/>
      <c r="H6" s="141"/>
      <c r="I6" s="142" t="s">
        <v>79</v>
      </c>
      <c r="J6" s="143"/>
      <c r="K6" s="143"/>
      <c r="L6" s="143"/>
      <c r="M6" s="143"/>
      <c r="N6" s="143"/>
      <c r="O6" s="143"/>
      <c r="P6" s="143"/>
      <c r="Q6" s="143"/>
      <c r="R6" s="144"/>
      <c r="S6" s="77"/>
      <c r="T6" s="107"/>
      <c r="U6" s="107"/>
      <c r="V6" s="107"/>
      <c r="W6" s="107"/>
      <c r="X6" s="107"/>
      <c r="Y6" s="107"/>
      <c r="Z6" s="107"/>
      <c r="AA6" s="107"/>
      <c r="AB6" s="107"/>
      <c r="AC6" s="107"/>
      <c r="AD6" s="107"/>
      <c r="AE6" s="107"/>
      <c r="AF6" s="107"/>
      <c r="AG6" s="107"/>
      <c r="AI6" s="97" t="s">
        <v>72</v>
      </c>
      <c r="AJ6" s="97"/>
      <c r="AK6" s="97"/>
      <c r="AL6" s="97"/>
    </row>
    <row r="7" spans="1:48" s="33" customFormat="1" ht="15" customHeight="1">
      <c r="A7" s="28"/>
      <c r="B7" s="134" t="s">
        <v>127</v>
      </c>
      <c r="C7" s="135"/>
      <c r="D7" s="135"/>
      <c r="E7" s="135"/>
      <c r="F7" s="135"/>
      <c r="G7" s="135"/>
      <c r="H7" s="136"/>
      <c r="I7" s="117"/>
      <c r="J7" s="118"/>
      <c r="K7" s="118"/>
      <c r="L7" s="118"/>
      <c r="M7" s="118"/>
      <c r="N7" s="118"/>
      <c r="O7" s="118"/>
      <c r="P7" s="118"/>
      <c r="Q7" s="118"/>
      <c r="R7" s="119"/>
      <c r="S7" s="77"/>
      <c r="T7" s="107" t="s">
        <v>113</v>
      </c>
      <c r="U7" s="107"/>
      <c r="V7" s="107"/>
      <c r="W7" s="107"/>
      <c r="X7" s="107"/>
      <c r="Y7" s="107"/>
      <c r="Z7" s="107"/>
      <c r="AA7" s="107"/>
      <c r="AB7" s="107"/>
      <c r="AC7" s="107"/>
      <c r="AD7" s="107"/>
      <c r="AE7" s="107"/>
      <c r="AF7" s="107"/>
      <c r="AG7" s="107"/>
      <c r="AI7" s="97"/>
      <c r="AJ7" s="97"/>
      <c r="AK7" s="97"/>
      <c r="AL7" s="97"/>
    </row>
    <row r="8" spans="1:48" s="33" customFormat="1" ht="3" customHeight="1">
      <c r="A8" s="28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28"/>
      <c r="AI8" s="97"/>
      <c r="AJ8" s="97"/>
      <c r="AK8" s="97"/>
      <c r="AL8" s="97"/>
    </row>
    <row r="9" spans="1:48" s="33" customFormat="1" ht="15" customHeight="1">
      <c r="A9" s="28" t="s">
        <v>2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28"/>
      <c r="AI9" s="97" t="s">
        <v>15</v>
      </c>
      <c r="AJ9" s="97"/>
      <c r="AK9" s="97"/>
      <c r="AL9" s="97"/>
    </row>
    <row r="10" spans="1:48" s="33" customFormat="1" ht="15" customHeight="1">
      <c r="A10" s="28"/>
      <c r="B10" s="155" t="s">
        <v>130</v>
      </c>
      <c r="C10" s="155"/>
      <c r="D10" s="155"/>
      <c r="E10" s="155"/>
      <c r="F10" s="155"/>
      <c r="G10" s="155"/>
      <c r="H10" s="155"/>
      <c r="I10" s="117" t="s">
        <v>9</v>
      </c>
      <c r="J10" s="118"/>
      <c r="K10" s="118"/>
      <c r="L10" s="118"/>
      <c r="M10" s="118"/>
      <c r="N10" s="118"/>
      <c r="O10" s="118"/>
      <c r="P10" s="118"/>
      <c r="Q10" s="118"/>
      <c r="R10" s="118"/>
      <c r="S10" s="60"/>
      <c r="T10" s="107" t="s">
        <v>131</v>
      </c>
      <c r="U10" s="107"/>
      <c r="V10" s="107"/>
      <c r="W10" s="107"/>
      <c r="X10" s="107"/>
      <c r="Y10" s="107"/>
      <c r="Z10" s="107"/>
      <c r="AA10" s="107"/>
      <c r="AB10" s="107"/>
      <c r="AC10" s="107"/>
      <c r="AD10" s="107"/>
      <c r="AE10" s="107"/>
      <c r="AF10" s="107"/>
      <c r="AG10" s="107"/>
      <c r="AI10" s="97" t="s">
        <v>11</v>
      </c>
      <c r="AJ10" s="97"/>
      <c r="AK10" s="97"/>
      <c r="AL10" s="97"/>
    </row>
    <row r="11" spans="1:48" s="33" customFormat="1" ht="30" customHeight="1">
      <c r="A11" s="28"/>
      <c r="B11" s="155" t="s">
        <v>1</v>
      </c>
      <c r="C11" s="155"/>
      <c r="D11" s="155"/>
      <c r="E11" s="155"/>
      <c r="F11" s="155"/>
      <c r="G11" s="155"/>
      <c r="H11" s="155"/>
      <c r="I11" s="160" t="s">
        <v>108</v>
      </c>
      <c r="J11" s="118"/>
      <c r="K11" s="118"/>
      <c r="L11" s="118"/>
      <c r="M11" s="118"/>
      <c r="N11" s="118"/>
      <c r="O11" s="118"/>
      <c r="P11" s="118"/>
      <c r="Q11" s="118"/>
      <c r="R11" s="118"/>
      <c r="S11" s="59"/>
      <c r="T11" s="107" t="s">
        <v>114</v>
      </c>
      <c r="U11" s="107"/>
      <c r="V11" s="107"/>
      <c r="W11" s="107"/>
      <c r="X11" s="107"/>
      <c r="Y11" s="107"/>
      <c r="Z11" s="107"/>
      <c r="AA11" s="107"/>
      <c r="AB11" s="107"/>
      <c r="AC11" s="107"/>
      <c r="AD11" s="107"/>
      <c r="AE11" s="107"/>
      <c r="AF11" s="107"/>
      <c r="AG11" s="107"/>
      <c r="AI11" s="97"/>
      <c r="AJ11" s="97"/>
      <c r="AK11" s="97"/>
      <c r="AL11" s="97"/>
    </row>
    <row r="12" spans="1:48" s="33" customFormat="1" ht="15" customHeight="1">
      <c r="A12" s="28"/>
      <c r="B12" s="155" t="s">
        <v>74</v>
      </c>
      <c r="C12" s="155"/>
      <c r="D12" s="155"/>
      <c r="E12" s="155"/>
      <c r="F12" s="155"/>
      <c r="G12" s="155"/>
      <c r="H12" s="155"/>
      <c r="I12" s="117" t="s">
        <v>93</v>
      </c>
      <c r="J12" s="118"/>
      <c r="K12" s="118"/>
      <c r="L12" s="118"/>
      <c r="M12" s="118"/>
      <c r="N12" s="118"/>
      <c r="O12" s="118"/>
      <c r="P12" s="118"/>
      <c r="Q12" s="118"/>
      <c r="R12" s="118"/>
      <c r="S12" s="59"/>
      <c r="T12" s="107" t="s">
        <v>115</v>
      </c>
      <c r="U12" s="107"/>
      <c r="V12" s="107"/>
      <c r="W12" s="107"/>
      <c r="X12" s="107"/>
      <c r="Y12" s="107"/>
      <c r="Z12" s="107"/>
      <c r="AA12" s="107"/>
      <c r="AB12" s="107"/>
      <c r="AC12" s="107"/>
      <c r="AD12" s="107"/>
      <c r="AE12" s="107"/>
      <c r="AF12" s="107"/>
      <c r="AG12" s="107"/>
      <c r="AI12" s="97"/>
      <c r="AJ12" s="97"/>
      <c r="AK12" s="97"/>
      <c r="AL12" s="97"/>
    </row>
    <row r="13" spans="1:48" s="33" customFormat="1" ht="15" customHeight="1">
      <c r="A13" s="28"/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4"/>
      <c r="Q13" s="34"/>
      <c r="R13" s="34"/>
      <c r="S13" s="34"/>
      <c r="T13" s="34"/>
      <c r="U13" s="34"/>
      <c r="V13" s="34"/>
      <c r="W13" s="34"/>
      <c r="X13" s="34"/>
      <c r="Y13" s="30"/>
      <c r="Z13" s="30"/>
      <c r="AA13" s="30"/>
      <c r="AB13" s="30"/>
      <c r="AC13" s="30"/>
      <c r="AD13" s="30"/>
      <c r="AE13" s="30"/>
      <c r="AF13" s="30"/>
      <c r="AG13" s="28"/>
      <c r="AI13" s="97"/>
      <c r="AJ13" s="97"/>
      <c r="AK13" s="97"/>
      <c r="AL13" s="97"/>
    </row>
    <row r="14" spans="1:48" s="66" customFormat="1" ht="15" customHeight="1">
      <c r="A14" s="92"/>
      <c r="B14" s="108" t="s">
        <v>116</v>
      </c>
      <c r="C14" s="108"/>
      <c r="D14" s="108"/>
      <c r="E14" s="108"/>
      <c r="F14" s="108"/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08"/>
      <c r="V14" s="108"/>
      <c r="W14" s="108"/>
      <c r="X14" s="108"/>
      <c r="Y14" s="108"/>
      <c r="Z14" s="108"/>
      <c r="AA14" s="108"/>
      <c r="AB14" s="108"/>
      <c r="AC14" s="108"/>
      <c r="AD14" s="108"/>
      <c r="AE14" s="108"/>
      <c r="AF14" s="108"/>
      <c r="AG14" s="108"/>
      <c r="AH14" s="93"/>
      <c r="AI14" s="94"/>
      <c r="AJ14" s="94"/>
      <c r="AK14" s="94"/>
      <c r="AL14" s="94"/>
      <c r="AM14" s="91"/>
      <c r="AN14" s="91"/>
      <c r="AO14" s="91"/>
      <c r="AP14" s="90"/>
      <c r="AQ14" s="90"/>
      <c r="AR14" s="90"/>
      <c r="AS14" s="90"/>
      <c r="AT14" s="90"/>
    </row>
    <row r="15" spans="1:48" s="66" customFormat="1" ht="15" customHeight="1">
      <c r="A15" s="72" t="s">
        <v>111</v>
      </c>
      <c r="B15" s="65"/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7"/>
      <c r="Q15" s="67"/>
      <c r="R15" s="67"/>
      <c r="S15" s="67"/>
      <c r="T15" s="67"/>
      <c r="U15" s="67"/>
      <c r="V15" s="67"/>
      <c r="W15" s="67"/>
      <c r="X15" s="67"/>
      <c r="Y15" s="65"/>
      <c r="Z15" s="65"/>
      <c r="AA15" s="65"/>
      <c r="AB15" s="65"/>
      <c r="AC15" s="65"/>
      <c r="AD15" s="65"/>
      <c r="AE15" s="65"/>
      <c r="AF15" s="65"/>
      <c r="AG15" s="64"/>
    </row>
    <row r="16" spans="1:48" s="33" customFormat="1" ht="15" customHeight="1">
      <c r="A16" s="64"/>
      <c r="B16" s="155" t="s">
        <v>77</v>
      </c>
      <c r="C16" s="155"/>
      <c r="D16" s="155"/>
      <c r="E16" s="155"/>
      <c r="F16" s="155"/>
      <c r="G16" s="155"/>
      <c r="H16" s="155"/>
      <c r="I16" s="109" t="s">
        <v>21</v>
      </c>
      <c r="J16" s="109"/>
      <c r="K16" s="109"/>
      <c r="L16" s="109"/>
      <c r="M16" s="109"/>
      <c r="N16" s="109"/>
      <c r="O16" s="109"/>
      <c r="P16" s="109"/>
      <c r="Q16" s="109"/>
      <c r="R16" s="109"/>
      <c r="S16" s="67"/>
      <c r="T16" s="107" t="s">
        <v>117</v>
      </c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  <c r="AF16" s="107"/>
      <c r="AG16" s="107"/>
      <c r="AH16" s="66"/>
    </row>
    <row r="17" spans="1:36" s="66" customFormat="1" ht="15" customHeight="1">
      <c r="A17" s="28"/>
      <c r="B17" s="156" t="s">
        <v>109</v>
      </c>
      <c r="C17" s="155"/>
      <c r="D17" s="155"/>
      <c r="E17" s="155"/>
      <c r="F17" s="155"/>
      <c r="G17" s="155"/>
      <c r="H17" s="155"/>
      <c r="I17" s="154" t="s">
        <v>97</v>
      </c>
      <c r="J17" s="154"/>
      <c r="K17" s="154"/>
      <c r="L17" s="154"/>
      <c r="M17" s="154"/>
      <c r="N17" s="154"/>
      <c r="O17" s="154"/>
      <c r="P17" s="154"/>
      <c r="Q17" s="154"/>
      <c r="R17" s="154"/>
      <c r="S17" s="77"/>
      <c r="T17" s="107" t="s">
        <v>118</v>
      </c>
      <c r="U17" s="107"/>
      <c r="V17" s="107"/>
      <c r="W17" s="107"/>
      <c r="X17" s="107"/>
      <c r="Y17" s="107"/>
      <c r="Z17" s="107"/>
      <c r="AA17" s="107"/>
      <c r="AB17" s="107"/>
      <c r="AC17" s="107"/>
      <c r="AD17" s="107"/>
      <c r="AE17" s="107"/>
      <c r="AF17" s="107"/>
      <c r="AG17" s="107"/>
      <c r="AH17" s="33"/>
    </row>
    <row r="18" spans="1:36" s="33" customFormat="1" ht="30" customHeight="1">
      <c r="A18" s="28"/>
      <c r="B18" s="62"/>
      <c r="C18" s="157" t="s">
        <v>110</v>
      </c>
      <c r="D18" s="158"/>
      <c r="E18" s="158"/>
      <c r="F18" s="158"/>
      <c r="G18" s="158"/>
      <c r="H18" s="159"/>
      <c r="I18" s="120">
        <f>VLOOKUP($I$17,'&lt;給湯器&gt;マスタ'!$B$6:$F$23,2,FALSE)</f>
        <v>45</v>
      </c>
      <c r="J18" s="121"/>
      <c r="K18" s="121"/>
      <c r="L18" s="121"/>
      <c r="M18" s="121"/>
      <c r="N18" s="121"/>
      <c r="O18" s="122"/>
      <c r="P18" s="123" t="str">
        <f>VLOOKUP($I$17,'&lt;給湯器&gt;マスタ'!$B$6:$F$23,3,FALSE)</f>
        <v>MJ/㎥</v>
      </c>
      <c r="Q18" s="124"/>
      <c r="R18" s="125"/>
      <c r="S18" s="77"/>
      <c r="T18" s="112" t="s">
        <v>119</v>
      </c>
      <c r="U18" s="107"/>
      <c r="V18" s="107"/>
      <c r="W18" s="107"/>
      <c r="X18" s="107"/>
      <c r="Y18" s="107"/>
      <c r="Z18" s="107"/>
      <c r="AA18" s="107"/>
      <c r="AB18" s="107"/>
      <c r="AC18" s="107"/>
      <c r="AD18" s="107"/>
      <c r="AE18" s="107"/>
      <c r="AF18" s="107"/>
      <c r="AG18" s="107"/>
    </row>
    <row r="19" spans="1:36" s="33" customFormat="1" ht="15" customHeight="1">
      <c r="A19" s="28"/>
      <c r="B19" s="155" t="str">
        <f>VLOOKUP($I$17,'&lt;給湯器&gt;マスタ'!B6:H23,6,0)</f>
        <v>定格給湯熱効率</v>
      </c>
      <c r="C19" s="155"/>
      <c r="D19" s="155"/>
      <c r="E19" s="155"/>
      <c r="F19" s="155"/>
      <c r="G19" s="155"/>
      <c r="H19" s="155"/>
      <c r="I19" s="145">
        <v>78</v>
      </c>
      <c r="J19" s="146"/>
      <c r="K19" s="146"/>
      <c r="L19" s="146"/>
      <c r="M19" s="146"/>
      <c r="N19" s="146"/>
      <c r="O19" s="147"/>
      <c r="P19" s="148" t="str">
        <f>VLOOKUP($I$17,'&lt;給湯器&gt;マスタ'!B6:H23,7,0)</f>
        <v>%</v>
      </c>
      <c r="Q19" s="148"/>
      <c r="R19" s="148"/>
      <c r="S19" s="77"/>
      <c r="T19" s="112" t="s">
        <v>124</v>
      </c>
      <c r="U19" s="107"/>
      <c r="V19" s="107"/>
      <c r="W19" s="107"/>
      <c r="X19" s="107"/>
      <c r="Y19" s="107"/>
      <c r="Z19" s="107"/>
      <c r="AA19" s="107"/>
      <c r="AB19" s="107"/>
      <c r="AC19" s="107"/>
      <c r="AD19" s="107"/>
      <c r="AE19" s="107"/>
      <c r="AF19" s="107"/>
      <c r="AG19" s="107"/>
    </row>
    <row r="20" spans="1:36" s="33" customFormat="1" ht="3" customHeight="1">
      <c r="A20" s="28"/>
      <c r="B20" s="30"/>
      <c r="C20" s="30"/>
      <c r="D20" s="30"/>
      <c r="E20" s="35"/>
      <c r="F20" s="35"/>
      <c r="G20" s="35"/>
      <c r="H20" s="35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28"/>
    </row>
    <row r="21" spans="1:36" s="70" customFormat="1" ht="15" customHeight="1">
      <c r="A21" s="75" t="s">
        <v>112</v>
      </c>
      <c r="B21" s="69"/>
      <c r="C21" s="69"/>
      <c r="D21" s="69"/>
      <c r="E21" s="71"/>
      <c r="F21" s="71"/>
      <c r="G21" s="71"/>
      <c r="H21" s="71"/>
      <c r="I21" s="69"/>
      <c r="J21" s="69"/>
      <c r="K21" s="69"/>
      <c r="L21" s="69"/>
      <c r="M21" s="69"/>
      <c r="N21" s="69"/>
      <c r="O21" s="69"/>
      <c r="P21" s="69"/>
      <c r="Q21" s="69"/>
      <c r="R21" s="69"/>
      <c r="S21" s="69"/>
      <c r="T21" s="107"/>
      <c r="U21" s="107"/>
      <c r="V21" s="107"/>
      <c r="W21" s="107"/>
      <c r="X21" s="107"/>
      <c r="Y21" s="107"/>
      <c r="Z21" s="107"/>
      <c r="AA21" s="107"/>
      <c r="AB21" s="107"/>
      <c r="AC21" s="107"/>
      <c r="AD21" s="107"/>
      <c r="AE21" s="107"/>
      <c r="AF21" s="107"/>
      <c r="AG21" s="107"/>
    </row>
    <row r="22" spans="1:36" s="33" customFormat="1" ht="45" customHeight="1">
      <c r="A22" s="28"/>
      <c r="B22" s="150" t="s">
        <v>81</v>
      </c>
      <c r="C22" s="187"/>
      <c r="D22" s="187"/>
      <c r="E22" s="187"/>
      <c r="F22" s="187"/>
      <c r="G22" s="187"/>
      <c r="H22" s="151"/>
      <c r="I22" s="117" t="s">
        <v>8</v>
      </c>
      <c r="J22" s="118"/>
      <c r="K22" s="118"/>
      <c r="L22" s="118"/>
      <c r="M22" s="118"/>
      <c r="N22" s="118"/>
      <c r="O22" s="118"/>
      <c r="P22" s="118"/>
      <c r="Q22" s="118"/>
      <c r="R22" s="119"/>
      <c r="T22" s="112" t="s">
        <v>120</v>
      </c>
      <c r="U22" s="107"/>
      <c r="V22" s="107"/>
      <c r="W22" s="107"/>
      <c r="X22" s="107"/>
      <c r="Y22" s="107"/>
      <c r="Z22" s="107"/>
      <c r="AA22" s="107"/>
      <c r="AB22" s="107"/>
      <c r="AC22" s="107"/>
      <c r="AD22" s="107"/>
      <c r="AE22" s="107"/>
      <c r="AF22" s="107"/>
      <c r="AG22" s="107"/>
      <c r="AI22" s="103" t="s">
        <v>13</v>
      </c>
      <c r="AJ22" s="104">
        <f>IF(I22="有り",0.9,1)</f>
        <v>0.9</v>
      </c>
    </row>
    <row r="23" spans="1:36" s="33" customFormat="1" ht="15" customHeight="1">
      <c r="A23" s="28"/>
      <c r="B23" s="155" t="s">
        <v>76</v>
      </c>
      <c r="C23" s="155"/>
      <c r="D23" s="155"/>
      <c r="E23" s="155"/>
      <c r="F23" s="155"/>
      <c r="G23" s="155"/>
      <c r="H23" s="155"/>
      <c r="I23" s="114">
        <v>1</v>
      </c>
      <c r="J23" s="115"/>
      <c r="K23" s="115"/>
      <c r="L23" s="115"/>
      <c r="M23" s="115"/>
      <c r="N23" s="115"/>
      <c r="O23" s="115"/>
      <c r="P23" s="113" t="s">
        <v>122</v>
      </c>
      <c r="Q23" s="113"/>
      <c r="R23" s="113"/>
      <c r="T23" s="107" t="s">
        <v>123</v>
      </c>
      <c r="U23" s="107"/>
      <c r="V23" s="107"/>
      <c r="W23" s="107"/>
      <c r="X23" s="107"/>
      <c r="Y23" s="107"/>
      <c r="Z23" s="107"/>
      <c r="AA23" s="107"/>
      <c r="AB23" s="107"/>
      <c r="AC23" s="107"/>
      <c r="AD23" s="107"/>
      <c r="AE23" s="107"/>
      <c r="AF23" s="107"/>
      <c r="AG23" s="107"/>
    </row>
    <row r="24" spans="1:36" s="33" customFormat="1" ht="3" customHeight="1">
      <c r="A24" s="28"/>
      <c r="B24" s="74"/>
      <c r="C24" s="74"/>
      <c r="D24" s="74"/>
      <c r="E24" s="149"/>
      <c r="F24" s="149"/>
      <c r="G24" s="149"/>
      <c r="H24" s="149"/>
      <c r="I24" s="174"/>
      <c r="J24" s="174"/>
      <c r="K24" s="174"/>
      <c r="L24" s="174"/>
      <c r="M24" s="174"/>
      <c r="N24" s="174"/>
      <c r="O24" s="174"/>
      <c r="P24" s="174"/>
      <c r="Q24" s="174"/>
      <c r="R24" s="174"/>
      <c r="S24" s="126"/>
      <c r="T24" s="126"/>
      <c r="U24" s="126"/>
      <c r="V24" s="126"/>
      <c r="W24" s="116"/>
      <c r="X24" s="116"/>
      <c r="Y24" s="116"/>
      <c r="Z24" s="116"/>
      <c r="AA24" s="116"/>
      <c r="AB24" s="116"/>
      <c r="AC24" s="116"/>
      <c r="AD24" s="116"/>
      <c r="AE24" s="116"/>
      <c r="AF24" s="116"/>
      <c r="AG24" s="28"/>
    </row>
    <row r="25" spans="1:36" ht="14.25" customHeight="1">
      <c r="A25" s="28" t="s">
        <v>102</v>
      </c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5"/>
      <c r="AF25" s="35"/>
    </row>
    <row r="26" spans="1:36" ht="15" customHeight="1">
      <c r="B26" s="165" t="str">
        <f>VLOOKUP($I$17,'&lt;給湯器&gt;マスタ'!$B$6:$F$23,5,FALSE)</f>
        <v>ガス</v>
      </c>
      <c r="C26" s="166"/>
      <c r="D26" s="167"/>
      <c r="E26" s="150" t="s">
        <v>4</v>
      </c>
      <c r="F26" s="151"/>
      <c r="G26" s="150" t="s">
        <v>16</v>
      </c>
      <c r="H26" s="187"/>
      <c r="I26" s="187"/>
      <c r="J26" s="187"/>
      <c r="K26" s="187"/>
      <c r="L26" s="187"/>
      <c r="M26" s="187"/>
      <c r="N26" s="156" t="s">
        <v>7</v>
      </c>
      <c r="O26" s="156"/>
      <c r="P26" s="156"/>
      <c r="Q26" s="156"/>
      <c r="R26" s="156"/>
      <c r="S26" s="156"/>
      <c r="T26" s="156"/>
      <c r="U26" s="194" t="s">
        <v>78</v>
      </c>
      <c r="V26" s="194"/>
      <c r="W26" s="194"/>
      <c r="X26" s="194"/>
      <c r="Y26" s="194"/>
      <c r="Z26" s="194"/>
      <c r="AA26" s="194"/>
      <c r="AB26" s="85"/>
      <c r="AC26" s="85"/>
      <c r="AD26" s="85"/>
      <c r="AE26" s="85"/>
      <c r="AF26" s="85"/>
    </row>
    <row r="27" spans="1:36" ht="15" customHeight="1" thickBot="1">
      <c r="B27" s="168"/>
      <c r="C27" s="169"/>
      <c r="D27" s="170"/>
      <c r="E27" s="152"/>
      <c r="F27" s="153"/>
      <c r="G27" s="188" t="str">
        <f>VLOOKUP($I$17,'&lt;給湯器&gt;マスタ'!$B$6:$I$23,4,FALSE)</f>
        <v>㎥</v>
      </c>
      <c r="H27" s="189"/>
      <c r="I27" s="189"/>
      <c r="J27" s="189"/>
      <c r="K27" s="189"/>
      <c r="L27" s="189"/>
      <c r="M27" s="189"/>
      <c r="N27" s="186" t="str">
        <f>IF(P19=" ","","("&amp;P19&amp;")")</f>
        <v>(%)</v>
      </c>
      <c r="O27" s="186"/>
      <c r="P27" s="186"/>
      <c r="Q27" s="186"/>
      <c r="R27" s="186"/>
      <c r="S27" s="186"/>
      <c r="T27" s="186"/>
      <c r="U27" s="195" t="s">
        <v>12</v>
      </c>
      <c r="V27" s="195"/>
      <c r="W27" s="195"/>
      <c r="X27" s="195"/>
      <c r="Y27" s="195"/>
      <c r="Z27" s="195"/>
      <c r="AA27" s="195"/>
      <c r="AB27" s="86"/>
      <c r="AC27" s="86"/>
      <c r="AD27" s="86"/>
      <c r="AE27" s="86"/>
      <c r="AF27" s="86"/>
    </row>
    <row r="28" spans="1:36" ht="15" customHeight="1" thickTop="1">
      <c r="B28" s="168"/>
      <c r="C28" s="169"/>
      <c r="D28" s="170"/>
      <c r="E28" s="137">
        <v>4</v>
      </c>
      <c r="F28" s="138"/>
      <c r="G28" s="178">
        <v>2450</v>
      </c>
      <c r="H28" s="179"/>
      <c r="I28" s="179"/>
      <c r="J28" s="179"/>
      <c r="K28" s="179"/>
      <c r="L28" s="179"/>
      <c r="M28" s="180"/>
      <c r="N28" s="110">
        <f>$I$19</f>
        <v>78</v>
      </c>
      <c r="O28" s="111"/>
      <c r="P28" s="111"/>
      <c r="Q28" s="111"/>
      <c r="R28" s="111"/>
      <c r="S28" s="111"/>
      <c r="T28" s="111"/>
      <c r="U28" s="127">
        <f>ROUNDDOWN(G28*$I$18*$N28/100*$AJ$22,0)</f>
        <v>77395</v>
      </c>
      <c r="V28" s="127"/>
      <c r="W28" s="127"/>
      <c r="X28" s="127"/>
      <c r="Y28" s="127"/>
      <c r="Z28" s="127"/>
      <c r="AA28" s="127"/>
      <c r="AB28" s="87"/>
      <c r="AC28" s="87"/>
      <c r="AD28" s="87"/>
      <c r="AE28" s="87"/>
      <c r="AF28" s="87"/>
    </row>
    <row r="29" spans="1:36" ht="15" customHeight="1">
      <c r="B29" s="168"/>
      <c r="C29" s="169"/>
      <c r="D29" s="170"/>
      <c r="E29" s="137">
        <v>5</v>
      </c>
      <c r="F29" s="138"/>
      <c r="G29" s="175">
        <v>2450</v>
      </c>
      <c r="H29" s="176"/>
      <c r="I29" s="176"/>
      <c r="J29" s="176"/>
      <c r="K29" s="176"/>
      <c r="L29" s="176"/>
      <c r="M29" s="177"/>
      <c r="N29" s="110">
        <f t="shared" ref="N29:N39" si="0">$I$19</f>
        <v>78</v>
      </c>
      <c r="O29" s="111"/>
      <c r="P29" s="111"/>
      <c r="Q29" s="111"/>
      <c r="R29" s="111"/>
      <c r="S29" s="111"/>
      <c r="T29" s="111"/>
      <c r="U29" s="127">
        <f t="shared" ref="U29:U39" si="1">ROUNDDOWN(G29*$I$18*$N29/100*$AJ$22,0)</f>
        <v>77395</v>
      </c>
      <c r="V29" s="127"/>
      <c r="W29" s="127"/>
      <c r="X29" s="127"/>
      <c r="Y29" s="127"/>
      <c r="Z29" s="127"/>
      <c r="AA29" s="127"/>
      <c r="AB29" s="87"/>
      <c r="AC29" s="87"/>
      <c r="AD29" s="87"/>
      <c r="AE29" s="87"/>
      <c r="AF29" s="87"/>
    </row>
    <row r="30" spans="1:36" ht="15" customHeight="1">
      <c r="B30" s="168"/>
      <c r="C30" s="169"/>
      <c r="D30" s="170"/>
      <c r="E30" s="137">
        <v>6</v>
      </c>
      <c r="F30" s="138"/>
      <c r="G30" s="175">
        <v>2450</v>
      </c>
      <c r="H30" s="176"/>
      <c r="I30" s="176"/>
      <c r="J30" s="176"/>
      <c r="K30" s="176"/>
      <c r="L30" s="176"/>
      <c r="M30" s="177"/>
      <c r="N30" s="110">
        <f t="shared" si="0"/>
        <v>78</v>
      </c>
      <c r="O30" s="111"/>
      <c r="P30" s="111"/>
      <c r="Q30" s="111"/>
      <c r="R30" s="111"/>
      <c r="S30" s="111"/>
      <c r="T30" s="111"/>
      <c r="U30" s="127">
        <f t="shared" si="1"/>
        <v>77395</v>
      </c>
      <c r="V30" s="127"/>
      <c r="W30" s="127"/>
      <c r="X30" s="127"/>
      <c r="Y30" s="127"/>
      <c r="Z30" s="127"/>
      <c r="AA30" s="127"/>
      <c r="AB30" s="87"/>
      <c r="AC30" s="87"/>
      <c r="AD30" s="87"/>
      <c r="AE30" s="87"/>
      <c r="AF30" s="87"/>
    </row>
    <row r="31" spans="1:36" ht="15" customHeight="1">
      <c r="B31" s="168"/>
      <c r="C31" s="169"/>
      <c r="D31" s="170"/>
      <c r="E31" s="137">
        <v>7</v>
      </c>
      <c r="F31" s="138"/>
      <c r="G31" s="175">
        <v>2450</v>
      </c>
      <c r="H31" s="176"/>
      <c r="I31" s="176"/>
      <c r="J31" s="176"/>
      <c r="K31" s="176"/>
      <c r="L31" s="176"/>
      <c r="M31" s="177"/>
      <c r="N31" s="110">
        <f t="shared" si="0"/>
        <v>78</v>
      </c>
      <c r="O31" s="111"/>
      <c r="P31" s="111"/>
      <c r="Q31" s="111"/>
      <c r="R31" s="111"/>
      <c r="S31" s="111"/>
      <c r="T31" s="111"/>
      <c r="U31" s="127">
        <f t="shared" si="1"/>
        <v>77395</v>
      </c>
      <c r="V31" s="127"/>
      <c r="W31" s="127"/>
      <c r="X31" s="127"/>
      <c r="Y31" s="127"/>
      <c r="Z31" s="127"/>
      <c r="AA31" s="127"/>
      <c r="AB31" s="87"/>
      <c r="AC31" s="87"/>
      <c r="AD31" s="87"/>
      <c r="AE31" s="87"/>
      <c r="AF31" s="87"/>
    </row>
    <row r="32" spans="1:36" ht="15" customHeight="1">
      <c r="B32" s="168"/>
      <c r="C32" s="169"/>
      <c r="D32" s="170"/>
      <c r="E32" s="137">
        <v>8</v>
      </c>
      <c r="F32" s="138"/>
      <c r="G32" s="175">
        <v>1900</v>
      </c>
      <c r="H32" s="176"/>
      <c r="I32" s="176"/>
      <c r="J32" s="176"/>
      <c r="K32" s="176"/>
      <c r="L32" s="176"/>
      <c r="M32" s="177"/>
      <c r="N32" s="110">
        <f t="shared" si="0"/>
        <v>78</v>
      </c>
      <c r="O32" s="111"/>
      <c r="P32" s="111"/>
      <c r="Q32" s="111"/>
      <c r="R32" s="111"/>
      <c r="S32" s="111"/>
      <c r="T32" s="111"/>
      <c r="U32" s="127">
        <f t="shared" si="1"/>
        <v>60021</v>
      </c>
      <c r="V32" s="127"/>
      <c r="W32" s="127"/>
      <c r="X32" s="127"/>
      <c r="Y32" s="127"/>
      <c r="Z32" s="127"/>
      <c r="AA32" s="127"/>
      <c r="AB32" s="87"/>
      <c r="AC32" s="87"/>
      <c r="AD32" s="87"/>
      <c r="AE32" s="87"/>
      <c r="AF32" s="87"/>
    </row>
    <row r="33" spans="1:34" ht="15" customHeight="1">
      <c r="B33" s="168"/>
      <c r="C33" s="169"/>
      <c r="D33" s="170"/>
      <c r="E33" s="137">
        <v>9</v>
      </c>
      <c r="F33" s="138"/>
      <c r="G33" s="175">
        <v>1900</v>
      </c>
      <c r="H33" s="176"/>
      <c r="I33" s="176"/>
      <c r="J33" s="176"/>
      <c r="K33" s="176"/>
      <c r="L33" s="176"/>
      <c r="M33" s="177"/>
      <c r="N33" s="110">
        <f t="shared" si="0"/>
        <v>78</v>
      </c>
      <c r="O33" s="111"/>
      <c r="P33" s="111"/>
      <c r="Q33" s="111"/>
      <c r="R33" s="111"/>
      <c r="S33" s="111"/>
      <c r="T33" s="111"/>
      <c r="U33" s="127">
        <f t="shared" si="1"/>
        <v>60021</v>
      </c>
      <c r="V33" s="127"/>
      <c r="W33" s="127"/>
      <c r="X33" s="127"/>
      <c r="Y33" s="127"/>
      <c r="Z33" s="127"/>
      <c r="AA33" s="127"/>
      <c r="AB33" s="87"/>
      <c r="AC33" s="87"/>
      <c r="AD33" s="87"/>
      <c r="AE33" s="87"/>
      <c r="AF33" s="87"/>
    </row>
    <row r="34" spans="1:34" ht="15" customHeight="1">
      <c r="B34" s="168"/>
      <c r="C34" s="169"/>
      <c r="D34" s="170"/>
      <c r="E34" s="137">
        <v>10</v>
      </c>
      <c r="F34" s="138"/>
      <c r="G34" s="175">
        <v>1900</v>
      </c>
      <c r="H34" s="176"/>
      <c r="I34" s="176"/>
      <c r="J34" s="176"/>
      <c r="K34" s="176"/>
      <c r="L34" s="176"/>
      <c r="M34" s="177"/>
      <c r="N34" s="110">
        <f t="shared" si="0"/>
        <v>78</v>
      </c>
      <c r="O34" s="111"/>
      <c r="P34" s="111"/>
      <c r="Q34" s="111"/>
      <c r="R34" s="111"/>
      <c r="S34" s="111"/>
      <c r="T34" s="111"/>
      <c r="U34" s="127">
        <f t="shared" si="1"/>
        <v>60021</v>
      </c>
      <c r="V34" s="127"/>
      <c r="W34" s="127"/>
      <c r="X34" s="127"/>
      <c r="Y34" s="127"/>
      <c r="Z34" s="127"/>
      <c r="AA34" s="127"/>
      <c r="AB34" s="87"/>
      <c r="AC34" s="87"/>
      <c r="AD34" s="87"/>
      <c r="AE34" s="87"/>
      <c r="AF34" s="87"/>
    </row>
    <row r="35" spans="1:34" ht="15" customHeight="1">
      <c r="B35" s="168"/>
      <c r="C35" s="169"/>
      <c r="D35" s="170"/>
      <c r="E35" s="137">
        <v>11</v>
      </c>
      <c r="F35" s="138"/>
      <c r="G35" s="175">
        <v>1900</v>
      </c>
      <c r="H35" s="176"/>
      <c r="I35" s="176"/>
      <c r="J35" s="176"/>
      <c r="K35" s="176"/>
      <c r="L35" s="176"/>
      <c r="M35" s="177"/>
      <c r="N35" s="110">
        <f t="shared" si="0"/>
        <v>78</v>
      </c>
      <c r="O35" s="111"/>
      <c r="P35" s="111"/>
      <c r="Q35" s="111"/>
      <c r="R35" s="111"/>
      <c r="S35" s="111"/>
      <c r="T35" s="111"/>
      <c r="U35" s="127">
        <f t="shared" si="1"/>
        <v>60021</v>
      </c>
      <c r="V35" s="127"/>
      <c r="W35" s="127"/>
      <c r="X35" s="127"/>
      <c r="Y35" s="127"/>
      <c r="Z35" s="127"/>
      <c r="AA35" s="127"/>
      <c r="AB35" s="87"/>
      <c r="AC35" s="87"/>
      <c r="AD35" s="87"/>
      <c r="AE35" s="87"/>
      <c r="AF35" s="87"/>
    </row>
    <row r="36" spans="1:34" ht="15" customHeight="1">
      <c r="B36" s="168"/>
      <c r="C36" s="169"/>
      <c r="D36" s="170"/>
      <c r="E36" s="137">
        <v>12</v>
      </c>
      <c r="F36" s="138"/>
      <c r="G36" s="175">
        <v>1900</v>
      </c>
      <c r="H36" s="176"/>
      <c r="I36" s="176"/>
      <c r="J36" s="176"/>
      <c r="K36" s="176"/>
      <c r="L36" s="176"/>
      <c r="M36" s="177"/>
      <c r="N36" s="110">
        <f t="shared" si="0"/>
        <v>78</v>
      </c>
      <c r="O36" s="111"/>
      <c r="P36" s="111"/>
      <c r="Q36" s="111"/>
      <c r="R36" s="111"/>
      <c r="S36" s="111"/>
      <c r="T36" s="111"/>
      <c r="U36" s="127">
        <f t="shared" si="1"/>
        <v>60021</v>
      </c>
      <c r="V36" s="127"/>
      <c r="W36" s="127"/>
      <c r="X36" s="127"/>
      <c r="Y36" s="127"/>
      <c r="Z36" s="127"/>
      <c r="AA36" s="127"/>
      <c r="AB36" s="106" t="s">
        <v>126</v>
      </c>
      <c r="AC36" s="106"/>
      <c r="AD36" s="106"/>
      <c r="AE36" s="106"/>
      <c r="AF36" s="106"/>
      <c r="AG36" s="106"/>
      <c r="AH36" s="106"/>
    </row>
    <row r="37" spans="1:34" ht="15" customHeight="1">
      <c r="B37" s="168"/>
      <c r="C37" s="169"/>
      <c r="D37" s="170"/>
      <c r="E37" s="137">
        <v>1</v>
      </c>
      <c r="F37" s="138"/>
      <c r="G37" s="175">
        <v>1900</v>
      </c>
      <c r="H37" s="176"/>
      <c r="I37" s="176"/>
      <c r="J37" s="176"/>
      <c r="K37" s="176"/>
      <c r="L37" s="176"/>
      <c r="M37" s="177"/>
      <c r="N37" s="110">
        <f t="shared" si="0"/>
        <v>78</v>
      </c>
      <c r="O37" s="111"/>
      <c r="P37" s="111"/>
      <c r="Q37" s="111"/>
      <c r="R37" s="111"/>
      <c r="S37" s="111"/>
      <c r="T37" s="111"/>
      <c r="U37" s="127">
        <f t="shared" si="1"/>
        <v>60021</v>
      </c>
      <c r="V37" s="127"/>
      <c r="W37" s="127"/>
      <c r="X37" s="127"/>
      <c r="Y37" s="127"/>
      <c r="Z37" s="127"/>
      <c r="AA37" s="127"/>
      <c r="AB37" s="106"/>
      <c r="AC37" s="106"/>
      <c r="AD37" s="106"/>
      <c r="AE37" s="106"/>
      <c r="AF37" s="106"/>
      <c r="AG37" s="106"/>
      <c r="AH37" s="106"/>
    </row>
    <row r="38" spans="1:34" ht="15" customHeight="1">
      <c r="B38" s="168"/>
      <c r="C38" s="169"/>
      <c r="D38" s="170"/>
      <c r="E38" s="137">
        <v>2</v>
      </c>
      <c r="F38" s="138"/>
      <c r="G38" s="175">
        <v>2450</v>
      </c>
      <c r="H38" s="176"/>
      <c r="I38" s="176"/>
      <c r="J38" s="176"/>
      <c r="K38" s="176"/>
      <c r="L38" s="176"/>
      <c r="M38" s="177"/>
      <c r="N38" s="110">
        <f t="shared" si="0"/>
        <v>78</v>
      </c>
      <c r="O38" s="111"/>
      <c r="P38" s="111"/>
      <c r="Q38" s="111"/>
      <c r="R38" s="111"/>
      <c r="S38" s="111"/>
      <c r="T38" s="111"/>
      <c r="U38" s="127">
        <f t="shared" si="1"/>
        <v>77395</v>
      </c>
      <c r="V38" s="127"/>
      <c r="W38" s="127"/>
      <c r="X38" s="127"/>
      <c r="Y38" s="127"/>
      <c r="Z38" s="127"/>
      <c r="AA38" s="127"/>
      <c r="AB38" s="106"/>
      <c r="AC38" s="106"/>
      <c r="AD38" s="106"/>
      <c r="AE38" s="106"/>
      <c r="AF38" s="106"/>
      <c r="AG38" s="106"/>
      <c r="AH38" s="106"/>
    </row>
    <row r="39" spans="1:34" ht="15" customHeight="1" thickBot="1">
      <c r="B39" s="168"/>
      <c r="C39" s="169"/>
      <c r="D39" s="170"/>
      <c r="E39" s="163">
        <v>3</v>
      </c>
      <c r="F39" s="164"/>
      <c r="G39" s="181">
        <v>2450</v>
      </c>
      <c r="H39" s="182"/>
      <c r="I39" s="182"/>
      <c r="J39" s="182"/>
      <c r="K39" s="182"/>
      <c r="L39" s="182"/>
      <c r="M39" s="183"/>
      <c r="N39" s="192">
        <f t="shared" si="0"/>
        <v>78</v>
      </c>
      <c r="O39" s="193"/>
      <c r="P39" s="193"/>
      <c r="Q39" s="193"/>
      <c r="R39" s="193"/>
      <c r="S39" s="193"/>
      <c r="T39" s="193"/>
      <c r="U39" s="127">
        <f t="shared" si="1"/>
        <v>77395</v>
      </c>
      <c r="V39" s="127"/>
      <c r="W39" s="127"/>
      <c r="X39" s="127"/>
      <c r="Y39" s="127"/>
      <c r="Z39" s="127"/>
      <c r="AA39" s="127"/>
      <c r="AB39" s="106"/>
      <c r="AC39" s="106"/>
      <c r="AD39" s="106"/>
      <c r="AE39" s="106"/>
      <c r="AF39" s="106"/>
      <c r="AG39" s="106"/>
      <c r="AH39" s="106"/>
    </row>
    <row r="40" spans="1:34" ht="15" customHeight="1" thickTop="1">
      <c r="B40" s="171"/>
      <c r="C40" s="172"/>
      <c r="D40" s="173"/>
      <c r="E40" s="162" t="s">
        <v>0</v>
      </c>
      <c r="F40" s="162"/>
      <c r="G40" s="184">
        <f>SUM(G28:K39)</f>
        <v>26100</v>
      </c>
      <c r="H40" s="185"/>
      <c r="I40" s="185"/>
      <c r="J40" s="185"/>
      <c r="K40" s="185"/>
      <c r="L40" s="185"/>
      <c r="M40" s="185"/>
      <c r="N40" s="191"/>
      <c r="O40" s="191"/>
      <c r="P40" s="191"/>
      <c r="Q40" s="191"/>
      <c r="R40" s="191"/>
      <c r="S40" s="191"/>
      <c r="T40" s="191"/>
      <c r="U40" s="190">
        <f>SUM(U28:AA39)</f>
        <v>824496</v>
      </c>
      <c r="V40" s="190"/>
      <c r="W40" s="190"/>
      <c r="X40" s="190"/>
      <c r="Y40" s="190"/>
      <c r="Z40" s="190"/>
      <c r="AA40" s="190"/>
      <c r="AB40" s="106"/>
      <c r="AC40" s="106"/>
      <c r="AD40" s="106"/>
      <c r="AE40" s="106"/>
      <c r="AF40" s="106"/>
      <c r="AG40" s="106"/>
      <c r="AH40" s="106"/>
    </row>
    <row r="41" spans="1:34" ht="15" customHeight="1">
      <c r="B41" s="36"/>
      <c r="C41" s="36"/>
      <c r="D41" s="36"/>
      <c r="E41" s="32"/>
      <c r="F41" s="32"/>
      <c r="G41" s="32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</row>
    <row r="42" spans="1:34" ht="15" customHeight="1">
      <c r="A42" s="31"/>
      <c r="B42" s="161"/>
      <c r="C42" s="161"/>
      <c r="D42" s="32"/>
      <c r="E42" s="32"/>
      <c r="F42" s="32"/>
      <c r="G42" s="32"/>
      <c r="H42" s="32"/>
      <c r="I42" s="31"/>
      <c r="J42" s="31"/>
      <c r="K42" s="31"/>
      <c r="L42" s="31"/>
      <c r="P42" s="32"/>
      <c r="Q42" s="32"/>
      <c r="R42" s="32"/>
      <c r="S42" s="57"/>
      <c r="T42" s="55"/>
      <c r="U42" s="55"/>
      <c r="V42" s="55"/>
      <c r="W42" s="55"/>
      <c r="X42" s="55"/>
      <c r="Y42" s="55"/>
      <c r="Z42" s="58"/>
      <c r="AA42" s="58"/>
      <c r="AB42" s="58"/>
      <c r="AC42" s="58"/>
      <c r="AD42" s="58"/>
      <c r="AE42" s="58"/>
      <c r="AF42" s="58"/>
    </row>
    <row r="43" spans="1:34" ht="15" customHeight="1"/>
  </sheetData>
  <sheetProtection password="A6C9" sheet="1" objects="1" scenarios="1"/>
  <mergeCells count="107">
    <mergeCell ref="B22:H22"/>
    <mergeCell ref="B23:H23"/>
    <mergeCell ref="G26:M26"/>
    <mergeCell ref="G27:M27"/>
    <mergeCell ref="T18:AG18"/>
    <mergeCell ref="T19:AG19"/>
    <mergeCell ref="U40:AA40"/>
    <mergeCell ref="N40:T40"/>
    <mergeCell ref="N39:T39"/>
    <mergeCell ref="N33:T33"/>
    <mergeCell ref="N34:T34"/>
    <mergeCell ref="N35:T35"/>
    <mergeCell ref="N36:T36"/>
    <mergeCell ref="N37:T37"/>
    <mergeCell ref="N38:T38"/>
    <mergeCell ref="U37:AA37"/>
    <mergeCell ref="U38:AA38"/>
    <mergeCell ref="U39:AA39"/>
    <mergeCell ref="U35:AA35"/>
    <mergeCell ref="U36:AA36"/>
    <mergeCell ref="G34:M34"/>
    <mergeCell ref="G35:M35"/>
    <mergeCell ref="U26:AA26"/>
    <mergeCell ref="U27:AA27"/>
    <mergeCell ref="U29:AA29"/>
    <mergeCell ref="U30:AA30"/>
    <mergeCell ref="U31:AA31"/>
    <mergeCell ref="U32:AA32"/>
    <mergeCell ref="U33:AA33"/>
    <mergeCell ref="U34:AA34"/>
    <mergeCell ref="G29:M29"/>
    <mergeCell ref="G30:M30"/>
    <mergeCell ref="G31:M31"/>
    <mergeCell ref="G32:M32"/>
    <mergeCell ref="G33:M33"/>
    <mergeCell ref="B42:C42"/>
    <mergeCell ref="E36:F36"/>
    <mergeCell ref="E40:F40"/>
    <mergeCell ref="E38:F38"/>
    <mergeCell ref="E39:F39"/>
    <mergeCell ref="E37:F37"/>
    <mergeCell ref="B26:D40"/>
    <mergeCell ref="I24:R24"/>
    <mergeCell ref="E29:F29"/>
    <mergeCell ref="E28:F28"/>
    <mergeCell ref="E33:F33"/>
    <mergeCell ref="E31:F31"/>
    <mergeCell ref="E32:F32"/>
    <mergeCell ref="E34:F34"/>
    <mergeCell ref="G36:M36"/>
    <mergeCell ref="G37:M37"/>
    <mergeCell ref="G28:M28"/>
    <mergeCell ref="G38:M38"/>
    <mergeCell ref="G39:M39"/>
    <mergeCell ref="G40:M40"/>
    <mergeCell ref="N26:T26"/>
    <mergeCell ref="N27:T27"/>
    <mergeCell ref="N28:T28"/>
    <mergeCell ref="N29:T29"/>
    <mergeCell ref="A1:AE1"/>
    <mergeCell ref="B4:E4"/>
    <mergeCell ref="F4:K4"/>
    <mergeCell ref="B7:H7"/>
    <mergeCell ref="E35:F35"/>
    <mergeCell ref="B6:H6"/>
    <mergeCell ref="I6:R6"/>
    <mergeCell ref="I7:R7"/>
    <mergeCell ref="I19:O19"/>
    <mergeCell ref="P19:R19"/>
    <mergeCell ref="E24:H24"/>
    <mergeCell ref="E26:F27"/>
    <mergeCell ref="E30:F30"/>
    <mergeCell ref="I17:R17"/>
    <mergeCell ref="B16:H16"/>
    <mergeCell ref="B17:H17"/>
    <mergeCell ref="C18:H18"/>
    <mergeCell ref="B19:H19"/>
    <mergeCell ref="I10:R10"/>
    <mergeCell ref="I11:R11"/>
    <mergeCell ref="I12:R12"/>
    <mergeCell ref="B10:H10"/>
    <mergeCell ref="B11:H11"/>
    <mergeCell ref="B12:H12"/>
    <mergeCell ref="AB36:AH40"/>
    <mergeCell ref="T6:AG6"/>
    <mergeCell ref="T7:AG7"/>
    <mergeCell ref="T10:AG10"/>
    <mergeCell ref="T11:AG11"/>
    <mergeCell ref="T12:AG12"/>
    <mergeCell ref="B14:AG14"/>
    <mergeCell ref="T16:AG16"/>
    <mergeCell ref="T17:AG17"/>
    <mergeCell ref="I16:R16"/>
    <mergeCell ref="N30:T30"/>
    <mergeCell ref="N31:T31"/>
    <mergeCell ref="N32:T32"/>
    <mergeCell ref="T21:AG21"/>
    <mergeCell ref="T22:AG22"/>
    <mergeCell ref="T23:AG23"/>
    <mergeCell ref="P23:R23"/>
    <mergeCell ref="I23:O23"/>
    <mergeCell ref="W24:AF24"/>
    <mergeCell ref="I22:R22"/>
    <mergeCell ref="I18:O18"/>
    <mergeCell ref="P18:R18"/>
    <mergeCell ref="S24:V24"/>
    <mergeCell ref="U28:AA28"/>
  </mergeCells>
  <phoneticPr fontId="9"/>
  <conditionalFormatting sqref="N28:N30">
    <cfRule type="expression" dxfId="3" priority="4">
      <formula>#REF!="独自計算"</formula>
    </cfRule>
  </conditionalFormatting>
  <conditionalFormatting sqref="N31:N39">
    <cfRule type="expression" dxfId="2" priority="2">
      <formula>#REF!="独自計算"</formula>
    </cfRule>
  </conditionalFormatting>
  <conditionalFormatting sqref="I18:O18">
    <cfRule type="cellIs" dxfId="1" priority="1" operator="equal">
      <formula>"手入力"</formula>
    </cfRule>
  </conditionalFormatting>
  <dataValidations count="2">
    <dataValidation type="list" allowBlank="1" showInputMessage="1" showErrorMessage="1" sqref="I22:R22">
      <formula1>"有り,無し"</formula1>
    </dataValidation>
    <dataValidation type="list" allowBlank="1" showInputMessage="1" showErrorMessage="1" sqref="I16:R16">
      <formula1>"潜熱回収型給湯器,その他燃焼式給湯器"</formula1>
    </dataValidation>
  </dataValidations>
  <pageMargins left="0.7" right="0.7" top="0.75" bottom="0.75" header="0.3" footer="0.3"/>
  <pageSetup paperSize="9" scale="92" orientation="portrait" r:id="rId1"/>
  <ignoredErrors>
    <ignoredError sqref="I18 P18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'&lt;給湯器&gt;マスタ'!$B$8:$B$23</xm:f>
          </x14:formula1>
          <xm:sqref>I17:R17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V47"/>
  <sheetViews>
    <sheetView showGridLines="0" view="pageBreakPreview" zoomScaleNormal="85" zoomScaleSheetLayoutView="100" workbookViewId="0">
      <selection sqref="A1:AE1"/>
    </sheetView>
  </sheetViews>
  <sheetFormatPr defaultRowHeight="12"/>
  <cols>
    <col min="1" max="32" width="2.875" style="28" customWidth="1"/>
    <col min="33" max="33" width="0.75" style="28" customWidth="1"/>
    <col min="34" max="34" width="3.375" style="28" customWidth="1"/>
    <col min="35" max="35" width="18" style="28" hidden="1" customWidth="1"/>
    <col min="36" max="36" width="0" style="28" hidden="1" customWidth="1"/>
    <col min="37" max="37" width="37.25" style="28" hidden="1" customWidth="1"/>
    <col min="38" max="38" width="10.625" style="28" hidden="1" customWidth="1"/>
    <col min="39" max="40" width="0" style="28" hidden="1" customWidth="1"/>
    <col min="41" max="16384" width="9" style="28"/>
  </cols>
  <sheetData>
    <row r="1" spans="1:48" ht="34.5" customHeight="1">
      <c r="A1" s="128" t="s">
        <v>129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  <c r="T1" s="128"/>
      <c r="U1" s="128"/>
      <c r="V1" s="128"/>
      <c r="W1" s="128"/>
      <c r="X1" s="128"/>
      <c r="Y1" s="128"/>
      <c r="Z1" s="128"/>
      <c r="AA1" s="128"/>
      <c r="AB1" s="128"/>
      <c r="AC1" s="128"/>
      <c r="AD1" s="128"/>
      <c r="AE1" s="128"/>
      <c r="AF1" s="105"/>
      <c r="AG1" s="105"/>
      <c r="AH1" s="105"/>
      <c r="AI1" s="88"/>
      <c r="AJ1" s="88"/>
      <c r="AK1" s="88"/>
      <c r="AL1" s="88"/>
      <c r="AM1" s="88"/>
      <c r="AN1" s="88"/>
      <c r="AO1" s="88"/>
      <c r="AP1" s="88"/>
      <c r="AQ1" s="88"/>
      <c r="AR1" s="88"/>
      <c r="AS1" s="88"/>
      <c r="AT1" s="88"/>
      <c r="AU1" s="88"/>
      <c r="AV1" s="88"/>
    </row>
    <row r="2" spans="1:48" s="79" customFormat="1" ht="34.5" customHeight="1">
      <c r="A2" s="89"/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  <c r="AI2" s="88"/>
      <c r="AJ2" s="88"/>
      <c r="AK2" s="88"/>
      <c r="AL2" s="88"/>
      <c r="AM2" s="88"/>
      <c r="AN2" s="88"/>
      <c r="AO2" s="88"/>
      <c r="AP2" s="88"/>
      <c r="AQ2" s="88"/>
      <c r="AR2" s="88"/>
      <c r="AS2" s="88"/>
      <c r="AT2" s="88"/>
      <c r="AU2" s="88"/>
      <c r="AV2" s="88"/>
    </row>
    <row r="3" spans="1:48" ht="55.5" customHeight="1">
      <c r="A3" s="49"/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  <c r="AJ3" s="49"/>
      <c r="AK3" s="49"/>
      <c r="AL3" s="49"/>
      <c r="AM3" s="49"/>
      <c r="AN3" s="49"/>
      <c r="AO3" s="49"/>
      <c r="AP3" s="49"/>
      <c r="AQ3" s="49"/>
      <c r="AR3" s="49"/>
      <c r="AS3" s="49"/>
      <c r="AT3" s="49"/>
    </row>
    <row r="4" spans="1:48" ht="15" customHeight="1">
      <c r="A4" s="49"/>
      <c r="B4" s="129"/>
      <c r="C4" s="130"/>
      <c r="D4" s="130"/>
      <c r="E4" s="131"/>
      <c r="F4" s="132" t="s">
        <v>125</v>
      </c>
      <c r="G4" s="133"/>
      <c r="H4" s="133"/>
      <c r="I4" s="133"/>
      <c r="J4" s="133"/>
      <c r="K4" s="133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50"/>
      <c r="AI4" s="98"/>
      <c r="AJ4" s="99"/>
      <c r="AK4" s="99"/>
      <c r="AL4" s="99"/>
      <c r="AM4" s="99"/>
      <c r="AN4" s="49"/>
      <c r="AO4" s="49"/>
      <c r="AP4" s="49"/>
      <c r="AQ4" s="49"/>
      <c r="AR4" s="49"/>
      <c r="AS4" s="49"/>
      <c r="AT4" s="49"/>
    </row>
    <row r="5" spans="1:48" ht="15" customHeight="1">
      <c r="A5" s="28" t="s">
        <v>73</v>
      </c>
      <c r="AH5" s="39"/>
      <c r="AI5" s="98" t="s">
        <v>99</v>
      </c>
      <c r="AJ5" s="98"/>
      <c r="AK5" s="98"/>
      <c r="AL5" s="98"/>
      <c r="AM5" s="98"/>
    </row>
    <row r="6" spans="1:48" s="33" customFormat="1" ht="15" customHeight="1">
      <c r="A6" s="28"/>
      <c r="B6" s="139" t="s">
        <v>75</v>
      </c>
      <c r="C6" s="140"/>
      <c r="D6" s="140"/>
      <c r="E6" s="140"/>
      <c r="F6" s="140"/>
      <c r="G6" s="140"/>
      <c r="H6" s="141"/>
      <c r="I6" s="142" t="s">
        <v>80</v>
      </c>
      <c r="J6" s="143"/>
      <c r="K6" s="143"/>
      <c r="L6" s="143"/>
      <c r="M6" s="143"/>
      <c r="N6" s="143"/>
      <c r="O6" s="143"/>
      <c r="P6" s="143"/>
      <c r="Q6" s="143"/>
      <c r="R6" s="144"/>
      <c r="S6" s="77"/>
      <c r="T6" s="73"/>
      <c r="U6" s="73"/>
      <c r="V6" s="73"/>
      <c r="AG6" s="28"/>
      <c r="AI6" s="100" t="s">
        <v>14</v>
      </c>
      <c r="AJ6" s="100"/>
      <c r="AK6" s="100"/>
      <c r="AL6" s="100"/>
      <c r="AM6" s="100"/>
    </row>
    <row r="7" spans="1:48" s="33" customFormat="1" ht="15" customHeight="1">
      <c r="A7" s="28"/>
      <c r="B7" s="134" t="s">
        <v>128</v>
      </c>
      <c r="C7" s="135"/>
      <c r="D7" s="135"/>
      <c r="E7" s="135"/>
      <c r="F7" s="135"/>
      <c r="G7" s="135"/>
      <c r="H7" s="136"/>
      <c r="I7" s="117"/>
      <c r="J7" s="118"/>
      <c r="K7" s="118"/>
      <c r="L7" s="118"/>
      <c r="M7" s="118"/>
      <c r="N7" s="118"/>
      <c r="O7" s="118"/>
      <c r="P7" s="118"/>
      <c r="Q7" s="118"/>
      <c r="R7" s="119"/>
      <c r="S7" s="77"/>
      <c r="T7" s="107" t="s">
        <v>113</v>
      </c>
      <c r="U7" s="107"/>
      <c r="V7" s="107"/>
      <c r="W7" s="107"/>
      <c r="X7" s="107"/>
      <c r="Y7" s="107"/>
      <c r="Z7" s="107"/>
      <c r="AA7" s="107"/>
      <c r="AB7" s="107"/>
      <c r="AC7" s="107"/>
      <c r="AD7" s="107"/>
      <c r="AE7" s="107"/>
      <c r="AF7" s="107"/>
      <c r="AG7" s="107"/>
      <c r="AI7" s="100"/>
      <c r="AJ7" s="100"/>
      <c r="AK7" s="100"/>
      <c r="AL7" s="100"/>
      <c r="AM7" s="100"/>
    </row>
    <row r="8" spans="1:48" s="33" customFormat="1" ht="3" customHeight="1">
      <c r="A8" s="28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28"/>
      <c r="AI8" s="100"/>
      <c r="AJ8" s="100"/>
      <c r="AK8" s="100"/>
      <c r="AL8" s="100"/>
      <c r="AM8" s="100"/>
    </row>
    <row r="9" spans="1:48" s="33" customFormat="1" ht="15" customHeight="1">
      <c r="A9" s="28" t="s">
        <v>2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28"/>
      <c r="AI9" s="100" t="s">
        <v>17</v>
      </c>
      <c r="AJ9" s="100"/>
      <c r="AK9" s="100"/>
      <c r="AL9" s="100"/>
      <c r="AM9" s="100"/>
    </row>
    <row r="10" spans="1:48" s="33" customFormat="1" ht="15" customHeight="1">
      <c r="A10" s="28"/>
      <c r="B10" s="155" t="s">
        <v>130</v>
      </c>
      <c r="C10" s="155"/>
      <c r="D10" s="155"/>
      <c r="E10" s="155"/>
      <c r="F10" s="155"/>
      <c r="G10" s="155"/>
      <c r="H10" s="155"/>
      <c r="I10" s="154" t="s">
        <v>10</v>
      </c>
      <c r="J10" s="154"/>
      <c r="K10" s="154"/>
      <c r="L10" s="154"/>
      <c r="M10" s="154"/>
      <c r="N10" s="154"/>
      <c r="O10" s="154"/>
      <c r="P10" s="154"/>
      <c r="Q10" s="154"/>
      <c r="R10" s="154"/>
      <c r="S10" s="77"/>
      <c r="T10" s="107" t="s">
        <v>131</v>
      </c>
      <c r="U10" s="107"/>
      <c r="V10" s="107"/>
      <c r="W10" s="107"/>
      <c r="X10" s="107"/>
      <c r="Y10" s="107"/>
      <c r="Z10" s="107"/>
      <c r="AA10" s="107"/>
      <c r="AB10" s="107"/>
      <c r="AC10" s="107"/>
      <c r="AD10" s="107"/>
      <c r="AE10" s="107"/>
      <c r="AF10" s="107"/>
      <c r="AG10" s="107"/>
      <c r="AI10" s="100" t="s">
        <v>19</v>
      </c>
      <c r="AJ10" s="100"/>
      <c r="AK10" s="100"/>
      <c r="AL10" s="100"/>
      <c r="AM10" s="100"/>
    </row>
    <row r="11" spans="1:48" s="33" customFormat="1" ht="30" customHeight="1">
      <c r="A11" s="28"/>
      <c r="B11" s="155" t="s">
        <v>1</v>
      </c>
      <c r="C11" s="155"/>
      <c r="D11" s="155"/>
      <c r="E11" s="155"/>
      <c r="F11" s="155"/>
      <c r="G11" s="155"/>
      <c r="H11" s="155"/>
      <c r="I11" s="154" t="s">
        <v>34</v>
      </c>
      <c r="J11" s="154"/>
      <c r="K11" s="154"/>
      <c r="L11" s="154"/>
      <c r="M11" s="154"/>
      <c r="N11" s="154"/>
      <c r="O11" s="154"/>
      <c r="P11" s="154"/>
      <c r="Q11" s="154"/>
      <c r="R11" s="154"/>
      <c r="S11" s="76"/>
      <c r="T11" s="107" t="s">
        <v>114</v>
      </c>
      <c r="U11" s="107"/>
      <c r="V11" s="107"/>
      <c r="W11" s="107"/>
      <c r="X11" s="107"/>
      <c r="Y11" s="107"/>
      <c r="Z11" s="107"/>
      <c r="AA11" s="107"/>
      <c r="AB11" s="107"/>
      <c r="AC11" s="107"/>
      <c r="AD11" s="107"/>
      <c r="AE11" s="107"/>
      <c r="AF11" s="107"/>
      <c r="AG11" s="107"/>
      <c r="AI11" s="100" t="s">
        <v>18</v>
      </c>
      <c r="AJ11" s="100"/>
      <c r="AK11" s="100"/>
      <c r="AL11" s="100"/>
      <c r="AM11" s="100"/>
    </row>
    <row r="12" spans="1:48" s="33" customFormat="1" ht="15" customHeight="1">
      <c r="A12" s="28"/>
      <c r="B12" s="155" t="s">
        <v>74</v>
      </c>
      <c r="C12" s="155"/>
      <c r="D12" s="155"/>
      <c r="E12" s="155"/>
      <c r="F12" s="155"/>
      <c r="G12" s="155"/>
      <c r="H12" s="155"/>
      <c r="I12" s="154" t="s">
        <v>35</v>
      </c>
      <c r="J12" s="154"/>
      <c r="K12" s="154"/>
      <c r="L12" s="154"/>
      <c r="M12" s="154"/>
      <c r="N12" s="154"/>
      <c r="O12" s="154"/>
      <c r="P12" s="154"/>
      <c r="Q12" s="154"/>
      <c r="R12" s="154"/>
      <c r="S12" s="76"/>
      <c r="T12" s="107" t="s">
        <v>115</v>
      </c>
      <c r="U12" s="107"/>
      <c r="V12" s="107"/>
      <c r="W12" s="107"/>
      <c r="X12" s="107"/>
      <c r="Y12" s="107"/>
      <c r="Z12" s="107"/>
      <c r="AA12" s="107"/>
      <c r="AB12" s="107"/>
      <c r="AC12" s="107"/>
      <c r="AD12" s="107"/>
      <c r="AE12" s="107"/>
      <c r="AF12" s="107"/>
      <c r="AG12" s="107"/>
      <c r="AI12" s="100"/>
      <c r="AJ12" s="100"/>
      <c r="AK12" s="100"/>
      <c r="AL12" s="100"/>
      <c r="AM12" s="100"/>
    </row>
    <row r="13" spans="1:48" s="33" customFormat="1" ht="15" customHeight="1">
      <c r="A13" s="28"/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4"/>
      <c r="Q13" s="34"/>
      <c r="R13" s="34"/>
      <c r="S13" s="34"/>
      <c r="T13" s="34"/>
      <c r="U13" s="34"/>
      <c r="V13" s="34"/>
      <c r="W13" s="34"/>
      <c r="X13" s="34"/>
      <c r="Y13" s="30"/>
      <c r="Z13" s="30"/>
      <c r="AA13" s="30"/>
      <c r="AB13" s="30"/>
      <c r="AC13" s="30"/>
      <c r="AD13" s="30"/>
      <c r="AE13" s="30"/>
      <c r="AF13" s="30"/>
      <c r="AG13" s="28"/>
      <c r="AI13" s="100" t="s">
        <v>22</v>
      </c>
      <c r="AJ13" s="100"/>
      <c r="AK13" s="100"/>
      <c r="AL13" s="100"/>
      <c r="AM13" s="100"/>
    </row>
    <row r="14" spans="1:48" s="33" customFormat="1" ht="15" customHeight="1">
      <c r="A14" s="61"/>
      <c r="B14" s="108" t="s">
        <v>116</v>
      </c>
      <c r="C14" s="108"/>
      <c r="D14" s="108"/>
      <c r="E14" s="108"/>
      <c r="F14" s="108"/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08"/>
      <c r="V14" s="108"/>
      <c r="W14" s="108"/>
      <c r="X14" s="108"/>
      <c r="Y14" s="108"/>
      <c r="Z14" s="108"/>
      <c r="AA14" s="108"/>
      <c r="AB14" s="108"/>
      <c r="AC14" s="108"/>
      <c r="AD14" s="108"/>
      <c r="AE14" s="108"/>
      <c r="AF14" s="108"/>
      <c r="AG14" s="108"/>
      <c r="AH14" s="52"/>
      <c r="AI14" s="100" t="s">
        <v>23</v>
      </c>
      <c r="AJ14" s="100"/>
      <c r="AK14" s="100"/>
      <c r="AL14" s="100"/>
      <c r="AM14" s="100"/>
    </row>
    <row r="15" spans="1:48" s="51" customFormat="1" ht="15" customHeight="1">
      <c r="A15" s="28" t="s">
        <v>100</v>
      </c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28"/>
      <c r="AH15" s="33"/>
      <c r="AI15" s="100" t="s">
        <v>101</v>
      </c>
      <c r="AJ15" s="99"/>
      <c r="AK15" s="99"/>
      <c r="AL15" s="99"/>
      <c r="AM15" s="99"/>
      <c r="AN15" s="52"/>
      <c r="AO15" s="52"/>
      <c r="AP15" s="52"/>
      <c r="AQ15" s="52"/>
      <c r="AR15" s="52"/>
      <c r="AS15" s="52"/>
      <c r="AT15" s="52"/>
    </row>
    <row r="16" spans="1:48" s="33" customFormat="1" ht="15" customHeight="1">
      <c r="A16" s="53"/>
      <c r="B16" s="139" t="s">
        <v>77</v>
      </c>
      <c r="C16" s="140"/>
      <c r="D16" s="140"/>
      <c r="E16" s="140"/>
      <c r="F16" s="140"/>
      <c r="G16" s="140"/>
      <c r="H16" s="141"/>
      <c r="I16" s="240" t="s">
        <v>21</v>
      </c>
      <c r="J16" s="240"/>
      <c r="K16" s="240"/>
      <c r="L16" s="240"/>
      <c r="M16" s="240"/>
      <c r="N16" s="240"/>
      <c r="O16" s="240"/>
      <c r="P16" s="240"/>
      <c r="Q16" s="240"/>
      <c r="R16" s="240"/>
      <c r="S16" s="54"/>
      <c r="T16" s="107" t="s">
        <v>117</v>
      </c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  <c r="AF16" s="107"/>
      <c r="AG16" s="107"/>
      <c r="AH16" s="56"/>
      <c r="AI16" s="100" t="s">
        <v>24</v>
      </c>
      <c r="AJ16" s="100"/>
      <c r="AK16" s="100"/>
      <c r="AL16" s="100"/>
      <c r="AM16" s="100"/>
    </row>
    <row r="17" spans="1:39" s="56" customFormat="1" ht="15" customHeight="1">
      <c r="A17" s="28"/>
      <c r="B17" s="156" t="s">
        <v>109</v>
      </c>
      <c r="C17" s="155"/>
      <c r="D17" s="155"/>
      <c r="E17" s="155"/>
      <c r="F17" s="155"/>
      <c r="G17" s="155"/>
      <c r="H17" s="155"/>
      <c r="I17" s="154" t="s">
        <v>97</v>
      </c>
      <c r="J17" s="154"/>
      <c r="K17" s="154"/>
      <c r="L17" s="154"/>
      <c r="M17" s="154"/>
      <c r="N17" s="154"/>
      <c r="O17" s="154"/>
      <c r="P17" s="154"/>
      <c r="Q17" s="154"/>
      <c r="R17" s="154"/>
      <c r="S17" s="95"/>
      <c r="T17" s="107" t="s">
        <v>118</v>
      </c>
      <c r="U17" s="107"/>
      <c r="V17" s="107"/>
      <c r="W17" s="107"/>
      <c r="X17" s="107"/>
      <c r="Y17" s="107"/>
      <c r="Z17" s="107"/>
      <c r="AA17" s="107"/>
      <c r="AB17" s="107"/>
      <c r="AC17" s="107"/>
      <c r="AD17" s="107"/>
      <c r="AE17" s="107"/>
      <c r="AF17" s="107"/>
      <c r="AG17" s="107"/>
      <c r="AH17" s="33"/>
      <c r="AI17" s="100"/>
      <c r="AJ17" s="100"/>
      <c r="AK17" s="100"/>
      <c r="AL17" s="100"/>
      <c r="AM17" s="100"/>
    </row>
    <row r="18" spans="1:39" s="33" customFormat="1" ht="30" customHeight="1">
      <c r="A18" s="28"/>
      <c r="B18" s="78"/>
      <c r="C18" s="157" t="s">
        <v>110</v>
      </c>
      <c r="D18" s="158"/>
      <c r="E18" s="158"/>
      <c r="F18" s="158"/>
      <c r="G18" s="158"/>
      <c r="H18" s="159"/>
      <c r="I18" s="120">
        <f>VLOOKUP($I$17,'&lt;給湯器&gt;マスタ'!$B$6:$F$23,2,FALSE)</f>
        <v>45</v>
      </c>
      <c r="J18" s="121"/>
      <c r="K18" s="121"/>
      <c r="L18" s="121"/>
      <c r="M18" s="121"/>
      <c r="N18" s="121"/>
      <c r="O18" s="122"/>
      <c r="P18" s="237" t="str">
        <f>VLOOKUP($I$17,'&lt;給湯器&gt;マスタ'!$B$6:$F$23,3,FALSE)</f>
        <v>MJ/㎥</v>
      </c>
      <c r="Q18" s="238"/>
      <c r="R18" s="239"/>
      <c r="S18" s="95"/>
      <c r="T18" s="112" t="s">
        <v>119</v>
      </c>
      <c r="U18" s="107"/>
      <c r="V18" s="107"/>
      <c r="W18" s="107"/>
      <c r="X18" s="107"/>
      <c r="Y18" s="107"/>
      <c r="Z18" s="107"/>
      <c r="AA18" s="107"/>
      <c r="AB18" s="107"/>
      <c r="AC18" s="107"/>
      <c r="AD18" s="107"/>
      <c r="AE18" s="107"/>
      <c r="AF18" s="107"/>
      <c r="AG18" s="107"/>
      <c r="AI18" s="100" t="s">
        <v>25</v>
      </c>
      <c r="AJ18" s="100"/>
      <c r="AK18" s="100"/>
      <c r="AL18" s="100"/>
      <c r="AM18" s="100"/>
    </row>
    <row r="19" spans="1:39" s="33" customFormat="1" ht="15" customHeight="1">
      <c r="A19" s="28"/>
      <c r="B19" s="139" t="str">
        <f>VLOOKUP($I$17,'&lt;給湯器&gt;マスタ'!B6:H23,6,0)</f>
        <v>定格給湯熱効率</v>
      </c>
      <c r="C19" s="140"/>
      <c r="D19" s="140"/>
      <c r="E19" s="140"/>
      <c r="F19" s="140"/>
      <c r="G19" s="140"/>
      <c r="H19" s="141"/>
      <c r="I19" s="145">
        <v>95</v>
      </c>
      <c r="J19" s="146"/>
      <c r="K19" s="146"/>
      <c r="L19" s="146"/>
      <c r="M19" s="146"/>
      <c r="N19" s="146"/>
      <c r="O19" s="147"/>
      <c r="P19" s="148" t="str">
        <f>VLOOKUP($I$17,'&lt;給湯器&gt;マスタ'!B6:H23,7,0)</f>
        <v>%</v>
      </c>
      <c r="Q19" s="148"/>
      <c r="R19" s="148"/>
      <c r="S19" s="95"/>
      <c r="T19" s="112" t="s">
        <v>124</v>
      </c>
      <c r="U19" s="107"/>
      <c r="V19" s="107"/>
      <c r="W19" s="107"/>
      <c r="X19" s="107"/>
      <c r="Y19" s="107"/>
      <c r="Z19" s="107"/>
      <c r="AA19" s="107"/>
      <c r="AB19" s="107"/>
      <c r="AC19" s="107"/>
      <c r="AD19" s="107"/>
      <c r="AE19" s="107"/>
      <c r="AF19" s="107"/>
      <c r="AG19" s="107"/>
      <c r="AI19" s="100"/>
      <c r="AJ19" s="100"/>
      <c r="AK19" s="100"/>
      <c r="AL19" s="100"/>
      <c r="AM19" s="100"/>
    </row>
    <row r="20" spans="1:39" s="33" customFormat="1" ht="3" customHeight="1"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28"/>
    </row>
    <row r="21" spans="1:39" s="81" customFormat="1" ht="15" customHeight="1">
      <c r="A21" s="84" t="s">
        <v>112</v>
      </c>
      <c r="B21" s="80"/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80"/>
      <c r="Z21" s="80"/>
      <c r="AA21" s="80"/>
      <c r="AB21" s="80"/>
      <c r="AC21" s="80"/>
      <c r="AD21" s="80"/>
      <c r="AE21" s="80"/>
      <c r="AF21" s="80"/>
      <c r="AG21" s="79"/>
    </row>
    <row r="22" spans="1:39" s="33" customFormat="1" ht="45" customHeight="1">
      <c r="A22" s="28"/>
      <c r="B22" s="155" t="s">
        <v>81</v>
      </c>
      <c r="C22" s="155"/>
      <c r="D22" s="155"/>
      <c r="E22" s="155"/>
      <c r="F22" s="155"/>
      <c r="G22" s="155"/>
      <c r="H22" s="155"/>
      <c r="I22" s="117" t="s">
        <v>8</v>
      </c>
      <c r="J22" s="118"/>
      <c r="K22" s="118"/>
      <c r="L22" s="118"/>
      <c r="M22" s="118"/>
      <c r="N22" s="118"/>
      <c r="O22" s="118"/>
      <c r="P22" s="118"/>
      <c r="Q22" s="118"/>
      <c r="R22" s="119"/>
      <c r="S22" s="95"/>
      <c r="T22" s="112" t="s">
        <v>120</v>
      </c>
      <c r="U22" s="107"/>
      <c r="V22" s="107"/>
      <c r="W22" s="107"/>
      <c r="X22" s="107"/>
      <c r="Y22" s="107"/>
      <c r="Z22" s="107"/>
      <c r="AA22" s="107"/>
      <c r="AB22" s="107"/>
      <c r="AC22" s="107"/>
      <c r="AD22" s="107"/>
      <c r="AE22" s="107"/>
      <c r="AF22" s="107"/>
      <c r="AG22" s="107"/>
      <c r="AI22" s="103" t="s">
        <v>13</v>
      </c>
      <c r="AJ22" s="104">
        <f>IF(I22="有り",0.9,1)</f>
        <v>0.9</v>
      </c>
    </row>
    <row r="23" spans="1:39" s="33" customFormat="1" ht="15" customHeight="1">
      <c r="A23" s="28"/>
      <c r="B23" s="155" t="s">
        <v>76</v>
      </c>
      <c r="C23" s="155"/>
      <c r="D23" s="155"/>
      <c r="E23" s="155"/>
      <c r="F23" s="155"/>
      <c r="G23" s="155"/>
      <c r="H23" s="155"/>
      <c r="I23" s="225">
        <v>1</v>
      </c>
      <c r="J23" s="226"/>
      <c r="K23" s="226"/>
      <c r="L23" s="226"/>
      <c r="M23" s="226"/>
      <c r="N23" s="226"/>
      <c r="O23" s="226"/>
      <c r="P23" s="113" t="s">
        <v>122</v>
      </c>
      <c r="Q23" s="113"/>
      <c r="R23" s="113"/>
      <c r="S23" s="95"/>
      <c r="T23" s="107" t="s">
        <v>121</v>
      </c>
      <c r="U23" s="107"/>
      <c r="V23" s="107"/>
      <c r="W23" s="107"/>
      <c r="X23" s="107"/>
      <c r="Y23" s="107"/>
      <c r="Z23" s="107"/>
      <c r="AA23" s="107"/>
      <c r="AB23" s="107"/>
      <c r="AC23" s="107"/>
      <c r="AD23" s="107"/>
      <c r="AE23" s="107"/>
      <c r="AF23" s="107"/>
      <c r="AG23" s="107"/>
      <c r="AI23" s="100"/>
      <c r="AJ23" s="100"/>
    </row>
    <row r="24" spans="1:39" s="33" customFormat="1" ht="3" customHeight="1">
      <c r="A24" s="28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28"/>
      <c r="AH24" s="28"/>
      <c r="AI24" s="100"/>
      <c r="AJ24" s="100"/>
    </row>
    <row r="25" spans="1:39" s="33" customFormat="1" ht="15" customHeight="1">
      <c r="A25" s="79" t="s">
        <v>102</v>
      </c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5"/>
      <c r="AF25" s="35"/>
      <c r="AG25" s="28"/>
      <c r="AH25" s="28"/>
      <c r="AI25" s="100"/>
      <c r="AJ25" s="100"/>
    </row>
    <row r="26" spans="1:39" s="33" customFormat="1" ht="30" customHeight="1">
      <c r="A26" s="28"/>
      <c r="B26" s="165" t="str">
        <f>VLOOKUP($I$17,'&lt;給湯器&gt;マスタ'!$B$6:$F$23,5,FALSE)</f>
        <v>ガス</v>
      </c>
      <c r="C26" s="166"/>
      <c r="D26" s="167"/>
      <c r="E26" s="150" t="s">
        <v>4</v>
      </c>
      <c r="F26" s="151"/>
      <c r="G26" s="150" t="s">
        <v>78</v>
      </c>
      <c r="H26" s="187"/>
      <c r="I26" s="187"/>
      <c r="J26" s="187"/>
      <c r="K26" s="187"/>
      <c r="L26" s="234" t="s">
        <v>82</v>
      </c>
      <c r="M26" s="235"/>
      <c r="N26" s="235"/>
      <c r="O26" s="235"/>
      <c r="P26" s="236"/>
      <c r="Q26" s="150" t="s">
        <v>7</v>
      </c>
      <c r="R26" s="187"/>
      <c r="S26" s="187"/>
      <c r="T26" s="187"/>
      <c r="U26" s="187"/>
      <c r="V26" s="151"/>
      <c r="W26" s="150" t="s">
        <v>3</v>
      </c>
      <c r="X26" s="187"/>
      <c r="Y26" s="187"/>
      <c r="Z26" s="187"/>
      <c r="AA26" s="151"/>
      <c r="AB26" s="227"/>
      <c r="AC26" s="126"/>
      <c r="AD26" s="126"/>
      <c r="AE26" s="126"/>
      <c r="AF26" s="126"/>
      <c r="AG26" s="28"/>
      <c r="AH26" s="28"/>
      <c r="AI26" s="100"/>
      <c r="AJ26" s="100"/>
    </row>
    <row r="27" spans="1:39" s="33" customFormat="1" ht="15" customHeight="1" thickBot="1">
      <c r="A27" s="28"/>
      <c r="B27" s="168"/>
      <c r="C27" s="169"/>
      <c r="D27" s="170"/>
      <c r="E27" s="152"/>
      <c r="F27" s="153"/>
      <c r="G27" s="228" t="s">
        <v>12</v>
      </c>
      <c r="H27" s="229"/>
      <c r="I27" s="229"/>
      <c r="J27" s="229"/>
      <c r="K27" s="229"/>
      <c r="L27" s="188" t="s">
        <v>20</v>
      </c>
      <c r="M27" s="189"/>
      <c r="N27" s="189"/>
      <c r="O27" s="189"/>
      <c r="P27" s="230"/>
      <c r="Q27" s="152" t="str">
        <f>IF(P19=" ","","("&amp;P19&amp;")")</f>
        <v>(%)</v>
      </c>
      <c r="R27" s="231"/>
      <c r="S27" s="231"/>
      <c r="T27" s="231"/>
      <c r="U27" s="231"/>
      <c r="V27" s="153"/>
      <c r="W27" s="188" t="str">
        <f>VLOOKUP($I$17,'&lt;給湯器&gt;マスタ'!$B$6:$I$23,4,FALSE)</f>
        <v>㎥</v>
      </c>
      <c r="X27" s="189"/>
      <c r="Y27" s="189"/>
      <c r="Z27" s="189"/>
      <c r="AA27" s="230"/>
      <c r="AB27" s="232"/>
      <c r="AC27" s="233"/>
      <c r="AD27" s="233"/>
      <c r="AE27" s="233"/>
      <c r="AF27" s="233"/>
      <c r="AG27" s="28"/>
      <c r="AH27" s="28"/>
      <c r="AI27" s="102" t="s">
        <v>96</v>
      </c>
      <c r="AJ27" s="100"/>
    </row>
    <row r="28" spans="1:39" s="33" customFormat="1" ht="15" customHeight="1" thickTop="1">
      <c r="A28" s="28"/>
      <c r="B28" s="168"/>
      <c r="C28" s="169"/>
      <c r="D28" s="170"/>
      <c r="E28" s="137">
        <v>4</v>
      </c>
      <c r="F28" s="137"/>
      <c r="G28" s="205">
        <f>既存設備!U28</f>
        <v>77395</v>
      </c>
      <c r="H28" s="206"/>
      <c r="I28" s="206"/>
      <c r="J28" s="206"/>
      <c r="K28" s="206"/>
      <c r="L28" s="214">
        <v>77395</v>
      </c>
      <c r="M28" s="214"/>
      <c r="N28" s="215"/>
      <c r="O28" s="215"/>
      <c r="P28" s="215"/>
      <c r="Q28" s="216">
        <f>$I$19</f>
        <v>95</v>
      </c>
      <c r="R28" s="216"/>
      <c r="S28" s="216"/>
      <c r="T28" s="216"/>
      <c r="U28" s="217"/>
      <c r="V28" s="217"/>
      <c r="W28" s="222">
        <f>ROUNDDOWN(IF($B$26="電気",AI28/Q28/$AJ$22,AI28/(Q28/100)/$AJ$22),1)</f>
        <v>2011.4</v>
      </c>
      <c r="X28" s="223"/>
      <c r="Y28" s="223"/>
      <c r="Z28" s="223"/>
      <c r="AA28" s="224"/>
      <c r="AB28" s="221"/>
      <c r="AC28" s="221"/>
      <c r="AD28" s="221"/>
      <c r="AE28" s="221"/>
      <c r="AF28" s="221"/>
      <c r="AG28" s="28"/>
      <c r="AH28" s="28"/>
      <c r="AI28" s="98">
        <f>ROUNDDOWN(IF($B$26="電気",L28/'&lt;給湯器&gt;マスタ'!$T$5,L28/$I$18),1)</f>
        <v>1719.8</v>
      </c>
      <c r="AJ28" s="100"/>
    </row>
    <row r="29" spans="1:39" ht="15" customHeight="1">
      <c r="B29" s="168"/>
      <c r="C29" s="169"/>
      <c r="D29" s="170"/>
      <c r="E29" s="137">
        <v>5</v>
      </c>
      <c r="F29" s="137"/>
      <c r="G29" s="205">
        <f>既存設備!U29</f>
        <v>77395</v>
      </c>
      <c r="H29" s="206"/>
      <c r="I29" s="206"/>
      <c r="J29" s="206"/>
      <c r="K29" s="206"/>
      <c r="L29" s="214">
        <v>77395</v>
      </c>
      <c r="M29" s="214"/>
      <c r="N29" s="215"/>
      <c r="O29" s="215"/>
      <c r="P29" s="215"/>
      <c r="Q29" s="216">
        <f t="shared" ref="Q29:Q39" si="0">$I$19</f>
        <v>95</v>
      </c>
      <c r="R29" s="216"/>
      <c r="S29" s="216"/>
      <c r="T29" s="216"/>
      <c r="U29" s="217"/>
      <c r="V29" s="217"/>
      <c r="W29" s="218">
        <f>ROUNDDOWN(IF($B$26="電気",AI29/Q29/$AJ$22,AI29/(Q29/100)/$AJ$22),1)</f>
        <v>2011.4</v>
      </c>
      <c r="X29" s="219"/>
      <c r="Y29" s="219"/>
      <c r="Z29" s="219"/>
      <c r="AA29" s="220"/>
      <c r="AB29" s="221"/>
      <c r="AC29" s="221"/>
      <c r="AD29" s="221"/>
      <c r="AE29" s="221"/>
      <c r="AF29" s="221"/>
      <c r="AI29" s="98">
        <f>ROUNDDOWN(IF($B$26="電気",L29/'&lt;給湯器&gt;マスタ'!$T$5,L29/$I$18),1)</f>
        <v>1719.8</v>
      </c>
      <c r="AJ29" s="98"/>
    </row>
    <row r="30" spans="1:39" ht="15" customHeight="1">
      <c r="B30" s="168"/>
      <c r="C30" s="169"/>
      <c r="D30" s="170"/>
      <c r="E30" s="137">
        <v>6</v>
      </c>
      <c r="F30" s="137"/>
      <c r="G30" s="205">
        <f>既存設備!U30</f>
        <v>77395</v>
      </c>
      <c r="H30" s="206"/>
      <c r="I30" s="206"/>
      <c r="J30" s="206"/>
      <c r="K30" s="206"/>
      <c r="L30" s="214">
        <v>77395</v>
      </c>
      <c r="M30" s="214"/>
      <c r="N30" s="215"/>
      <c r="O30" s="215"/>
      <c r="P30" s="215"/>
      <c r="Q30" s="216">
        <f t="shared" si="0"/>
        <v>95</v>
      </c>
      <c r="R30" s="216"/>
      <c r="S30" s="216"/>
      <c r="T30" s="216"/>
      <c r="U30" s="217"/>
      <c r="V30" s="217"/>
      <c r="W30" s="218">
        <f t="shared" ref="W30:W39" si="1">ROUNDDOWN(IF($B$26="電気",AI30/Q30/$AJ$22,AI30/(Q30/100)/$AJ$22),1)</f>
        <v>2011.4</v>
      </c>
      <c r="X30" s="219"/>
      <c r="Y30" s="219"/>
      <c r="Z30" s="219"/>
      <c r="AA30" s="220"/>
      <c r="AB30" s="221"/>
      <c r="AC30" s="221"/>
      <c r="AD30" s="221"/>
      <c r="AE30" s="221"/>
      <c r="AF30" s="221"/>
      <c r="AI30" s="98">
        <f>ROUNDDOWN(IF($B$26="電気",L30/'&lt;給湯器&gt;マスタ'!$T$5,L30/$I$18),1)</f>
        <v>1719.8</v>
      </c>
      <c r="AJ30" s="98"/>
    </row>
    <row r="31" spans="1:39" ht="15" customHeight="1">
      <c r="B31" s="168"/>
      <c r="C31" s="169"/>
      <c r="D31" s="170"/>
      <c r="E31" s="137">
        <v>7</v>
      </c>
      <c r="F31" s="137"/>
      <c r="G31" s="205">
        <f>既存設備!U31</f>
        <v>77395</v>
      </c>
      <c r="H31" s="206"/>
      <c r="I31" s="206"/>
      <c r="J31" s="206"/>
      <c r="K31" s="206"/>
      <c r="L31" s="214">
        <v>77395</v>
      </c>
      <c r="M31" s="214"/>
      <c r="N31" s="215"/>
      <c r="O31" s="215"/>
      <c r="P31" s="215"/>
      <c r="Q31" s="216">
        <f t="shared" si="0"/>
        <v>95</v>
      </c>
      <c r="R31" s="216"/>
      <c r="S31" s="216"/>
      <c r="T31" s="216"/>
      <c r="U31" s="217"/>
      <c r="V31" s="217"/>
      <c r="W31" s="218">
        <f t="shared" si="1"/>
        <v>2011.4</v>
      </c>
      <c r="X31" s="219"/>
      <c r="Y31" s="219"/>
      <c r="Z31" s="219"/>
      <c r="AA31" s="220"/>
      <c r="AB31" s="221"/>
      <c r="AC31" s="221"/>
      <c r="AD31" s="221"/>
      <c r="AE31" s="221"/>
      <c r="AF31" s="221"/>
      <c r="AI31" s="98">
        <f>ROUNDDOWN(IF($B$26="電気",L31/'&lt;給湯器&gt;マスタ'!$T$5,L31/$I$18),1)</f>
        <v>1719.8</v>
      </c>
      <c r="AJ31" s="98"/>
    </row>
    <row r="32" spans="1:39" ht="15" customHeight="1">
      <c r="B32" s="168"/>
      <c r="C32" s="169"/>
      <c r="D32" s="170"/>
      <c r="E32" s="137">
        <v>8</v>
      </c>
      <c r="F32" s="137"/>
      <c r="G32" s="205">
        <f>既存設備!U32</f>
        <v>60021</v>
      </c>
      <c r="H32" s="206"/>
      <c r="I32" s="206"/>
      <c r="J32" s="206"/>
      <c r="K32" s="206"/>
      <c r="L32" s="214">
        <v>60021</v>
      </c>
      <c r="M32" s="214"/>
      <c r="N32" s="215"/>
      <c r="O32" s="215"/>
      <c r="P32" s="215"/>
      <c r="Q32" s="216">
        <f t="shared" si="0"/>
        <v>95</v>
      </c>
      <c r="R32" s="216"/>
      <c r="S32" s="216"/>
      <c r="T32" s="216"/>
      <c r="U32" s="217"/>
      <c r="V32" s="217"/>
      <c r="W32" s="218">
        <f t="shared" si="1"/>
        <v>1560</v>
      </c>
      <c r="X32" s="219"/>
      <c r="Y32" s="219"/>
      <c r="Z32" s="219"/>
      <c r="AA32" s="220"/>
      <c r="AB32" s="221"/>
      <c r="AC32" s="221"/>
      <c r="AD32" s="221"/>
      <c r="AE32" s="221"/>
      <c r="AF32" s="221"/>
      <c r="AI32" s="98">
        <f>ROUNDDOWN(IF($B$26="電気",L32/'&lt;給湯器&gt;マスタ'!$T$5,L32/$I$18),1)</f>
        <v>1333.8</v>
      </c>
      <c r="AJ32" s="98"/>
    </row>
    <row r="33" spans="1:36" ht="15" customHeight="1">
      <c r="B33" s="168"/>
      <c r="C33" s="169"/>
      <c r="D33" s="170"/>
      <c r="E33" s="137">
        <v>9</v>
      </c>
      <c r="F33" s="137"/>
      <c r="G33" s="205">
        <f>既存設備!U33</f>
        <v>60021</v>
      </c>
      <c r="H33" s="206"/>
      <c r="I33" s="206"/>
      <c r="J33" s="206"/>
      <c r="K33" s="206"/>
      <c r="L33" s="214">
        <v>60021</v>
      </c>
      <c r="M33" s="214"/>
      <c r="N33" s="215"/>
      <c r="O33" s="215"/>
      <c r="P33" s="215"/>
      <c r="Q33" s="216">
        <f t="shared" si="0"/>
        <v>95</v>
      </c>
      <c r="R33" s="216"/>
      <c r="S33" s="216"/>
      <c r="T33" s="216"/>
      <c r="U33" s="217"/>
      <c r="V33" s="217"/>
      <c r="W33" s="218">
        <f t="shared" si="1"/>
        <v>1560</v>
      </c>
      <c r="X33" s="219"/>
      <c r="Y33" s="219"/>
      <c r="Z33" s="219"/>
      <c r="AA33" s="220"/>
      <c r="AB33" s="221"/>
      <c r="AC33" s="221"/>
      <c r="AD33" s="221"/>
      <c r="AE33" s="221"/>
      <c r="AF33" s="221"/>
      <c r="AI33" s="98">
        <f>ROUNDDOWN(IF($B$26="電気",L33/'&lt;給湯器&gt;マスタ'!$T$5,L33/$I$18),1)</f>
        <v>1333.8</v>
      </c>
      <c r="AJ33" s="98"/>
    </row>
    <row r="34" spans="1:36" ht="15" customHeight="1">
      <c r="B34" s="168"/>
      <c r="C34" s="169"/>
      <c r="D34" s="170"/>
      <c r="E34" s="137">
        <v>10</v>
      </c>
      <c r="F34" s="137"/>
      <c r="G34" s="205">
        <f>既存設備!U34</f>
        <v>60021</v>
      </c>
      <c r="H34" s="206"/>
      <c r="I34" s="206"/>
      <c r="J34" s="206"/>
      <c r="K34" s="206"/>
      <c r="L34" s="214">
        <v>60021</v>
      </c>
      <c r="M34" s="214"/>
      <c r="N34" s="215"/>
      <c r="O34" s="215"/>
      <c r="P34" s="215"/>
      <c r="Q34" s="216">
        <f t="shared" si="0"/>
        <v>95</v>
      </c>
      <c r="R34" s="216"/>
      <c r="S34" s="216"/>
      <c r="T34" s="216"/>
      <c r="U34" s="217"/>
      <c r="V34" s="217"/>
      <c r="W34" s="218">
        <f t="shared" si="1"/>
        <v>1560</v>
      </c>
      <c r="X34" s="219"/>
      <c r="Y34" s="219"/>
      <c r="Z34" s="219"/>
      <c r="AA34" s="220"/>
      <c r="AB34" s="221"/>
      <c r="AC34" s="221"/>
      <c r="AD34" s="221"/>
      <c r="AE34" s="221"/>
      <c r="AF34" s="221"/>
      <c r="AI34" s="98">
        <f>ROUNDDOWN(IF($B$26="電気",L34/'&lt;給湯器&gt;マスタ'!$T$5,L34/$I$18),1)</f>
        <v>1333.8</v>
      </c>
      <c r="AJ34" s="98"/>
    </row>
    <row r="35" spans="1:36" ht="15" customHeight="1">
      <c r="B35" s="168"/>
      <c r="C35" s="169"/>
      <c r="D35" s="170"/>
      <c r="E35" s="137">
        <v>11</v>
      </c>
      <c r="F35" s="137"/>
      <c r="G35" s="205">
        <f>既存設備!U35</f>
        <v>60021</v>
      </c>
      <c r="H35" s="206"/>
      <c r="I35" s="206"/>
      <c r="J35" s="206"/>
      <c r="K35" s="206"/>
      <c r="L35" s="214">
        <v>60021</v>
      </c>
      <c r="M35" s="214"/>
      <c r="N35" s="215"/>
      <c r="O35" s="215"/>
      <c r="P35" s="215"/>
      <c r="Q35" s="216">
        <f t="shared" si="0"/>
        <v>95</v>
      </c>
      <c r="R35" s="216"/>
      <c r="S35" s="216"/>
      <c r="T35" s="216"/>
      <c r="U35" s="217"/>
      <c r="V35" s="217"/>
      <c r="W35" s="218">
        <f t="shared" si="1"/>
        <v>1560</v>
      </c>
      <c r="X35" s="219"/>
      <c r="Y35" s="219"/>
      <c r="Z35" s="219"/>
      <c r="AA35" s="220"/>
      <c r="AB35" s="221"/>
      <c r="AC35" s="221"/>
      <c r="AD35" s="221"/>
      <c r="AE35" s="221"/>
      <c r="AF35" s="221"/>
      <c r="AI35" s="98">
        <f>ROUNDDOWN(IF($B$26="電気",L35/'&lt;給湯器&gt;マスタ'!$T$5,L35/$I$18),1)</f>
        <v>1333.8</v>
      </c>
      <c r="AJ35" s="98"/>
    </row>
    <row r="36" spans="1:36" ht="15" customHeight="1">
      <c r="B36" s="168"/>
      <c r="C36" s="169"/>
      <c r="D36" s="170"/>
      <c r="E36" s="137">
        <v>12</v>
      </c>
      <c r="F36" s="137"/>
      <c r="G36" s="205">
        <f>既存設備!U36</f>
        <v>60021</v>
      </c>
      <c r="H36" s="206"/>
      <c r="I36" s="206"/>
      <c r="J36" s="206"/>
      <c r="K36" s="206"/>
      <c r="L36" s="214">
        <v>60021</v>
      </c>
      <c r="M36" s="214"/>
      <c r="N36" s="215"/>
      <c r="O36" s="215"/>
      <c r="P36" s="215"/>
      <c r="Q36" s="216">
        <f t="shared" si="0"/>
        <v>95</v>
      </c>
      <c r="R36" s="216"/>
      <c r="S36" s="216"/>
      <c r="T36" s="216"/>
      <c r="U36" s="217"/>
      <c r="V36" s="217"/>
      <c r="W36" s="218">
        <f t="shared" si="1"/>
        <v>1560</v>
      </c>
      <c r="X36" s="219"/>
      <c r="Y36" s="219"/>
      <c r="Z36" s="219"/>
      <c r="AA36" s="220"/>
      <c r="AB36" s="106" t="s">
        <v>126</v>
      </c>
      <c r="AC36" s="106"/>
      <c r="AD36" s="106"/>
      <c r="AE36" s="106"/>
      <c r="AF36" s="106"/>
      <c r="AG36" s="106"/>
      <c r="AH36" s="106"/>
      <c r="AI36" s="98">
        <f>ROUNDDOWN(IF($B$26="電気",L36/'&lt;給湯器&gt;マスタ'!$T$5,L36/$I$18),1)</f>
        <v>1333.8</v>
      </c>
      <c r="AJ36" s="98"/>
    </row>
    <row r="37" spans="1:36" ht="15" customHeight="1">
      <c r="B37" s="168"/>
      <c r="C37" s="169"/>
      <c r="D37" s="170"/>
      <c r="E37" s="137">
        <v>1</v>
      </c>
      <c r="F37" s="137"/>
      <c r="G37" s="205">
        <f>既存設備!U37</f>
        <v>60021</v>
      </c>
      <c r="H37" s="206"/>
      <c r="I37" s="206"/>
      <c r="J37" s="206"/>
      <c r="K37" s="206"/>
      <c r="L37" s="214">
        <v>60021</v>
      </c>
      <c r="M37" s="214"/>
      <c r="N37" s="215"/>
      <c r="O37" s="215"/>
      <c r="P37" s="215"/>
      <c r="Q37" s="216">
        <f t="shared" si="0"/>
        <v>95</v>
      </c>
      <c r="R37" s="216"/>
      <c r="S37" s="216"/>
      <c r="T37" s="216"/>
      <c r="U37" s="217"/>
      <c r="V37" s="217"/>
      <c r="W37" s="218">
        <f t="shared" si="1"/>
        <v>1560</v>
      </c>
      <c r="X37" s="219"/>
      <c r="Y37" s="219"/>
      <c r="Z37" s="219"/>
      <c r="AA37" s="220"/>
      <c r="AB37" s="106"/>
      <c r="AC37" s="106"/>
      <c r="AD37" s="106"/>
      <c r="AE37" s="106"/>
      <c r="AF37" s="106"/>
      <c r="AG37" s="106"/>
      <c r="AH37" s="106"/>
      <c r="AI37" s="98">
        <f>ROUNDDOWN(IF($B$26="電気",L37/'&lt;給湯器&gt;マスタ'!$T$5,L37/$I$18),1)</f>
        <v>1333.8</v>
      </c>
      <c r="AJ37" s="98"/>
    </row>
    <row r="38" spans="1:36" ht="15" customHeight="1">
      <c r="B38" s="168"/>
      <c r="C38" s="169"/>
      <c r="D38" s="170"/>
      <c r="E38" s="137">
        <v>2</v>
      </c>
      <c r="F38" s="137"/>
      <c r="G38" s="205">
        <f>既存設備!U38</f>
        <v>77395</v>
      </c>
      <c r="H38" s="206"/>
      <c r="I38" s="206"/>
      <c r="J38" s="206"/>
      <c r="K38" s="206"/>
      <c r="L38" s="214">
        <v>77395</v>
      </c>
      <c r="M38" s="214"/>
      <c r="N38" s="215"/>
      <c r="O38" s="215"/>
      <c r="P38" s="215"/>
      <c r="Q38" s="216">
        <f t="shared" si="0"/>
        <v>95</v>
      </c>
      <c r="R38" s="216"/>
      <c r="S38" s="216"/>
      <c r="T38" s="216"/>
      <c r="U38" s="217"/>
      <c r="V38" s="217"/>
      <c r="W38" s="218">
        <f t="shared" si="1"/>
        <v>2011.4</v>
      </c>
      <c r="X38" s="219"/>
      <c r="Y38" s="219"/>
      <c r="Z38" s="219"/>
      <c r="AA38" s="220"/>
      <c r="AB38" s="106"/>
      <c r="AC38" s="106"/>
      <c r="AD38" s="106"/>
      <c r="AE38" s="106"/>
      <c r="AF38" s="106"/>
      <c r="AG38" s="106"/>
      <c r="AH38" s="106"/>
      <c r="AI38" s="98">
        <f>ROUNDDOWN(IF($B$26="電気",L38/'&lt;給湯器&gt;マスタ'!$T$5,L38/$I$18),1)</f>
        <v>1719.8</v>
      </c>
      <c r="AJ38" s="98"/>
    </row>
    <row r="39" spans="1:36" ht="15" customHeight="1" thickBot="1">
      <c r="B39" s="168"/>
      <c r="C39" s="169"/>
      <c r="D39" s="170"/>
      <c r="E39" s="163">
        <v>3</v>
      </c>
      <c r="F39" s="163"/>
      <c r="G39" s="205">
        <f>既存設備!U39</f>
        <v>77395</v>
      </c>
      <c r="H39" s="206"/>
      <c r="I39" s="206"/>
      <c r="J39" s="206"/>
      <c r="K39" s="206"/>
      <c r="L39" s="207">
        <v>77395</v>
      </c>
      <c r="M39" s="207"/>
      <c r="N39" s="208"/>
      <c r="O39" s="208"/>
      <c r="P39" s="208"/>
      <c r="Q39" s="209">
        <f t="shared" si="0"/>
        <v>95</v>
      </c>
      <c r="R39" s="209"/>
      <c r="S39" s="209"/>
      <c r="T39" s="209"/>
      <c r="U39" s="210"/>
      <c r="V39" s="210"/>
      <c r="W39" s="211">
        <f t="shared" si="1"/>
        <v>2011.4</v>
      </c>
      <c r="X39" s="212"/>
      <c r="Y39" s="212"/>
      <c r="Z39" s="212"/>
      <c r="AA39" s="213"/>
      <c r="AB39" s="106"/>
      <c r="AC39" s="106"/>
      <c r="AD39" s="106"/>
      <c r="AE39" s="106"/>
      <c r="AF39" s="106"/>
      <c r="AG39" s="106"/>
      <c r="AH39" s="106"/>
      <c r="AI39" s="98">
        <f>ROUNDDOWN(IF($B$26="電気",L39/'&lt;給湯器&gt;マスタ'!$T$5,L39/$I$18),1)</f>
        <v>1719.8</v>
      </c>
      <c r="AJ39" s="98"/>
    </row>
    <row r="40" spans="1:36" ht="15" customHeight="1" thickTop="1">
      <c r="B40" s="171"/>
      <c r="C40" s="172"/>
      <c r="D40" s="173"/>
      <c r="E40" s="162" t="s">
        <v>0</v>
      </c>
      <c r="F40" s="162"/>
      <c r="G40" s="196">
        <f>SUM(G28:K39)</f>
        <v>824496</v>
      </c>
      <c r="H40" s="197"/>
      <c r="I40" s="197"/>
      <c r="J40" s="197"/>
      <c r="K40" s="197"/>
      <c r="L40" s="198">
        <f>SUM(L28:P39)</f>
        <v>824496</v>
      </c>
      <c r="M40" s="199"/>
      <c r="N40" s="199"/>
      <c r="O40" s="199"/>
      <c r="P40" s="200"/>
      <c r="Q40" s="201"/>
      <c r="R40" s="202"/>
      <c r="S40" s="202"/>
      <c r="T40" s="202"/>
      <c r="U40" s="202"/>
      <c r="V40" s="203"/>
      <c r="W40" s="204">
        <f>SUM(W28:AA39)</f>
        <v>21428.400000000001</v>
      </c>
      <c r="X40" s="204"/>
      <c r="Y40" s="204"/>
      <c r="Z40" s="204"/>
      <c r="AA40" s="204"/>
      <c r="AB40" s="106"/>
      <c r="AC40" s="106"/>
      <c r="AD40" s="106"/>
      <c r="AE40" s="106"/>
      <c r="AF40" s="106"/>
      <c r="AG40" s="106"/>
      <c r="AH40" s="106"/>
    </row>
    <row r="41" spans="1:36" ht="15" customHeight="1">
      <c r="B41" s="36"/>
      <c r="C41" s="36"/>
      <c r="D41" s="36"/>
      <c r="E41" s="32"/>
      <c r="F41" s="32"/>
      <c r="G41" s="32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</row>
    <row r="42" spans="1:36" ht="15" customHeight="1">
      <c r="A42" s="31"/>
      <c r="B42" s="161"/>
      <c r="C42" s="161"/>
      <c r="D42" s="32"/>
      <c r="E42" s="32"/>
      <c r="F42" s="32"/>
      <c r="G42" s="32"/>
      <c r="H42" s="32"/>
      <c r="I42" s="31"/>
      <c r="J42" s="31"/>
      <c r="K42" s="31"/>
      <c r="L42" s="31"/>
      <c r="P42" s="32"/>
      <c r="Q42" s="32"/>
      <c r="R42" s="32"/>
      <c r="S42" s="82"/>
      <c r="T42" s="82"/>
      <c r="U42" s="82"/>
      <c r="V42" s="82"/>
      <c r="W42" s="82"/>
      <c r="X42" s="82"/>
      <c r="Y42" s="82"/>
      <c r="Z42" s="83"/>
      <c r="AA42" s="83"/>
      <c r="AB42" s="83"/>
      <c r="AC42" s="83"/>
      <c r="AD42" s="83"/>
      <c r="AE42" s="83"/>
      <c r="AF42" s="83"/>
    </row>
    <row r="43" spans="1:36" ht="15" customHeight="1"/>
    <row r="44" spans="1:36" ht="15" customHeight="1"/>
    <row r="45" spans="1:36" ht="15" customHeight="1"/>
    <row r="46" spans="1:36" ht="15" customHeight="1"/>
    <row r="47" spans="1:36" ht="38.25" customHeight="1">
      <c r="AI47" s="38"/>
    </row>
  </sheetData>
  <sheetProtection password="A6C9" sheet="1" objects="1" scenarios="1"/>
  <mergeCells count="126">
    <mergeCell ref="I16:R16"/>
    <mergeCell ref="B10:H10"/>
    <mergeCell ref="B11:H11"/>
    <mergeCell ref="B12:H12"/>
    <mergeCell ref="B16:H16"/>
    <mergeCell ref="B17:H17"/>
    <mergeCell ref="C18:H18"/>
    <mergeCell ref="B19:H19"/>
    <mergeCell ref="B7:H7"/>
    <mergeCell ref="I10:R10"/>
    <mergeCell ref="I11:R11"/>
    <mergeCell ref="I12:R12"/>
    <mergeCell ref="B6:H6"/>
    <mergeCell ref="I6:R6"/>
    <mergeCell ref="I7:R7"/>
    <mergeCell ref="B14:AG14"/>
    <mergeCell ref="T7:AG7"/>
    <mergeCell ref="T10:AG10"/>
    <mergeCell ref="T11:AG11"/>
    <mergeCell ref="T12:AG12"/>
    <mergeCell ref="A1:AE1"/>
    <mergeCell ref="B4:E4"/>
    <mergeCell ref="F4:K4"/>
    <mergeCell ref="L26:P26"/>
    <mergeCell ref="Q26:V26"/>
    <mergeCell ref="W26:AA26"/>
    <mergeCell ref="I22:R22"/>
    <mergeCell ref="I17:R17"/>
    <mergeCell ref="I19:O19"/>
    <mergeCell ref="P19:R19"/>
    <mergeCell ref="I18:O18"/>
    <mergeCell ref="P18:R18"/>
    <mergeCell ref="B22:H22"/>
    <mergeCell ref="B23:H23"/>
    <mergeCell ref="E29:F29"/>
    <mergeCell ref="G29:K29"/>
    <mergeCell ref="L29:P29"/>
    <mergeCell ref="Q29:V29"/>
    <mergeCell ref="W29:AA29"/>
    <mergeCell ref="AB29:AF29"/>
    <mergeCell ref="E28:F28"/>
    <mergeCell ref="G28:K28"/>
    <mergeCell ref="L28:P28"/>
    <mergeCell ref="Q28:V28"/>
    <mergeCell ref="W28:AA28"/>
    <mergeCell ref="AB28:AF28"/>
    <mergeCell ref="I23:O23"/>
    <mergeCell ref="P23:R23"/>
    <mergeCell ref="AB26:AF26"/>
    <mergeCell ref="G27:K27"/>
    <mergeCell ref="L27:P27"/>
    <mergeCell ref="Q27:V27"/>
    <mergeCell ref="W27:AA27"/>
    <mergeCell ref="AB27:AF27"/>
    <mergeCell ref="E26:F27"/>
    <mergeCell ref="G26:K26"/>
    <mergeCell ref="E31:F31"/>
    <mergeCell ref="G31:K31"/>
    <mergeCell ref="L31:P31"/>
    <mergeCell ref="Q31:V31"/>
    <mergeCell ref="W31:AA31"/>
    <mergeCell ref="AB31:AF31"/>
    <mergeCell ref="E30:F30"/>
    <mergeCell ref="G30:K30"/>
    <mergeCell ref="L30:P30"/>
    <mergeCell ref="Q30:V30"/>
    <mergeCell ref="W30:AA30"/>
    <mergeCell ref="AB30:AF30"/>
    <mergeCell ref="E33:F33"/>
    <mergeCell ref="G33:K33"/>
    <mergeCell ref="L33:P33"/>
    <mergeCell ref="Q33:V33"/>
    <mergeCell ref="W33:AA33"/>
    <mergeCell ref="AB33:AF33"/>
    <mergeCell ref="E32:F32"/>
    <mergeCell ref="G32:K32"/>
    <mergeCell ref="L32:P32"/>
    <mergeCell ref="Q32:V32"/>
    <mergeCell ref="W32:AA32"/>
    <mergeCell ref="AB32:AF32"/>
    <mergeCell ref="AB36:AH40"/>
    <mergeCell ref="E35:F35"/>
    <mergeCell ref="G35:K35"/>
    <mergeCell ref="L35:P35"/>
    <mergeCell ref="Q35:V35"/>
    <mergeCell ref="W35:AA35"/>
    <mergeCell ref="AB35:AF35"/>
    <mergeCell ref="E34:F34"/>
    <mergeCell ref="G34:K34"/>
    <mergeCell ref="L34:P34"/>
    <mergeCell ref="Q34:V34"/>
    <mergeCell ref="W34:AA34"/>
    <mergeCell ref="AB34:AF34"/>
    <mergeCell ref="G37:K37"/>
    <mergeCell ref="L37:P37"/>
    <mergeCell ref="Q37:V37"/>
    <mergeCell ref="W37:AA37"/>
    <mergeCell ref="E36:F36"/>
    <mergeCell ref="G36:K36"/>
    <mergeCell ref="L36:P36"/>
    <mergeCell ref="Q36:V36"/>
    <mergeCell ref="W36:AA36"/>
    <mergeCell ref="T16:AG16"/>
    <mergeCell ref="T17:AG17"/>
    <mergeCell ref="T18:AG18"/>
    <mergeCell ref="T19:AG19"/>
    <mergeCell ref="T22:AG22"/>
    <mergeCell ref="T23:AG23"/>
    <mergeCell ref="B42:C42"/>
    <mergeCell ref="E40:F40"/>
    <mergeCell ref="G40:K40"/>
    <mergeCell ref="L40:P40"/>
    <mergeCell ref="Q40:V40"/>
    <mergeCell ref="W40:AA40"/>
    <mergeCell ref="B26:D40"/>
    <mergeCell ref="E39:F39"/>
    <mergeCell ref="G39:K39"/>
    <mergeCell ref="L39:P39"/>
    <mergeCell ref="Q39:V39"/>
    <mergeCell ref="W39:AA39"/>
    <mergeCell ref="E38:F38"/>
    <mergeCell ref="G38:K38"/>
    <mergeCell ref="L38:P38"/>
    <mergeCell ref="Q38:V38"/>
    <mergeCell ref="W38:AA38"/>
    <mergeCell ref="E37:F37"/>
  </mergeCells>
  <phoneticPr fontId="9"/>
  <conditionalFormatting sqref="I18:O18">
    <cfRule type="cellIs" dxfId="0" priority="1" operator="equal">
      <formula>"手入力"</formula>
    </cfRule>
  </conditionalFormatting>
  <dataValidations count="2">
    <dataValidation type="list" allowBlank="1" showInputMessage="1" showErrorMessage="1" sqref="I16:R16">
      <formula1>"潜熱回収型給湯器,業務用HP給湯器"</formula1>
    </dataValidation>
    <dataValidation type="list" allowBlank="1" showInputMessage="1" showErrorMessage="1" sqref="I22:R22">
      <formula1>"有り,無し"</formula1>
    </dataValidation>
  </dataValidations>
  <pageMargins left="0.7" right="0.7" top="0.75" bottom="0.75" header="0.3" footer="0.3"/>
  <pageSetup paperSize="9" scale="92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'&lt;給湯器&gt;マスタ'!$B$6:$B$23</xm:f>
          </x14:formula1>
          <xm:sqref>I17:R17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V71"/>
  <sheetViews>
    <sheetView zoomScale="85" zoomScaleNormal="85" workbookViewId="0">
      <selection activeCell="F54" sqref="F54"/>
    </sheetView>
  </sheetViews>
  <sheetFormatPr defaultColWidth="7.25" defaultRowHeight="13.5"/>
  <cols>
    <col min="1" max="1" width="5.25" customWidth="1"/>
    <col min="2" max="2" width="17.125" customWidth="1"/>
    <col min="3" max="4" width="13.375" customWidth="1"/>
    <col min="5" max="5" width="17.25" bestFit="1" customWidth="1"/>
    <col min="6" max="7" width="10.5" customWidth="1"/>
    <col min="8" max="8" width="2.625" bestFit="1" customWidth="1"/>
    <col min="9" max="9" width="3.125" customWidth="1"/>
    <col min="10" max="10" width="15.25" bestFit="1" customWidth="1"/>
    <col min="15" max="15" width="23.875" customWidth="1"/>
    <col min="16" max="16" width="17.375" customWidth="1"/>
    <col min="17" max="17" width="9.125" customWidth="1"/>
    <col min="18" max="18" width="7.25" customWidth="1"/>
    <col min="20" max="20" width="15.5" style="4" bestFit="1" customWidth="1"/>
    <col min="21" max="21" width="2.75" style="4" customWidth="1"/>
    <col min="22" max="22" width="11.625" style="4" customWidth="1"/>
  </cols>
  <sheetData>
    <row r="1" spans="2:22" ht="14.25" thickBot="1"/>
    <row r="2" spans="2:22" ht="15" thickBot="1">
      <c r="B2" s="1" t="s">
        <v>5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3"/>
    </row>
    <row r="4" spans="2:22">
      <c r="B4" s="8" t="s">
        <v>36</v>
      </c>
      <c r="C4" s="9"/>
      <c r="D4" s="4"/>
      <c r="E4" s="4"/>
      <c r="F4" s="4"/>
      <c r="G4" s="4"/>
      <c r="H4" s="4"/>
      <c r="J4" s="40" t="s">
        <v>87</v>
      </c>
      <c r="K4" s="46"/>
      <c r="L4" s="40" t="s">
        <v>88</v>
      </c>
      <c r="M4" s="4"/>
      <c r="O4" s="5" t="s">
        <v>31</v>
      </c>
      <c r="P4" s="5"/>
      <c r="Q4" s="5"/>
      <c r="T4" s="4" t="s">
        <v>92</v>
      </c>
      <c r="V4" s="63" t="s">
        <v>103</v>
      </c>
    </row>
    <row r="5" spans="2:22" ht="22.5">
      <c r="B5" s="10" t="s">
        <v>6</v>
      </c>
      <c r="C5" s="11" t="s">
        <v>37</v>
      </c>
      <c r="D5" s="20" t="s">
        <v>56</v>
      </c>
      <c r="E5" s="21" t="s">
        <v>57</v>
      </c>
      <c r="F5" s="22" t="s">
        <v>58</v>
      </c>
      <c r="G5" s="22"/>
      <c r="H5" s="22"/>
      <c r="J5" s="41" t="s">
        <v>89</v>
      </c>
      <c r="K5" s="47"/>
      <c r="L5" s="41">
        <v>2016</v>
      </c>
      <c r="M5" s="43"/>
      <c r="O5" s="6" t="s">
        <v>26</v>
      </c>
      <c r="P5" s="6" t="s">
        <v>28</v>
      </c>
      <c r="Q5" s="7" t="s">
        <v>29</v>
      </c>
      <c r="R5" s="6" t="s">
        <v>33</v>
      </c>
      <c r="T5" s="42">
        <v>3.6</v>
      </c>
      <c r="V5" s="68" t="s">
        <v>104</v>
      </c>
    </row>
    <row r="6" spans="2:22">
      <c r="B6" s="12" t="s">
        <v>38</v>
      </c>
      <c r="C6" s="13">
        <v>9.9700000000000006</v>
      </c>
      <c r="D6" s="23" t="s">
        <v>95</v>
      </c>
      <c r="E6" s="24" t="s">
        <v>59</v>
      </c>
      <c r="F6" s="24" t="s">
        <v>60</v>
      </c>
      <c r="G6" s="23" t="s">
        <v>83</v>
      </c>
      <c r="H6" s="23" t="s">
        <v>86</v>
      </c>
      <c r="J6" s="41">
        <v>1951</v>
      </c>
      <c r="K6" s="47"/>
      <c r="L6" s="41">
        <v>2017</v>
      </c>
      <c r="M6" s="44"/>
      <c r="O6" s="6" t="s">
        <v>27</v>
      </c>
      <c r="P6" s="6" t="s">
        <v>30</v>
      </c>
      <c r="Q6" s="6" t="s">
        <v>94</v>
      </c>
      <c r="R6" s="6" t="s">
        <v>32</v>
      </c>
      <c r="V6" s="68" t="s">
        <v>106</v>
      </c>
    </row>
    <row r="7" spans="2:22">
      <c r="B7" s="12" t="s">
        <v>39</v>
      </c>
      <c r="C7" s="14" t="s">
        <v>40</v>
      </c>
      <c r="D7" s="24" t="s">
        <v>95</v>
      </c>
      <c r="E7" s="24" t="s">
        <v>59</v>
      </c>
      <c r="F7" s="24" t="s">
        <v>60</v>
      </c>
      <c r="G7" s="23" t="s">
        <v>83</v>
      </c>
      <c r="H7" s="23" t="s">
        <v>86</v>
      </c>
      <c r="J7" s="41">
        <v>1952</v>
      </c>
      <c r="K7" s="45"/>
      <c r="L7" s="44"/>
      <c r="M7" s="44"/>
      <c r="T7" s="4" t="s">
        <v>90</v>
      </c>
      <c r="V7" s="68" t="s">
        <v>105</v>
      </c>
    </row>
    <row r="8" spans="2:22">
      <c r="B8" s="15" t="s">
        <v>41</v>
      </c>
      <c r="C8" s="16">
        <v>45</v>
      </c>
      <c r="D8" s="23" t="s">
        <v>61</v>
      </c>
      <c r="E8" s="23" t="s">
        <v>62</v>
      </c>
      <c r="F8" s="23" t="s">
        <v>63</v>
      </c>
      <c r="G8" s="23" t="s">
        <v>85</v>
      </c>
      <c r="H8" s="23" t="s">
        <v>84</v>
      </c>
      <c r="J8" s="41">
        <v>1953</v>
      </c>
      <c r="K8" s="45"/>
      <c r="L8" s="44"/>
      <c r="M8" s="44"/>
      <c r="T8" s="42">
        <v>2.58E-2</v>
      </c>
      <c r="V8" s="68" t="s">
        <v>107</v>
      </c>
    </row>
    <row r="9" spans="2:22">
      <c r="B9" s="15" t="s">
        <v>42</v>
      </c>
      <c r="C9" s="16">
        <v>46</v>
      </c>
      <c r="D9" s="23" t="s">
        <v>61</v>
      </c>
      <c r="E9" s="23" t="s">
        <v>62</v>
      </c>
      <c r="F9" s="23" t="s">
        <v>63</v>
      </c>
      <c r="G9" s="23" t="s">
        <v>85</v>
      </c>
      <c r="H9" s="23" t="s">
        <v>84</v>
      </c>
      <c r="J9" s="41">
        <v>1954</v>
      </c>
      <c r="K9" s="45"/>
      <c r="L9" s="44"/>
      <c r="M9" s="44"/>
    </row>
    <row r="10" spans="2:22">
      <c r="B10" s="15" t="s">
        <v>43</v>
      </c>
      <c r="C10" s="16">
        <v>50.8</v>
      </c>
      <c r="D10" s="23" t="s">
        <v>64</v>
      </c>
      <c r="E10" s="25" t="s">
        <v>65</v>
      </c>
      <c r="F10" s="23" t="s">
        <v>63</v>
      </c>
      <c r="G10" s="23" t="s">
        <v>85</v>
      </c>
      <c r="H10" s="23" t="s">
        <v>84</v>
      </c>
      <c r="J10" s="41">
        <v>1955</v>
      </c>
      <c r="K10" s="45"/>
      <c r="L10" s="44"/>
      <c r="M10" s="44"/>
      <c r="T10" s="8" t="s">
        <v>91</v>
      </c>
    </row>
    <row r="11" spans="2:22">
      <c r="B11" s="17" t="s">
        <v>44</v>
      </c>
      <c r="C11" s="18">
        <v>54.6</v>
      </c>
      <c r="D11" s="26" t="s">
        <v>64</v>
      </c>
      <c r="E11" s="25" t="s">
        <v>65</v>
      </c>
      <c r="F11" s="23" t="s">
        <v>63</v>
      </c>
      <c r="G11" s="23" t="s">
        <v>85</v>
      </c>
      <c r="H11" s="23" t="s">
        <v>84</v>
      </c>
      <c r="J11" s="41">
        <v>1956</v>
      </c>
      <c r="K11" s="45"/>
      <c r="L11" s="44"/>
      <c r="M11" s="44"/>
      <c r="T11" s="48">
        <v>4.1900000000000004</v>
      </c>
    </row>
    <row r="12" spans="2:22">
      <c r="B12" s="15" t="s">
        <v>45</v>
      </c>
      <c r="C12" s="16">
        <v>43.5</v>
      </c>
      <c r="D12" s="23" t="s">
        <v>61</v>
      </c>
      <c r="E12" s="23" t="s">
        <v>62</v>
      </c>
      <c r="F12" s="23" t="s">
        <v>63</v>
      </c>
      <c r="G12" s="23" t="s">
        <v>85</v>
      </c>
      <c r="H12" s="23" t="s">
        <v>84</v>
      </c>
      <c r="J12" s="41">
        <v>1957</v>
      </c>
      <c r="K12" s="45"/>
      <c r="L12" s="44"/>
      <c r="M12" s="44"/>
    </row>
    <row r="13" spans="2:22">
      <c r="B13" s="19" t="s">
        <v>46</v>
      </c>
      <c r="C13" s="14" t="s">
        <v>40</v>
      </c>
      <c r="D13" s="23" t="s">
        <v>61</v>
      </c>
      <c r="E13" s="23" t="s">
        <v>62</v>
      </c>
      <c r="F13" s="23" t="s">
        <v>63</v>
      </c>
      <c r="G13" s="23" t="s">
        <v>85</v>
      </c>
      <c r="H13" s="23" t="s">
        <v>84</v>
      </c>
      <c r="J13" s="41">
        <v>1958</v>
      </c>
      <c r="K13" s="45"/>
      <c r="L13" s="44"/>
      <c r="M13" s="44"/>
    </row>
    <row r="14" spans="2:22">
      <c r="B14" s="12" t="s">
        <v>46</v>
      </c>
      <c r="C14" s="14" t="s">
        <v>40</v>
      </c>
      <c r="D14" s="23" t="s">
        <v>66</v>
      </c>
      <c r="E14" s="26" t="s">
        <v>65</v>
      </c>
      <c r="F14" s="23" t="s">
        <v>63</v>
      </c>
      <c r="G14" s="23" t="s">
        <v>85</v>
      </c>
      <c r="H14" s="23" t="s">
        <v>84</v>
      </c>
      <c r="J14" s="41">
        <v>1959</v>
      </c>
      <c r="K14" s="45"/>
      <c r="L14" s="44"/>
      <c r="M14" s="44"/>
    </row>
    <row r="15" spans="2:22">
      <c r="B15" s="15" t="s">
        <v>47</v>
      </c>
      <c r="C15" s="14">
        <v>36.700000000000003</v>
      </c>
      <c r="D15" s="24" t="s">
        <v>67</v>
      </c>
      <c r="E15" s="23" t="s">
        <v>68</v>
      </c>
      <c r="F15" s="23" t="s">
        <v>69</v>
      </c>
      <c r="G15" s="23" t="s">
        <v>85</v>
      </c>
      <c r="H15" s="23" t="s">
        <v>84</v>
      </c>
      <c r="J15" s="41">
        <v>1960</v>
      </c>
      <c r="K15" s="45"/>
      <c r="L15" s="44"/>
      <c r="M15" s="44"/>
    </row>
    <row r="16" spans="2:22">
      <c r="B16" s="15" t="s">
        <v>48</v>
      </c>
      <c r="C16" s="16">
        <v>37.700000000000003</v>
      </c>
      <c r="D16" s="23" t="s">
        <v>67</v>
      </c>
      <c r="E16" s="23" t="s">
        <v>68</v>
      </c>
      <c r="F16" s="23" t="s">
        <v>69</v>
      </c>
      <c r="G16" s="23" t="s">
        <v>85</v>
      </c>
      <c r="H16" s="23" t="s">
        <v>84</v>
      </c>
      <c r="J16" s="41">
        <v>1961</v>
      </c>
      <c r="K16" s="45"/>
      <c r="L16" s="44"/>
      <c r="M16" s="44"/>
    </row>
    <row r="17" spans="2:13">
      <c r="B17" s="15" t="s">
        <v>49</v>
      </c>
      <c r="C17" s="16">
        <v>39.1</v>
      </c>
      <c r="D17" s="23" t="s">
        <v>67</v>
      </c>
      <c r="E17" s="23" t="s">
        <v>68</v>
      </c>
      <c r="F17" s="23" t="s">
        <v>69</v>
      </c>
      <c r="G17" s="23" t="s">
        <v>85</v>
      </c>
      <c r="H17" s="23" t="s">
        <v>84</v>
      </c>
      <c r="J17" s="41">
        <v>1962</v>
      </c>
      <c r="K17" s="45"/>
      <c r="L17" s="44"/>
      <c r="M17" s="44"/>
    </row>
    <row r="18" spans="2:13">
      <c r="B18" s="15" t="s">
        <v>50</v>
      </c>
      <c r="C18" s="16">
        <v>41.9</v>
      </c>
      <c r="D18" s="23" t="s">
        <v>67</v>
      </c>
      <c r="E18" s="23" t="s">
        <v>68</v>
      </c>
      <c r="F18" s="23" t="s">
        <v>69</v>
      </c>
      <c r="G18" s="23" t="s">
        <v>85</v>
      </c>
      <c r="H18" s="23" t="s">
        <v>84</v>
      </c>
      <c r="J18" s="41">
        <v>1963</v>
      </c>
      <c r="K18" s="45"/>
      <c r="L18" s="44"/>
      <c r="M18" s="44"/>
    </row>
    <row r="19" spans="2:13">
      <c r="B19" s="15" t="s">
        <v>51</v>
      </c>
      <c r="C19" s="16">
        <v>41.9</v>
      </c>
      <c r="D19" s="23" t="s">
        <v>67</v>
      </c>
      <c r="E19" s="23" t="s">
        <v>68</v>
      </c>
      <c r="F19" s="23" t="s">
        <v>69</v>
      </c>
      <c r="G19" s="23" t="s">
        <v>85</v>
      </c>
      <c r="H19" s="23" t="s">
        <v>84</v>
      </c>
      <c r="J19" s="41">
        <v>1964</v>
      </c>
      <c r="K19" s="45"/>
      <c r="L19" s="44"/>
      <c r="M19" s="44"/>
    </row>
    <row r="20" spans="2:13">
      <c r="B20" s="12" t="s">
        <v>52</v>
      </c>
      <c r="C20" s="14" t="s">
        <v>40</v>
      </c>
      <c r="D20" s="27" t="s">
        <v>67</v>
      </c>
      <c r="E20" s="24" t="s">
        <v>68</v>
      </c>
      <c r="F20" s="23" t="s">
        <v>69</v>
      </c>
      <c r="G20" s="23" t="s">
        <v>85</v>
      </c>
      <c r="H20" s="23" t="s">
        <v>84</v>
      </c>
      <c r="J20" s="41">
        <v>1965</v>
      </c>
      <c r="K20" s="45"/>
      <c r="L20" s="44"/>
      <c r="M20" s="44"/>
    </row>
    <row r="21" spans="2:13">
      <c r="B21" s="15" t="s">
        <v>53</v>
      </c>
      <c r="C21" s="16">
        <v>25.7</v>
      </c>
      <c r="D21" s="23" t="s">
        <v>66</v>
      </c>
      <c r="E21" s="23" t="s">
        <v>70</v>
      </c>
      <c r="F21" s="23" t="s">
        <v>71</v>
      </c>
      <c r="G21" s="23" t="s">
        <v>85</v>
      </c>
      <c r="H21" s="23" t="s">
        <v>84</v>
      </c>
      <c r="J21" s="41">
        <v>1966</v>
      </c>
      <c r="K21" s="45"/>
      <c r="L21" s="44"/>
      <c r="M21" s="44"/>
    </row>
    <row r="22" spans="2:13">
      <c r="B22" s="15" t="s">
        <v>54</v>
      </c>
      <c r="C22" s="16">
        <v>29.4</v>
      </c>
      <c r="D22" s="23" t="s">
        <v>66</v>
      </c>
      <c r="E22" s="23" t="s">
        <v>65</v>
      </c>
      <c r="F22" s="23" t="s">
        <v>71</v>
      </c>
      <c r="G22" s="23" t="s">
        <v>85</v>
      </c>
      <c r="H22" s="23" t="s">
        <v>84</v>
      </c>
      <c r="J22" s="41">
        <v>1967</v>
      </c>
      <c r="K22" s="45"/>
      <c r="L22" s="44"/>
      <c r="M22" s="44"/>
    </row>
    <row r="23" spans="2:13">
      <c r="B23" s="15" t="s">
        <v>55</v>
      </c>
      <c r="C23" s="14" t="s">
        <v>40</v>
      </c>
      <c r="D23" s="23" t="s">
        <v>66</v>
      </c>
      <c r="E23" s="23" t="s">
        <v>65</v>
      </c>
      <c r="F23" s="23" t="s">
        <v>71</v>
      </c>
      <c r="G23" s="23" t="s">
        <v>85</v>
      </c>
      <c r="H23" s="23" t="s">
        <v>84</v>
      </c>
      <c r="J23" s="41">
        <v>1968</v>
      </c>
      <c r="K23" s="45"/>
      <c r="L23" s="44"/>
      <c r="M23" s="44"/>
    </row>
    <row r="24" spans="2:13">
      <c r="J24" s="41">
        <v>1969</v>
      </c>
      <c r="K24" s="45"/>
      <c r="L24" s="44"/>
      <c r="M24" s="44"/>
    </row>
    <row r="25" spans="2:13">
      <c r="J25" s="41">
        <v>1970</v>
      </c>
      <c r="K25" s="45"/>
      <c r="L25" s="44"/>
      <c r="M25" s="44"/>
    </row>
    <row r="26" spans="2:13">
      <c r="J26" s="41">
        <v>1971</v>
      </c>
      <c r="K26" s="45"/>
      <c r="L26" s="44"/>
      <c r="M26" s="44"/>
    </row>
    <row r="27" spans="2:13">
      <c r="J27" s="41">
        <v>1972</v>
      </c>
      <c r="K27" s="45"/>
      <c r="L27" s="44"/>
      <c r="M27" s="44"/>
    </row>
    <row r="28" spans="2:13">
      <c r="J28" s="41">
        <v>1973</v>
      </c>
      <c r="K28" s="45"/>
      <c r="L28" s="44"/>
      <c r="M28" s="44"/>
    </row>
    <row r="29" spans="2:13">
      <c r="J29" s="41">
        <v>1974</v>
      </c>
      <c r="K29" s="45"/>
      <c r="L29" s="44"/>
      <c r="M29" s="44"/>
    </row>
    <row r="30" spans="2:13">
      <c r="J30" s="41">
        <v>1975</v>
      </c>
      <c r="K30" s="45"/>
      <c r="L30" s="44"/>
      <c r="M30" s="44"/>
    </row>
    <row r="31" spans="2:13">
      <c r="J31" s="41">
        <v>1976</v>
      </c>
      <c r="K31" s="45"/>
      <c r="L31" s="44"/>
      <c r="M31" s="44"/>
    </row>
    <row r="32" spans="2:13">
      <c r="J32" s="41">
        <v>1977</v>
      </c>
      <c r="K32" s="45"/>
      <c r="L32" s="44"/>
      <c r="M32" s="44"/>
    </row>
    <row r="33" spans="10:13">
      <c r="J33" s="41">
        <v>1978</v>
      </c>
      <c r="K33" s="45"/>
      <c r="L33" s="44"/>
      <c r="M33" s="44"/>
    </row>
    <row r="34" spans="10:13">
      <c r="J34" s="41">
        <v>1979</v>
      </c>
      <c r="K34" s="45"/>
      <c r="L34" s="44"/>
      <c r="M34" s="44"/>
    </row>
    <row r="35" spans="10:13">
      <c r="J35" s="41">
        <v>1980</v>
      </c>
      <c r="K35" s="45"/>
      <c r="L35" s="44"/>
      <c r="M35" s="44"/>
    </row>
    <row r="36" spans="10:13">
      <c r="J36" s="41">
        <v>1981</v>
      </c>
      <c r="K36" s="45"/>
      <c r="L36" s="44"/>
      <c r="M36" s="44"/>
    </row>
    <row r="37" spans="10:13">
      <c r="J37" s="41">
        <v>1982</v>
      </c>
      <c r="K37" s="45"/>
      <c r="L37" s="44"/>
      <c r="M37" s="44"/>
    </row>
    <row r="38" spans="10:13">
      <c r="J38" s="41">
        <v>1983</v>
      </c>
      <c r="K38" s="45"/>
      <c r="L38" s="44"/>
      <c r="M38" s="44"/>
    </row>
    <row r="39" spans="10:13">
      <c r="J39" s="41">
        <v>1984</v>
      </c>
      <c r="K39" s="45"/>
      <c r="L39" s="44"/>
      <c r="M39" s="44"/>
    </row>
    <row r="40" spans="10:13">
      <c r="J40" s="41">
        <v>1985</v>
      </c>
      <c r="K40" s="45"/>
      <c r="L40" s="44"/>
      <c r="M40" s="44"/>
    </row>
    <row r="41" spans="10:13">
      <c r="J41" s="41">
        <v>1986</v>
      </c>
      <c r="K41" s="45"/>
      <c r="L41" s="44"/>
      <c r="M41" s="44"/>
    </row>
    <row r="42" spans="10:13">
      <c r="J42" s="41">
        <v>1987</v>
      </c>
      <c r="K42" s="45"/>
      <c r="M42" s="44"/>
    </row>
    <row r="43" spans="10:13">
      <c r="J43" s="41">
        <v>1988</v>
      </c>
      <c r="K43" s="45"/>
    </row>
    <row r="44" spans="10:13">
      <c r="J44" s="41">
        <v>1989</v>
      </c>
      <c r="K44" s="45"/>
    </row>
    <row r="45" spans="10:13">
      <c r="J45" s="41">
        <v>1990</v>
      </c>
      <c r="K45" s="45"/>
    </row>
    <row r="46" spans="10:13">
      <c r="J46" s="41">
        <v>1991</v>
      </c>
      <c r="K46" s="45"/>
    </row>
    <row r="47" spans="10:13">
      <c r="J47" s="41">
        <v>1992</v>
      </c>
      <c r="K47" s="45"/>
    </row>
    <row r="48" spans="10:13">
      <c r="J48" s="41">
        <v>1993</v>
      </c>
      <c r="K48" s="45"/>
    </row>
    <row r="49" spans="10:11">
      <c r="J49" s="41">
        <v>1994</v>
      </c>
      <c r="K49" s="45"/>
    </row>
    <row r="50" spans="10:11">
      <c r="J50" s="41">
        <v>1995</v>
      </c>
      <c r="K50" s="45"/>
    </row>
    <row r="51" spans="10:11">
      <c r="J51" s="41">
        <v>1996</v>
      </c>
      <c r="K51" s="45"/>
    </row>
    <row r="52" spans="10:11">
      <c r="J52" s="41">
        <v>1997</v>
      </c>
      <c r="K52" s="45"/>
    </row>
    <row r="53" spans="10:11">
      <c r="J53" s="41">
        <v>1998</v>
      </c>
      <c r="K53" s="45"/>
    </row>
    <row r="54" spans="10:11">
      <c r="J54" s="41">
        <v>1999</v>
      </c>
      <c r="K54" s="45"/>
    </row>
    <row r="55" spans="10:11">
      <c r="J55" s="41">
        <v>2000</v>
      </c>
      <c r="K55" s="45"/>
    </row>
    <row r="56" spans="10:11">
      <c r="J56" s="41">
        <v>2001</v>
      </c>
      <c r="K56" s="45"/>
    </row>
    <row r="57" spans="10:11">
      <c r="J57" s="41">
        <v>2002</v>
      </c>
      <c r="K57" s="45"/>
    </row>
    <row r="58" spans="10:11">
      <c r="J58" s="41">
        <v>2003</v>
      </c>
      <c r="K58" s="45"/>
    </row>
    <row r="59" spans="10:11">
      <c r="J59" s="41">
        <v>2004</v>
      </c>
      <c r="K59" s="45"/>
    </row>
    <row r="60" spans="10:11">
      <c r="J60" s="41">
        <v>2005</v>
      </c>
      <c r="K60" s="45"/>
    </row>
    <row r="61" spans="10:11">
      <c r="J61" s="41">
        <v>2006</v>
      </c>
      <c r="K61" s="45"/>
    </row>
    <row r="62" spans="10:11">
      <c r="J62" s="41">
        <v>2007</v>
      </c>
      <c r="K62" s="45"/>
    </row>
    <row r="63" spans="10:11">
      <c r="J63" s="41">
        <v>2008</v>
      </c>
      <c r="K63" s="45"/>
    </row>
    <row r="64" spans="10:11">
      <c r="J64" s="41">
        <v>2009</v>
      </c>
      <c r="K64" s="45"/>
    </row>
    <row r="65" spans="10:11">
      <c r="J65" s="41">
        <v>2010</v>
      </c>
      <c r="K65" s="45"/>
    </row>
    <row r="66" spans="10:11">
      <c r="J66" s="41">
        <v>2011</v>
      </c>
      <c r="K66" s="45"/>
    </row>
    <row r="67" spans="10:11">
      <c r="J67" s="41">
        <v>2012</v>
      </c>
      <c r="K67" s="45"/>
    </row>
    <row r="68" spans="10:11">
      <c r="J68" s="41">
        <v>2013</v>
      </c>
      <c r="K68" s="45"/>
    </row>
    <row r="69" spans="10:11">
      <c r="J69" s="41">
        <v>2014</v>
      </c>
      <c r="K69" s="45"/>
    </row>
    <row r="70" spans="10:11">
      <c r="J70" s="41">
        <v>2015</v>
      </c>
      <c r="K70" s="45"/>
    </row>
    <row r="71" spans="10:11">
      <c r="J71" s="41">
        <v>2016</v>
      </c>
      <c r="K71" s="45"/>
    </row>
  </sheetData>
  <phoneticPr fontId="9"/>
  <pageMargins left="0.7" right="0.7" top="0.75" bottom="0.75" header="0.3" footer="0.3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既存設備</vt:lpstr>
      <vt:lpstr>導入予定設備</vt:lpstr>
      <vt:lpstr>&lt;給湯器&gt;マスタ</vt:lpstr>
      <vt:lpstr>既存設備!Print_Area</vt:lpstr>
      <vt:lpstr>導入予定設備!Print_Area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2017-05-18T09:34:36Z</dcterms:created>
  <dcterms:modified xsi:type="dcterms:W3CDTF">2018-05-25T08:04:51Z</dcterms:modified>
</cp:coreProperties>
</file>