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1970" yWindow="-15" windowWidth="12030" windowHeight="11310"/>
  </bookViews>
  <sheets>
    <sheet name="原油換算シート" sheetId="6" r:id="rId1"/>
  </sheets>
  <definedNames>
    <definedName name="_xlnm.Print_Area" localSheetId="0">原油換算シート!$B$2:$N$60</definedName>
  </definedNames>
  <calcPr calcId="145621" fullPrecision="0"/>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<sst xmlns="http://schemas.openxmlformats.org/spreadsheetml/2006/main" count="130" uniqueCount="93">
  <si>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</si>
  <si>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</si>
  <si>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</si>
  <si>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</si>
  <si>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</si>
  <si>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</si>
  <si>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</si>
  <si>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</si>
  <si>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</si>
  <si>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</si>
  <si>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</si>
  <si>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</si>
  <si>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</si>
  <si>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</si>
  <si>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</si>
  <si>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</si>
  <si>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</si>
  <si>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</si>
  <si>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</si>
  <si>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</si>
  <si>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</si>
  <si>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</si>
  <si>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</si>
  <si>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</si>
  <si>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</si>
  <si>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</si>
  <si>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</si>
  <si>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</si>
  <si>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</si>
  <si>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</si>
  <si>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</si>
  <si>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</si>
  <si>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</si>
  <si>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</si>
  <si>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</si>
  <si>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</si>
  <si>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</si>
  <si>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</si>
  <si>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</si>
  <si>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</si>
  <si>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</si>
  <si>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</si>
  <si>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</si>
  <si>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</si>
  <si>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</si>
  <si>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</si>
  <si>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</si>
  <si>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</si>
  <si>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</si>
  <si>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</si>
  <si>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</si>
  <si>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</si>
  <si>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</si>
  <si>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</si>
  <si>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</si>
  <si>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</si>
  <si>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</si>
  <si>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</si>
  <si>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</si>
  <si>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</si>
  <si>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</si>
  <si>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</si>
  <si>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</si>
  <si>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</si>
  <si>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</si>
  <si>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</si>
  <si>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</si>
  <si>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</si>
  <si>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</si>
  <si>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</si>
  <si>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</si>
  <si>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</si>
  <si>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</si>
  <si>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</si>
  <si>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</si>
  <si>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</si>
  <si>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</si>
  <si>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</si>
  <si>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</si>
  <si>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</si>
  <si>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</si>
  <si>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</si>
  <si>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</si>
  <si>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</si>
  <si>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</si>
  <si>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</si>
  <si>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</si>
  <si>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r>
      <rPr>
        <sz val="11"/>
        <color rgb="FF0000FF"/>
        <rFont val="ＭＳ 明朝"/>
        <family val="1"/>
        <charset val="128"/>
      </rPr>
      <t>2018</t>
    </r>
    <r>
      <rPr>
        <sz val="11"/>
        <rFont val="ＭＳ 明朝"/>
        <family val="1"/>
        <charset val="128"/>
      </rPr>
      <t>年度（実績）</t>
    </r>
    <rPh sb="4" eb="6">
      <t>ネンド</t>
    </rPh>
    <rPh sb="7" eb="9">
      <t>ジッセキ</t>
    </rPh>
    <phoneticPr fontId="3"/>
  </si>
  <si>
    <t>２－２－４</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</si>
  <si>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</si>
  <si>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</si>
  <si>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年度（導入後）</t>
    </r>
    <rPh sb="4" eb="6">
      <t>ネンド</t>
    </rPh>
    <rPh sb="7" eb="9">
      <t>ドウニュウ</t>
    </rPh>
    <rPh sb="9" eb="10">
      <t>ゴ</t>
    </rPh>
    <phoneticPr fontId="3"/>
  </si>
  <si>
    <t>省エネ設備導入事業</t>
    <rPh sb="0" eb="1">
      <t>ショウ</t>
    </rPh>
    <rPh sb="3" eb="5">
      <t>セツビ</t>
    </rPh>
    <rPh sb="5" eb="7">
      <t>ドウニュウ</t>
    </rPh>
    <rPh sb="7" eb="9">
      <t>ジギョウ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</si>
</sst>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1" xfId="1" applyNumberFormat="1" applyFont="1" applyBorder="1" applyAlignment="1">
      <alignment horizontal="center"/>
    </xf>
    <xf numFmtId="178" fontId="9" fillId="0" borderId="25" xfId="1" applyNumberFormat="1" applyFont="1" applyBorder="1" applyAlignment="1">
      <alignment horizont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8" fontId="9" fillId="0" borderId="6" xfId="1" applyNumberFormat="1" applyFont="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20" fillId="2" borderId="0" xfId="0" applyFont="1" applyFill="1"/>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40" xfId="0" applyFont="1" applyFill="1" applyBorder="1" applyAlignment="1">
      <alignment horizontal="center" vertical="center" wrapText="1"/>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xf>
    <xf numFmtId="183" fontId="11" fillId="2" borderId="59" xfId="0" applyNumberFormat="1" applyFont="1" applyFill="1" applyBorder="1" applyAlignment="1" applyProtection="1">
      <alignment horizontal="center" vertical="center"/>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cellStyle name="桁区切り 3" xfId="2"/>
    <cellStyle name="標準" xfId="0" builtinId="0"/>
    <cellStyle name="標準 2" xfId="3"/>
    <cellStyle name="標準 3" xfId="4"/>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xdr:cNvGrpSpPr/>
      </xdr:nvGrpSpPr>
      <xdr:grpSpPr>
        <a:xfrm>
          <a:off x="8184096" y="9953259"/>
          <a:ext cx="288134"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xdr:cNvGrpSpPr/>
      </xdr:nvGrpSpPr>
      <xdr:grpSpPr>
        <a:xfrm>
          <a:off x="5231612" y="9944412"/>
          <a:ext cx="288134"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xdr:cNvGrpSpPr/>
      </xdr:nvGrpSpPr>
      <xdr:grpSpPr>
        <a:xfrm>
          <a:off x="3469748" y="9971708"/>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xdr:cNvGrpSpPr/>
      </xdr:nvGrpSpPr>
      <xdr:grpSpPr>
        <a:xfrm>
          <a:off x="6385571" y="9971708"/>
          <a:ext cx="276495"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xdr:cNvGrpSpPr/>
      </xdr:nvGrpSpPr>
      <xdr:grpSpPr>
        <a:xfrm>
          <a:off x="4375387" y="9971708"/>
          <a:ext cx="240060"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xdr:cNvGrpSpPr/>
      </xdr:nvGrpSpPr>
      <xdr:grpSpPr>
        <a:xfrm>
          <a:off x="7299359" y="9971708"/>
          <a:ext cx="241470"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100052</xdr:colOff>
      <xdr:row>1</xdr:row>
      <xdr:rowOff>81642</xdr:rowOff>
    </xdr:from>
    <xdr:ext cx="4987422" cy="537883"/>
    <xdr:sp macro="" textlink="">
      <xdr:nvSpPr>
        <xdr:cNvPr id="37" name="テキスト ボックス 36"/>
        <xdr:cNvSpPr txBox="1"/>
      </xdr:nvSpPr>
      <xdr:spPr>
        <a:xfrm>
          <a:off x="4246228" y="81642"/>
          <a:ext cx="498742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連携事業及び工場・事業場間一体省エネルギー事業の場合は、対象の各工場</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　・事業場及びその合算分を合わせて提出のこと</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84604</xdr:colOff>
      <xdr:row>35</xdr:row>
      <xdr:rowOff>151010</xdr:rowOff>
    </xdr:from>
    <xdr:to>
      <xdr:col>12</xdr:col>
      <xdr:colOff>271818</xdr:colOff>
      <xdr:row>36</xdr:row>
      <xdr:rowOff>242169</xdr:rowOff>
    </xdr:to>
    <xdr:sp macro="" textlink="">
      <xdr:nvSpPr>
        <xdr:cNvPr id="41" name="四角形吹き出し 40"/>
        <xdr:cNvSpPr/>
      </xdr:nvSpPr>
      <xdr:spPr bwMode="auto">
        <a:xfrm>
          <a:off x="5149663" y="9227775"/>
          <a:ext cx="2215479"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P60"/>
  <sheetViews>
    <sheetView showGridLines="0" tabSelected="1" view="pageBreakPreview" zoomScale="85" zoomScaleNormal="85" zoomScaleSheetLayoutView="85" workbookViewId="0">
      <selection activeCell="B4" sqref="B4"/>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875" style="8" customWidth="1"/>
    <col min="17" max="16384" width="9" style="1"/>
  </cols>
  <sheetData>
    <row r="2" spans="2:14" ht="8.25" customHeight="1" x14ac:dyDescent="0.15">
      <c r="B2" s="8"/>
      <c r="C2" s="8"/>
      <c r="D2" s="8"/>
      <c r="E2" s="8"/>
      <c r="F2" s="8"/>
      <c r="G2" s="8"/>
      <c r="H2" s="8"/>
      <c r="I2" s="8"/>
      <c r="J2" s="8"/>
      <c r="K2" s="8"/>
      <c r="L2" s="8"/>
      <c r="M2" s="8"/>
      <c r="N2" s="8"/>
    </row>
    <row r="3" spans="2:14" ht="21" customHeight="1" x14ac:dyDescent="0.2">
      <c r="B3" s="104" t="s">
        <v>88</v>
      </c>
      <c r="C3" s="104"/>
      <c r="D3" s="104"/>
      <c r="E3" s="74" t="s">
        <v>74</v>
      </c>
      <c r="F3" s="8"/>
      <c r="G3" s="8"/>
      <c r="H3" s="8"/>
      <c r="I3" s="8"/>
      <c r="J3" s="8"/>
      <c r="K3" s="8"/>
      <c r="L3" s="8"/>
      <c r="M3" s="8"/>
      <c r="N3" s="8"/>
    </row>
    <row r="4" spans="2:14" ht="21" customHeight="1" thickBot="1" x14ac:dyDescent="0.2">
      <c r="B4" s="8" t="s">
        <v>92</v>
      </c>
      <c r="C4" s="8"/>
      <c r="D4" s="8"/>
      <c r="E4" s="8"/>
      <c r="F4" s="8"/>
      <c r="G4" s="8"/>
      <c r="H4" s="8"/>
      <c r="I4" s="8"/>
      <c r="J4" s="8"/>
      <c r="K4" s="8"/>
      <c r="L4" s="8"/>
      <c r="M4" s="8"/>
      <c r="N4" s="8"/>
    </row>
    <row r="5" spans="2:14" ht="32.25" customHeight="1" x14ac:dyDescent="0.15">
      <c r="B5" s="75" t="s">
        <v>89</v>
      </c>
      <c r="C5" s="76"/>
      <c r="D5" s="76"/>
      <c r="E5" s="77"/>
      <c r="F5" s="119" t="s">
        <v>0</v>
      </c>
      <c r="G5" s="122" t="s">
        <v>1</v>
      </c>
      <c r="H5" s="125" t="s">
        <v>87</v>
      </c>
      <c r="I5" s="126"/>
      <c r="J5" s="126"/>
      <c r="K5" s="127"/>
      <c r="L5" s="125" t="s">
        <v>91</v>
      </c>
      <c r="M5" s="126"/>
      <c r="N5" s="128"/>
    </row>
    <row r="6" spans="2:14" ht="51" customHeight="1" x14ac:dyDescent="0.15">
      <c r="B6" s="78"/>
      <c r="C6" s="79"/>
      <c r="D6" s="79"/>
      <c r="E6" s="80"/>
      <c r="F6" s="120"/>
      <c r="G6" s="123"/>
      <c r="H6" s="57" t="s">
        <v>2</v>
      </c>
      <c r="I6" s="58" t="s">
        <v>3</v>
      </c>
      <c r="J6" s="129" t="s">
        <v>4</v>
      </c>
      <c r="K6" s="130"/>
      <c r="L6" s="57" t="s">
        <v>5</v>
      </c>
      <c r="M6" s="58" t="s">
        <v>6</v>
      </c>
      <c r="N6" s="59" t="s">
        <v>7</v>
      </c>
    </row>
    <row r="7" spans="2:14" ht="31.5" customHeight="1" thickBot="1" x14ac:dyDescent="0.2">
      <c r="B7" s="81"/>
      <c r="C7" s="82"/>
      <c r="D7" s="82"/>
      <c r="E7" s="83"/>
      <c r="F7" s="121"/>
      <c r="G7" s="124"/>
      <c r="H7" s="60" t="s">
        <v>8</v>
      </c>
      <c r="I7" s="61" t="s">
        <v>8</v>
      </c>
      <c r="J7" s="131" t="s">
        <v>9</v>
      </c>
      <c r="K7" s="132"/>
      <c r="L7" s="60" t="s">
        <v>8</v>
      </c>
      <c r="M7" s="61" t="s">
        <v>8</v>
      </c>
      <c r="N7" s="62" t="s">
        <v>9</v>
      </c>
    </row>
    <row r="8" spans="2:14" ht="24.75" customHeight="1" thickTop="1" x14ac:dyDescent="0.2">
      <c r="B8" s="109" t="s">
        <v>10</v>
      </c>
      <c r="C8" s="110"/>
      <c r="D8" s="111"/>
      <c r="E8" s="13"/>
      <c r="F8" s="19" t="s">
        <v>11</v>
      </c>
      <c r="G8" s="20"/>
      <c r="H8" s="56" t="s">
        <v>12</v>
      </c>
      <c r="I8" s="112">
        <v>3000</v>
      </c>
      <c r="J8" s="112"/>
      <c r="K8" s="113"/>
      <c r="L8" s="45"/>
      <c r="M8" s="112">
        <v>3000</v>
      </c>
      <c r="N8" s="133"/>
    </row>
    <row r="9" spans="2:14" ht="19.5" customHeight="1" x14ac:dyDescent="0.15">
      <c r="B9" s="114" t="s">
        <v>13</v>
      </c>
      <c r="C9" s="93" t="s">
        <v>14</v>
      </c>
      <c r="D9" s="97"/>
      <c r="E9" s="94"/>
      <c r="F9" s="21" t="s">
        <v>15</v>
      </c>
      <c r="G9" s="22">
        <v>38.200000000000003</v>
      </c>
      <c r="H9" s="42">
        <v>0</v>
      </c>
      <c r="I9" s="43">
        <v>0</v>
      </c>
      <c r="J9" s="95">
        <f>(H9-I9)*$G9</f>
        <v>0</v>
      </c>
      <c r="K9" s="96"/>
      <c r="L9" s="42">
        <v>0</v>
      </c>
      <c r="M9" s="43">
        <v>0</v>
      </c>
      <c r="N9" s="68">
        <f>(L9-M9)*$G9</f>
        <v>0</v>
      </c>
    </row>
    <row r="10" spans="2:14" ht="19.5" customHeight="1" x14ac:dyDescent="0.15">
      <c r="B10" s="115"/>
      <c r="C10" s="93" t="s">
        <v>71</v>
      </c>
      <c r="D10" s="97"/>
      <c r="E10" s="94"/>
      <c r="F10" s="21" t="s">
        <v>15</v>
      </c>
      <c r="G10" s="22">
        <v>35.299999999999997</v>
      </c>
      <c r="H10" s="42">
        <v>0</v>
      </c>
      <c r="I10" s="43">
        <v>0</v>
      </c>
      <c r="J10" s="95">
        <f t="shared" ref="J10:J42" si="0">(H10-I10)*$G10</f>
        <v>0</v>
      </c>
      <c r="K10" s="96"/>
      <c r="L10" s="42">
        <v>0</v>
      </c>
      <c r="M10" s="43">
        <v>0</v>
      </c>
      <c r="N10" s="68">
        <f>(L10-M10)*$G10</f>
        <v>0</v>
      </c>
    </row>
    <row r="11" spans="2:14" ht="19.5" customHeight="1" x14ac:dyDescent="0.15">
      <c r="B11" s="115"/>
      <c r="C11" s="93" t="s">
        <v>16</v>
      </c>
      <c r="D11" s="97"/>
      <c r="E11" s="94"/>
      <c r="F11" s="21" t="s">
        <v>15</v>
      </c>
      <c r="G11" s="22">
        <v>34.6</v>
      </c>
      <c r="H11" s="42">
        <v>0</v>
      </c>
      <c r="I11" s="43">
        <v>0</v>
      </c>
      <c r="J11" s="95">
        <f t="shared" si="0"/>
        <v>0</v>
      </c>
      <c r="K11" s="96"/>
      <c r="L11" s="42">
        <v>0</v>
      </c>
      <c r="M11" s="43">
        <v>0</v>
      </c>
      <c r="N11" s="68">
        <f t="shared" ref="N11:N42" si="1">(L11-M11)*$G11</f>
        <v>0</v>
      </c>
    </row>
    <row r="12" spans="2:14" ht="19.5" customHeight="1" x14ac:dyDescent="0.15">
      <c r="B12" s="115"/>
      <c r="C12" s="93" t="s">
        <v>17</v>
      </c>
      <c r="D12" s="97"/>
      <c r="E12" s="94"/>
      <c r="F12" s="21" t="s">
        <v>15</v>
      </c>
      <c r="G12" s="22">
        <v>33.6</v>
      </c>
      <c r="H12" s="42">
        <v>0</v>
      </c>
      <c r="I12" s="43">
        <v>0</v>
      </c>
      <c r="J12" s="95">
        <f t="shared" si="0"/>
        <v>0</v>
      </c>
      <c r="K12" s="96"/>
      <c r="L12" s="42">
        <v>0</v>
      </c>
      <c r="M12" s="43">
        <v>0</v>
      </c>
      <c r="N12" s="68">
        <f t="shared" si="1"/>
        <v>0</v>
      </c>
    </row>
    <row r="13" spans="2:14" ht="19.5" customHeight="1" x14ac:dyDescent="0.15">
      <c r="B13" s="115"/>
      <c r="C13" s="93" t="s">
        <v>18</v>
      </c>
      <c r="D13" s="97"/>
      <c r="E13" s="94"/>
      <c r="F13" s="21" t="s">
        <v>15</v>
      </c>
      <c r="G13" s="22">
        <v>36.700000000000003</v>
      </c>
      <c r="H13" s="42">
        <v>0</v>
      </c>
      <c r="I13" s="43">
        <v>0</v>
      </c>
      <c r="J13" s="95">
        <f t="shared" si="0"/>
        <v>0</v>
      </c>
      <c r="K13" s="96"/>
      <c r="L13" s="42">
        <v>0</v>
      </c>
      <c r="M13" s="43">
        <v>0</v>
      </c>
      <c r="N13" s="68">
        <f t="shared" si="1"/>
        <v>0</v>
      </c>
    </row>
    <row r="14" spans="2:14" ht="19.5" customHeight="1" x14ac:dyDescent="0.15">
      <c r="B14" s="115"/>
      <c r="C14" s="93" t="s">
        <v>19</v>
      </c>
      <c r="D14" s="97"/>
      <c r="E14" s="94"/>
      <c r="F14" s="21" t="s">
        <v>15</v>
      </c>
      <c r="G14" s="22">
        <v>37.700000000000003</v>
      </c>
      <c r="H14" s="42">
        <v>0</v>
      </c>
      <c r="I14" s="43">
        <v>0</v>
      </c>
      <c r="J14" s="95">
        <f t="shared" si="0"/>
        <v>0</v>
      </c>
      <c r="K14" s="96"/>
      <c r="L14" s="42">
        <v>0</v>
      </c>
      <c r="M14" s="43">
        <v>0</v>
      </c>
      <c r="N14" s="68">
        <f t="shared" si="1"/>
        <v>0</v>
      </c>
    </row>
    <row r="15" spans="2:14" ht="19.5" customHeight="1" x14ac:dyDescent="0.15">
      <c r="B15" s="115"/>
      <c r="C15" s="93" t="s">
        <v>20</v>
      </c>
      <c r="D15" s="97"/>
      <c r="E15" s="94"/>
      <c r="F15" s="21" t="s">
        <v>15</v>
      </c>
      <c r="G15" s="22">
        <v>39.1</v>
      </c>
      <c r="H15" s="42">
        <v>0</v>
      </c>
      <c r="I15" s="43">
        <v>0</v>
      </c>
      <c r="J15" s="95">
        <f t="shared" si="0"/>
        <v>0</v>
      </c>
      <c r="K15" s="96"/>
      <c r="L15" s="42">
        <v>0</v>
      </c>
      <c r="M15" s="43">
        <v>0</v>
      </c>
      <c r="N15" s="68">
        <f t="shared" si="1"/>
        <v>0</v>
      </c>
    </row>
    <row r="16" spans="2:14" ht="19.5" customHeight="1" x14ac:dyDescent="0.15">
      <c r="B16" s="115"/>
      <c r="C16" s="93" t="s">
        <v>21</v>
      </c>
      <c r="D16" s="97"/>
      <c r="E16" s="94"/>
      <c r="F16" s="21" t="s">
        <v>15</v>
      </c>
      <c r="G16" s="22">
        <v>41.9</v>
      </c>
      <c r="H16" s="42">
        <v>24906</v>
      </c>
      <c r="I16" s="43">
        <v>0</v>
      </c>
      <c r="J16" s="95">
        <f t="shared" si="0"/>
        <v>1043561.4</v>
      </c>
      <c r="K16" s="96"/>
      <c r="L16" s="42">
        <v>22906</v>
      </c>
      <c r="M16" s="43">
        <v>0</v>
      </c>
      <c r="N16" s="68">
        <f>(L16-M16)*$G16</f>
        <v>959761.4</v>
      </c>
    </row>
    <row r="17" spans="2:14" ht="19.5" customHeight="1" x14ac:dyDescent="0.15">
      <c r="B17" s="115"/>
      <c r="C17" s="93" t="s">
        <v>22</v>
      </c>
      <c r="D17" s="97"/>
      <c r="E17" s="94"/>
      <c r="F17" s="21" t="s">
        <v>23</v>
      </c>
      <c r="G17" s="22">
        <v>40.9</v>
      </c>
      <c r="H17" s="42">
        <v>0</v>
      </c>
      <c r="I17" s="43">
        <v>0</v>
      </c>
      <c r="J17" s="95">
        <f t="shared" si="0"/>
        <v>0</v>
      </c>
      <c r="K17" s="96"/>
      <c r="L17" s="42">
        <v>0</v>
      </c>
      <c r="M17" s="43">
        <v>0</v>
      </c>
      <c r="N17" s="68">
        <f t="shared" si="1"/>
        <v>0</v>
      </c>
    </row>
    <row r="18" spans="2:14" ht="19.5" customHeight="1" x14ac:dyDescent="0.15">
      <c r="B18" s="115"/>
      <c r="C18" s="93" t="s">
        <v>24</v>
      </c>
      <c r="D18" s="97"/>
      <c r="E18" s="94"/>
      <c r="F18" s="21" t="s">
        <v>23</v>
      </c>
      <c r="G18" s="22">
        <v>29.9</v>
      </c>
      <c r="H18" s="42">
        <v>0</v>
      </c>
      <c r="I18" s="43">
        <v>0</v>
      </c>
      <c r="J18" s="95">
        <f t="shared" si="0"/>
        <v>0</v>
      </c>
      <c r="K18" s="96"/>
      <c r="L18" s="42">
        <v>0</v>
      </c>
      <c r="M18" s="43">
        <v>0</v>
      </c>
      <c r="N18" s="68">
        <f t="shared" si="1"/>
        <v>0</v>
      </c>
    </row>
    <row r="19" spans="2:14" ht="19.5" customHeight="1" x14ac:dyDescent="0.15">
      <c r="B19" s="115"/>
      <c r="C19" s="103" t="s">
        <v>25</v>
      </c>
      <c r="D19" s="93" t="s">
        <v>26</v>
      </c>
      <c r="E19" s="94"/>
      <c r="F19" s="23" t="s">
        <v>23</v>
      </c>
      <c r="G19" s="22">
        <v>50.8</v>
      </c>
      <c r="H19" s="42">
        <v>0</v>
      </c>
      <c r="I19" s="43">
        <v>0</v>
      </c>
      <c r="J19" s="95">
        <f t="shared" si="0"/>
        <v>0</v>
      </c>
      <c r="K19" s="96"/>
      <c r="L19" s="42">
        <v>0</v>
      </c>
      <c r="M19" s="43">
        <v>0</v>
      </c>
      <c r="N19" s="68">
        <f t="shared" si="1"/>
        <v>0</v>
      </c>
    </row>
    <row r="20" spans="2:14" ht="19.5" customHeight="1" x14ac:dyDescent="0.15">
      <c r="B20" s="115"/>
      <c r="C20" s="103"/>
      <c r="D20" s="93" t="s">
        <v>27</v>
      </c>
      <c r="E20" s="94"/>
      <c r="F20" s="23" t="s">
        <v>28</v>
      </c>
      <c r="G20" s="22">
        <v>44.9</v>
      </c>
      <c r="H20" s="42">
        <v>0</v>
      </c>
      <c r="I20" s="43">
        <v>0</v>
      </c>
      <c r="J20" s="95">
        <f t="shared" si="0"/>
        <v>0</v>
      </c>
      <c r="K20" s="96"/>
      <c r="L20" s="42">
        <v>0</v>
      </c>
      <c r="M20" s="43">
        <v>0</v>
      </c>
      <c r="N20" s="68">
        <f t="shared" si="1"/>
        <v>0</v>
      </c>
    </row>
    <row r="21" spans="2:14" ht="19.5" customHeight="1" x14ac:dyDescent="0.15">
      <c r="B21" s="115"/>
      <c r="C21" s="103" t="s">
        <v>29</v>
      </c>
      <c r="D21" s="93" t="s">
        <v>30</v>
      </c>
      <c r="E21" s="94"/>
      <c r="F21" s="23" t="s">
        <v>23</v>
      </c>
      <c r="G21" s="22">
        <v>54.6</v>
      </c>
      <c r="H21" s="42">
        <v>0</v>
      </c>
      <c r="I21" s="43">
        <v>0</v>
      </c>
      <c r="J21" s="95">
        <f t="shared" si="0"/>
        <v>0</v>
      </c>
      <c r="K21" s="96"/>
      <c r="L21" s="42">
        <v>0</v>
      </c>
      <c r="M21" s="43">
        <v>0</v>
      </c>
      <c r="N21" s="68">
        <f t="shared" si="1"/>
        <v>0</v>
      </c>
    </row>
    <row r="22" spans="2:14" ht="19.5" customHeight="1" x14ac:dyDescent="0.15">
      <c r="B22" s="115"/>
      <c r="C22" s="103"/>
      <c r="D22" s="93" t="s">
        <v>31</v>
      </c>
      <c r="E22" s="94"/>
      <c r="F22" s="23" t="s">
        <v>28</v>
      </c>
      <c r="G22" s="22">
        <v>43.5</v>
      </c>
      <c r="H22" s="42">
        <v>0</v>
      </c>
      <c r="I22" s="43">
        <v>0</v>
      </c>
      <c r="J22" s="95">
        <f t="shared" si="0"/>
        <v>0</v>
      </c>
      <c r="K22" s="96"/>
      <c r="L22" s="42">
        <v>0</v>
      </c>
      <c r="M22" s="43">
        <v>0</v>
      </c>
      <c r="N22" s="68">
        <f t="shared" si="1"/>
        <v>0</v>
      </c>
    </row>
    <row r="23" spans="2:14" ht="19.5" customHeight="1" x14ac:dyDescent="0.15">
      <c r="B23" s="115"/>
      <c r="C23" s="103" t="s">
        <v>32</v>
      </c>
      <c r="D23" s="93" t="s">
        <v>33</v>
      </c>
      <c r="E23" s="94"/>
      <c r="F23" s="23" t="s">
        <v>23</v>
      </c>
      <c r="G23" s="22">
        <v>29</v>
      </c>
      <c r="H23" s="42">
        <v>0</v>
      </c>
      <c r="I23" s="43">
        <v>0</v>
      </c>
      <c r="J23" s="95">
        <f t="shared" si="0"/>
        <v>0</v>
      </c>
      <c r="K23" s="96"/>
      <c r="L23" s="42">
        <v>0</v>
      </c>
      <c r="M23" s="43">
        <v>0</v>
      </c>
      <c r="N23" s="68">
        <f t="shared" si="1"/>
        <v>0</v>
      </c>
    </row>
    <row r="24" spans="2:14" ht="19.5" customHeight="1" x14ac:dyDescent="0.15">
      <c r="B24" s="115"/>
      <c r="C24" s="103"/>
      <c r="D24" s="93" t="s">
        <v>34</v>
      </c>
      <c r="E24" s="94"/>
      <c r="F24" s="23" t="s">
        <v>23</v>
      </c>
      <c r="G24" s="22">
        <v>25.7</v>
      </c>
      <c r="H24" s="42">
        <v>0</v>
      </c>
      <c r="I24" s="43">
        <v>0</v>
      </c>
      <c r="J24" s="95">
        <f t="shared" si="0"/>
        <v>0</v>
      </c>
      <c r="K24" s="96"/>
      <c r="L24" s="42">
        <v>0</v>
      </c>
      <c r="M24" s="43">
        <v>0</v>
      </c>
      <c r="N24" s="68">
        <f t="shared" si="1"/>
        <v>0</v>
      </c>
    </row>
    <row r="25" spans="2:14" ht="19.5" customHeight="1" x14ac:dyDescent="0.15">
      <c r="B25" s="115"/>
      <c r="C25" s="103"/>
      <c r="D25" s="93" t="s">
        <v>35</v>
      </c>
      <c r="E25" s="94"/>
      <c r="F25" s="23" t="s">
        <v>23</v>
      </c>
      <c r="G25" s="22">
        <v>26.9</v>
      </c>
      <c r="H25" s="42">
        <v>0</v>
      </c>
      <c r="I25" s="43">
        <v>0</v>
      </c>
      <c r="J25" s="95">
        <f t="shared" si="0"/>
        <v>0</v>
      </c>
      <c r="K25" s="96"/>
      <c r="L25" s="42">
        <v>0</v>
      </c>
      <c r="M25" s="43">
        <v>0</v>
      </c>
      <c r="N25" s="68">
        <f t="shared" si="1"/>
        <v>0</v>
      </c>
    </row>
    <row r="26" spans="2:14" ht="19.5" customHeight="1" x14ac:dyDescent="0.15">
      <c r="B26" s="115"/>
      <c r="C26" s="93" t="s">
        <v>36</v>
      </c>
      <c r="D26" s="97"/>
      <c r="E26" s="94"/>
      <c r="F26" s="24" t="s">
        <v>23</v>
      </c>
      <c r="G26" s="22">
        <v>29.4</v>
      </c>
      <c r="H26" s="42">
        <v>0</v>
      </c>
      <c r="I26" s="43">
        <v>0</v>
      </c>
      <c r="J26" s="95">
        <f t="shared" si="0"/>
        <v>0</v>
      </c>
      <c r="K26" s="96"/>
      <c r="L26" s="42">
        <v>0</v>
      </c>
      <c r="M26" s="43">
        <v>0</v>
      </c>
      <c r="N26" s="68">
        <f t="shared" si="1"/>
        <v>0</v>
      </c>
    </row>
    <row r="27" spans="2:14" ht="19.5" customHeight="1" x14ac:dyDescent="0.15">
      <c r="B27" s="115"/>
      <c r="C27" s="93" t="s">
        <v>37</v>
      </c>
      <c r="D27" s="97"/>
      <c r="E27" s="94"/>
      <c r="F27" s="21" t="s">
        <v>23</v>
      </c>
      <c r="G27" s="22">
        <v>37.299999999999997</v>
      </c>
      <c r="H27" s="42">
        <v>0</v>
      </c>
      <c r="I27" s="43">
        <v>0</v>
      </c>
      <c r="J27" s="95">
        <f t="shared" si="0"/>
        <v>0</v>
      </c>
      <c r="K27" s="96"/>
      <c r="L27" s="42">
        <v>0</v>
      </c>
      <c r="M27" s="43">
        <v>0</v>
      </c>
      <c r="N27" s="68">
        <f t="shared" si="1"/>
        <v>0</v>
      </c>
    </row>
    <row r="28" spans="2:14" ht="19.5" customHeight="1" x14ac:dyDescent="0.15">
      <c r="B28" s="115"/>
      <c r="C28" s="93" t="s">
        <v>38</v>
      </c>
      <c r="D28" s="97"/>
      <c r="E28" s="94"/>
      <c r="F28" s="21" t="s">
        <v>28</v>
      </c>
      <c r="G28" s="22">
        <v>21.1</v>
      </c>
      <c r="H28" s="42">
        <v>0</v>
      </c>
      <c r="I28" s="43">
        <v>0</v>
      </c>
      <c r="J28" s="95">
        <f t="shared" si="0"/>
        <v>0</v>
      </c>
      <c r="K28" s="96"/>
      <c r="L28" s="42">
        <v>0</v>
      </c>
      <c r="M28" s="43">
        <v>0</v>
      </c>
      <c r="N28" s="68">
        <f t="shared" si="1"/>
        <v>0</v>
      </c>
    </row>
    <row r="29" spans="2:14" ht="19.5" customHeight="1" x14ac:dyDescent="0.15">
      <c r="B29" s="115"/>
      <c r="C29" s="93" t="s">
        <v>39</v>
      </c>
      <c r="D29" s="97"/>
      <c r="E29" s="94"/>
      <c r="F29" s="21" t="s">
        <v>28</v>
      </c>
      <c r="G29" s="22">
        <v>3.41</v>
      </c>
      <c r="H29" s="42">
        <v>0</v>
      </c>
      <c r="I29" s="43">
        <v>0</v>
      </c>
      <c r="J29" s="95">
        <f t="shared" si="0"/>
        <v>0</v>
      </c>
      <c r="K29" s="96"/>
      <c r="L29" s="42">
        <v>0</v>
      </c>
      <c r="M29" s="43">
        <v>0</v>
      </c>
      <c r="N29" s="68">
        <f t="shared" si="1"/>
        <v>0</v>
      </c>
    </row>
    <row r="30" spans="2:14" ht="19.5" customHeight="1" x14ac:dyDescent="0.15">
      <c r="B30" s="115"/>
      <c r="C30" s="93" t="s">
        <v>40</v>
      </c>
      <c r="D30" s="97"/>
      <c r="E30" s="94"/>
      <c r="F30" s="21" t="s">
        <v>28</v>
      </c>
      <c r="G30" s="22">
        <v>8.41</v>
      </c>
      <c r="H30" s="42">
        <v>0</v>
      </c>
      <c r="I30" s="43">
        <v>0</v>
      </c>
      <c r="J30" s="95">
        <f t="shared" si="0"/>
        <v>0</v>
      </c>
      <c r="K30" s="96"/>
      <c r="L30" s="42">
        <v>0</v>
      </c>
      <c r="M30" s="43">
        <v>0</v>
      </c>
      <c r="N30" s="68">
        <f t="shared" si="1"/>
        <v>0</v>
      </c>
    </row>
    <row r="31" spans="2:14" ht="19.5" customHeight="1" x14ac:dyDescent="0.15">
      <c r="B31" s="115"/>
      <c r="C31" s="101" t="s">
        <v>41</v>
      </c>
      <c r="D31" s="93" t="s">
        <v>42</v>
      </c>
      <c r="E31" s="94"/>
      <c r="F31" s="21" t="s">
        <v>28</v>
      </c>
      <c r="G31" s="25"/>
      <c r="H31" s="42">
        <v>0</v>
      </c>
      <c r="I31" s="43">
        <v>0</v>
      </c>
      <c r="J31" s="95">
        <f t="shared" si="0"/>
        <v>0</v>
      </c>
      <c r="K31" s="96"/>
      <c r="L31" s="42">
        <v>0</v>
      </c>
      <c r="M31" s="43">
        <v>0</v>
      </c>
      <c r="N31" s="68">
        <f t="shared" si="1"/>
        <v>0</v>
      </c>
    </row>
    <row r="32" spans="2:14" ht="19.5" customHeight="1" x14ac:dyDescent="0.15">
      <c r="B32" s="115"/>
      <c r="C32" s="108"/>
      <c r="D32" s="93"/>
      <c r="E32" s="94"/>
      <c r="F32" s="21"/>
      <c r="G32" s="25"/>
      <c r="H32" s="42">
        <v>0</v>
      </c>
      <c r="I32" s="43">
        <v>0</v>
      </c>
      <c r="J32" s="95">
        <f t="shared" si="0"/>
        <v>0</v>
      </c>
      <c r="K32" s="96"/>
      <c r="L32" s="42">
        <v>0</v>
      </c>
      <c r="M32" s="43">
        <v>0</v>
      </c>
      <c r="N32" s="68">
        <f t="shared" si="1"/>
        <v>0</v>
      </c>
    </row>
    <row r="33" spans="2:16" ht="19.5" customHeight="1" x14ac:dyDescent="0.15">
      <c r="B33" s="115"/>
      <c r="C33" s="102"/>
      <c r="D33" s="93"/>
      <c r="E33" s="94"/>
      <c r="F33" s="21"/>
      <c r="G33" s="25"/>
      <c r="H33" s="42">
        <v>0</v>
      </c>
      <c r="I33" s="43">
        <v>0</v>
      </c>
      <c r="J33" s="95">
        <f t="shared" si="0"/>
        <v>0</v>
      </c>
      <c r="K33" s="96"/>
      <c r="L33" s="42">
        <v>0</v>
      </c>
      <c r="M33" s="43">
        <v>0</v>
      </c>
      <c r="N33" s="68">
        <f t="shared" si="1"/>
        <v>0</v>
      </c>
    </row>
    <row r="34" spans="2:16" ht="19.5" customHeight="1" x14ac:dyDescent="0.15">
      <c r="B34" s="115"/>
      <c r="C34" s="93" t="s">
        <v>43</v>
      </c>
      <c r="D34" s="97"/>
      <c r="E34" s="94"/>
      <c r="F34" s="21" t="s">
        <v>44</v>
      </c>
      <c r="G34" s="22">
        <v>1.02</v>
      </c>
      <c r="H34" s="42">
        <v>0</v>
      </c>
      <c r="I34" s="43">
        <v>0</v>
      </c>
      <c r="J34" s="95">
        <f t="shared" si="0"/>
        <v>0</v>
      </c>
      <c r="K34" s="96"/>
      <c r="L34" s="42">
        <v>0</v>
      </c>
      <c r="M34" s="43">
        <v>0</v>
      </c>
      <c r="N34" s="68">
        <f t="shared" si="1"/>
        <v>0</v>
      </c>
    </row>
    <row r="35" spans="2:16" ht="19.5" customHeight="1" x14ac:dyDescent="0.15">
      <c r="B35" s="115"/>
      <c r="C35" s="93" t="s">
        <v>45</v>
      </c>
      <c r="D35" s="97"/>
      <c r="E35" s="94"/>
      <c r="F35" s="21" t="s">
        <v>44</v>
      </c>
      <c r="G35" s="22">
        <v>1.36</v>
      </c>
      <c r="H35" s="42">
        <v>0</v>
      </c>
      <c r="I35" s="43">
        <v>0</v>
      </c>
      <c r="J35" s="95">
        <f t="shared" si="0"/>
        <v>0</v>
      </c>
      <c r="K35" s="96"/>
      <c r="L35" s="42">
        <v>0</v>
      </c>
      <c r="M35" s="43">
        <v>0</v>
      </c>
      <c r="N35" s="68">
        <f t="shared" si="1"/>
        <v>0</v>
      </c>
    </row>
    <row r="36" spans="2:16" ht="19.5" customHeight="1" x14ac:dyDescent="0.15">
      <c r="B36" s="115"/>
      <c r="C36" s="93" t="s">
        <v>46</v>
      </c>
      <c r="D36" s="97"/>
      <c r="E36" s="94"/>
      <c r="F36" s="21" t="s">
        <v>44</v>
      </c>
      <c r="G36" s="22">
        <v>1.36</v>
      </c>
      <c r="H36" s="42">
        <v>0</v>
      </c>
      <c r="I36" s="43">
        <v>0</v>
      </c>
      <c r="J36" s="95">
        <f t="shared" si="0"/>
        <v>0</v>
      </c>
      <c r="K36" s="96"/>
      <c r="L36" s="42">
        <v>0</v>
      </c>
      <c r="M36" s="43">
        <v>0</v>
      </c>
      <c r="N36" s="68">
        <f t="shared" si="1"/>
        <v>0</v>
      </c>
    </row>
    <row r="37" spans="2:16" ht="19.5" customHeight="1" x14ac:dyDescent="0.15">
      <c r="B37" s="116"/>
      <c r="C37" s="93" t="s">
        <v>47</v>
      </c>
      <c r="D37" s="97"/>
      <c r="E37" s="94"/>
      <c r="F37" s="21" t="s">
        <v>44</v>
      </c>
      <c r="G37" s="22">
        <v>1.36</v>
      </c>
      <c r="H37" s="42">
        <v>0</v>
      </c>
      <c r="I37" s="43">
        <v>0</v>
      </c>
      <c r="J37" s="95">
        <f t="shared" si="0"/>
        <v>0</v>
      </c>
      <c r="K37" s="96"/>
      <c r="L37" s="42">
        <v>0</v>
      </c>
      <c r="M37" s="43">
        <v>0</v>
      </c>
      <c r="N37" s="68">
        <f t="shared" si="1"/>
        <v>0</v>
      </c>
    </row>
    <row r="38" spans="2:16" ht="19.5" customHeight="1" x14ac:dyDescent="0.15">
      <c r="B38" s="105" t="s">
        <v>48</v>
      </c>
      <c r="C38" s="101" t="s">
        <v>73</v>
      </c>
      <c r="D38" s="14" t="s">
        <v>49</v>
      </c>
      <c r="E38" s="15"/>
      <c r="F38" s="21" t="s">
        <v>85</v>
      </c>
      <c r="G38" s="22">
        <v>9.9700000000000006</v>
      </c>
      <c r="H38" s="42">
        <v>24000</v>
      </c>
      <c r="I38" s="43">
        <v>2000</v>
      </c>
      <c r="J38" s="95">
        <f t="shared" si="0"/>
        <v>219340</v>
      </c>
      <c r="K38" s="96"/>
      <c r="L38" s="42">
        <v>21530</v>
      </c>
      <c r="M38" s="43">
        <v>2000</v>
      </c>
      <c r="N38" s="68">
        <f t="shared" si="1"/>
        <v>194714.1</v>
      </c>
    </row>
    <row r="39" spans="2:16" ht="19.5" customHeight="1" x14ac:dyDescent="0.15">
      <c r="B39" s="106"/>
      <c r="C39" s="108"/>
      <c r="D39" s="16"/>
      <c r="E39" s="17" t="s">
        <v>72</v>
      </c>
      <c r="F39" s="21" t="s">
        <v>50</v>
      </c>
      <c r="G39" s="22">
        <v>9.9700000000000006</v>
      </c>
      <c r="H39" s="42">
        <v>16800</v>
      </c>
      <c r="I39" s="44">
        <v>700</v>
      </c>
      <c r="J39" s="95">
        <f t="shared" si="0"/>
        <v>160517</v>
      </c>
      <c r="K39" s="96"/>
      <c r="L39" s="42">
        <v>14952</v>
      </c>
      <c r="M39" s="44">
        <v>700</v>
      </c>
      <c r="N39" s="68">
        <f t="shared" si="1"/>
        <v>142092.44</v>
      </c>
      <c r="O39" s="35" t="s">
        <v>69</v>
      </c>
      <c r="P39" s="35"/>
    </row>
    <row r="40" spans="2:16" ht="19.5" customHeight="1" x14ac:dyDescent="0.15">
      <c r="B40" s="106"/>
      <c r="C40" s="108"/>
      <c r="D40" s="18"/>
      <c r="E40" s="17" t="s">
        <v>70</v>
      </c>
      <c r="F40" s="21" t="s">
        <v>50</v>
      </c>
      <c r="G40" s="22">
        <v>9.9700000000000006</v>
      </c>
      <c r="H40" s="42">
        <f>H38-H39</f>
        <v>7200</v>
      </c>
      <c r="I40" s="44">
        <f>I38-I39</f>
        <v>1300</v>
      </c>
      <c r="J40" s="95">
        <f t="shared" si="0"/>
        <v>58823</v>
      </c>
      <c r="K40" s="96"/>
      <c r="L40" s="42">
        <f>L38-L39</f>
        <v>6578</v>
      </c>
      <c r="M40" s="44">
        <f>M38-M39</f>
        <v>1300</v>
      </c>
      <c r="N40" s="68">
        <f t="shared" si="1"/>
        <v>52621.66</v>
      </c>
      <c r="O40" s="35" t="s">
        <v>69</v>
      </c>
      <c r="P40" s="35"/>
    </row>
    <row r="41" spans="2:16" ht="19.5" customHeight="1" x14ac:dyDescent="0.15">
      <c r="B41" s="106"/>
      <c r="C41" s="102"/>
      <c r="D41" s="93" t="s">
        <v>51</v>
      </c>
      <c r="E41" s="94"/>
      <c r="F41" s="21" t="s">
        <v>50</v>
      </c>
      <c r="G41" s="22">
        <v>9.2799999999999994</v>
      </c>
      <c r="H41" s="42">
        <v>5000</v>
      </c>
      <c r="I41" s="43">
        <v>0</v>
      </c>
      <c r="J41" s="95">
        <f>(H41-I41)*$G41</f>
        <v>46400</v>
      </c>
      <c r="K41" s="96"/>
      <c r="L41" s="42">
        <v>4500</v>
      </c>
      <c r="M41" s="43">
        <v>0</v>
      </c>
      <c r="N41" s="68">
        <f t="shared" si="1"/>
        <v>41760</v>
      </c>
      <c r="O41" s="36"/>
      <c r="P41" s="36"/>
    </row>
    <row r="42" spans="2:16" ht="19.5" customHeight="1" x14ac:dyDescent="0.15">
      <c r="B42" s="106"/>
      <c r="C42" s="101" t="s">
        <v>52</v>
      </c>
      <c r="D42" s="93" t="s">
        <v>53</v>
      </c>
      <c r="E42" s="94"/>
      <c r="F42" s="21" t="s">
        <v>50</v>
      </c>
      <c r="G42" s="22">
        <v>9.76</v>
      </c>
      <c r="H42" s="42">
        <v>0</v>
      </c>
      <c r="I42" s="43">
        <v>0</v>
      </c>
      <c r="J42" s="95">
        <f t="shared" si="0"/>
        <v>0</v>
      </c>
      <c r="K42" s="96"/>
      <c r="L42" s="42">
        <v>0</v>
      </c>
      <c r="M42" s="43">
        <v>0</v>
      </c>
      <c r="N42" s="68">
        <f t="shared" si="1"/>
        <v>0</v>
      </c>
      <c r="O42" s="36"/>
      <c r="P42" s="36"/>
    </row>
    <row r="43" spans="2:16" ht="20.100000000000001" customHeight="1" x14ac:dyDescent="0.15">
      <c r="B43" s="106"/>
      <c r="C43" s="102"/>
      <c r="D43" s="93" t="s">
        <v>60</v>
      </c>
      <c r="E43" s="94"/>
      <c r="F43" s="21" t="s">
        <v>50</v>
      </c>
      <c r="G43" s="26">
        <v>9.76</v>
      </c>
      <c r="H43" s="42">
        <v>0</v>
      </c>
      <c r="I43" s="43">
        <v>0</v>
      </c>
      <c r="J43" s="95">
        <f>(-I43)*$G43</f>
        <v>0</v>
      </c>
      <c r="K43" s="96"/>
      <c r="L43" s="42">
        <v>0</v>
      </c>
      <c r="M43" s="43">
        <v>0</v>
      </c>
      <c r="N43" s="68">
        <f>(-M43)*$G43</f>
        <v>0</v>
      </c>
      <c r="O43" s="36"/>
      <c r="P43" s="36"/>
    </row>
    <row r="44" spans="2:16" ht="24" customHeight="1" thickBot="1" x14ac:dyDescent="0.2">
      <c r="B44" s="107"/>
      <c r="C44" s="84" t="s">
        <v>54</v>
      </c>
      <c r="D44" s="84"/>
      <c r="E44" s="85"/>
      <c r="F44" s="21" t="s">
        <v>50</v>
      </c>
      <c r="G44" s="21" t="s">
        <v>55</v>
      </c>
      <c r="H44" s="27">
        <f>SUM(H38,H41,H42)</f>
        <v>29000</v>
      </c>
      <c r="I44" s="28">
        <f>SUM(I38,I41,I42)</f>
        <v>2000</v>
      </c>
      <c r="J44" s="86">
        <f>J38+J41+J42-J43</f>
        <v>265740</v>
      </c>
      <c r="K44" s="87"/>
      <c r="L44" s="39">
        <f>SUM(L38,L41,L42)</f>
        <v>26030</v>
      </c>
      <c r="M44" s="40">
        <f>SUM(M38,M41,M42)</f>
        <v>2000</v>
      </c>
      <c r="N44" s="69">
        <f>N38+N41+N42-N43</f>
        <v>236474.1</v>
      </c>
      <c r="O44" s="37"/>
      <c r="P44" s="38"/>
    </row>
    <row r="45" spans="2:16" ht="22.5" customHeight="1" thickTop="1" x14ac:dyDescent="0.15">
      <c r="B45" s="88" t="s">
        <v>58</v>
      </c>
      <c r="C45" s="89"/>
      <c r="D45" s="89"/>
      <c r="E45" s="90"/>
      <c r="F45" s="29" t="s">
        <v>56</v>
      </c>
      <c r="G45" s="30"/>
      <c r="H45" s="31"/>
      <c r="I45" s="32"/>
      <c r="J45" s="91">
        <f>SUM(J9:K37)+SUM(J38:K43)-SUM(J39:K40)</f>
        <v>1309301.3999999999</v>
      </c>
      <c r="K45" s="92"/>
      <c r="L45" s="31"/>
      <c r="M45" s="32"/>
      <c r="N45" s="72">
        <f>SUM(N9:N37)+SUM(N38:N43)-SUM(N39:N40)</f>
        <v>1196235.5</v>
      </c>
      <c r="O45" s="63"/>
      <c r="P45" s="36"/>
    </row>
    <row r="46" spans="2:16" ht="24" customHeight="1" x14ac:dyDescent="0.15">
      <c r="B46" s="98" t="s">
        <v>59</v>
      </c>
      <c r="C46" s="99"/>
      <c r="D46" s="99"/>
      <c r="E46" s="100"/>
      <c r="F46" s="64" t="s">
        <v>86</v>
      </c>
      <c r="G46" s="33"/>
      <c r="H46" s="55" t="s">
        <v>80</v>
      </c>
      <c r="I46" s="34"/>
      <c r="J46" s="136">
        <f>ROUND(J45*0.0258,1)</f>
        <v>33780</v>
      </c>
      <c r="K46" s="137"/>
      <c r="L46" s="55" t="s">
        <v>82</v>
      </c>
      <c r="M46" s="34"/>
      <c r="N46" s="73">
        <f>ROUND(N45*0.0258,1)</f>
        <v>30862.9</v>
      </c>
      <c r="O46" s="36"/>
      <c r="P46" s="36"/>
    </row>
    <row r="47" spans="2:16" ht="10.5" customHeight="1" thickBot="1" x14ac:dyDescent="0.2">
      <c r="B47" s="7"/>
      <c r="C47" s="51"/>
      <c r="D47" s="51"/>
      <c r="E47" s="51"/>
      <c r="F47" s="51"/>
      <c r="G47" s="65"/>
      <c r="H47" s="66"/>
      <c r="I47" s="67"/>
      <c r="J47" s="47"/>
      <c r="K47" s="7"/>
      <c r="L47" s="7"/>
      <c r="M47" s="7"/>
      <c r="N47" s="7"/>
    </row>
    <row r="48" spans="2:16" ht="23.25" customHeight="1" thickBot="1" x14ac:dyDescent="0.2">
      <c r="B48" s="7"/>
      <c r="C48" s="51" t="s">
        <v>78</v>
      </c>
      <c r="D48" s="51"/>
      <c r="E48" s="51"/>
      <c r="F48" s="51"/>
      <c r="G48" s="50"/>
      <c r="H48" s="134">
        <v>506700000</v>
      </c>
      <c r="I48" s="135"/>
      <c r="J48" s="49" t="s">
        <v>77</v>
      </c>
      <c r="K48" s="48"/>
      <c r="L48" s="117">
        <f>ROUND((H48/J46),1)</f>
        <v>15000</v>
      </c>
      <c r="M48" s="118"/>
      <c r="N48" s="52" t="s">
        <v>79</v>
      </c>
    </row>
    <row r="49" spans="2:16" ht="19.5" customHeight="1" x14ac:dyDescent="0.15">
      <c r="B49" s="2"/>
      <c r="C49" s="12" t="s">
        <v>68</v>
      </c>
      <c r="D49" s="3" t="s">
        <v>64</v>
      </c>
      <c r="E49" s="3"/>
      <c r="F49" s="3"/>
      <c r="G49" s="3"/>
      <c r="H49" s="3"/>
      <c r="I49" s="3"/>
      <c r="J49" s="3"/>
      <c r="K49" s="3"/>
      <c r="L49" s="4"/>
      <c r="M49" s="4"/>
      <c r="N49" s="4"/>
      <c r="O49" s="36"/>
      <c r="P49" s="36"/>
    </row>
    <row r="50" spans="2:16" ht="14.25" customHeight="1" x14ac:dyDescent="0.15">
      <c r="B50" s="5"/>
      <c r="C50" s="6" t="s">
        <v>61</v>
      </c>
      <c r="D50" s="6" t="s">
        <v>65</v>
      </c>
      <c r="E50" s="6"/>
      <c r="F50" s="5"/>
      <c r="G50" s="5"/>
      <c r="H50" s="5"/>
      <c r="I50" s="5"/>
      <c r="J50" s="5"/>
      <c r="K50" s="5"/>
      <c r="L50" s="5"/>
      <c r="M50" s="5"/>
      <c r="N50" s="5"/>
      <c r="O50" s="36"/>
      <c r="P50" s="36"/>
    </row>
    <row r="51" spans="2:16" ht="14.25" customHeight="1" x14ac:dyDescent="0.15">
      <c r="B51" s="7"/>
      <c r="C51" s="7" t="s">
        <v>61</v>
      </c>
      <c r="D51" s="7" t="s">
        <v>66</v>
      </c>
      <c r="E51" s="7"/>
      <c r="F51" s="7"/>
      <c r="G51" s="7"/>
      <c r="H51" s="7"/>
      <c r="I51" s="7"/>
      <c r="J51" s="7"/>
      <c r="K51" s="7"/>
      <c r="L51" s="7"/>
      <c r="M51" s="7"/>
      <c r="N51" s="7"/>
      <c r="O51" s="36"/>
      <c r="P51" s="36"/>
    </row>
    <row r="52" spans="2:16" ht="14.25" customHeight="1" x14ac:dyDescent="0.15">
      <c r="B52" s="7"/>
      <c r="C52" s="7" t="s">
        <v>61</v>
      </c>
      <c r="D52" s="7" t="s">
        <v>67</v>
      </c>
      <c r="E52" s="7"/>
      <c r="F52" s="7"/>
      <c r="G52" s="7"/>
      <c r="H52" s="7"/>
      <c r="I52" s="7"/>
      <c r="J52" s="7"/>
      <c r="K52" s="7"/>
      <c r="L52" s="7"/>
      <c r="M52" s="7"/>
      <c r="N52" s="7"/>
      <c r="O52" s="36"/>
      <c r="P52" s="36"/>
    </row>
    <row r="53" spans="2:16" ht="14.25" customHeight="1" x14ac:dyDescent="0.15">
      <c r="B53" s="7"/>
      <c r="C53" s="11" t="s">
        <v>61</v>
      </c>
      <c r="D53" s="7" t="s">
        <v>62</v>
      </c>
      <c r="E53" s="7"/>
      <c r="F53" s="7"/>
      <c r="G53" s="7"/>
      <c r="H53" s="7"/>
      <c r="I53" s="7"/>
      <c r="J53" s="7"/>
      <c r="K53" s="7"/>
      <c r="L53" s="7"/>
      <c r="M53" s="7"/>
      <c r="N53" s="7"/>
      <c r="O53" s="36"/>
      <c r="P53" s="36"/>
    </row>
    <row r="54" spans="2:16" ht="12" customHeight="1" x14ac:dyDescent="0.15">
      <c r="B54" s="7"/>
      <c r="C54" s="11" t="s">
        <v>61</v>
      </c>
      <c r="D54" s="7" t="s">
        <v>63</v>
      </c>
      <c r="E54" s="7"/>
      <c r="F54" s="7"/>
      <c r="G54" s="7"/>
      <c r="H54" s="7"/>
      <c r="I54" s="7"/>
      <c r="J54" s="7"/>
      <c r="K54" s="7"/>
      <c r="L54" s="7"/>
      <c r="M54" s="7"/>
      <c r="N54" s="7"/>
      <c r="O54" s="36"/>
      <c r="P54" s="36"/>
    </row>
    <row r="55" spans="2:16" ht="13.5" customHeight="1" x14ac:dyDescent="0.15">
      <c r="B55" s="7"/>
      <c r="C55" s="7"/>
      <c r="D55" s="7"/>
      <c r="E55" s="7"/>
      <c r="F55" s="7"/>
      <c r="G55" s="7"/>
      <c r="H55" s="7"/>
      <c r="I55" s="7"/>
      <c r="J55" s="7"/>
      <c r="K55" s="7"/>
      <c r="L55" s="7"/>
      <c r="M55" s="7"/>
      <c r="N55" s="7"/>
      <c r="O55" s="36"/>
      <c r="P55" s="36"/>
    </row>
    <row r="56" spans="2:16" ht="6.75" customHeight="1" thickBot="1" x14ac:dyDescent="0.2">
      <c r="B56" s="7"/>
      <c r="C56" s="7"/>
      <c r="D56" s="7"/>
      <c r="E56" s="7"/>
      <c r="F56" s="7"/>
      <c r="G56" s="7"/>
      <c r="H56" s="7"/>
      <c r="I56" s="7"/>
      <c r="J56" s="7"/>
      <c r="K56" s="7"/>
      <c r="L56" s="7"/>
      <c r="M56" s="7"/>
      <c r="N56" s="7"/>
      <c r="O56" s="36"/>
      <c r="P56" s="36"/>
    </row>
    <row r="57" spans="2:16" ht="21" customHeight="1" x14ac:dyDescent="0.15">
      <c r="B57" s="7"/>
      <c r="C57" s="9" t="s">
        <v>57</v>
      </c>
      <c r="D57" s="9"/>
      <c r="E57" s="9"/>
      <c r="F57" s="9"/>
      <c r="G57" s="53" t="s">
        <v>83</v>
      </c>
      <c r="H57" s="70">
        <f>ROUND((J46-N46)/J46*100,1)</f>
        <v>8.6</v>
      </c>
      <c r="I57" s="41" t="s">
        <v>75</v>
      </c>
      <c r="J57" s="46" t="s">
        <v>84</v>
      </c>
      <c r="K57" s="9"/>
      <c r="L57" s="7"/>
      <c r="M57" s="7"/>
      <c r="N57" s="7"/>
      <c r="O57" s="36"/>
      <c r="P57" s="36"/>
    </row>
    <row r="58" spans="2:16" ht="21" customHeight="1" thickBot="1" x14ac:dyDescent="0.2">
      <c r="B58" s="7"/>
      <c r="C58" s="9"/>
      <c r="D58" s="9"/>
      <c r="E58" s="9"/>
      <c r="F58" s="9"/>
      <c r="G58" s="54" t="s">
        <v>81</v>
      </c>
      <c r="H58" s="71">
        <f>ROUND(J46-N46,1)</f>
        <v>2917.1</v>
      </c>
      <c r="I58" s="10" t="s">
        <v>76</v>
      </c>
      <c r="J58" s="46" t="s">
        <v>90</v>
      </c>
      <c r="K58" s="9"/>
      <c r="L58" s="7"/>
      <c r="M58" s="7"/>
      <c r="N58" s="7"/>
      <c r="O58" s="36"/>
      <c r="P58" s="36"/>
    </row>
    <row r="59" spans="2:16" ht="7.5" customHeight="1" x14ac:dyDescent="0.15">
      <c r="B59" s="7"/>
      <c r="C59" s="7"/>
      <c r="D59" s="7"/>
      <c r="E59" s="7"/>
      <c r="F59" s="7"/>
      <c r="G59" s="7"/>
      <c r="H59" s="7"/>
      <c r="I59" s="7"/>
      <c r="J59" s="7"/>
      <c r="K59" s="7"/>
      <c r="L59" s="7"/>
      <c r="M59" s="7"/>
      <c r="N59" s="7"/>
      <c r="O59" s="36"/>
      <c r="P59" s="36"/>
    </row>
    <row r="60" spans="2:16" ht="10.5" customHeight="1" x14ac:dyDescent="0.15">
      <c r="B60" s="8"/>
      <c r="C60" s="8"/>
      <c r="D60" s="8"/>
      <c r="E60" s="8"/>
      <c r="F60" s="8"/>
      <c r="G60" s="7"/>
      <c r="H60" s="8"/>
      <c r="I60" s="8"/>
      <c r="J60" s="8"/>
      <c r="K60" s="8"/>
      <c r="L60" s="8"/>
      <c r="M60" s="8"/>
      <c r="N60" s="8"/>
    </row>
  </sheetData>
  <mergeCells count="94">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C37:E37"/>
    <mergeCell ref="J37:K37"/>
    <mergeCell ref="B3:D3"/>
    <mergeCell ref="B38:B44"/>
    <mergeCell ref="C38:C41"/>
    <mergeCell ref="J38:K38"/>
    <mergeCell ref="J39:K39"/>
    <mergeCell ref="J40:K40"/>
    <mergeCell ref="D41:E41"/>
    <mergeCell ref="D25:E25"/>
    <mergeCell ref="J25:K25"/>
    <mergeCell ref="C26:E26"/>
    <mergeCell ref="J26:K26"/>
    <mergeCell ref="C23:C25"/>
    <mergeCell ref="D23:E23"/>
    <mergeCell ref="J23:K23"/>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5"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2019-07-29T06:17:54Z</dcterms:modified>
</cp:coreProperties>
</file>