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/>
  <xr:revisionPtr revIDLastSave="0" documentId="13_ncr:1_{5DFE2CDB-D306-4E06-9A17-D9EE80EEEBEA}" xr6:coauthVersionLast="45" xr6:coauthVersionMax="45" xr10:uidLastSave="{00000000-0000-0000-0000-000000000000}"/>
  <workbookProtection workbookAlgorithmName="SHA-512" workbookHashValue="YhUHqtaLUJYc/pvbweYcoa7in4PjyopRcMBg3KIj5uiCpdavlE5ybohIjMNk85b5R542JbhLt4W88ToKTnBoZw==" workbookSaltValue="SW7VyRYPLVMwT7w8UJ4w/g==" workbookSpinCount="100000" lockStructure="1"/>
  <bookViews>
    <workbookView xWindow="-120" yWindow="-120" windowWidth="29040" windowHeight="15840" tabRatio="609" xr2:uid="{00000000-000D-0000-FFFF-FFFF00000000}"/>
  </bookViews>
  <sheets>
    <sheet name="入力例" sheetId="22" r:id="rId1"/>
    <sheet name="製品型番リスト (循環加温式ヒートポンプ)" sheetId="18" r:id="rId2"/>
    <sheet name="プルダウン" sheetId="19" state="hidden" r:id="rId3"/>
    <sheet name="基準値" sheetId="20" r:id="rId4"/>
    <sheet name="登録申請メールテンプレート" sheetId="21" r:id="rId5"/>
  </sheets>
  <externalReferences>
    <externalReference r:id="rId6"/>
    <externalReference r:id="rId7"/>
  </externalReferences>
  <definedNames>
    <definedName name="_" localSheetId="1">'製品型番リスト (循環加温式ヒートポンプ)'!#REF!</definedName>
    <definedName name="_" localSheetId="4">#REF!</definedName>
    <definedName name="_" localSheetId="0">入力例!#REF!</definedName>
    <definedName name="_">#REF!</definedName>
    <definedName name="_xlnm._FilterDatabase" localSheetId="1" hidden="1">'製品型番リスト (循環加温式ヒートポンプ)'!$A$12:$AK$12</definedName>
    <definedName name="_xlnm._FilterDatabase" localSheetId="0" hidden="1">入力例!$A$12:$AK$12</definedName>
    <definedName name="_xlnm.Print_Area" localSheetId="3">基準値!$A$1:$J$26</definedName>
    <definedName name="_xlnm.Print_Area" localSheetId="1">'製品型番リスト (循環加温式ヒートポンプ)'!$A$1:$AJ$62</definedName>
    <definedName name="_xlnm.Print_Area" localSheetId="4">登録申請メールテンプレート!$A$1:$B$28</definedName>
    <definedName name="_xlnm.Print_Area" localSheetId="0">入力例!$A$1:$AJ$62</definedName>
    <definedName name="_xlnm.Print_Titles" localSheetId="1">'製品型番リスト (循環加温式ヒートポンプ)'!$1:$11</definedName>
    <definedName name="_xlnm.Print_Titles" localSheetId="0">入力例!$1:$11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62" i="18" l="1"/>
  <c r="AH61" i="18"/>
  <c r="AH60" i="18"/>
  <c r="AH59" i="18"/>
  <c r="AH58" i="18"/>
  <c r="AH57" i="18"/>
  <c r="AH56" i="18"/>
  <c r="AH55" i="18"/>
  <c r="AH54" i="18"/>
  <c r="AH53" i="18"/>
  <c r="AH52" i="18"/>
  <c r="AH51" i="18"/>
  <c r="AH50" i="18"/>
  <c r="AH49" i="18"/>
  <c r="AH48" i="18"/>
  <c r="AH47" i="18"/>
  <c r="AH46" i="18"/>
  <c r="AH45" i="18"/>
  <c r="AH44" i="18"/>
  <c r="AH43" i="18"/>
  <c r="AH42" i="18"/>
  <c r="AH41" i="18"/>
  <c r="AH40" i="18"/>
  <c r="AH39" i="18"/>
  <c r="AH38" i="18"/>
  <c r="AH37" i="18"/>
  <c r="AH36" i="18"/>
  <c r="AH35" i="18"/>
  <c r="AH34" i="18"/>
  <c r="AH33" i="18"/>
  <c r="AH32" i="18"/>
  <c r="AH31" i="18"/>
  <c r="AH30" i="18"/>
  <c r="AH29" i="18"/>
  <c r="AH28" i="18"/>
  <c r="AH27" i="18"/>
  <c r="AH26" i="18"/>
  <c r="AH25" i="18"/>
  <c r="AH24" i="18"/>
  <c r="AH23" i="18"/>
  <c r="AH22" i="18"/>
  <c r="AH21" i="18"/>
  <c r="AH20" i="18"/>
  <c r="AH19" i="18"/>
  <c r="AH18" i="18"/>
  <c r="AH17" i="18"/>
  <c r="AH16" i="18"/>
  <c r="AH15" i="18"/>
  <c r="AH14" i="18"/>
  <c r="V14" i="18" l="1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13" i="18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27" i="22"/>
  <c r="V28" i="22"/>
  <c r="V29" i="22"/>
  <c r="V30" i="22"/>
  <c r="V31" i="22"/>
  <c r="V32" i="22"/>
  <c r="V33" i="22"/>
  <c r="V34" i="22"/>
  <c r="V35" i="22"/>
  <c r="V36" i="22"/>
  <c r="V37" i="22"/>
  <c r="V38" i="22"/>
  <c r="V39" i="22"/>
  <c r="V40" i="22"/>
  <c r="V41" i="22"/>
  <c r="V42" i="22"/>
  <c r="V43" i="22"/>
  <c r="V44" i="22"/>
  <c r="V45" i="22"/>
  <c r="V46" i="22"/>
  <c r="V47" i="22"/>
  <c r="V48" i="22"/>
  <c r="V49" i="22"/>
  <c r="V50" i="22"/>
  <c r="V51" i="22"/>
  <c r="V52" i="22"/>
  <c r="V53" i="22"/>
  <c r="V54" i="22"/>
  <c r="V55" i="22"/>
  <c r="V56" i="22"/>
  <c r="V57" i="22"/>
  <c r="V58" i="22"/>
  <c r="V59" i="22"/>
  <c r="V60" i="22"/>
  <c r="V61" i="22"/>
  <c r="V62" i="22"/>
  <c r="V13" i="22"/>
  <c r="A13" i="18" l="1"/>
  <c r="G4" i="22" l="1"/>
  <c r="G4" i="18"/>
  <c r="K13" i="18" l="1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I14" i="18" l="1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13" i="18"/>
  <c r="L6" i="22" l="1"/>
  <c r="L6" i="18"/>
  <c r="H6" i="22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13" i="18"/>
  <c r="H6" i="18"/>
  <c r="AJ62" i="22" l="1"/>
  <c r="AG62" i="22"/>
  <c r="AF62" i="22"/>
  <c r="U62" i="22" s="1"/>
  <c r="AE62" i="22" a="1"/>
  <c r="AE62" i="22" s="1"/>
  <c r="AD62" i="22" a="1"/>
  <c r="AD62" i="22" s="1"/>
  <c r="AC62" i="22" a="1"/>
  <c r="AC62" i="22" s="1"/>
  <c r="Y62" i="22"/>
  <c r="Q62" i="22"/>
  <c r="N62" i="22"/>
  <c r="K62" i="22"/>
  <c r="I62" i="22"/>
  <c r="D62" i="22"/>
  <c r="B62" i="22"/>
  <c r="E62" i="22" s="1"/>
  <c r="A62" i="22"/>
  <c r="AJ61" i="22"/>
  <c r="AG61" i="22"/>
  <c r="AF61" i="22"/>
  <c r="U61" i="22" s="1"/>
  <c r="AE61" i="22"/>
  <c r="AE61" i="22" a="1"/>
  <c r="AD61" i="22" a="1"/>
  <c r="AD61" i="22" s="1"/>
  <c r="AC61" i="22" a="1"/>
  <c r="AC61" i="22" s="1"/>
  <c r="AI61" i="22" s="1"/>
  <c r="Y61" i="22"/>
  <c r="Q61" i="22"/>
  <c r="N61" i="22"/>
  <c r="K61" i="22"/>
  <c r="I61" i="22"/>
  <c r="B61" i="22"/>
  <c r="D61" i="22" s="1"/>
  <c r="A61" i="22"/>
  <c r="AJ60" i="22"/>
  <c r="AG60" i="22"/>
  <c r="AF60" i="22"/>
  <c r="U60" i="22" s="1"/>
  <c r="AE60" i="22"/>
  <c r="AE60" i="22" a="1"/>
  <c r="AD60" i="22"/>
  <c r="AD60" i="22" a="1"/>
  <c r="AC60" i="22" a="1"/>
  <c r="AC60" i="22" s="1"/>
  <c r="AH60" i="22" s="1"/>
  <c r="Y60" i="22"/>
  <c r="Q60" i="22"/>
  <c r="N60" i="22"/>
  <c r="K60" i="22"/>
  <c r="I60" i="22"/>
  <c r="B60" i="22"/>
  <c r="E60" i="22" s="1"/>
  <c r="A60" i="22"/>
  <c r="AJ59" i="22"/>
  <c r="AG59" i="22"/>
  <c r="AF59" i="22"/>
  <c r="U59" i="22" s="1"/>
  <c r="AE59" i="22" a="1"/>
  <c r="AE59" i="22" s="1"/>
  <c r="AD59" i="22" a="1"/>
  <c r="AD59" i="22" s="1"/>
  <c r="AC59" i="22" a="1"/>
  <c r="AC59" i="22" s="1"/>
  <c r="AI59" i="22" s="1"/>
  <c r="Y59" i="22"/>
  <c r="Q59" i="22"/>
  <c r="N59" i="22"/>
  <c r="K59" i="22"/>
  <c r="I59" i="22"/>
  <c r="E59" i="22"/>
  <c r="D59" i="22"/>
  <c r="B59" i="22"/>
  <c r="A59" i="22"/>
  <c r="AJ58" i="22"/>
  <c r="AG58" i="22"/>
  <c r="AF58" i="22"/>
  <c r="U58" i="22" s="1"/>
  <c r="AE58" i="22" a="1"/>
  <c r="AE58" i="22" s="1"/>
  <c r="AD58" i="22" a="1"/>
  <c r="AD58" i="22" s="1"/>
  <c r="AC58" i="22"/>
  <c r="AI58" i="22" s="1"/>
  <c r="AC58" i="22" a="1"/>
  <c r="Y58" i="22"/>
  <c r="Q58" i="22"/>
  <c r="N58" i="22"/>
  <c r="K58" i="22"/>
  <c r="I58" i="22"/>
  <c r="B58" i="22"/>
  <c r="E58" i="22" s="1"/>
  <c r="A58" i="22"/>
  <c r="AJ57" i="22"/>
  <c r="AG57" i="22"/>
  <c r="AF57" i="22"/>
  <c r="U57" i="22" s="1"/>
  <c r="AE57" i="22" a="1"/>
  <c r="AE57" i="22" s="1"/>
  <c r="AD57" i="22" a="1"/>
  <c r="AD57" i="22" s="1"/>
  <c r="AC57" i="22" a="1"/>
  <c r="AC57" i="22" s="1"/>
  <c r="Y57" i="22"/>
  <c r="Q57" i="22"/>
  <c r="N57" i="22"/>
  <c r="K57" i="22"/>
  <c r="I57" i="22"/>
  <c r="B57" i="22"/>
  <c r="A57" i="22"/>
  <c r="AJ56" i="22"/>
  <c r="AG56" i="22"/>
  <c r="AF56" i="22"/>
  <c r="U56" i="22" s="1"/>
  <c r="AE56" i="22" a="1"/>
  <c r="AE56" i="22" s="1"/>
  <c r="AD56" i="22"/>
  <c r="AD56" i="22" a="1"/>
  <c r="AC56" i="22"/>
  <c r="AC56" i="22" a="1"/>
  <c r="Y56" i="22"/>
  <c r="Q56" i="22"/>
  <c r="N56" i="22"/>
  <c r="K56" i="22"/>
  <c r="I56" i="22"/>
  <c r="B56" i="22"/>
  <c r="E56" i="22" s="1"/>
  <c r="A56" i="22"/>
  <c r="AJ55" i="22"/>
  <c r="AG55" i="22"/>
  <c r="AF55" i="22"/>
  <c r="U55" i="22" s="1"/>
  <c r="AE55" i="22" a="1"/>
  <c r="AE55" i="22" s="1"/>
  <c r="AD55" i="22" a="1"/>
  <c r="AD55" i="22" s="1"/>
  <c r="AC55" i="22" a="1"/>
  <c r="AC55" i="22" s="1"/>
  <c r="AI55" i="22" s="1"/>
  <c r="Y55" i="22"/>
  <c r="Q55" i="22"/>
  <c r="N55" i="22"/>
  <c r="K55" i="22"/>
  <c r="I55" i="22"/>
  <c r="E55" i="22"/>
  <c r="B55" i="22"/>
  <c r="D55" i="22" s="1"/>
  <c r="A55" i="22"/>
  <c r="AJ54" i="22"/>
  <c r="AG54" i="22"/>
  <c r="AF54" i="22"/>
  <c r="U54" i="22" s="1"/>
  <c r="AE54" i="22"/>
  <c r="AE54" i="22" a="1"/>
  <c r="AD54" i="22" a="1"/>
  <c r="AD54" i="22" s="1"/>
  <c r="AC54" i="22" a="1"/>
  <c r="AC54" i="22" s="1"/>
  <c r="AH54" i="22" s="1"/>
  <c r="Y54" i="22"/>
  <c r="Q54" i="22"/>
  <c r="N54" i="22"/>
  <c r="K54" i="22"/>
  <c r="I54" i="22"/>
  <c r="B54" i="22"/>
  <c r="E54" i="22" s="1"/>
  <c r="A54" i="22"/>
  <c r="AJ53" i="22"/>
  <c r="AG53" i="22"/>
  <c r="AF53" i="22"/>
  <c r="AE53" i="22" a="1"/>
  <c r="AE53" i="22" s="1"/>
  <c r="AD53" i="22" a="1"/>
  <c r="AD53" i="22" s="1"/>
  <c r="AC53" i="22"/>
  <c r="AI53" i="22" s="1"/>
  <c r="AC53" i="22" a="1"/>
  <c r="Y53" i="22"/>
  <c r="U53" i="22"/>
  <c r="Q53" i="22"/>
  <c r="N53" i="22"/>
  <c r="K53" i="22"/>
  <c r="I53" i="22"/>
  <c r="B53" i="22"/>
  <c r="E53" i="22" s="1"/>
  <c r="A53" i="22"/>
  <c r="AJ52" i="22"/>
  <c r="AI52" i="22"/>
  <c r="AG52" i="22"/>
  <c r="AF52" i="22"/>
  <c r="AE52" i="22" a="1"/>
  <c r="AE52" i="22" s="1"/>
  <c r="AD52" i="22" a="1"/>
  <c r="AD52" i="22" s="1"/>
  <c r="AC52" i="22"/>
  <c r="AH52" i="22" s="1"/>
  <c r="AC52" i="22" a="1"/>
  <c r="Y52" i="22"/>
  <c r="U52" i="22"/>
  <c r="Q52" i="22"/>
  <c r="N52" i="22"/>
  <c r="K52" i="22"/>
  <c r="I52" i="22"/>
  <c r="B52" i="22"/>
  <c r="D52" i="22" s="1"/>
  <c r="A52" i="22"/>
  <c r="AJ51" i="22"/>
  <c r="AG51" i="22"/>
  <c r="AF51" i="22"/>
  <c r="U51" i="22" s="1"/>
  <c r="AE51" i="22" a="1"/>
  <c r="AE51" i="22" s="1"/>
  <c r="AD51" i="22"/>
  <c r="AD51" i="22" a="1"/>
  <c r="AC51" i="22" a="1"/>
  <c r="AC51" i="22" s="1"/>
  <c r="Y51" i="22"/>
  <c r="Q51" i="22"/>
  <c r="N51" i="22"/>
  <c r="K51" i="22"/>
  <c r="I51" i="22"/>
  <c r="B51" i="22"/>
  <c r="A51" i="22"/>
  <c r="AJ50" i="22"/>
  <c r="AG50" i="22"/>
  <c r="AF50" i="22"/>
  <c r="U50" i="22" s="1"/>
  <c r="AE50" i="22" a="1"/>
  <c r="AE50" i="22" s="1"/>
  <c r="AD50" i="22"/>
  <c r="AD50" i="22" a="1"/>
  <c r="AC50" i="22" a="1"/>
  <c r="AC50" i="22" s="1"/>
  <c r="Y50" i="22"/>
  <c r="Q50" i="22"/>
  <c r="N50" i="22"/>
  <c r="K50" i="22"/>
  <c r="I50" i="22"/>
  <c r="D50" i="22"/>
  <c r="B50" i="22"/>
  <c r="E50" i="22" s="1"/>
  <c r="A50" i="22"/>
  <c r="AJ49" i="22"/>
  <c r="AG49" i="22"/>
  <c r="AF49" i="22"/>
  <c r="U49" i="22" s="1"/>
  <c r="AE49" i="22"/>
  <c r="AE49" i="22" a="1"/>
  <c r="AD49" i="22" a="1"/>
  <c r="AD49" i="22" s="1"/>
  <c r="AC49" i="22" a="1"/>
  <c r="AC49" i="22" s="1"/>
  <c r="AI49" i="22" s="1"/>
  <c r="Y49" i="22"/>
  <c r="Q49" i="22"/>
  <c r="N49" i="22"/>
  <c r="K49" i="22"/>
  <c r="I49" i="22"/>
  <c r="B49" i="22"/>
  <c r="D49" i="22" s="1"/>
  <c r="A49" i="22"/>
  <c r="AJ48" i="22"/>
  <c r="AI48" i="22"/>
  <c r="AG48" i="22"/>
  <c r="AF48" i="22"/>
  <c r="U48" i="22" s="1"/>
  <c r="AE48" i="22" a="1"/>
  <c r="AE48" i="22" s="1"/>
  <c r="AD48" i="22"/>
  <c r="AD48" i="22" a="1"/>
  <c r="AC48" i="22" a="1"/>
  <c r="AC48" i="22" s="1"/>
  <c r="AH48" i="22" s="1"/>
  <c r="Y48" i="22"/>
  <c r="Q48" i="22"/>
  <c r="N48" i="22"/>
  <c r="K48" i="22"/>
  <c r="I48" i="22"/>
  <c r="B48" i="22"/>
  <c r="E48" i="22" s="1"/>
  <c r="A48" i="22"/>
  <c r="AJ47" i="22"/>
  <c r="AG47" i="22"/>
  <c r="AF47" i="22"/>
  <c r="AE47" i="22" a="1"/>
  <c r="AE47" i="22" s="1"/>
  <c r="AD47" i="22" a="1"/>
  <c r="AD47" i="22" s="1"/>
  <c r="AC47" i="22" a="1"/>
  <c r="AC47" i="22" s="1"/>
  <c r="AI47" i="22" s="1"/>
  <c r="Y47" i="22"/>
  <c r="U47" i="22"/>
  <c r="Q47" i="22"/>
  <c r="N47" i="22"/>
  <c r="K47" i="22"/>
  <c r="I47" i="22"/>
  <c r="D47" i="22"/>
  <c r="B47" i="22"/>
  <c r="E47" i="22" s="1"/>
  <c r="A47" i="22"/>
  <c r="AJ46" i="22"/>
  <c r="AG46" i="22"/>
  <c r="AF46" i="22"/>
  <c r="U46" i="22" s="1"/>
  <c r="AE46" i="22"/>
  <c r="AE46" i="22" a="1"/>
  <c r="AD46" i="22" a="1"/>
  <c r="AD46" i="22" s="1"/>
  <c r="AC46" i="22" a="1"/>
  <c r="AC46" i="22" s="1"/>
  <c r="Y46" i="22"/>
  <c r="Q46" i="22"/>
  <c r="N46" i="22"/>
  <c r="K46" i="22"/>
  <c r="I46" i="22"/>
  <c r="E46" i="22"/>
  <c r="D46" i="22"/>
  <c r="B46" i="22"/>
  <c r="A46" i="22"/>
  <c r="AJ45" i="22"/>
  <c r="AG45" i="22"/>
  <c r="AF45" i="22"/>
  <c r="U45" i="22" s="1"/>
  <c r="AE45" i="22" a="1"/>
  <c r="AE45" i="22" s="1"/>
  <c r="AD45" i="22"/>
  <c r="AD45" i="22" a="1"/>
  <c r="AC45" i="22" a="1"/>
  <c r="AC45" i="22" s="1"/>
  <c r="Y45" i="22"/>
  <c r="Q45" i="22"/>
  <c r="N45" i="22"/>
  <c r="K45" i="22"/>
  <c r="I45" i="22"/>
  <c r="B45" i="22"/>
  <c r="A45" i="22"/>
  <c r="AJ44" i="22"/>
  <c r="AG44" i="22"/>
  <c r="AF44" i="22"/>
  <c r="U44" i="22" s="1"/>
  <c r="AE44" i="22" a="1"/>
  <c r="AE44" i="22" s="1"/>
  <c r="AD44" i="22" a="1"/>
  <c r="AD44" i="22" s="1"/>
  <c r="AC44" i="22"/>
  <c r="AC44" i="22" a="1"/>
  <c r="Y44" i="22"/>
  <c r="Q44" i="22"/>
  <c r="N44" i="22"/>
  <c r="K44" i="22"/>
  <c r="I44" i="22"/>
  <c r="D44" i="22"/>
  <c r="B44" i="22"/>
  <c r="E44" i="22" s="1"/>
  <c r="A44" i="22"/>
  <c r="AJ43" i="22"/>
  <c r="AG43" i="22"/>
  <c r="AF43" i="22"/>
  <c r="U43" i="22" s="1"/>
  <c r="AE43" i="22"/>
  <c r="AE43" i="22" a="1"/>
  <c r="AD43" i="22" a="1"/>
  <c r="AD43" i="22" s="1"/>
  <c r="AC43" i="22" a="1"/>
  <c r="AC43" i="22" s="1"/>
  <c r="AI43" i="22" s="1"/>
  <c r="Y43" i="22"/>
  <c r="Q43" i="22"/>
  <c r="N43" i="22"/>
  <c r="K43" i="22"/>
  <c r="I43" i="22"/>
  <c r="E43" i="22"/>
  <c r="B43" i="22"/>
  <c r="D43" i="22" s="1"/>
  <c r="A43" i="22"/>
  <c r="AJ42" i="22"/>
  <c r="AG42" i="22"/>
  <c r="AF42" i="22"/>
  <c r="U42" i="22" s="1"/>
  <c r="AE42" i="22"/>
  <c r="AE42" i="22" a="1"/>
  <c r="AD42" i="22" a="1"/>
  <c r="AD42" i="22" s="1"/>
  <c r="AC42" i="22" a="1"/>
  <c r="AC42" i="22" s="1"/>
  <c r="AH42" i="22" s="1"/>
  <c r="Y42" i="22"/>
  <c r="Q42" i="22"/>
  <c r="N42" i="22"/>
  <c r="K42" i="22"/>
  <c r="I42" i="22"/>
  <c r="B42" i="22"/>
  <c r="E42" i="22" s="1"/>
  <c r="A42" i="22"/>
  <c r="AJ41" i="22"/>
  <c r="AG41" i="22"/>
  <c r="AF41" i="22"/>
  <c r="AE41" i="22" a="1"/>
  <c r="AE41" i="22" s="1"/>
  <c r="AD41" i="22" a="1"/>
  <c r="AD41" i="22" s="1"/>
  <c r="AC41" i="22" a="1"/>
  <c r="AC41" i="22" s="1"/>
  <c r="AI41" i="22" s="1"/>
  <c r="Y41" i="22"/>
  <c r="U41" i="22"/>
  <c r="Q41" i="22"/>
  <c r="N41" i="22"/>
  <c r="K41" i="22"/>
  <c r="I41" i="22"/>
  <c r="E41" i="22"/>
  <c r="B41" i="22"/>
  <c r="D41" i="22" s="1"/>
  <c r="A41" i="22"/>
  <c r="AJ40" i="22"/>
  <c r="AI40" i="22"/>
  <c r="AG40" i="22"/>
  <c r="AF40" i="22"/>
  <c r="U40" i="22" s="1"/>
  <c r="AE40" i="22" a="1"/>
  <c r="AE40" i="22" s="1"/>
  <c r="AD40" i="22" a="1"/>
  <c r="AD40" i="22" s="1"/>
  <c r="AC40" i="22"/>
  <c r="AH40" i="22" s="1"/>
  <c r="AC40" i="22" a="1"/>
  <c r="Y40" i="22"/>
  <c r="Q40" i="22"/>
  <c r="N40" i="22"/>
  <c r="K40" i="22"/>
  <c r="I40" i="22"/>
  <c r="B40" i="22"/>
  <c r="E40" i="22" s="1"/>
  <c r="A40" i="22"/>
  <c r="AJ39" i="22"/>
  <c r="AG39" i="22"/>
  <c r="AF39" i="22"/>
  <c r="U39" i="22" s="1"/>
  <c r="AE39" i="22" a="1"/>
  <c r="AE39" i="22" s="1"/>
  <c r="AD39" i="22" a="1"/>
  <c r="AD39" i="22" s="1"/>
  <c r="AC39" i="22" a="1"/>
  <c r="AC39" i="22" s="1"/>
  <c r="Y39" i="22"/>
  <c r="Q39" i="22"/>
  <c r="N39" i="22"/>
  <c r="K39" i="22"/>
  <c r="I39" i="22"/>
  <c r="B39" i="22"/>
  <c r="A39" i="22"/>
  <c r="AJ38" i="22"/>
  <c r="AG38" i="22"/>
  <c r="AF38" i="22"/>
  <c r="U38" i="22" s="1"/>
  <c r="AE38" i="22" a="1"/>
  <c r="AE38" i="22" s="1"/>
  <c r="AD38" i="22"/>
  <c r="AD38" i="22" a="1"/>
  <c r="AC38" i="22" a="1"/>
  <c r="AC38" i="22" s="1"/>
  <c r="Y38" i="22"/>
  <c r="Q38" i="22"/>
  <c r="N38" i="22"/>
  <c r="K38" i="22"/>
  <c r="I38" i="22"/>
  <c r="B38" i="22"/>
  <c r="E38" i="22" s="1"/>
  <c r="A38" i="22"/>
  <c r="AJ37" i="22"/>
  <c r="AG37" i="22"/>
  <c r="AF37" i="22"/>
  <c r="U37" i="22" s="1"/>
  <c r="AE37" i="22" a="1"/>
  <c r="AE37" i="22" s="1"/>
  <c r="AD37" i="22" a="1"/>
  <c r="AD37" i="22" s="1"/>
  <c r="AC37" i="22" a="1"/>
  <c r="AC37" i="22" s="1"/>
  <c r="AI37" i="22" s="1"/>
  <c r="Y37" i="22"/>
  <c r="Q37" i="22"/>
  <c r="N37" i="22"/>
  <c r="K37" i="22"/>
  <c r="I37" i="22"/>
  <c r="E37" i="22"/>
  <c r="B37" i="22"/>
  <c r="D37" i="22" s="1"/>
  <c r="A37" i="22"/>
  <c r="AJ36" i="22"/>
  <c r="AG36" i="22"/>
  <c r="AF36" i="22"/>
  <c r="U36" i="22" s="1"/>
  <c r="AE36" i="22"/>
  <c r="AE36" i="22" a="1"/>
  <c r="AD36" i="22" a="1"/>
  <c r="AD36" i="22" s="1"/>
  <c r="AC36" i="22" a="1"/>
  <c r="AC36" i="22" s="1"/>
  <c r="AH36" i="22" s="1"/>
  <c r="Y36" i="22"/>
  <c r="Q36" i="22"/>
  <c r="N36" i="22"/>
  <c r="K36" i="22"/>
  <c r="I36" i="22"/>
  <c r="B36" i="22"/>
  <c r="E36" i="22" s="1"/>
  <c r="A36" i="22"/>
  <c r="AJ35" i="22"/>
  <c r="AG35" i="22"/>
  <c r="AF35" i="22"/>
  <c r="AE35" i="22" a="1"/>
  <c r="AE35" i="22" s="1"/>
  <c r="AD35" i="22" a="1"/>
  <c r="AD35" i="22" s="1"/>
  <c r="AC35" i="22"/>
  <c r="AI35" i="22" s="1"/>
  <c r="AC35" i="22" a="1"/>
  <c r="Y35" i="22"/>
  <c r="U35" i="22"/>
  <c r="Q35" i="22"/>
  <c r="N35" i="22"/>
  <c r="K35" i="22"/>
  <c r="I35" i="22"/>
  <c r="B35" i="22"/>
  <c r="E35" i="22" s="1"/>
  <c r="A35" i="22"/>
  <c r="AJ34" i="22"/>
  <c r="AG34" i="22"/>
  <c r="AF34" i="22"/>
  <c r="U34" i="22" s="1"/>
  <c r="AE34" i="22" a="1"/>
  <c r="AE34" i="22" s="1"/>
  <c r="AD34" i="22" a="1"/>
  <c r="AD34" i="22" s="1"/>
  <c r="AC34" i="22" a="1"/>
  <c r="AC34" i="22" s="1"/>
  <c r="Y34" i="22"/>
  <c r="Q34" i="22"/>
  <c r="N34" i="22"/>
  <c r="K34" i="22"/>
  <c r="I34" i="22"/>
  <c r="B34" i="22"/>
  <c r="E34" i="22" s="1"/>
  <c r="A34" i="22"/>
  <c r="AJ33" i="22"/>
  <c r="AG33" i="22"/>
  <c r="AF33" i="22"/>
  <c r="U33" i="22" s="1"/>
  <c r="AE33" i="22" a="1"/>
  <c r="AE33" i="22" s="1"/>
  <c r="AD33" i="22" a="1"/>
  <c r="AD33" i="22" s="1"/>
  <c r="AC33" i="22" a="1"/>
  <c r="AC33" i="22" s="1"/>
  <c r="Y33" i="22"/>
  <c r="Q33" i="22"/>
  <c r="N33" i="22"/>
  <c r="K33" i="22"/>
  <c r="I33" i="22"/>
  <c r="B33" i="22"/>
  <c r="A33" i="22"/>
  <c r="AJ32" i="22"/>
  <c r="AG32" i="22"/>
  <c r="AF32" i="22"/>
  <c r="AE32" i="22" a="1"/>
  <c r="AE32" i="22" s="1"/>
  <c r="AD32" i="22"/>
  <c r="AD32" i="22" a="1"/>
  <c r="AC32" i="22" a="1"/>
  <c r="AC32" i="22" s="1"/>
  <c r="Y32" i="22"/>
  <c r="U32" i="22"/>
  <c r="Q32" i="22"/>
  <c r="N32" i="22"/>
  <c r="K32" i="22"/>
  <c r="I32" i="22"/>
  <c r="B32" i="22"/>
  <c r="E32" i="22" s="1"/>
  <c r="A32" i="22"/>
  <c r="AJ31" i="22"/>
  <c r="AG31" i="22"/>
  <c r="AF31" i="22"/>
  <c r="U31" i="22" s="1"/>
  <c r="AE31" i="22" a="1"/>
  <c r="AE31" i="22" s="1"/>
  <c r="AD31" i="22" a="1"/>
  <c r="AD31" i="22" s="1"/>
  <c r="AC31" i="22" a="1"/>
  <c r="AC31" i="22" s="1"/>
  <c r="AI31" i="22" s="1"/>
  <c r="Y31" i="22"/>
  <c r="Q31" i="22"/>
  <c r="N31" i="22"/>
  <c r="K31" i="22"/>
  <c r="I31" i="22"/>
  <c r="E31" i="22"/>
  <c r="B31" i="22"/>
  <c r="D31" i="22" s="1"/>
  <c r="A31" i="22"/>
  <c r="AJ30" i="22"/>
  <c r="AI30" i="22"/>
  <c r="AG30" i="22"/>
  <c r="AF30" i="22"/>
  <c r="U30" i="22" s="1"/>
  <c r="AE30" i="22" a="1"/>
  <c r="AE30" i="22" s="1"/>
  <c r="AD30" i="22" a="1"/>
  <c r="AD30" i="22" s="1"/>
  <c r="AC30" i="22" a="1"/>
  <c r="AC30" i="22" s="1"/>
  <c r="AH30" i="22" s="1"/>
  <c r="Y30" i="22"/>
  <c r="Q30" i="22"/>
  <c r="N30" i="22"/>
  <c r="K30" i="22"/>
  <c r="I30" i="22"/>
  <c r="B30" i="22"/>
  <c r="A30" i="22"/>
  <c r="AJ29" i="22"/>
  <c r="AG29" i="22"/>
  <c r="AF29" i="22"/>
  <c r="AE29" i="22" a="1"/>
  <c r="AE29" i="22" s="1"/>
  <c r="AD29" i="22" a="1"/>
  <c r="AD29" i="22" s="1"/>
  <c r="AC29" i="22" a="1"/>
  <c r="AC29" i="22" s="1"/>
  <c r="AI29" i="22" s="1"/>
  <c r="Y29" i="22"/>
  <c r="U29" i="22"/>
  <c r="Q29" i="22"/>
  <c r="N29" i="22"/>
  <c r="K29" i="22"/>
  <c r="I29" i="22"/>
  <c r="B29" i="22"/>
  <c r="D29" i="22" s="1"/>
  <c r="A29" i="22"/>
  <c r="AJ28" i="22"/>
  <c r="AG28" i="22"/>
  <c r="AF28" i="22"/>
  <c r="U28" i="22" s="1"/>
  <c r="AE28" i="22"/>
  <c r="AE28" i="22" a="1"/>
  <c r="AD28" i="22" a="1"/>
  <c r="AD28" i="22" s="1"/>
  <c r="AC28" i="22" a="1"/>
  <c r="AC28" i="22" s="1"/>
  <c r="Y28" i="22"/>
  <c r="Q28" i="22"/>
  <c r="N28" i="22"/>
  <c r="K28" i="22"/>
  <c r="I28" i="22"/>
  <c r="D28" i="22"/>
  <c r="B28" i="22"/>
  <c r="E28" i="22" s="1"/>
  <c r="A28" i="22"/>
  <c r="AJ27" i="22"/>
  <c r="AG27" i="22"/>
  <c r="AF27" i="22"/>
  <c r="U27" i="22" s="1"/>
  <c r="AE27" i="22" a="1"/>
  <c r="AE27" i="22" s="1"/>
  <c r="AD27" i="22"/>
  <c r="AD27" i="22" a="1"/>
  <c r="AC27" i="22" a="1"/>
  <c r="AC27" i="22" s="1"/>
  <c r="AH27" i="22" s="1"/>
  <c r="Y27" i="22"/>
  <c r="Q27" i="22"/>
  <c r="N27" i="22"/>
  <c r="K27" i="22"/>
  <c r="I27" i="22"/>
  <c r="B27" i="22"/>
  <c r="A27" i="22"/>
  <c r="AJ26" i="22"/>
  <c r="AG26" i="22"/>
  <c r="AF26" i="22"/>
  <c r="U26" i="22" s="1"/>
  <c r="AE26" i="22" a="1"/>
  <c r="AE26" i="22" s="1"/>
  <c r="AD26" i="22" a="1"/>
  <c r="AD26" i="22" s="1"/>
  <c r="AC26" i="22" a="1"/>
  <c r="AC26" i="22" s="1"/>
  <c r="Y26" i="22"/>
  <c r="Q26" i="22"/>
  <c r="N26" i="22"/>
  <c r="K26" i="22"/>
  <c r="I26" i="22"/>
  <c r="E26" i="22"/>
  <c r="D26" i="22"/>
  <c r="B26" i="22"/>
  <c r="A26" i="22"/>
  <c r="AJ25" i="22"/>
  <c r="AG25" i="22"/>
  <c r="AF25" i="22"/>
  <c r="U25" i="22" s="1"/>
  <c r="AE25" i="22"/>
  <c r="AE25" i="22" a="1"/>
  <c r="AD25" i="22" a="1"/>
  <c r="AD25" i="22" s="1"/>
  <c r="AC25" i="22" a="1"/>
  <c r="AC25" i="22" s="1"/>
  <c r="AI25" i="22" s="1"/>
  <c r="Y25" i="22"/>
  <c r="Q25" i="22"/>
  <c r="N25" i="22"/>
  <c r="K25" i="22"/>
  <c r="I25" i="22"/>
  <c r="B25" i="22"/>
  <c r="D25" i="22" s="1"/>
  <c r="A25" i="22"/>
  <c r="AJ24" i="22"/>
  <c r="AG24" i="22"/>
  <c r="AF24" i="22"/>
  <c r="U24" i="22" s="1"/>
  <c r="AE24" i="22" a="1"/>
  <c r="AE24" i="22" s="1"/>
  <c r="AD24" i="22" a="1"/>
  <c r="AD24" i="22" s="1"/>
  <c r="AC24" i="22" a="1"/>
  <c r="AC24" i="22" s="1"/>
  <c r="AH24" i="22" s="1"/>
  <c r="Y24" i="22"/>
  <c r="Q24" i="22"/>
  <c r="N24" i="22"/>
  <c r="K24" i="22"/>
  <c r="I24" i="22"/>
  <c r="B24" i="22"/>
  <c r="E24" i="22" s="1"/>
  <c r="A24" i="22"/>
  <c r="AJ23" i="22"/>
  <c r="AG23" i="22"/>
  <c r="AF23" i="22"/>
  <c r="AE23" i="22" a="1"/>
  <c r="AE23" i="22" s="1"/>
  <c r="AD23" i="22" a="1"/>
  <c r="AD23" i="22" s="1"/>
  <c r="AC23" i="22" a="1"/>
  <c r="AC23" i="22" s="1"/>
  <c r="AI23" i="22" s="1"/>
  <c r="Y23" i="22"/>
  <c r="U23" i="22"/>
  <c r="Q23" i="22"/>
  <c r="N23" i="22"/>
  <c r="K23" i="22"/>
  <c r="I23" i="22"/>
  <c r="B23" i="22"/>
  <c r="E23" i="22" s="1"/>
  <c r="A23" i="22"/>
  <c r="AJ22" i="22"/>
  <c r="AG22" i="22"/>
  <c r="AF22" i="22"/>
  <c r="AE22" i="22" a="1"/>
  <c r="AE22" i="22" s="1"/>
  <c r="AD22" i="22" a="1"/>
  <c r="AD22" i="22" s="1"/>
  <c r="AC22" i="22" a="1"/>
  <c r="AC22" i="22" s="1"/>
  <c r="AI22" i="22" s="1"/>
  <c r="Y22" i="22"/>
  <c r="U22" i="22"/>
  <c r="Q22" i="22"/>
  <c r="N22" i="22"/>
  <c r="K22" i="22"/>
  <c r="I22" i="22"/>
  <c r="B22" i="22"/>
  <c r="E22" i="22" s="1"/>
  <c r="A22" i="22"/>
  <c r="AJ21" i="22"/>
  <c r="AG21" i="22"/>
  <c r="AF21" i="22"/>
  <c r="U21" i="22" s="1"/>
  <c r="AE21" i="22" a="1"/>
  <c r="AE21" i="22" s="1"/>
  <c r="AD21" i="22" a="1"/>
  <c r="AD21" i="22" s="1"/>
  <c r="AC21" i="22" a="1"/>
  <c r="AC21" i="22" s="1"/>
  <c r="Y21" i="22"/>
  <c r="Q21" i="22"/>
  <c r="N21" i="22"/>
  <c r="K21" i="22"/>
  <c r="I21" i="22"/>
  <c r="B21" i="22"/>
  <c r="E21" i="22" s="1"/>
  <c r="A21" i="22"/>
  <c r="AJ20" i="22"/>
  <c r="AG20" i="22"/>
  <c r="AF20" i="22"/>
  <c r="U20" i="22" s="1"/>
  <c r="AE20" i="22" a="1"/>
  <c r="AE20" i="22" s="1"/>
  <c r="AD20" i="22" a="1"/>
  <c r="AD20" i="22" s="1"/>
  <c r="AC20" i="22" a="1"/>
  <c r="AC20" i="22" s="1"/>
  <c r="Y20" i="22"/>
  <c r="Q20" i="22"/>
  <c r="N20" i="22"/>
  <c r="K20" i="22"/>
  <c r="I20" i="22"/>
  <c r="B20" i="22"/>
  <c r="E20" i="22" s="1"/>
  <c r="A20" i="22"/>
  <c r="AJ19" i="22"/>
  <c r="AG19" i="22"/>
  <c r="AF19" i="22"/>
  <c r="U19" i="22" s="1"/>
  <c r="AE19" i="22" a="1"/>
  <c r="AE19" i="22" s="1"/>
  <c r="AD19" i="22" a="1"/>
  <c r="AD19" i="22" s="1"/>
  <c r="AC19" i="22" a="1"/>
  <c r="AC19" i="22" s="1"/>
  <c r="AI19" i="22" s="1"/>
  <c r="Y19" i="22"/>
  <c r="Q19" i="22"/>
  <c r="N19" i="22"/>
  <c r="K19" i="22"/>
  <c r="I19" i="22"/>
  <c r="B19" i="22"/>
  <c r="D19" i="22" s="1"/>
  <c r="A19" i="22"/>
  <c r="AJ18" i="22"/>
  <c r="AG18" i="22"/>
  <c r="AF18" i="22"/>
  <c r="U18" i="22" s="1"/>
  <c r="AE18" i="22" a="1"/>
  <c r="AE18" i="22" s="1"/>
  <c r="AD18" i="22" a="1"/>
  <c r="AD18" i="22" s="1"/>
  <c r="AC18" i="22" a="1"/>
  <c r="AC18" i="22" s="1"/>
  <c r="Y18" i="22"/>
  <c r="Q18" i="22"/>
  <c r="N18" i="22"/>
  <c r="K18" i="22"/>
  <c r="I18" i="22"/>
  <c r="B18" i="22"/>
  <c r="E18" i="22" s="1"/>
  <c r="A18" i="22"/>
  <c r="AJ17" i="22"/>
  <c r="AG17" i="22"/>
  <c r="AF17" i="22"/>
  <c r="U17" i="22" s="1"/>
  <c r="AE17" i="22" a="1"/>
  <c r="AE17" i="22" s="1"/>
  <c r="AD17" i="22"/>
  <c r="AD17" i="22" a="1"/>
  <c r="AC17" i="22" a="1"/>
  <c r="AC17" i="22" s="1"/>
  <c r="AI17" i="22" s="1"/>
  <c r="Y17" i="22"/>
  <c r="Q17" i="22"/>
  <c r="N17" i="22"/>
  <c r="K17" i="22"/>
  <c r="I17" i="22"/>
  <c r="B17" i="22"/>
  <c r="E17" i="22" s="1"/>
  <c r="A17" i="22"/>
  <c r="AJ16" i="22"/>
  <c r="AG16" i="22"/>
  <c r="AF16" i="22"/>
  <c r="U16" i="22" s="1"/>
  <c r="AE16" i="22" a="1"/>
  <c r="AE16" i="22" s="1"/>
  <c r="AD16" i="22" a="1"/>
  <c r="AD16" i="22" s="1"/>
  <c r="AC16" i="22" a="1"/>
  <c r="AC16" i="22" s="1"/>
  <c r="Y16" i="22"/>
  <c r="Q16" i="22"/>
  <c r="N16" i="22"/>
  <c r="K16" i="22"/>
  <c r="I16" i="22"/>
  <c r="B16" i="22"/>
  <c r="D16" i="22" s="1"/>
  <c r="A16" i="22"/>
  <c r="AJ15" i="22"/>
  <c r="AG15" i="22"/>
  <c r="AF15" i="22"/>
  <c r="U15" i="22" s="1"/>
  <c r="AE15" i="22" a="1"/>
  <c r="AE15" i="22" s="1"/>
  <c r="AD15" i="22" a="1"/>
  <c r="AD15" i="22" s="1"/>
  <c r="AC15" i="22" a="1"/>
  <c r="AC15" i="22" s="1"/>
  <c r="Y15" i="22"/>
  <c r="Q15" i="22"/>
  <c r="N15" i="22"/>
  <c r="K15" i="22"/>
  <c r="I15" i="22"/>
  <c r="B15" i="22"/>
  <c r="E15" i="22" s="1"/>
  <c r="A15" i="22"/>
  <c r="AJ14" i="22"/>
  <c r="AG14" i="22"/>
  <c r="AF14" i="22"/>
  <c r="U14" i="22" s="1"/>
  <c r="AE14" i="22" a="1"/>
  <c r="AE14" i="22" s="1"/>
  <c r="AD14" i="22" a="1"/>
  <c r="AD14" i="22" s="1"/>
  <c r="AC14" i="22" a="1"/>
  <c r="AC14" i="22" s="1"/>
  <c r="Y14" i="22"/>
  <c r="Q14" i="22"/>
  <c r="N14" i="22"/>
  <c r="K14" i="22"/>
  <c r="I14" i="22"/>
  <c r="B14" i="22"/>
  <c r="E14" i="22" s="1"/>
  <c r="A14" i="22"/>
  <c r="AJ13" i="22"/>
  <c r="AG13" i="22"/>
  <c r="AE13" i="22" a="1"/>
  <c r="AE13" i="22" s="1"/>
  <c r="AD13" i="22" a="1"/>
  <c r="AD13" i="22" s="1"/>
  <c r="AC13" i="22" a="1"/>
  <c r="AC13" i="22" s="1"/>
  <c r="Y13" i="22"/>
  <c r="Q13" i="22"/>
  <c r="N13" i="22"/>
  <c r="K13" i="22"/>
  <c r="I13" i="22"/>
  <c r="B13" i="22"/>
  <c r="E13" i="22" s="1"/>
  <c r="A13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K6" i="22"/>
  <c r="J6" i="22"/>
  <c r="I6" i="22"/>
  <c r="G6" i="22"/>
  <c r="F6" i="22"/>
  <c r="C6" i="22"/>
  <c r="B6" i="22"/>
  <c r="AI28" i="22" l="1"/>
  <c r="AH28" i="22"/>
  <c r="AI34" i="22"/>
  <c r="AH34" i="22"/>
  <c r="AH46" i="22"/>
  <c r="AI46" i="22"/>
  <c r="D17" i="22"/>
  <c r="E19" i="22"/>
  <c r="E25" i="22"/>
  <c r="E29" i="22"/>
  <c r="D34" i="22"/>
  <c r="E52" i="22"/>
  <c r="AK15" i="22"/>
  <c r="AA15" i="22" s="1"/>
  <c r="D35" i="22"/>
  <c r="D38" i="22"/>
  <c r="D40" i="22"/>
  <c r="E49" i="22"/>
  <c r="D53" i="22"/>
  <c r="D56" i="22"/>
  <c r="D58" i="22"/>
  <c r="AI60" i="22"/>
  <c r="AG63" i="22"/>
  <c r="AK21" i="22"/>
  <c r="AK30" i="22"/>
  <c r="AA30" i="22" s="1"/>
  <c r="AK49" i="22"/>
  <c r="AK31" i="22"/>
  <c r="AK32" i="22"/>
  <c r="AK34" i="22"/>
  <c r="AK52" i="22"/>
  <c r="E16" i="22"/>
  <c r="AK48" i="22"/>
  <c r="AK54" i="22"/>
  <c r="AA54" i="22" s="1"/>
  <c r="AH58" i="22"/>
  <c r="D32" i="22"/>
  <c r="E61" i="22"/>
  <c r="D13" i="22"/>
  <c r="AH13" i="22"/>
  <c r="AF13" i="22"/>
  <c r="U13" i="22" s="1"/>
  <c r="AK19" i="22"/>
  <c r="AA19" i="22" s="1"/>
  <c r="Z21" i="22"/>
  <c r="AK22" i="22"/>
  <c r="AA22" i="22" s="1"/>
  <c r="AK58" i="22"/>
  <c r="AA58" i="22" s="1"/>
  <c r="AK46" i="22"/>
  <c r="AA46" i="22" s="1"/>
  <c r="AK28" i="22"/>
  <c r="AA28" i="22" s="1"/>
  <c r="AH16" i="22"/>
  <c r="AI16" i="22"/>
  <c r="AI14" i="22"/>
  <c r="AH14" i="22"/>
  <c r="AK17" i="22"/>
  <c r="AA17" i="22" s="1"/>
  <c r="AH15" i="22"/>
  <c r="AI15" i="22"/>
  <c r="AA21" i="22"/>
  <c r="AK16" i="22"/>
  <c r="Z16" i="22" s="1"/>
  <c r="AK18" i="22"/>
  <c r="Z18" i="22" s="1"/>
  <c r="AK25" i="22"/>
  <c r="AK14" i="22"/>
  <c r="Z14" i="22" s="1"/>
  <c r="AK20" i="22"/>
  <c r="AA20" i="22" s="1"/>
  <c r="AA18" i="22"/>
  <c r="AI18" i="22"/>
  <c r="AH18" i="22"/>
  <c r="AI20" i="22"/>
  <c r="AH20" i="22"/>
  <c r="AI21" i="22"/>
  <c r="AH21" i="22"/>
  <c r="E33" i="22"/>
  <c r="D33" i="22"/>
  <c r="AI33" i="22"/>
  <c r="AH33" i="22"/>
  <c r="AH37" i="22"/>
  <c r="AI38" i="22"/>
  <c r="AH38" i="22"/>
  <c r="AK43" i="22"/>
  <c r="AK55" i="22"/>
  <c r="AH17" i="22"/>
  <c r="D18" i="22"/>
  <c r="AH23" i="22"/>
  <c r="E27" i="22"/>
  <c r="D27" i="22"/>
  <c r="E30" i="22"/>
  <c r="D30" i="22"/>
  <c r="AK35" i="22"/>
  <c r="Z35" i="22" s="1"/>
  <c r="AI36" i="22"/>
  <c r="AK42" i="22"/>
  <c r="Z42" i="22" s="1"/>
  <c r="AK50" i="22"/>
  <c r="E51" i="22"/>
  <c r="D51" i="22"/>
  <c r="AI51" i="22"/>
  <c r="AH51" i="22"/>
  <c r="AK53" i="22"/>
  <c r="AK62" i="22"/>
  <c r="Z62" i="22" s="1"/>
  <c r="AI27" i="22"/>
  <c r="AH31" i="22"/>
  <c r="E39" i="22"/>
  <c r="D39" i="22"/>
  <c r="AI39" i="22"/>
  <c r="AH39" i="22"/>
  <c r="AH43" i="22"/>
  <c r="AI44" i="22"/>
  <c r="AH44" i="22"/>
  <c r="AK45" i="22"/>
  <c r="Z45" i="22" s="1"/>
  <c r="AH55" i="22"/>
  <c r="AI56" i="22"/>
  <c r="AH56" i="22"/>
  <c r="AK57" i="22"/>
  <c r="Z57" i="22" s="1"/>
  <c r="AK61" i="22"/>
  <c r="AH19" i="22"/>
  <c r="D20" i="22"/>
  <c r="D22" i="22"/>
  <c r="AH22" i="22"/>
  <c r="D23" i="22"/>
  <c r="AK23" i="22"/>
  <c r="AA23" i="22" s="1"/>
  <c r="AI24" i="22"/>
  <c r="AI26" i="22"/>
  <c r="AH26" i="22"/>
  <c r="AK38" i="22"/>
  <c r="AA38" i="22" s="1"/>
  <c r="AK41" i="22"/>
  <c r="AA41" i="22" s="1"/>
  <c r="AI42" i="22"/>
  <c r="AI54" i="22"/>
  <c r="AK60" i="22"/>
  <c r="AA60" i="22" s="1"/>
  <c r="AK29" i="22"/>
  <c r="Z29" i="22" s="1"/>
  <c r="AC63" i="22"/>
  <c r="D14" i="22"/>
  <c r="AI13" i="22"/>
  <c r="D15" i="22"/>
  <c r="D21" i="22"/>
  <c r="AK24" i="22"/>
  <c r="AK27" i="22"/>
  <c r="AH29" i="22"/>
  <c r="AI32" i="22"/>
  <c r="AH32" i="22"/>
  <c r="AK33" i="22"/>
  <c r="Z33" i="22" s="1"/>
  <c r="AK37" i="22"/>
  <c r="AK39" i="22"/>
  <c r="AK40" i="22"/>
  <c r="AA40" i="22" s="1"/>
  <c r="AK44" i="22"/>
  <c r="E45" i="22"/>
  <c r="D45" i="22"/>
  <c r="AI45" i="22"/>
  <c r="AH45" i="22"/>
  <c r="Z46" i="22"/>
  <c r="E57" i="22"/>
  <c r="D57" i="22"/>
  <c r="AI57" i="22"/>
  <c r="AH57" i="22"/>
  <c r="Z58" i="22"/>
  <c r="AK59" i="22"/>
  <c r="AH61" i="22"/>
  <c r="AI62" i="22"/>
  <c r="AH62" i="22"/>
  <c r="AJ63" i="22"/>
  <c r="D24" i="22"/>
  <c r="AH25" i="22"/>
  <c r="AK26" i="22"/>
  <c r="Z26" i="22" s="1"/>
  <c r="AK36" i="22"/>
  <c r="AA36" i="22" s="1"/>
  <c r="AK47" i="22"/>
  <c r="Z47" i="22" s="1"/>
  <c r="AH49" i="22"/>
  <c r="AI50" i="22"/>
  <c r="AH50" i="22"/>
  <c r="AK51" i="22"/>
  <c r="Z51" i="22" s="1"/>
  <c r="AK56" i="22"/>
  <c r="Z56" i="22" s="1"/>
  <c r="Z30" i="22"/>
  <c r="Z54" i="22"/>
  <c r="Z60" i="22"/>
  <c r="AH35" i="22"/>
  <c r="D36" i="22"/>
  <c r="AH41" i="22"/>
  <c r="D42" i="22"/>
  <c r="AH47" i="22"/>
  <c r="D48" i="22"/>
  <c r="AH53" i="22"/>
  <c r="D54" i="22"/>
  <c r="AH59" i="22"/>
  <c r="D60" i="22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AA56" i="22" l="1"/>
  <c r="AA52" i="22"/>
  <c r="Z52" i="22"/>
  <c r="Z32" i="22"/>
  <c r="AA32" i="22"/>
  <c r="AA34" i="22"/>
  <c r="Z34" i="22"/>
  <c r="AA31" i="22"/>
  <c r="Z31" i="22"/>
  <c r="Z48" i="22"/>
  <c r="AA48" i="22"/>
  <c r="AA45" i="22"/>
  <c r="AA16" i="22"/>
  <c r="Z38" i="22"/>
  <c r="Z20" i="22"/>
  <c r="Z19" i="22"/>
  <c r="AA33" i="22"/>
  <c r="AA62" i="22"/>
  <c r="Z15" i="22"/>
  <c r="AH63" i="22"/>
  <c r="AK13" i="22"/>
  <c r="AA13" i="22" s="1"/>
  <c r="AA57" i="22"/>
  <c r="Z17" i="22"/>
  <c r="AA26" i="22"/>
  <c r="Z28" i="22"/>
  <c r="AA35" i="22"/>
  <c r="Z22" i="22"/>
  <c r="AA14" i="22"/>
  <c r="AA44" i="22"/>
  <c r="Z44" i="22"/>
  <c r="Z39" i="22"/>
  <c r="AA39" i="22"/>
  <c r="AA27" i="22"/>
  <c r="Z27" i="22"/>
  <c r="AA24" i="22"/>
  <c r="Z24" i="22"/>
  <c r="Z53" i="22"/>
  <c r="AA53" i="22"/>
  <c r="AA50" i="22"/>
  <c r="Z50" i="22"/>
  <c r="Z59" i="22"/>
  <c r="AA59" i="22"/>
  <c r="AA43" i="22"/>
  <c r="Z43" i="22"/>
  <c r="AA37" i="22"/>
  <c r="Z37" i="22"/>
  <c r="AA49" i="22"/>
  <c r="Z49" i="22"/>
  <c r="AA29" i="22"/>
  <c r="AA61" i="22"/>
  <c r="Z61" i="22"/>
  <c r="AA42" i="22"/>
  <c r="AA51" i="22"/>
  <c r="AA47" i="22"/>
  <c r="Z41" i="22"/>
  <c r="Z23" i="22"/>
  <c r="Z40" i="22"/>
  <c r="Z36" i="22"/>
  <c r="AI63" i="22"/>
  <c r="AA25" i="22"/>
  <c r="Z25" i="22"/>
  <c r="AA55" i="22"/>
  <c r="Z55" i="22"/>
  <c r="AI64" i="22" l="1"/>
  <c r="AK63" i="22"/>
  <c r="Z13" i="22"/>
  <c r="AG13" i="18" l="1"/>
  <c r="AG14" i="18"/>
  <c r="AG15" i="18"/>
  <c r="AG16" i="18"/>
  <c r="AG17" i="18"/>
  <c r="AG18" i="18"/>
  <c r="AG19" i="18"/>
  <c r="AG20" i="18"/>
  <c r="AG21" i="18"/>
  <c r="AG22" i="18"/>
  <c r="AG23" i="18"/>
  <c r="AG24" i="18"/>
  <c r="AG25" i="18"/>
  <c r="AG26" i="18"/>
  <c r="AG27" i="18"/>
  <c r="AG28" i="18"/>
  <c r="AG29" i="18"/>
  <c r="AG30" i="18"/>
  <c r="AG31" i="18"/>
  <c r="AG32" i="18"/>
  <c r="AG33" i="18"/>
  <c r="AG34" i="18"/>
  <c r="AG35" i="18"/>
  <c r="AG36" i="18"/>
  <c r="AG37" i="18"/>
  <c r="AG38" i="18"/>
  <c r="AG39" i="18"/>
  <c r="AG40" i="18"/>
  <c r="AG41" i="18"/>
  <c r="AG42" i="18"/>
  <c r="AG43" i="18"/>
  <c r="AG44" i="18"/>
  <c r="AG45" i="18"/>
  <c r="AG46" i="18"/>
  <c r="AG47" i="18"/>
  <c r="AG48" i="18"/>
  <c r="AG49" i="18"/>
  <c r="AG50" i="18"/>
  <c r="AG51" i="18"/>
  <c r="AG52" i="18"/>
  <c r="AG53" i="18"/>
  <c r="AG54" i="18"/>
  <c r="AG55" i="18"/>
  <c r="AG56" i="18"/>
  <c r="AG57" i="18"/>
  <c r="AG58" i="18"/>
  <c r="AG59" i="18"/>
  <c r="AG60" i="18"/>
  <c r="AG61" i="18"/>
  <c r="AG62" i="18"/>
  <c r="J6" i="18"/>
  <c r="AF14" i="18" l="1"/>
  <c r="AF15" i="18"/>
  <c r="AF16" i="18"/>
  <c r="AF17" i="18"/>
  <c r="AF18" i="18"/>
  <c r="AF19" i="18"/>
  <c r="AF20" i="18"/>
  <c r="AF21" i="18"/>
  <c r="AF22" i="18"/>
  <c r="AF23" i="18"/>
  <c r="AF24" i="18"/>
  <c r="AF25" i="18"/>
  <c r="AF26" i="18"/>
  <c r="AF27" i="18"/>
  <c r="AF28" i="18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F42" i="18"/>
  <c r="AF43" i="18"/>
  <c r="AF44" i="18"/>
  <c r="AF45" i="18"/>
  <c r="AF46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AE14" i="18" a="1"/>
  <c r="AE14" i="18" s="1"/>
  <c r="AE15" i="18" a="1"/>
  <c r="AE15" i="18" s="1"/>
  <c r="AE16" i="18" a="1"/>
  <c r="AE16" i="18" s="1"/>
  <c r="AE17" i="18" a="1"/>
  <c r="AE17" i="18" s="1"/>
  <c r="AE18" i="18" a="1"/>
  <c r="AE18" i="18" s="1"/>
  <c r="AE19" i="18" a="1"/>
  <c r="AE19" i="18" s="1"/>
  <c r="AE20" i="18" a="1"/>
  <c r="AE20" i="18" s="1"/>
  <c r="AE21" i="18" a="1"/>
  <c r="AE21" i="18" s="1"/>
  <c r="AE22" i="18" a="1"/>
  <c r="AE22" i="18" s="1"/>
  <c r="AE23" i="18" a="1"/>
  <c r="AE23" i="18" s="1"/>
  <c r="AE24" i="18" a="1"/>
  <c r="AE24" i="18" s="1"/>
  <c r="AE25" i="18" a="1"/>
  <c r="AE25" i="18" s="1"/>
  <c r="AE26" i="18" a="1"/>
  <c r="AE26" i="18" s="1"/>
  <c r="AE27" i="18" a="1"/>
  <c r="AE27" i="18" s="1"/>
  <c r="AE28" i="18" a="1"/>
  <c r="AE28" i="18" s="1"/>
  <c r="AE29" i="18" a="1"/>
  <c r="AE29" i="18" s="1"/>
  <c r="AE30" i="18" a="1"/>
  <c r="AE30" i="18" s="1"/>
  <c r="AE31" i="18" a="1"/>
  <c r="AE31" i="18" s="1"/>
  <c r="AE32" i="18" a="1"/>
  <c r="AE32" i="18" s="1"/>
  <c r="AE33" i="18" a="1"/>
  <c r="AE33" i="18" s="1"/>
  <c r="AE34" i="18" a="1"/>
  <c r="AE34" i="18" s="1"/>
  <c r="AE35" i="18" a="1"/>
  <c r="AE35" i="18" s="1"/>
  <c r="AE36" i="18" a="1"/>
  <c r="AE36" i="18" s="1"/>
  <c r="AE37" i="18" a="1"/>
  <c r="AE37" i="18" s="1"/>
  <c r="AE38" i="18" a="1"/>
  <c r="AE38" i="18" s="1"/>
  <c r="AE39" i="18" a="1"/>
  <c r="AE39" i="18" s="1"/>
  <c r="AE40" i="18" a="1"/>
  <c r="AE40" i="18" s="1"/>
  <c r="AE41" i="18" a="1"/>
  <c r="AE41" i="18" s="1"/>
  <c r="AE42" i="18" a="1"/>
  <c r="AE42" i="18" s="1"/>
  <c r="AE43" i="18" a="1"/>
  <c r="AE43" i="18" s="1"/>
  <c r="AE44" i="18" a="1"/>
  <c r="AE44" i="18" s="1"/>
  <c r="AE45" i="18" a="1"/>
  <c r="AE45" i="18" s="1"/>
  <c r="AE46" i="18" a="1"/>
  <c r="AE46" i="18" s="1"/>
  <c r="AE47" i="18" a="1"/>
  <c r="AE47" i="18" s="1"/>
  <c r="AE48" i="18" a="1"/>
  <c r="AE48" i="18" s="1"/>
  <c r="AE49" i="18" a="1"/>
  <c r="AE49" i="18" s="1"/>
  <c r="AE50" i="18" a="1"/>
  <c r="AE50" i="18" s="1"/>
  <c r="AE51" i="18" a="1"/>
  <c r="AE51" i="18" s="1"/>
  <c r="AE52" i="18" a="1"/>
  <c r="AE52" i="18" s="1"/>
  <c r="AE53" i="18" a="1"/>
  <c r="AE53" i="18" s="1"/>
  <c r="AE54" i="18" a="1"/>
  <c r="AE54" i="18" s="1"/>
  <c r="AE55" i="18" a="1"/>
  <c r="AE55" i="18" s="1"/>
  <c r="AE56" i="18" a="1"/>
  <c r="AE56" i="18" s="1"/>
  <c r="AE57" i="18" a="1"/>
  <c r="AE57" i="18" s="1"/>
  <c r="AE58" i="18" a="1"/>
  <c r="AE58" i="18" s="1"/>
  <c r="AE59" i="18" a="1"/>
  <c r="AE59" i="18" s="1"/>
  <c r="AE60" i="18" a="1"/>
  <c r="AE60" i="18" s="1"/>
  <c r="AE61" i="18" a="1"/>
  <c r="AE61" i="18" s="1"/>
  <c r="AE62" i="18" a="1"/>
  <c r="AE62" i="18" s="1"/>
  <c r="AD14" i="18" a="1"/>
  <c r="AD14" i="18" s="1"/>
  <c r="AD15" i="18" a="1"/>
  <c r="AD15" i="18" s="1"/>
  <c r="AD16" i="18" a="1"/>
  <c r="AD16" i="18" s="1"/>
  <c r="AD17" i="18" a="1"/>
  <c r="AD17" i="18" s="1"/>
  <c r="AD18" i="18" a="1"/>
  <c r="AD18" i="18" s="1"/>
  <c r="AD19" i="18" a="1"/>
  <c r="AD19" i="18"/>
  <c r="AD20" i="18" a="1"/>
  <c r="AD20" i="18" s="1"/>
  <c r="AD21" i="18" a="1"/>
  <c r="AD21" i="18" s="1"/>
  <c r="AD22" i="18" a="1"/>
  <c r="AD22" i="18" s="1"/>
  <c r="AD23" i="18" a="1"/>
  <c r="AD23" i="18" s="1"/>
  <c r="AD24" i="18" a="1"/>
  <c r="AD24" i="18" s="1"/>
  <c r="AD25" i="18" a="1"/>
  <c r="AD25" i="18" s="1"/>
  <c r="AD26" i="18" a="1"/>
  <c r="AD26" i="18" s="1"/>
  <c r="AD27" i="18" a="1"/>
  <c r="AD27" i="18" s="1"/>
  <c r="AD28" i="18" a="1"/>
  <c r="AD28" i="18" s="1"/>
  <c r="AD29" i="18" a="1"/>
  <c r="AD29" i="18" s="1"/>
  <c r="AD30" i="18" a="1"/>
  <c r="AD30" i="18" s="1"/>
  <c r="AD31" i="18" a="1"/>
  <c r="AD31" i="18" s="1"/>
  <c r="AD32" i="18" a="1"/>
  <c r="AD32" i="18" s="1"/>
  <c r="AD33" i="18" a="1"/>
  <c r="AD33" i="18" s="1"/>
  <c r="AD34" i="18" a="1"/>
  <c r="AD34" i="18" s="1"/>
  <c r="AD35" i="18" a="1"/>
  <c r="AD35" i="18" s="1"/>
  <c r="AD36" i="18" a="1"/>
  <c r="AD36" i="18" s="1"/>
  <c r="AD37" i="18" a="1"/>
  <c r="AD37" i="18" s="1"/>
  <c r="AD38" i="18" a="1"/>
  <c r="AD38" i="18" s="1"/>
  <c r="AD39" i="18" a="1"/>
  <c r="AD39" i="18" s="1"/>
  <c r="AD40" i="18" a="1"/>
  <c r="AD40" i="18" s="1"/>
  <c r="AD41" i="18" a="1"/>
  <c r="AD41" i="18" s="1"/>
  <c r="AD42" i="18" a="1"/>
  <c r="AD42" i="18" s="1"/>
  <c r="AD43" i="18" a="1"/>
  <c r="AD43" i="18" s="1"/>
  <c r="AD44" i="18" a="1"/>
  <c r="AD44" i="18" s="1"/>
  <c r="AD45" i="18" a="1"/>
  <c r="AD45" i="18" s="1"/>
  <c r="AD46" i="18" a="1"/>
  <c r="AD46" i="18" s="1"/>
  <c r="AD47" i="18" a="1"/>
  <c r="AD47" i="18" s="1"/>
  <c r="AD48" i="18" a="1"/>
  <c r="AD48" i="18" s="1"/>
  <c r="AD49" i="18" a="1"/>
  <c r="AD49" i="18" s="1"/>
  <c r="AD50" i="18" a="1"/>
  <c r="AD50" i="18" s="1"/>
  <c r="AD51" i="18" a="1"/>
  <c r="AD51" i="18" s="1"/>
  <c r="AD52" i="18" a="1"/>
  <c r="AD52" i="18" s="1"/>
  <c r="AD53" i="18" a="1"/>
  <c r="AD53" i="18" s="1"/>
  <c r="AD54" i="18" a="1"/>
  <c r="AD54" i="18" s="1"/>
  <c r="AD55" i="18" a="1"/>
  <c r="AD55" i="18" s="1"/>
  <c r="AD56" i="18" a="1"/>
  <c r="AD56" i="18" s="1"/>
  <c r="AD57" i="18" a="1"/>
  <c r="AD57" i="18" s="1"/>
  <c r="AD58" i="18" a="1"/>
  <c r="AD58" i="18" s="1"/>
  <c r="AD59" i="18" a="1"/>
  <c r="AD59" i="18" s="1"/>
  <c r="AD60" i="18" a="1"/>
  <c r="AD60" i="18" s="1"/>
  <c r="AD61" i="18" a="1"/>
  <c r="AD61" i="18" s="1"/>
  <c r="AD62" i="18" a="1"/>
  <c r="AD62" i="18" s="1"/>
  <c r="Y13" i="18" l="1"/>
  <c r="AD13" i="18" a="1"/>
  <c r="AD13" i="18" s="1"/>
  <c r="AE13" i="18" a="1"/>
  <c r="AE13" i="18" s="1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AC14" i="18" l="1" a="1"/>
  <c r="AC14" i="18" s="1"/>
  <c r="AC15" i="18" a="1"/>
  <c r="AC15" i="18" s="1"/>
  <c r="AC16" i="18" a="1"/>
  <c r="AC16" i="18" s="1"/>
  <c r="AC17" i="18" a="1"/>
  <c r="AC17" i="18"/>
  <c r="AC18" i="18" a="1"/>
  <c r="AC18" i="18" s="1"/>
  <c r="AC19" i="18" a="1"/>
  <c r="AC19" i="18" s="1"/>
  <c r="AC20" i="18" a="1"/>
  <c r="AC20" i="18" s="1"/>
  <c r="AC21" i="18" a="1"/>
  <c r="AC21" i="18" s="1"/>
  <c r="AC22" i="18" a="1"/>
  <c r="AC22" i="18" s="1"/>
  <c r="AC23" i="18" a="1"/>
  <c r="AC23" i="18" s="1"/>
  <c r="AC24" i="18" a="1"/>
  <c r="AC24" i="18" s="1"/>
  <c r="AC25" i="18" a="1"/>
  <c r="AC25" i="18" s="1"/>
  <c r="AC26" i="18" a="1"/>
  <c r="AC26" i="18" s="1"/>
  <c r="AC27" i="18" a="1"/>
  <c r="AC27" i="18" s="1"/>
  <c r="AC28" i="18" a="1"/>
  <c r="AC28" i="18"/>
  <c r="AC29" i="18" a="1"/>
  <c r="AC29" i="18" s="1"/>
  <c r="AC30" i="18" a="1"/>
  <c r="AC30" i="18" s="1"/>
  <c r="AC31" i="18" a="1"/>
  <c r="AC31" i="18" s="1"/>
  <c r="AC32" i="18" a="1"/>
  <c r="AC32" i="18" s="1"/>
  <c r="AC33" i="18" a="1"/>
  <c r="AC33" i="18" s="1"/>
  <c r="AC34" i="18" a="1"/>
  <c r="AC34" i="18" s="1"/>
  <c r="AC35" i="18" a="1"/>
  <c r="AC35" i="18" s="1"/>
  <c r="AC36" i="18" a="1"/>
  <c r="AC36" i="18" s="1"/>
  <c r="AC37" i="18" a="1"/>
  <c r="AC37" i="18" s="1"/>
  <c r="AC38" i="18" a="1"/>
  <c r="AC38" i="18"/>
  <c r="AC39" i="18" a="1"/>
  <c r="AC39" i="18" s="1"/>
  <c r="AC40" i="18" a="1"/>
  <c r="AC40" i="18" s="1"/>
  <c r="AC41" i="18" a="1"/>
  <c r="AC41" i="18" s="1"/>
  <c r="AC42" i="18" a="1"/>
  <c r="AC42" i="18" s="1"/>
  <c r="AC43" i="18" a="1"/>
  <c r="AC43" i="18"/>
  <c r="AC44" i="18" a="1"/>
  <c r="AC44" i="18" s="1"/>
  <c r="AC45" i="18" a="1"/>
  <c r="AC45" i="18" s="1"/>
  <c r="AC46" i="18" a="1"/>
  <c r="AC46" i="18" s="1"/>
  <c r="AC47" i="18" a="1"/>
  <c r="AC47" i="18" s="1"/>
  <c r="AC48" i="18" a="1"/>
  <c r="AC48" i="18" s="1"/>
  <c r="AC49" i="18" a="1"/>
  <c r="AC49" i="18" s="1"/>
  <c r="AC50" i="18" a="1"/>
  <c r="AC50" i="18" s="1"/>
  <c r="AC51" i="18" a="1"/>
  <c r="AC51" i="18" s="1"/>
  <c r="AC52" i="18" a="1"/>
  <c r="AC52" i="18" s="1"/>
  <c r="AC53" i="18" a="1"/>
  <c r="AC53" i="18" s="1"/>
  <c r="AC54" i="18" a="1"/>
  <c r="AC54" i="18" s="1"/>
  <c r="AC55" i="18" a="1"/>
  <c r="AC55" i="18" s="1"/>
  <c r="AC56" i="18" a="1"/>
  <c r="AC56" i="18" s="1"/>
  <c r="AC57" i="18" a="1"/>
  <c r="AC57" i="18" s="1"/>
  <c r="AC58" i="18" a="1"/>
  <c r="AC58" i="18" s="1"/>
  <c r="AC59" i="18" a="1"/>
  <c r="AC59" i="18" s="1"/>
  <c r="AC60" i="18" a="1"/>
  <c r="AC60" i="18" s="1"/>
  <c r="AC61" i="18" a="1"/>
  <c r="AC61" i="18" s="1"/>
  <c r="AC62" i="18" a="1"/>
  <c r="AC62" i="18" s="1"/>
  <c r="AC13" i="18" a="1"/>
  <c r="AC13" i="18" s="1"/>
  <c r="B13" i="18"/>
  <c r="AI47" i="18" l="1"/>
  <c r="AI62" i="18"/>
  <c r="AI58" i="18"/>
  <c r="AI50" i="18"/>
  <c r="AI45" i="18"/>
  <c r="AI35" i="18"/>
  <c r="AI18" i="18"/>
  <c r="AI55" i="18"/>
  <c r="AI44" i="18"/>
  <c r="AI39" i="18"/>
  <c r="AI34" i="18"/>
  <c r="AI28" i="18"/>
  <c r="AI17" i="18"/>
  <c r="AI54" i="18"/>
  <c r="AI33" i="18"/>
  <c r="AI22" i="18"/>
  <c r="AI56" i="18"/>
  <c r="AI40" i="18"/>
  <c r="AI24" i="18"/>
  <c r="AI61" i="18"/>
  <c r="AI49" i="18"/>
  <c r="AI23" i="18"/>
  <c r="AI60" i="18"/>
  <c r="AI48" i="18"/>
  <c r="AI43" i="18"/>
  <c r="AI38" i="18"/>
  <c r="AI59" i="18"/>
  <c r="AI53" i="18"/>
  <c r="AI32" i="18"/>
  <c r="AI27" i="18"/>
  <c r="AI21" i="18"/>
  <c r="AI16" i="18"/>
  <c r="AI42" i="18"/>
  <c r="AI52" i="18"/>
  <c r="AI37" i="18"/>
  <c r="AI31" i="18"/>
  <c r="AI26" i="18"/>
  <c r="AI20" i="18"/>
  <c r="AI15" i="18"/>
  <c r="AI57" i="18"/>
  <c r="AI51" i="18"/>
  <c r="AI46" i="18"/>
  <c r="AI41" i="18"/>
  <c r="AI36" i="18"/>
  <c r="AI30" i="18"/>
  <c r="AI25" i="18"/>
  <c r="AI19" i="18"/>
  <c r="AI29" i="18"/>
  <c r="AI14" i="18"/>
  <c r="AI13" i="18"/>
  <c r="AH13" i="18"/>
  <c r="AF13" i="18"/>
  <c r="U13" i="18" s="1"/>
  <c r="AK13" i="18" s="1"/>
  <c r="AC63" i="18"/>
  <c r="AI63" i="18" l="1"/>
  <c r="AH63" i="18"/>
  <c r="AG63" i="18"/>
  <c r="T6" i="18"/>
  <c r="AK62" i="18"/>
  <c r="AK61" i="18"/>
  <c r="AK60" i="18"/>
  <c r="AK59" i="18"/>
  <c r="AK58" i="18"/>
  <c r="AK57" i="18"/>
  <c r="AK56" i="18"/>
  <c r="AK55" i="18"/>
  <c r="AK54" i="18"/>
  <c r="AK53" i="18"/>
  <c r="AK52" i="18"/>
  <c r="AK51" i="18"/>
  <c r="AK50" i="18"/>
  <c r="AK49" i="18"/>
  <c r="AK48" i="18"/>
  <c r="AK47" i="18"/>
  <c r="AK46" i="18"/>
  <c r="AK45" i="18"/>
  <c r="AK44" i="18"/>
  <c r="AK43" i="18"/>
  <c r="AK42" i="18"/>
  <c r="AK41" i="18"/>
  <c r="AK40" i="18"/>
  <c r="AK39" i="18"/>
  <c r="AK38" i="18"/>
  <c r="AK37" i="18"/>
  <c r="AK36" i="18"/>
  <c r="AK35" i="18"/>
  <c r="AK34" i="18"/>
  <c r="AK33" i="18"/>
  <c r="AK32" i="18"/>
  <c r="AK31" i="18"/>
  <c r="AK30" i="18"/>
  <c r="AK29" i="18"/>
  <c r="AK28" i="18"/>
  <c r="AK27" i="18"/>
  <c r="AK26" i="18"/>
  <c r="AK25" i="18"/>
  <c r="AK24" i="18"/>
  <c r="AK23" i="18"/>
  <c r="AK22" i="18"/>
  <c r="AK21" i="18"/>
  <c r="AK20" i="18"/>
  <c r="AK19" i="18"/>
  <c r="AK18" i="18"/>
  <c r="AK17" i="18"/>
  <c r="AK16" i="18"/>
  <c r="AK15" i="18"/>
  <c r="AK14" i="18"/>
  <c r="V6" i="18"/>
  <c r="U6" i="18"/>
  <c r="S6" i="18"/>
  <c r="R6" i="18"/>
  <c r="Q6" i="18"/>
  <c r="P6" i="18"/>
  <c r="O6" i="18"/>
  <c r="N6" i="18"/>
  <c r="AI64" i="18" l="1"/>
  <c r="AK63" i="18"/>
  <c r="Z6" i="18"/>
  <c r="Y6" i="18"/>
  <c r="Y14" i="18" l="1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40" i="18"/>
  <c r="Y41" i="18"/>
  <c r="Y42" i="18"/>
  <c r="Y43" i="18"/>
  <c r="Y44" i="18"/>
  <c r="Y45" i="18"/>
  <c r="Y46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W6" i="18" l="1"/>
  <c r="X6" i="18"/>
  <c r="G6" i="18" l="1"/>
  <c r="I6" i="18"/>
  <c r="K6" i="18"/>
  <c r="M6" i="18"/>
  <c r="F6" i="18"/>
  <c r="C6" i="18"/>
  <c r="B6" i="18"/>
  <c r="A14" i="18" l="1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J62" i="18" l="1"/>
  <c r="E62" i="18"/>
  <c r="D62" i="18"/>
  <c r="AJ61" i="18"/>
  <c r="E61" i="18"/>
  <c r="D61" i="18"/>
  <c r="AJ60" i="18"/>
  <c r="E60" i="18"/>
  <c r="D60" i="18"/>
  <c r="AJ59" i="18"/>
  <c r="E59" i="18"/>
  <c r="D59" i="18"/>
  <c r="AJ58" i="18"/>
  <c r="E58" i="18"/>
  <c r="D58" i="18"/>
  <c r="AJ57" i="18"/>
  <c r="E57" i="18"/>
  <c r="D57" i="18"/>
  <c r="AJ56" i="18"/>
  <c r="E56" i="18"/>
  <c r="D56" i="18"/>
  <c r="AJ55" i="18"/>
  <c r="E55" i="18"/>
  <c r="D55" i="18"/>
  <c r="AJ54" i="18"/>
  <c r="E54" i="18"/>
  <c r="D54" i="18"/>
  <c r="AJ53" i="18"/>
  <c r="E53" i="18"/>
  <c r="D53" i="18"/>
  <c r="AJ52" i="18"/>
  <c r="E52" i="18"/>
  <c r="D52" i="18"/>
  <c r="AJ51" i="18"/>
  <c r="E51" i="18"/>
  <c r="D51" i="18"/>
  <c r="AJ50" i="18"/>
  <c r="E50" i="18"/>
  <c r="D50" i="18"/>
  <c r="AJ49" i="18"/>
  <c r="E49" i="18"/>
  <c r="D49" i="18"/>
  <c r="AJ48" i="18"/>
  <c r="E48" i="18"/>
  <c r="D48" i="18"/>
  <c r="AJ47" i="18"/>
  <c r="E47" i="18"/>
  <c r="D47" i="18"/>
  <c r="AJ46" i="18"/>
  <c r="E46" i="18"/>
  <c r="D46" i="18"/>
  <c r="AJ45" i="18"/>
  <c r="E45" i="18"/>
  <c r="D45" i="18"/>
  <c r="AJ44" i="18"/>
  <c r="E44" i="18"/>
  <c r="D44" i="18"/>
  <c r="AJ43" i="18"/>
  <c r="E43" i="18"/>
  <c r="D43" i="18"/>
  <c r="AJ42" i="18"/>
  <c r="E42" i="18"/>
  <c r="D42" i="18"/>
  <c r="AJ41" i="18"/>
  <c r="E41" i="18"/>
  <c r="D41" i="18"/>
  <c r="AJ40" i="18"/>
  <c r="E40" i="18"/>
  <c r="D40" i="18"/>
  <c r="AJ39" i="18"/>
  <c r="E39" i="18"/>
  <c r="D39" i="18"/>
  <c r="AJ38" i="18"/>
  <c r="E38" i="18"/>
  <c r="D38" i="18"/>
  <c r="AJ37" i="18"/>
  <c r="E37" i="18"/>
  <c r="D37" i="18"/>
  <c r="AJ36" i="18"/>
  <c r="E36" i="18"/>
  <c r="D36" i="18"/>
  <c r="AJ35" i="18"/>
  <c r="E35" i="18"/>
  <c r="D35" i="18"/>
  <c r="AJ34" i="18"/>
  <c r="E34" i="18"/>
  <c r="D34" i="18"/>
  <c r="AJ33" i="18"/>
  <c r="E33" i="18"/>
  <c r="D33" i="18"/>
  <c r="AJ32" i="18"/>
  <c r="E32" i="18"/>
  <c r="D32" i="18"/>
  <c r="AJ31" i="18"/>
  <c r="E31" i="18"/>
  <c r="D31" i="18"/>
  <c r="AJ30" i="18"/>
  <c r="E30" i="18"/>
  <c r="D30" i="18"/>
  <c r="AJ29" i="18"/>
  <c r="E29" i="18"/>
  <c r="D29" i="18"/>
  <c r="AJ28" i="18"/>
  <c r="E28" i="18"/>
  <c r="D28" i="18"/>
  <c r="AJ27" i="18"/>
  <c r="E27" i="18"/>
  <c r="D27" i="18"/>
  <c r="AJ26" i="18"/>
  <c r="E26" i="18"/>
  <c r="D26" i="18"/>
  <c r="AJ25" i="18"/>
  <c r="E25" i="18"/>
  <c r="D25" i="18"/>
  <c r="AJ24" i="18"/>
  <c r="E24" i="18"/>
  <c r="D24" i="18"/>
  <c r="AJ23" i="18"/>
  <c r="E23" i="18"/>
  <c r="D23" i="18"/>
  <c r="AJ22" i="18"/>
  <c r="E22" i="18"/>
  <c r="D22" i="18"/>
  <c r="AJ21" i="18"/>
  <c r="E21" i="18"/>
  <c r="D21" i="18"/>
  <c r="AJ20" i="18"/>
  <c r="E20" i="18"/>
  <c r="D20" i="18"/>
  <c r="AJ19" i="18"/>
  <c r="E19" i="18"/>
  <c r="D19" i="18"/>
  <c r="AJ18" i="18"/>
  <c r="E18" i="18"/>
  <c r="D18" i="18"/>
  <c r="AJ17" i="18"/>
  <c r="E17" i="18"/>
  <c r="D17" i="18"/>
  <c r="AJ16" i="18"/>
  <c r="E16" i="18"/>
  <c r="D16" i="18"/>
  <c r="AJ15" i="18"/>
  <c r="E15" i="18"/>
  <c r="D15" i="18"/>
  <c r="AJ14" i="18"/>
  <c r="E14" i="18"/>
  <c r="D14" i="18"/>
  <c r="AJ13" i="18"/>
  <c r="AJ63" i="18" l="1"/>
  <c r="D13" i="18" l="1"/>
  <c r="E13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<sst xmlns="http://schemas.openxmlformats.org/spreadsheetml/2006/main" count="277" uniqueCount="101">
  <si>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</si>
  <si>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</si>
  <si>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</si>
  <si>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aaaa-bbbb</t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</si>
  <si>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</si>
  <si>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</si>
  <si>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</si>
  <si>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</si>
  <si>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</si>
  <si>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</si>
  <si>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</si>
  <si>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設備区分
※プルダウン選択</t>
    <rPh sb="0" eb="2">
      <t>セツビ</t>
    </rPh>
    <rPh sb="2" eb="4">
      <t>クブン</t>
    </rPh>
    <rPh sb="11" eb="13">
      <t>センタク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</si>
  <si>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</si>
  <si>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</si>
  <si>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</si>
  <si>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</si>
  <si>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</si>
  <si>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</si>
  <si>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</si>
  <si>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</si>
  <si>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</si>
  <si>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XYZヒートポンプ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</si>
  <si>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</si>
  <si>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</si>
  <si>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</si>
  <si>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</si>
  <si>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性能値</t>
    <rPh sb="0" eb="3">
      <t>セイノウチ</t>
    </rPh>
    <phoneticPr fontId="18"/>
  </si>
  <si>
    <t>産業用ヒートポンプ</t>
    <rPh sb="0" eb="3">
      <t>サンギョウヨウ</t>
    </rPh>
    <phoneticPr fontId="18"/>
  </si>
  <si>
    <t>中間期</t>
    <rPh sb="0" eb="3">
      <t>チュウカンキ</t>
    </rPh>
    <phoneticPr fontId="18"/>
  </si>
  <si>
    <t>夏期</t>
    <rPh sb="0" eb="1">
      <t>ナツ</t>
    </rPh>
    <rPh sb="1" eb="2">
      <t>キ</t>
    </rPh>
    <phoneticPr fontId="18"/>
  </si>
  <si>
    <t>冬期</t>
    <rPh sb="0" eb="2">
      <t>トウキ</t>
    </rPh>
    <phoneticPr fontId="18"/>
  </si>
  <si>
    <t>性能値（COP）：</t>
    <rPh sb="0" eb="2">
      <t>セイノウ</t>
    </rPh>
    <rPh sb="2" eb="3">
      <t>チ</t>
    </rPh>
    <phoneticPr fontId="18"/>
  </si>
  <si>
    <t>区分</t>
    <rPh sb="0" eb="2">
      <t>クブン</t>
    </rPh>
    <phoneticPr fontId="18"/>
  </si>
  <si>
    <t>10kw以下</t>
    <rPh sb="4" eb="6">
      <t>イカ</t>
    </rPh>
    <phoneticPr fontId="18"/>
  </si>
  <si>
    <t>10kw超</t>
    <rPh sb="4" eb="5">
      <t>チョウ</t>
    </rPh>
    <phoneticPr fontId="18"/>
  </si>
  <si>
    <t>基準値</t>
    <rPh sb="0" eb="3">
      <t>キジュンチ</t>
    </rPh>
    <phoneticPr fontId="18"/>
  </si>
  <si>
    <t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・製品名、型番、数値は、カタログ（仕様書）の記載と一致させてください。
・本ファイル内「基準値」シートを参照いただき、基準値を満たす型番の記入をお願いいたします。
※基準値を満たしていない場合は行が赤く表示されます。</t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phoneticPr fontId="18"/>
  </si>
  <si>
    <t>希望小売価格
（万円）</t>
    <rPh sb="0" eb="2">
      <t>キボウ</t>
    </rPh>
    <rPh sb="2" eb="4">
      <t>コウリ</t>
    </rPh>
    <rPh sb="4" eb="6">
      <t>カカク</t>
    </rPh>
    <rPh sb="8" eb="9">
      <t>マン</t>
    </rPh>
    <rPh sb="9" eb="10">
      <t>エン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</si>
  <si>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</si>
  <si>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rPh sb="0" eb="2">
      <t>シュベツ</t>
    </rPh>
    <phoneticPr fontId="18"/>
  </si>
  <si>
    <t>●●万円／kW</t>
    <rPh sb="2" eb="4">
      <t>マンエン</t>
    </rPh>
    <phoneticPr fontId="18"/>
  </si>
  <si>
    <t>必須</t>
    <phoneticPr fontId="18"/>
  </si>
  <si>
    <t>掛かり増し経費
（設備費）</t>
    <rPh sb="0" eb="1">
      <t>カ</t>
    </rPh>
    <rPh sb="3" eb="4">
      <t>マ</t>
    </rPh>
    <rPh sb="5" eb="7">
      <t>ケイヒ</t>
    </rPh>
    <rPh sb="9" eb="12">
      <t>セツビヒ</t>
    </rPh>
    <phoneticPr fontId="18"/>
  </si>
  <si>
    <t>掛かり増し経費
（設計費・工事費）</t>
    <rPh sb="0" eb="1">
      <t>カ</t>
    </rPh>
    <rPh sb="3" eb="4">
      <t>マ</t>
    </rPh>
    <rPh sb="5" eb="7">
      <t>ケイヒ</t>
    </rPh>
    <rPh sb="9" eb="11">
      <t>セッケイ</t>
    </rPh>
    <rPh sb="11" eb="12">
      <t>ヒ</t>
    </rPh>
    <rPh sb="13" eb="16">
      <t>コウジヒ</t>
    </rPh>
    <phoneticPr fontId="18"/>
  </si>
  <si>
    <t>非表示項目</t>
    <phoneticPr fontId="18"/>
  </si>
  <si>
    <t>加熱能力（kW）</t>
    <phoneticPr fontId="18"/>
  </si>
  <si>
    <t>消費電力（kW）</t>
    <phoneticPr fontId="18"/>
  </si>
  <si>
    <t>基準値
（COP）</t>
    <phoneticPr fontId="18"/>
  </si>
  <si>
    <t>性能値
（COP）</t>
    <phoneticPr fontId="18"/>
  </si>
  <si>
    <t>測定条件①</t>
    <rPh sb="0" eb="4">
      <t>ソクテイジョウケン</t>
    </rPh>
    <phoneticPr fontId="18"/>
  </si>
  <si>
    <t>測定条件②</t>
    <rPh sb="0" eb="4">
      <t>ソクテイジョウケン</t>
    </rPh>
    <phoneticPr fontId="18"/>
  </si>
  <si>
    <t>測定条件②</t>
    <rPh sb="0" eb="2">
      <t>ソクテイ</t>
    </rPh>
    <rPh sb="2" eb="4">
      <t>ジョウケン</t>
    </rPh>
    <phoneticPr fontId="18"/>
  </si>
  <si>
    <t>中間期</t>
    <rPh sb="0" eb="3">
      <t>チュウカンキ</t>
    </rPh>
    <phoneticPr fontId="18"/>
  </si>
  <si>
    <t>測定条件②</t>
    <rPh sb="0" eb="4">
      <t>ソクテイジョウケン</t>
    </rPh>
    <phoneticPr fontId="18"/>
  </si>
  <si>
    <t>夏期</t>
    <rPh sb="0" eb="2">
      <t>カキ</t>
    </rPh>
    <phoneticPr fontId="18"/>
  </si>
  <si>
    <t>冬期</t>
    <rPh sb="0" eb="2">
      <t>トウキ</t>
    </rPh>
    <phoneticPr fontId="18"/>
  </si>
  <si>
    <t>申請区分
※プルダウン選択</t>
    <rPh sb="0" eb="4">
      <t>シンセイクブン</t>
    </rPh>
    <rPh sb="11" eb="13">
      <t>センタク</t>
    </rPh>
    <phoneticPr fontId="18"/>
  </si>
  <si>
    <t>申請区分_判定</t>
    <rPh sb="0" eb="4">
      <t>シンセイクブン</t>
    </rPh>
    <rPh sb="5" eb="7">
      <t>ハンテイ</t>
    </rPh>
    <phoneticPr fontId="18"/>
  </si>
  <si>
    <t>基準値_判定</t>
    <rPh sb="0" eb="3">
      <t>キジュンチ</t>
    </rPh>
    <rPh sb="4" eb="6">
      <t>ハンテイ</t>
    </rPh>
    <phoneticPr fontId="18"/>
  </si>
  <si>
    <t>加熱能力_判定</t>
    <rPh sb="0" eb="2">
      <t>カネツ</t>
    </rPh>
    <rPh sb="2" eb="4">
      <t>ノウリョク</t>
    </rPh>
    <rPh sb="5" eb="7">
      <t>ハンテイ</t>
    </rPh>
    <phoneticPr fontId="18"/>
  </si>
  <si>
    <t>消費電力_判定</t>
    <rPh sb="0" eb="4">
      <t>ショウヒデンリョク</t>
    </rPh>
    <rPh sb="5" eb="7">
      <t>ハンテイ</t>
    </rPh>
    <phoneticPr fontId="18"/>
  </si>
  <si>
    <t>最終更新日</t>
    <rPh sb="0" eb="2">
      <t>サイシュウ</t>
    </rPh>
    <rPh sb="2" eb="5">
      <t>コウシンビ</t>
    </rPh>
    <phoneticPr fontId="18"/>
  </si>
  <si>
    <t>測定条件①</t>
    <rPh sb="0" eb="2">
      <t>ソクテイ</t>
    </rPh>
    <rPh sb="2" eb="4">
      <t>ジョウケン</t>
    </rPh>
    <phoneticPr fontId="18"/>
  </si>
  <si>
    <t>最高出口温度（℃）</t>
    <phoneticPr fontId="18"/>
  </si>
  <si>
    <t>未入力（中間期）
判定</t>
    <rPh sb="0" eb="3">
      <t>ミニュウリョク</t>
    </rPh>
    <rPh sb="4" eb="7">
      <t>チュウカンキ</t>
    </rPh>
    <rPh sb="9" eb="11">
      <t>ハンテイ</t>
    </rPh>
    <phoneticPr fontId="18"/>
  </si>
  <si>
    <t>未入力（夏期）
判定</t>
    <rPh sb="4" eb="6">
      <t>カキ</t>
    </rPh>
    <phoneticPr fontId="18"/>
  </si>
  <si>
    <t>未入力（冬期）
判定</t>
    <rPh sb="4" eb="6">
      <t>トウキ</t>
    </rPh>
    <phoneticPr fontId="18"/>
  </si>
  <si>
    <t>※項番23⇒掛かり増し経費について、加熱能力1kWあたりの金額を記載する予定です（最高出口温度になる可能性有）。</t>
    <rPh sb="1" eb="3">
      <t>コウバン</t>
    </rPh>
    <rPh sb="6" eb="7">
      <t>カ</t>
    </rPh>
    <rPh sb="9" eb="10">
      <t>マ</t>
    </rPh>
    <rPh sb="11" eb="13">
      <t>ケイヒ</t>
    </rPh>
    <rPh sb="18" eb="22">
      <t>カネツノウリョク</t>
    </rPh>
    <rPh sb="29" eb="31">
      <t>キンガク</t>
    </rPh>
    <rPh sb="32" eb="34">
      <t>キサイ</t>
    </rPh>
    <rPh sb="36" eb="38">
      <t>ヨテイ</t>
    </rPh>
    <rPh sb="41" eb="47">
      <t>サイコウデグチオンド</t>
    </rPh>
    <rPh sb="50" eb="54">
      <t>カノウセイアリ</t>
    </rPh>
    <phoneticPr fontId="18"/>
  </si>
  <si>
    <t>必須（条件有）</t>
    <rPh sb="0" eb="2">
      <t>ヒッス</t>
    </rPh>
    <phoneticPr fontId="18"/>
  </si>
  <si>
    <t>未入力項目があります。
ご確認のうえ未記入の項目に入力してください。</t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</si>
  <si>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</si>
  <si>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</si>
  <si>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中間期</t>
    <rPh sb="0" eb="3">
      <t>チュウカンキ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</si>
  <si>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</si>
  <si>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</si>
  <si>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</si>
  <si>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18"/>
  </si>
  <si>
    <t xml:space="preserve">
メール本文</t>
    <rPh sb="4" eb="6">
      <t>ホンブン</t>
    </rPh>
    <phoneticPr fontId="1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</si>
  <si>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rFont val="游ゴシック"/>
        <family val="3"/>
        <charset val="128"/>
      </rPr>
      <t xml:space="preserve">令和２年度補正予算
産業・業務部門における高効率ヒートポンプ導入促進事業費補助金の
</t>
    </r>
    <r>
      <rPr>
        <sz val="12"/>
        <color rgb="FF000000"/>
        <rFont val="游ゴシック"/>
        <family val="2"/>
        <charset val="128"/>
      </rPr>
      <t>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41" eb="143">
      <t>セイヒン</t>
    </rPh>
    <rPh sb="148" eb="151">
      <t>シヨウショ</t>
    </rPh>
    <rPh sb="151" eb="152">
      <t>トウ</t>
    </rPh>
    <phoneticPr fontId="18"/>
  </si>
  <si>
    <t>熱源／方式</t>
    <rPh sb="0" eb="2">
      <t>ネツゲン</t>
    </rPh>
    <rPh sb="3" eb="5">
      <t>ホウシキ</t>
    </rPh>
    <phoneticPr fontId="18"/>
  </si>
  <si>
    <t>空気熱源／循環式</t>
  </si>
  <si>
    <t>○○○株式会社</t>
  </si>
  <si>
    <t>○○○株式会社</t>
    <phoneticPr fontId="18"/>
  </si>
  <si>
    <t>マルマルマル</t>
  </si>
  <si>
    <t>マルマルマル</t>
    <phoneticPr fontId="18"/>
  </si>
  <si>
    <t>ss-kataban@sii.or.jp</t>
    <phoneticPr fontId="18"/>
  </si>
  <si>
    <t>補助金額
（本体設備費）</t>
    <rPh sb="0" eb="2">
      <t>ホジョ</t>
    </rPh>
    <rPh sb="2" eb="4">
      <t>キンガク</t>
    </rPh>
    <rPh sb="6" eb="8">
      <t>ホンタイ</t>
    </rPh>
    <rPh sb="8" eb="10">
      <t>セツビ</t>
    </rPh>
    <rPh sb="10" eb="11">
      <t>ヒ</t>
    </rPh>
    <phoneticPr fontId="18"/>
  </si>
  <si>
    <t>補助金額
（その他経費）</t>
    <rPh sb="0" eb="2">
      <t>ホジョ</t>
    </rPh>
    <rPh sb="2" eb="4">
      <t>キンガク</t>
    </rPh>
    <rPh sb="8" eb="9">
      <t>タ</t>
    </rPh>
    <rPh sb="9" eb="11">
      <t>ケイヒ</t>
    </rPh>
    <phoneticPr fontId="18"/>
  </si>
  <si>
    <t>温水出口温度：60℃～65℃
（ΔT：温水入出口温度差）：3℃～7℃</t>
  </si>
  <si>
    <t>温水出口温度：60℃～65℃
（ΔT：温水入出口温度差）：3℃～7℃</t>
    <rPh sb="0" eb="4">
      <t>オンスイデグチ</t>
    </rPh>
    <rPh sb="4" eb="6">
      <t>オンド</t>
    </rPh>
    <rPh sb="19" eb="21">
      <t>オンスイ</t>
    </rPh>
    <rPh sb="21" eb="22">
      <t>イ</t>
    </rPh>
    <rPh sb="22" eb="24">
      <t>デグチ</t>
    </rPh>
    <rPh sb="24" eb="27">
      <t>オンドサ</t>
    </rPh>
    <phoneticPr fontId="18"/>
  </si>
  <si>
    <t>外気温度 乾球温度：16℃DB
湿球温度：12℃WB</t>
  </si>
  <si>
    <t>外気温度 乾球温度：16℃DB
湿球温度：12℃WB</t>
    <rPh sb="0" eb="2">
      <t>ガイキ</t>
    </rPh>
    <rPh sb="2" eb="4">
      <t>オンド</t>
    </rPh>
    <rPh sb="5" eb="7">
      <t>カンキュウ</t>
    </rPh>
    <rPh sb="7" eb="9">
      <t>オンド</t>
    </rPh>
    <rPh sb="16" eb="18">
      <t>シツキュウ</t>
    </rPh>
    <rPh sb="18" eb="20">
      <t>オンド</t>
    </rPh>
    <phoneticPr fontId="18"/>
  </si>
  <si>
    <t>外気温度 乾球温度：25℃DB
湿球温度：21℃WB</t>
  </si>
  <si>
    <t>外気温度 乾球温度：25℃DB
湿球温度：21℃WB</t>
    <rPh sb="0" eb="2">
      <t>ガイキ</t>
    </rPh>
    <rPh sb="2" eb="4">
      <t>オンド</t>
    </rPh>
    <rPh sb="5" eb="7">
      <t>カンキュウ</t>
    </rPh>
    <rPh sb="7" eb="9">
      <t>オンド</t>
    </rPh>
    <rPh sb="16" eb="18">
      <t>シツキュウ</t>
    </rPh>
    <rPh sb="18" eb="20">
      <t>オンド</t>
    </rPh>
    <phoneticPr fontId="18"/>
  </si>
  <si>
    <t>外気温度 乾球温度：7℃DB
湿球温度：6℃WB</t>
  </si>
  <si>
    <t>外気温度 乾球温度：7℃DB
湿球温度：6℃WB</t>
    <rPh sb="0" eb="2">
      <t>ガイキ</t>
    </rPh>
    <rPh sb="2" eb="4">
      <t>オンド</t>
    </rPh>
    <rPh sb="5" eb="7">
      <t>カンキュウ</t>
    </rPh>
    <rPh sb="7" eb="9">
      <t>オンド</t>
    </rPh>
    <rPh sb="15" eb="17">
      <t>シツキュウ</t>
    </rPh>
    <rPh sb="17" eb="19">
      <t>オンド</t>
    </rPh>
    <phoneticPr fontId="18"/>
  </si>
  <si>
    <t>標準省エネ量（kl）</t>
    <rPh sb="0" eb="2">
      <t>ヒョウジュン</t>
    </rPh>
    <rPh sb="2" eb="3">
      <t>ショウ</t>
    </rPh>
    <rPh sb="5" eb="6">
      <t>リョウ</t>
    </rPh>
    <phoneticPr fontId="18"/>
  </si>
  <si>
    <t>※COP：測定条件における（加熱能力）/（消費電力）</t>
  </si>
  <si>
    <t>産業用ヒートポンプ（循環加温式ヒートポンプ）</t>
    <rPh sb="0" eb="3">
      <t>サンギョウヨウ</t>
    </rPh>
    <rPh sb="10" eb="12">
      <t>ジュンカン</t>
    </rPh>
    <rPh sb="12" eb="14">
      <t>カオン</t>
    </rPh>
    <rPh sb="14" eb="15">
      <t>シキ</t>
    </rPh>
    <phoneticPr fontId="18"/>
  </si>
  <si>
    <t>循環加温式ヒートポンプ</t>
    <rPh sb="0" eb="4">
      <t>ジュンカンカオン</t>
    </rPh>
    <rPh sb="4" eb="5">
      <t>シキ</t>
    </rPh>
    <phoneticPr fontId="18"/>
  </si>
  <si>
    <t>Ver.01.00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</si>
</sst>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_);[Red]\(0.0\)"/>
    <numFmt numFmtId="177" formatCode="0.0"/>
    <numFmt numFmtId="178" formatCode="0;\-0;;@"/>
    <numFmt numFmtId="179" formatCode="0.000"/>
    <numFmt numFmtId="180" formatCode="0_);[Red]\(0\)"/>
    <numFmt numFmtId="181" formatCode="0.00_);[Red]\(0.00\)"/>
  </numFmts>
  <fonts count="6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name val="游ゴシック"/>
      <family val="3"/>
      <charset val="128"/>
    </font>
    <font>
      <sz val="12"/>
      <color rgb="FF000000"/>
      <name val="Yu Gothic"/>
      <family val="2"/>
      <charset val="128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7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42" fillId="0" borderId="0" xfId="169" applyFont="1" applyProtection="1">
      <alignment vertical="center"/>
    </xf>
    <xf numFmtId="0" fontId="44" fillId="0" borderId="0" xfId="169" applyFont="1" applyAlignment="1">
      <alignment horizontal="center" vertical="center"/>
    </xf>
    <xf numFmtId="0" fontId="42" fillId="0" borderId="0" xfId="169" applyFont="1" applyAlignment="1">
      <alignment horizontal="center" vertical="center"/>
    </xf>
    <xf numFmtId="0" fontId="42" fillId="0" borderId="0" xfId="169" applyFont="1" applyAlignment="1">
      <alignment vertical="center"/>
    </xf>
    <xf numFmtId="0" fontId="43" fillId="0" borderId="0" xfId="169" applyFont="1" applyAlignment="1">
      <alignment vertical="top"/>
    </xf>
    <xf numFmtId="0" fontId="45" fillId="0" borderId="0" xfId="169" applyFont="1" applyAlignment="1">
      <alignment vertical="center"/>
    </xf>
    <xf numFmtId="0" fontId="42" fillId="0" borderId="0" xfId="169" applyFont="1" applyAlignment="1" applyProtection="1">
      <alignment vertical="center"/>
      <protection locked="0"/>
    </xf>
    <xf numFmtId="0" fontId="44" fillId="0" borderId="0" xfId="169" applyFont="1" applyFill="1" applyBorder="1" applyAlignment="1">
      <alignment vertical="center"/>
    </xf>
    <xf numFmtId="0" fontId="44" fillId="0" borderId="0" xfId="169" applyFont="1" applyBorder="1" applyAlignment="1">
      <alignment horizontal="center" vertical="center"/>
    </xf>
    <xf numFmtId="0" fontId="42" fillId="0" borderId="0" xfId="169" applyFont="1" applyAlignment="1" applyProtection="1">
      <alignment vertical="center"/>
    </xf>
    <xf numFmtId="0" fontId="44" fillId="0" borderId="0" xfId="169" applyFont="1" applyAlignment="1" applyProtection="1">
      <alignment horizontal="center" vertical="center"/>
    </xf>
    <xf numFmtId="0" fontId="45" fillId="0" borderId="0" xfId="169" applyFont="1" applyAlignment="1" applyProtection="1">
      <alignment vertical="center"/>
    </xf>
    <xf numFmtId="49" fontId="42" fillId="0" borderId="0" xfId="169" applyNumberFormat="1" applyFont="1" applyAlignment="1" applyProtection="1">
      <alignment horizontal="right" vertical="center"/>
    </xf>
    <xf numFmtId="0" fontId="51" fillId="42" borderId="25" xfId="169" applyFont="1" applyFill="1" applyBorder="1" applyAlignment="1" applyProtection="1">
      <alignment horizontal="center" vertical="center"/>
    </xf>
    <xf numFmtId="0" fontId="51" fillId="42" borderId="27" xfId="169" applyFont="1" applyFill="1" applyBorder="1" applyAlignment="1" applyProtection="1">
      <alignment horizontal="center" vertical="center" wrapText="1"/>
    </xf>
    <xf numFmtId="0" fontId="52" fillId="33" borderId="10" xfId="169" applyFont="1" applyFill="1" applyBorder="1" applyAlignment="1" applyProtection="1">
      <alignment horizontal="center" vertical="center"/>
    </xf>
    <xf numFmtId="0" fontId="51" fillId="41" borderId="27" xfId="169" applyFont="1" applyFill="1" applyBorder="1" applyAlignment="1" applyProtection="1">
      <alignment horizontal="center" vertical="center" shrinkToFit="1"/>
    </xf>
    <xf numFmtId="0" fontId="51" fillId="41" borderId="10" xfId="169" applyFont="1" applyFill="1" applyBorder="1" applyAlignment="1" applyProtection="1">
      <alignment horizontal="center" vertical="center" shrinkToFit="1"/>
    </xf>
    <xf numFmtId="0" fontId="51" fillId="41" borderId="10" xfId="102" applyNumberFormat="1" applyFont="1" applyFill="1" applyBorder="1" applyAlignment="1" applyProtection="1">
      <alignment horizontal="center" vertical="center" shrinkToFit="1"/>
    </xf>
    <xf numFmtId="49" fontId="51" fillId="41" borderId="10" xfId="102" applyNumberFormat="1" applyFont="1" applyFill="1" applyBorder="1" applyAlignment="1" applyProtection="1">
      <alignment horizontal="center" vertical="center" shrinkToFit="1"/>
    </xf>
    <xf numFmtId="0" fontId="51" fillId="41" borderId="28" xfId="102" applyNumberFormat="1" applyFont="1" applyFill="1" applyBorder="1" applyAlignment="1" applyProtection="1">
      <alignment horizontal="center" vertical="center" shrinkToFit="1"/>
    </xf>
    <xf numFmtId="0" fontId="52" fillId="0" borderId="10" xfId="169" applyFont="1" applyFill="1" applyBorder="1" applyAlignment="1" applyProtection="1">
      <alignment horizontal="center" vertical="center" shrinkToFit="1"/>
      <protection locked="0"/>
    </xf>
    <xf numFmtId="178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31" xfId="169" applyFont="1" applyFill="1" applyBorder="1" applyAlignment="1" applyProtection="1">
      <alignment horizontal="center" vertical="center" shrinkToFit="1"/>
      <protection locked="0"/>
    </xf>
    <xf numFmtId="178" fontId="52" fillId="33" borderId="31" xfId="102" applyNumberFormat="1" applyFont="1" applyFill="1" applyBorder="1" applyAlignment="1" applyProtection="1">
      <alignment horizontal="center" vertical="center" shrinkToFit="1"/>
    </xf>
    <xf numFmtId="49" fontId="52" fillId="0" borderId="31" xfId="102" applyNumberFormat="1" applyFont="1" applyFill="1" applyBorder="1" applyAlignment="1" applyProtection="1">
      <alignment horizontal="center" vertical="center" shrinkToFit="1"/>
      <protection locked="0"/>
    </xf>
    <xf numFmtId="0" fontId="53" fillId="43" borderId="0" xfId="169" applyFont="1" applyFill="1" applyAlignment="1">
      <alignment horizontal="center" vertical="center"/>
    </xf>
    <xf numFmtId="0" fontId="53" fillId="0" borderId="0" xfId="169" applyFont="1" applyAlignment="1">
      <alignment horizontal="center" vertical="center"/>
    </xf>
    <xf numFmtId="0" fontId="44" fillId="0" borderId="39" xfId="169" applyFont="1" applyFill="1" applyBorder="1" applyAlignment="1">
      <alignment vertical="center"/>
    </xf>
    <xf numFmtId="0" fontId="48" fillId="37" borderId="10" xfId="169" applyFont="1" applyFill="1" applyBorder="1" applyAlignment="1">
      <alignment horizontal="center" vertical="center"/>
    </xf>
    <xf numFmtId="0" fontId="48" fillId="0" borderId="0" xfId="169" applyFont="1" applyFill="1" applyBorder="1" applyAlignment="1">
      <alignment vertical="center"/>
    </xf>
    <xf numFmtId="0" fontId="43" fillId="0" borderId="0" xfId="169" applyFont="1" applyFill="1" applyBorder="1" applyAlignment="1">
      <alignment vertical="top"/>
    </xf>
    <xf numFmtId="0" fontId="48" fillId="35" borderId="10" xfId="169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14" fontId="48" fillId="35" borderId="10" xfId="169" applyNumberFormat="1" applyFont="1" applyFill="1" applyBorder="1" applyAlignment="1" applyProtection="1">
      <alignment horizontal="center" vertical="center"/>
      <protection locked="0"/>
    </xf>
    <xf numFmtId="0" fontId="42" fillId="0" borderId="0" xfId="169" applyFont="1" applyAlignment="1">
      <alignment horizontal="right" vertical="center"/>
    </xf>
    <xf numFmtId="0" fontId="50" fillId="0" borderId="0" xfId="169" applyFont="1" applyFill="1" applyBorder="1" applyAlignment="1" applyProtection="1">
      <alignment horizontal="center" vertical="center" wrapText="1"/>
    </xf>
    <xf numFmtId="0" fontId="56" fillId="0" borderId="0" xfId="169" applyFont="1" applyFill="1" applyBorder="1" applyAlignment="1">
      <alignment vertical="center" wrapText="1"/>
    </xf>
    <xf numFmtId="0" fontId="56" fillId="0" borderId="0" xfId="169" applyFont="1" applyFill="1" applyBorder="1" applyAlignment="1" applyProtection="1">
      <alignment vertical="center" wrapText="1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left" vertical="center" shrinkToFit="1"/>
      <protection locked="0"/>
    </xf>
    <xf numFmtId="0" fontId="47" fillId="0" borderId="0" xfId="169" applyFont="1" applyFill="1" applyBorder="1" applyAlignment="1" applyProtection="1">
      <alignment horizontal="center" vertical="center"/>
    </xf>
    <xf numFmtId="38" fontId="51" fillId="41" borderId="10" xfId="177" applyFont="1" applyFill="1" applyBorder="1" applyAlignment="1" applyProtection="1">
      <alignment horizontal="center" vertical="center" shrinkToFit="1"/>
    </xf>
    <xf numFmtId="38" fontId="52" fillId="0" borderId="10" xfId="177" applyFont="1" applyBorder="1" applyAlignment="1" applyProtection="1">
      <alignment horizontal="center" vertical="center" shrinkToFit="1"/>
      <protection locked="0"/>
    </xf>
    <xf numFmtId="0" fontId="51" fillId="0" borderId="10" xfId="169" applyFont="1" applyBorder="1" applyAlignment="1" applyProtection="1">
      <alignment horizontal="center" vertical="center"/>
    </xf>
    <xf numFmtId="0" fontId="45" fillId="39" borderId="10" xfId="0" applyFont="1" applyFill="1" applyBorder="1" applyAlignment="1" applyProtection="1">
      <alignment horizontal="center" vertical="center" wrapText="1"/>
    </xf>
    <xf numFmtId="0" fontId="45" fillId="0" borderId="10" xfId="0" applyFont="1" applyBorder="1" applyAlignment="1" applyProtection="1">
      <alignment horizontal="center" vertical="center"/>
    </xf>
    <xf numFmtId="0" fontId="45" fillId="0" borderId="10" xfId="169" applyFont="1" applyBorder="1" applyAlignment="1" applyProtection="1">
      <alignment horizontal="center" vertical="center"/>
    </xf>
    <xf numFmtId="0" fontId="51" fillId="0" borderId="0" xfId="169" applyFont="1" applyFill="1" applyBorder="1" applyAlignment="1" applyProtection="1">
      <alignment horizontal="center" vertical="center"/>
    </xf>
    <xf numFmtId="0" fontId="51" fillId="37" borderId="26" xfId="169" applyFont="1" applyFill="1" applyBorder="1" applyAlignment="1" applyProtection="1">
      <alignment horizontal="center" vertical="center"/>
    </xf>
    <xf numFmtId="0" fontId="51" fillId="37" borderId="33" xfId="169" applyFont="1" applyFill="1" applyBorder="1" applyAlignment="1" applyProtection="1">
      <alignment horizontal="center" vertical="center"/>
    </xf>
    <xf numFmtId="0" fontId="51" fillId="36" borderId="26" xfId="169" applyFont="1" applyFill="1" applyBorder="1" applyAlignment="1" applyProtection="1">
      <alignment horizontal="center" vertical="center"/>
    </xf>
    <xf numFmtId="0" fontId="51" fillId="36" borderId="10" xfId="169" applyFont="1" applyFill="1" applyBorder="1" applyAlignment="1" applyProtection="1">
      <alignment horizontal="center" vertical="center"/>
    </xf>
    <xf numFmtId="0" fontId="51" fillId="37" borderId="10" xfId="169" applyFont="1" applyFill="1" applyBorder="1" applyAlignment="1" applyProtection="1">
      <alignment horizontal="center" vertical="center"/>
    </xf>
    <xf numFmtId="0" fontId="51" fillId="37" borderId="28" xfId="169" applyFont="1" applyFill="1" applyBorder="1" applyAlignment="1" applyProtection="1">
      <alignment horizontal="center" vertical="center"/>
    </xf>
    <xf numFmtId="0" fontId="45" fillId="39" borderId="12" xfId="0" applyFont="1" applyFill="1" applyBorder="1" applyAlignment="1" applyProtection="1">
      <alignment horizontal="center" vertical="center" wrapText="1"/>
    </xf>
    <xf numFmtId="38" fontId="52" fillId="0" borderId="31" xfId="177" applyFont="1" applyBorder="1" applyAlignment="1" applyProtection="1">
      <alignment horizontal="center" vertical="center" shrinkToFit="1"/>
      <protection locked="0"/>
    </xf>
    <xf numFmtId="0" fontId="51" fillId="0" borderId="0" xfId="169" applyFont="1" applyBorder="1" applyAlignment="1" applyProtection="1">
      <alignment vertical="center"/>
    </xf>
    <xf numFmtId="0" fontId="51" fillId="0" borderId="17" xfId="169" applyFont="1" applyBorder="1" applyAlignment="1" applyProtection="1">
      <alignment vertical="center"/>
    </xf>
    <xf numFmtId="0" fontId="45" fillId="39" borderId="14" xfId="0" applyFont="1" applyFill="1" applyBorder="1" applyAlignment="1" applyProtection="1">
      <alignment horizontal="center" vertical="center" wrapText="1"/>
    </xf>
    <xf numFmtId="0" fontId="45" fillId="39" borderId="14" xfId="169" applyFont="1" applyFill="1" applyBorder="1" applyAlignment="1" applyProtection="1">
      <alignment horizontal="center" vertical="center" wrapText="1"/>
    </xf>
    <xf numFmtId="0" fontId="52" fillId="0" borderId="31" xfId="102" applyNumberFormat="1" applyFont="1" applyBorder="1" applyAlignment="1" applyProtection="1">
      <alignment horizontal="left" vertical="center" shrinkToFit="1"/>
      <protection locked="0"/>
    </xf>
    <xf numFmtId="0" fontId="51" fillId="0" borderId="12" xfId="169" applyFont="1" applyBorder="1" applyAlignment="1" applyProtection="1">
      <alignment horizontal="center" vertical="center"/>
    </xf>
    <xf numFmtId="0" fontId="52" fillId="33" borderId="44" xfId="169" applyFont="1" applyFill="1" applyBorder="1" applyAlignment="1" applyProtection="1">
      <alignment horizontal="center" vertical="center"/>
    </xf>
    <xf numFmtId="0" fontId="52" fillId="34" borderId="44" xfId="169" applyFont="1" applyFill="1" applyBorder="1" applyAlignment="1" applyProtection="1">
      <alignment horizontal="center" vertical="center"/>
    </xf>
    <xf numFmtId="0" fontId="52" fillId="34" borderId="10" xfId="169" applyFont="1" applyFill="1" applyBorder="1" applyAlignment="1" applyProtection="1">
      <alignment horizontal="center" vertical="center"/>
    </xf>
    <xf numFmtId="0" fontId="52" fillId="35" borderId="10" xfId="169" applyFont="1" applyFill="1" applyBorder="1" applyAlignment="1" applyProtection="1">
      <alignment horizontal="center" vertical="center"/>
    </xf>
    <xf numFmtId="0" fontId="51" fillId="42" borderId="47" xfId="169" applyFont="1" applyFill="1" applyBorder="1" applyAlignment="1" applyProtection="1">
      <alignment horizontal="center" vertical="center"/>
    </xf>
    <xf numFmtId="0" fontId="53" fillId="0" borderId="0" xfId="169" applyFont="1" applyAlignment="1">
      <alignment horizontal="center" vertical="center" wrapText="1"/>
    </xf>
    <xf numFmtId="0" fontId="53" fillId="43" borderId="0" xfId="169" applyFont="1" applyFill="1" applyAlignment="1">
      <alignment horizontal="center" vertical="center" wrapText="1"/>
    </xf>
    <xf numFmtId="176" fontId="51" fillId="41" borderId="10" xfId="102" applyNumberFormat="1" applyFont="1" applyFill="1" applyBorder="1" applyAlignment="1" applyProtection="1">
      <alignment horizontal="center" vertical="center" wrapText="1" shrinkToFit="1"/>
    </xf>
    <xf numFmtId="2" fontId="51" fillId="41" borderId="10" xfId="102" quotePrefix="1" applyNumberFormat="1" applyFont="1" applyFill="1" applyBorder="1" applyAlignment="1" applyProtection="1">
      <alignment horizontal="center" vertical="center" shrinkToFit="1"/>
    </xf>
    <xf numFmtId="2" fontId="51" fillId="41" borderId="10" xfId="102" applyNumberFormat="1" applyFont="1" applyFill="1" applyBorder="1" applyAlignment="1" applyProtection="1">
      <alignment horizontal="center" vertical="center" shrinkToFit="1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31" xfId="102" quotePrefix="1" applyNumberFormat="1" applyFont="1" applyFill="1" applyBorder="1" applyAlignment="1" applyProtection="1">
      <alignment horizontal="center" vertical="center" shrinkToFit="1"/>
    </xf>
    <xf numFmtId="2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2" fontId="52" fillId="0" borderId="31" xfId="102" applyNumberFormat="1" applyFont="1" applyFill="1" applyBorder="1" applyAlignment="1" applyProtection="1">
      <alignment horizontal="center" vertical="center" shrinkToFit="1"/>
      <protection locked="0"/>
    </xf>
    <xf numFmtId="0" fontId="42" fillId="45" borderId="0" xfId="169" applyFont="1" applyFill="1" applyProtection="1">
      <alignment vertical="center"/>
    </xf>
    <xf numFmtId="0" fontId="42" fillId="45" borderId="0" xfId="169" applyFont="1" applyFill="1" applyAlignment="1" applyProtection="1">
      <alignment horizontal="right" vertical="center"/>
    </xf>
    <xf numFmtId="0" fontId="56" fillId="0" borderId="0" xfId="169" applyFont="1" applyFill="1" applyBorder="1" applyAlignment="1" applyProtection="1">
      <alignment vertical="center" wrapText="1"/>
    </xf>
    <xf numFmtId="0" fontId="51" fillId="37" borderId="26" xfId="169" applyFont="1" applyFill="1" applyBorder="1" applyAlignment="1" applyProtection="1">
      <alignment horizontal="center" vertical="center"/>
    </xf>
    <xf numFmtId="0" fontId="51" fillId="37" borderId="10" xfId="169" applyFont="1" applyFill="1" applyBorder="1" applyAlignment="1" applyProtection="1">
      <alignment horizontal="center" vertical="center"/>
    </xf>
    <xf numFmtId="0" fontId="52" fillId="33" borderId="28" xfId="169" applyFont="1" applyFill="1" applyBorder="1" applyAlignment="1" applyProtection="1">
      <alignment horizontal="center" vertical="center"/>
    </xf>
    <xf numFmtId="0" fontId="42" fillId="0" borderId="0" xfId="169" applyFont="1" applyFill="1" applyProtection="1">
      <alignment vertical="center"/>
    </xf>
    <xf numFmtId="0" fontId="42" fillId="0" borderId="0" xfId="169" applyFont="1" applyFill="1" applyAlignment="1" applyProtection="1">
      <alignment horizontal="right" vertical="center"/>
    </xf>
    <xf numFmtId="0" fontId="42" fillId="45" borderId="0" xfId="169" applyFont="1" applyFill="1" applyAlignment="1">
      <alignment vertical="center"/>
    </xf>
    <xf numFmtId="0" fontId="45" fillId="0" borderId="10" xfId="0" applyFont="1" applyBorder="1" applyAlignment="1">
      <alignment horizontal="center" vertical="center"/>
    </xf>
    <xf numFmtId="0" fontId="42" fillId="0" borderId="0" xfId="169" applyFont="1" applyFill="1" applyAlignment="1">
      <alignment vertical="center"/>
    </xf>
    <xf numFmtId="177" fontId="45" fillId="0" borderId="10" xfId="0" applyNumberFormat="1" applyFont="1" applyBorder="1" applyAlignment="1">
      <alignment horizontal="center" vertical="center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0" fontId="57" fillId="0" borderId="0" xfId="169" applyFont="1">
      <alignment vertical="center"/>
    </xf>
    <xf numFmtId="0" fontId="47" fillId="0" borderId="0" xfId="169" applyFont="1" applyFill="1" applyBorder="1" applyAlignment="1" applyProtection="1">
      <alignment vertical="center"/>
    </xf>
    <xf numFmtId="180" fontId="51" fillId="41" borderId="10" xfId="102" applyNumberFormat="1" applyFont="1" applyFill="1" applyBorder="1" applyAlignment="1" applyProtection="1">
      <alignment horizontal="center" vertical="center" wrapText="1" shrinkToFit="1"/>
    </xf>
    <xf numFmtId="180" fontId="52" fillId="0" borderId="10" xfId="102" quotePrefix="1" applyNumberFormat="1" applyFont="1" applyFill="1" applyBorder="1" applyAlignment="1" applyProtection="1">
      <alignment horizontal="center" vertical="center" wrapText="1" shrinkToFit="1"/>
      <protection locked="0"/>
    </xf>
    <xf numFmtId="180" fontId="52" fillId="0" borderId="31" xfId="102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50" fillId="38" borderId="48" xfId="169" applyFont="1" applyFill="1" applyBorder="1" applyAlignment="1" applyProtection="1">
      <alignment horizontal="center" vertical="center"/>
    </xf>
    <xf numFmtId="0" fontId="50" fillId="38" borderId="49" xfId="169" applyFont="1" applyFill="1" applyBorder="1" applyAlignment="1" applyProtection="1">
      <alignment horizontal="center" vertical="center" wrapText="1"/>
    </xf>
    <xf numFmtId="0" fontId="50" fillId="38" borderId="34" xfId="169" applyFont="1" applyFill="1" applyBorder="1" applyAlignment="1" applyProtection="1">
      <alignment horizontal="center" vertical="center"/>
    </xf>
    <xf numFmtId="0" fontId="45" fillId="0" borderId="10" xfId="0" quotePrefix="1" applyFont="1" applyBorder="1" applyAlignment="1" applyProtection="1">
      <alignment horizontal="center" vertical="center"/>
    </xf>
    <xf numFmtId="0" fontId="51" fillId="37" borderId="33" xfId="169" applyFont="1" applyFill="1" applyBorder="1" applyAlignment="1" applyProtection="1">
      <alignment horizontal="center" vertical="center"/>
    </xf>
    <xf numFmtId="0" fontId="51" fillId="37" borderId="28" xfId="169" applyFont="1" applyFill="1" applyBorder="1" applyAlignment="1" applyProtection="1">
      <alignment horizontal="center" vertical="center"/>
    </xf>
    <xf numFmtId="181" fontId="51" fillId="41" borderId="10" xfId="102" applyNumberFormat="1" applyFont="1" applyFill="1" applyBorder="1" applyAlignment="1" applyProtection="1">
      <alignment horizontal="center" vertical="center" shrinkToFit="1"/>
    </xf>
    <xf numFmtId="181" fontId="52" fillId="0" borderId="10" xfId="102" applyNumberFormat="1" applyFont="1" applyBorder="1" applyAlignment="1" applyProtection="1">
      <alignment horizontal="center" vertical="center" shrinkToFit="1"/>
      <protection locked="0"/>
    </xf>
    <xf numFmtId="181" fontId="52" fillId="0" borderId="31" xfId="102" applyNumberFormat="1" applyFont="1" applyBorder="1" applyAlignment="1" applyProtection="1">
      <alignment horizontal="center" vertical="center" shrinkToFit="1"/>
      <protection locked="0"/>
    </xf>
    <xf numFmtId="0" fontId="51" fillId="37" borderId="26" xfId="169" applyFont="1" applyFill="1" applyBorder="1" applyAlignment="1" applyProtection="1">
      <alignment horizontal="center" vertical="center"/>
    </xf>
    <xf numFmtId="0" fontId="51" fillId="36" borderId="26" xfId="169" applyFont="1" applyFill="1" applyBorder="1" applyAlignment="1" applyProtection="1">
      <alignment horizontal="center" vertical="center"/>
    </xf>
    <xf numFmtId="0" fontId="51" fillId="36" borderId="10" xfId="169" applyFont="1" applyFill="1" applyBorder="1" applyAlignment="1" applyProtection="1">
      <alignment horizontal="center" vertical="center"/>
    </xf>
    <xf numFmtId="0" fontId="51" fillId="37" borderId="10" xfId="169" applyFont="1" applyFill="1" applyBorder="1" applyAlignment="1" applyProtection="1">
      <alignment horizontal="center" vertical="center"/>
    </xf>
    <xf numFmtId="0" fontId="59" fillId="0" borderId="0" xfId="0" applyFont="1">
      <alignment vertical="center"/>
    </xf>
    <xf numFmtId="0" fontId="0" fillId="0" borderId="17" xfId="0" applyBorder="1">
      <alignment vertical="center"/>
    </xf>
    <xf numFmtId="0" fontId="32" fillId="0" borderId="10" xfId="0" applyFont="1" applyBorder="1">
      <alignment vertical="center"/>
    </xf>
    <xf numFmtId="0" fontId="58" fillId="37" borderId="10" xfId="178" applyFill="1" applyBorder="1" applyAlignment="1" applyProtection="1">
      <alignment vertical="center" wrapText="1"/>
    </xf>
    <xf numFmtId="0" fontId="32" fillId="37" borderId="10" xfId="0" applyFont="1" applyFill="1" applyBorder="1">
      <alignment vertical="center"/>
    </xf>
    <xf numFmtId="2" fontId="53" fillId="0" borderId="0" xfId="169" applyNumberFormat="1" applyFont="1" applyAlignment="1">
      <alignment horizontal="center" vertical="center"/>
    </xf>
    <xf numFmtId="0" fontId="52" fillId="0" borderId="27" xfId="169" applyFont="1" applyBorder="1" applyAlignment="1" applyProtection="1">
      <alignment horizontal="center" vertical="center" shrinkToFit="1"/>
    </xf>
    <xf numFmtId="0" fontId="52" fillId="33" borderId="10" xfId="169" applyFont="1" applyFill="1" applyBorder="1" applyAlignment="1" applyProtection="1">
      <alignment horizontal="center" vertical="center" shrinkToFit="1"/>
    </xf>
    <xf numFmtId="0" fontId="52" fillId="0" borderId="30" xfId="169" applyFont="1" applyBorder="1" applyAlignment="1" applyProtection="1">
      <alignment horizontal="center" vertical="center" shrinkToFit="1"/>
    </xf>
    <xf numFmtId="0" fontId="52" fillId="33" borderId="31" xfId="169" applyFont="1" applyFill="1" applyBorder="1" applyAlignment="1" applyProtection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10" xfId="102" quotePrefix="1" applyNumberFormat="1" applyFont="1" applyFill="1" applyBorder="1" applyAlignment="1" applyProtection="1">
      <alignment horizontal="center" vertical="center" wrapText="1" shrinkToFit="1"/>
    </xf>
    <xf numFmtId="176" fontId="52" fillId="33" borderId="10" xfId="102" quotePrefix="1" applyNumberFormat="1" applyFont="1" applyFill="1" applyBorder="1" applyAlignment="1" applyProtection="1">
      <alignment horizontal="center" vertical="center" wrapText="1" shrinkToFit="1"/>
    </xf>
    <xf numFmtId="0" fontId="52" fillId="33" borderId="31" xfId="102" quotePrefix="1" applyNumberFormat="1" applyFont="1" applyFill="1" applyBorder="1" applyAlignment="1" applyProtection="1">
      <alignment horizontal="center" vertical="center" wrapText="1" shrinkToFit="1"/>
    </xf>
    <xf numFmtId="176" fontId="52" fillId="33" borderId="31" xfId="102" quotePrefix="1" applyNumberFormat="1" applyFont="1" applyFill="1" applyBorder="1" applyAlignment="1" applyProtection="1">
      <alignment horizontal="center" vertical="center" wrapText="1" shrinkToFit="1"/>
    </xf>
    <xf numFmtId="176" fontId="52" fillId="33" borderId="10" xfId="102" applyNumberFormat="1" applyFont="1" applyFill="1" applyBorder="1" applyAlignment="1" applyProtection="1">
      <alignment horizontal="center" vertical="center" wrapText="1" shrinkToFit="1"/>
    </xf>
    <xf numFmtId="176" fontId="52" fillId="33" borderId="31" xfId="102" applyNumberFormat="1" applyFont="1" applyFill="1" applyBorder="1" applyAlignment="1" applyProtection="1">
      <alignment horizontal="center" vertical="center" wrapText="1" shrinkToFit="1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179" fontId="51" fillId="33" borderId="36" xfId="169" applyNumberFormat="1" applyFont="1" applyFill="1" applyBorder="1" applyAlignment="1" applyProtection="1">
      <alignment horizontal="center" vertical="center"/>
    </xf>
    <xf numFmtId="179" fontId="51" fillId="33" borderId="37" xfId="169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49" fillId="0" borderId="0" xfId="169" applyFont="1" applyAlignment="1" applyProtection="1">
      <alignment horizontal="center" vertical="center"/>
    </xf>
    <xf numFmtId="14" fontId="49" fillId="0" borderId="0" xfId="169" applyNumberFormat="1" applyFont="1" applyAlignment="1" applyProtection="1">
      <alignment horizontal="center" vertical="center"/>
    </xf>
    <xf numFmtId="0" fontId="54" fillId="0" borderId="11" xfId="169" applyFont="1" applyBorder="1" applyAlignment="1" applyProtection="1">
      <alignment horizontal="center" vertical="center" wrapText="1" shrinkToFit="1"/>
    </xf>
    <xf numFmtId="0" fontId="48" fillId="0" borderId="0" xfId="169" applyFont="1" applyFill="1" applyBorder="1" applyAlignment="1" applyProtection="1">
      <alignment vertical="center"/>
    </xf>
    <xf numFmtId="0" fontId="43" fillId="0" borderId="0" xfId="169" applyFont="1" applyAlignment="1" applyProtection="1">
      <alignment vertical="top"/>
    </xf>
    <xf numFmtId="0" fontId="48" fillId="35" borderId="10" xfId="169" applyFont="1" applyFill="1" applyBorder="1" applyAlignment="1" applyProtection="1">
      <alignment horizontal="center" vertical="center"/>
    </xf>
    <xf numFmtId="14" fontId="48" fillId="35" borderId="10" xfId="169" applyNumberFormat="1" applyFont="1" applyFill="1" applyBorder="1" applyAlignment="1" applyProtection="1">
      <alignment horizontal="center" vertical="center"/>
    </xf>
    <xf numFmtId="0" fontId="43" fillId="0" borderId="0" xfId="169" applyFont="1" applyFill="1" applyBorder="1" applyAlignment="1" applyProtection="1">
      <alignment vertical="top"/>
    </xf>
    <xf numFmtId="0" fontId="57" fillId="0" borderId="0" xfId="169" applyFont="1" applyProtection="1">
      <alignment vertical="center"/>
    </xf>
    <xf numFmtId="0" fontId="48" fillId="37" borderId="10" xfId="169" applyFont="1" applyFill="1" applyBorder="1" applyAlignment="1" applyProtection="1">
      <alignment horizontal="center" vertical="center"/>
    </xf>
    <xf numFmtId="0" fontId="44" fillId="0" borderId="39" xfId="169" applyFont="1" applyFill="1" applyBorder="1" applyAlignment="1" applyProtection="1">
      <alignment vertical="center"/>
    </xf>
    <xf numFmtId="0" fontId="44" fillId="0" borderId="0" xfId="169" applyFont="1" applyFill="1" applyBorder="1" applyAlignment="1" applyProtection="1">
      <alignment vertical="center"/>
    </xf>
    <xf numFmtId="0" fontId="44" fillId="0" borderId="0" xfId="169" applyFont="1" applyBorder="1" applyAlignment="1" applyProtection="1">
      <alignment horizontal="center" vertical="center"/>
    </xf>
    <xf numFmtId="0" fontId="52" fillId="0" borderId="10" xfId="169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49" fontId="52" fillId="33" borderId="10" xfId="102" applyNumberFormat="1" applyFont="1" applyFill="1" applyBorder="1" applyAlignment="1" applyProtection="1">
      <alignment horizontal="center" vertical="center" shrinkToFit="1"/>
    </xf>
    <xf numFmtId="180" fontId="52" fillId="0" borderId="10" xfId="102" quotePrefix="1" applyNumberFormat="1" applyFont="1" applyFill="1" applyBorder="1" applyAlignment="1" applyProtection="1">
      <alignment horizontal="center" vertical="center" wrapText="1" shrinkToFit="1"/>
    </xf>
    <xf numFmtId="176" fontId="52" fillId="33" borderId="10" xfId="102" applyNumberFormat="1" applyFont="1" applyFill="1" applyBorder="1" applyAlignment="1" applyProtection="1">
      <alignment horizontal="center" vertical="center" shrinkToFit="1"/>
    </xf>
    <xf numFmtId="181" fontId="52" fillId="0" borderId="10" xfId="102" applyNumberFormat="1" applyFont="1" applyBorder="1" applyAlignment="1" applyProtection="1">
      <alignment horizontal="center" vertical="center" shrinkToFit="1"/>
    </xf>
    <xf numFmtId="2" fontId="52" fillId="0" borderId="10" xfId="102" applyNumberFormat="1" applyFont="1" applyFill="1" applyBorder="1" applyAlignment="1" applyProtection="1">
      <alignment horizontal="center" vertical="center" shrinkToFit="1"/>
    </xf>
    <xf numFmtId="38" fontId="52" fillId="0" borderId="10" xfId="177" applyFont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left" vertical="center" shrinkToFit="1"/>
    </xf>
    <xf numFmtId="177" fontId="45" fillId="0" borderId="10" xfId="0" applyNumberFormat="1" applyFont="1" applyBorder="1" applyAlignment="1" applyProtection="1">
      <alignment horizontal="center" vertical="center"/>
    </xf>
    <xf numFmtId="0" fontId="52" fillId="0" borderId="31" xfId="169" applyFont="1" applyFill="1" applyBorder="1" applyAlignment="1" applyProtection="1">
      <alignment horizontal="center" vertical="center" shrinkToFit="1"/>
    </xf>
    <xf numFmtId="49" fontId="52" fillId="0" borderId="31" xfId="102" applyNumberFormat="1" applyFont="1" applyFill="1" applyBorder="1" applyAlignment="1" applyProtection="1">
      <alignment horizontal="center" vertical="center" shrinkToFit="1"/>
    </xf>
    <xf numFmtId="49" fontId="52" fillId="33" borderId="31" xfId="102" applyNumberFormat="1" applyFont="1" applyFill="1" applyBorder="1" applyAlignment="1" applyProtection="1">
      <alignment horizontal="center" vertical="center" shrinkToFit="1"/>
    </xf>
    <xf numFmtId="180" fontId="52" fillId="0" borderId="31" xfId="102" quotePrefix="1" applyNumberFormat="1" applyFont="1" applyFill="1" applyBorder="1" applyAlignment="1" applyProtection="1">
      <alignment horizontal="center" vertical="center" wrapText="1" shrinkToFit="1"/>
    </xf>
    <xf numFmtId="176" fontId="52" fillId="33" borderId="31" xfId="102" applyNumberFormat="1" applyFont="1" applyFill="1" applyBorder="1" applyAlignment="1" applyProtection="1">
      <alignment horizontal="center" vertical="center" shrinkToFit="1"/>
    </xf>
    <xf numFmtId="181" fontId="52" fillId="0" borderId="31" xfId="102" applyNumberFormat="1" applyFont="1" applyBorder="1" applyAlignment="1" applyProtection="1">
      <alignment horizontal="center" vertical="center" shrinkToFit="1"/>
    </xf>
    <xf numFmtId="2" fontId="52" fillId="0" borderId="31" xfId="102" applyNumberFormat="1" applyFont="1" applyFill="1" applyBorder="1" applyAlignment="1" applyProtection="1">
      <alignment horizontal="center" vertical="center" shrinkToFit="1"/>
    </xf>
    <xf numFmtId="38" fontId="52" fillId="0" borderId="31" xfId="177" applyFont="1" applyBorder="1" applyAlignment="1" applyProtection="1">
      <alignment horizontal="center" vertical="center" shrinkToFit="1"/>
    </xf>
    <xf numFmtId="0" fontId="52" fillId="0" borderId="31" xfId="102" applyNumberFormat="1" applyFont="1" applyBorder="1" applyAlignment="1" applyProtection="1">
      <alignment horizontal="left" vertical="center" shrinkToFit="1"/>
    </xf>
    <xf numFmtId="0" fontId="42" fillId="0" borderId="0" xfId="169" applyFont="1" applyAlignment="1" applyProtection="1">
      <alignment horizontal="center" vertical="center"/>
    </xf>
    <xf numFmtId="0" fontId="42" fillId="0" borderId="0" xfId="169" applyFont="1" applyAlignment="1" applyProtection="1">
      <alignment horizontal="right" vertical="center"/>
    </xf>
    <xf numFmtId="0" fontId="42" fillId="45" borderId="0" xfId="169" applyFont="1" applyFill="1" applyAlignment="1" applyProtection="1">
      <alignment vertical="center"/>
    </xf>
    <xf numFmtId="0" fontId="42" fillId="0" borderId="0" xfId="169" applyFont="1" applyFill="1" applyAlignment="1" applyProtection="1">
      <alignment vertical="center"/>
    </xf>
    <xf numFmtId="0" fontId="52" fillId="37" borderId="19" xfId="0" applyFont="1" applyFill="1" applyBorder="1" applyAlignment="1" applyProtection="1">
      <alignment horizontal="center" vertical="center" wrapText="1"/>
    </xf>
    <xf numFmtId="0" fontId="52" fillId="37" borderId="14" xfId="0" applyFont="1" applyFill="1" applyBorder="1" applyAlignment="1" applyProtection="1">
      <alignment horizontal="center" vertical="center" wrapText="1"/>
    </xf>
    <xf numFmtId="0" fontId="52" fillId="37" borderId="45" xfId="0" applyFont="1" applyFill="1" applyBorder="1" applyAlignment="1" applyProtection="1">
      <alignment horizontal="center" vertical="center" wrapText="1"/>
    </xf>
    <xf numFmtId="0" fontId="52" fillId="37" borderId="46" xfId="0" applyFont="1" applyFill="1" applyBorder="1" applyAlignment="1" applyProtection="1">
      <alignment horizontal="center" vertical="center" wrapText="1"/>
    </xf>
    <xf numFmtId="0" fontId="51" fillId="0" borderId="15" xfId="169" applyFont="1" applyBorder="1" applyAlignment="1" applyProtection="1">
      <alignment horizontal="center" vertical="center" wrapText="1"/>
    </xf>
    <xf numFmtId="0" fontId="51" fillId="0" borderId="16" xfId="169" applyFont="1" applyBorder="1" applyAlignment="1" applyProtection="1">
      <alignment horizontal="center" vertical="center"/>
    </xf>
    <xf numFmtId="0" fontId="51" fillId="0" borderId="18" xfId="169" applyFont="1" applyBorder="1" applyAlignment="1" applyProtection="1">
      <alignment horizontal="center" vertical="center"/>
    </xf>
    <xf numFmtId="0" fontId="51" fillId="0" borderId="44" xfId="169" applyFont="1" applyBorder="1" applyAlignment="1" applyProtection="1">
      <alignment horizontal="center" vertical="center" wrapText="1"/>
    </xf>
    <xf numFmtId="0" fontId="51" fillId="0" borderId="19" xfId="169" applyFont="1" applyBorder="1" applyAlignment="1" applyProtection="1">
      <alignment horizontal="center" vertical="center"/>
    </xf>
    <xf numFmtId="0" fontId="51" fillId="0" borderId="14" xfId="169" applyFont="1" applyBorder="1" applyAlignment="1" applyProtection="1">
      <alignment horizontal="center" vertical="center"/>
    </xf>
    <xf numFmtId="0" fontId="52" fillId="45" borderId="11" xfId="0" applyFont="1" applyFill="1" applyBorder="1" applyAlignment="1" applyProtection="1">
      <alignment horizontal="center" vertical="center" wrapText="1"/>
    </xf>
    <xf numFmtId="0" fontId="52" fillId="45" borderId="13" xfId="0" applyFont="1" applyFill="1" applyBorder="1" applyAlignment="1" applyProtection="1">
      <alignment horizontal="center" vertical="center" wrapText="1"/>
    </xf>
    <xf numFmtId="0" fontId="52" fillId="45" borderId="12" xfId="0" applyFont="1" applyFill="1" applyBorder="1" applyAlignment="1" applyProtection="1">
      <alignment horizontal="center" vertical="center" wrapText="1"/>
    </xf>
    <xf numFmtId="0" fontId="52" fillId="46" borderId="11" xfId="0" applyFont="1" applyFill="1" applyBorder="1" applyAlignment="1" applyProtection="1">
      <alignment horizontal="center" vertical="center" wrapText="1"/>
    </xf>
    <xf numFmtId="0" fontId="52" fillId="46" borderId="13" xfId="0" applyFont="1" applyFill="1" applyBorder="1" applyAlignment="1" applyProtection="1">
      <alignment horizontal="center" vertical="center" wrapText="1"/>
    </xf>
    <xf numFmtId="0" fontId="52" fillId="47" borderId="11" xfId="0" applyFont="1" applyFill="1" applyBorder="1" applyAlignment="1" applyProtection="1">
      <alignment horizontal="center" vertical="center" wrapText="1"/>
    </xf>
    <xf numFmtId="0" fontId="52" fillId="47" borderId="13" xfId="0" applyFont="1" applyFill="1" applyBorder="1" applyAlignment="1" applyProtection="1">
      <alignment horizontal="center" vertical="center" wrapText="1"/>
    </xf>
    <xf numFmtId="0" fontId="52" fillId="47" borderId="12" xfId="0" applyFont="1" applyFill="1" applyBorder="1" applyAlignment="1" applyProtection="1">
      <alignment horizontal="center" vertical="center" wrapText="1"/>
    </xf>
    <xf numFmtId="0" fontId="52" fillId="45" borderId="19" xfId="0" applyFont="1" applyFill="1" applyBorder="1" applyAlignment="1" applyProtection="1">
      <alignment horizontal="center" vertical="center"/>
    </xf>
    <xf numFmtId="0" fontId="52" fillId="45" borderId="14" xfId="0" applyFont="1" applyFill="1" applyBorder="1" applyAlignment="1" applyProtection="1">
      <alignment horizontal="center" vertical="center"/>
    </xf>
    <xf numFmtId="0" fontId="52" fillId="46" borderId="19" xfId="0" applyFont="1" applyFill="1" applyBorder="1" applyAlignment="1" applyProtection="1">
      <alignment horizontal="center" vertical="center"/>
    </xf>
    <xf numFmtId="0" fontId="52" fillId="46" borderId="14" xfId="0" applyFont="1" applyFill="1" applyBorder="1" applyAlignment="1" applyProtection="1">
      <alignment horizontal="center" vertical="center"/>
    </xf>
    <xf numFmtId="0" fontId="51" fillId="39" borderId="13" xfId="169" applyFont="1" applyFill="1" applyBorder="1" applyAlignment="1" applyProtection="1">
      <alignment horizontal="center" vertical="center"/>
    </xf>
    <xf numFmtId="0" fontId="51" fillId="39" borderId="12" xfId="169" applyFont="1" applyFill="1" applyBorder="1" applyAlignment="1" applyProtection="1">
      <alignment horizontal="center" vertical="center"/>
    </xf>
    <xf numFmtId="0" fontId="52" fillId="0" borderId="34" xfId="169" applyFont="1" applyBorder="1" applyAlignment="1" applyProtection="1">
      <alignment horizontal="center" vertical="center"/>
    </xf>
    <xf numFmtId="0" fontId="52" fillId="0" borderId="35" xfId="169" applyFont="1" applyBorder="1" applyAlignment="1" applyProtection="1">
      <alignment horizontal="center" vertical="center"/>
    </xf>
    <xf numFmtId="0" fontId="52" fillId="36" borderId="19" xfId="169" applyFont="1" applyFill="1" applyBorder="1" applyAlignment="1" applyProtection="1">
      <alignment horizontal="center" vertical="center" wrapText="1"/>
    </xf>
    <xf numFmtId="0" fontId="52" fillId="36" borderId="19" xfId="169" applyFont="1" applyFill="1" applyBorder="1" applyAlignment="1" applyProtection="1">
      <alignment horizontal="center" vertical="center"/>
    </xf>
    <xf numFmtId="0" fontId="52" fillId="36" borderId="14" xfId="169" applyFont="1" applyFill="1" applyBorder="1" applyAlignment="1" applyProtection="1">
      <alignment horizontal="center" vertical="center"/>
    </xf>
    <xf numFmtId="0" fontId="51" fillId="37" borderId="44" xfId="169" applyFont="1" applyFill="1" applyBorder="1" applyAlignment="1" applyProtection="1">
      <alignment horizontal="center" vertical="center"/>
    </xf>
    <xf numFmtId="0" fontId="51" fillId="37" borderId="19" xfId="169" applyFont="1" applyFill="1" applyBorder="1" applyAlignment="1" applyProtection="1">
      <alignment horizontal="center" vertical="center"/>
    </xf>
    <xf numFmtId="0" fontId="51" fillId="37" borderId="14" xfId="169" applyFont="1" applyFill="1" applyBorder="1" applyAlignment="1" applyProtection="1">
      <alignment horizontal="center" vertical="center"/>
    </xf>
    <xf numFmtId="0" fontId="52" fillId="47" borderId="19" xfId="0" applyFont="1" applyFill="1" applyBorder="1" applyAlignment="1" applyProtection="1">
      <alignment horizontal="center" vertical="center"/>
    </xf>
    <xf numFmtId="0" fontId="52" fillId="47" borderId="14" xfId="0" applyFont="1" applyFill="1" applyBorder="1" applyAlignment="1" applyProtection="1">
      <alignment horizontal="center" vertical="center"/>
    </xf>
    <xf numFmtId="0" fontId="51" fillId="36" borderId="11" xfId="169" applyFont="1" applyFill="1" applyBorder="1" applyAlignment="1" applyProtection="1">
      <alignment horizontal="center" vertical="center"/>
    </xf>
    <xf numFmtId="0" fontId="51" fillId="36" borderId="12" xfId="169" applyFont="1" applyFill="1" applyBorder="1" applyAlignment="1" applyProtection="1">
      <alignment horizontal="center" vertical="center"/>
    </xf>
    <xf numFmtId="0" fontId="46" fillId="44" borderId="11" xfId="169" applyFont="1" applyFill="1" applyBorder="1" applyAlignment="1" applyProtection="1">
      <alignment horizontal="center" vertical="center"/>
    </xf>
    <xf numFmtId="0" fontId="46" fillId="44" borderId="13" xfId="169" applyFont="1" applyFill="1" applyBorder="1" applyAlignment="1" applyProtection="1">
      <alignment horizontal="center" vertical="center"/>
    </xf>
    <xf numFmtId="0" fontId="46" fillId="44" borderId="12" xfId="169" applyFont="1" applyFill="1" applyBorder="1" applyAlignment="1" applyProtection="1">
      <alignment horizontal="center" vertical="center"/>
    </xf>
    <xf numFmtId="0" fontId="47" fillId="40" borderId="41" xfId="169" applyFont="1" applyFill="1" applyBorder="1" applyAlignment="1" applyProtection="1">
      <alignment horizontal="center" vertical="center"/>
    </xf>
    <xf numFmtId="0" fontId="47" fillId="40" borderId="22" xfId="169" applyFont="1" applyFill="1" applyBorder="1" applyAlignment="1" applyProtection="1">
      <alignment horizontal="center" vertical="center"/>
    </xf>
    <xf numFmtId="0" fontId="47" fillId="40" borderId="23" xfId="169" applyFont="1" applyFill="1" applyBorder="1" applyAlignment="1" applyProtection="1">
      <alignment horizontal="center" vertical="center"/>
    </xf>
    <xf numFmtId="0" fontId="54" fillId="0" borderId="11" xfId="169" applyFont="1" applyFill="1" applyBorder="1" applyAlignment="1" applyProtection="1">
      <alignment horizontal="center" vertical="center"/>
    </xf>
    <xf numFmtId="0" fontId="54" fillId="0" borderId="32" xfId="169" applyFont="1" applyFill="1" applyBorder="1" applyAlignment="1" applyProtection="1">
      <alignment horizontal="center" vertical="center"/>
    </xf>
    <xf numFmtId="0" fontId="54" fillId="0" borderId="21" xfId="169" applyFont="1" applyBorder="1" applyAlignment="1" applyProtection="1">
      <alignment horizontal="left" vertical="center" shrinkToFit="1"/>
    </xf>
    <xf numFmtId="0" fontId="54" fillId="0" borderId="18" xfId="169" applyFont="1" applyBorder="1" applyAlignment="1" applyProtection="1">
      <alignment horizontal="left" vertical="center" shrinkToFit="1"/>
    </xf>
    <xf numFmtId="0" fontId="54" fillId="0" borderId="20" xfId="169" applyFont="1" applyBorder="1" applyAlignment="1" applyProtection="1">
      <alignment horizontal="left" vertical="center" shrinkToFit="1"/>
    </xf>
    <xf numFmtId="0" fontId="54" fillId="0" borderId="12" xfId="169" applyFont="1" applyBorder="1" applyAlignment="1" applyProtection="1">
      <alignment horizontal="left" vertical="center" shrinkToFit="1"/>
    </xf>
    <xf numFmtId="0" fontId="56" fillId="0" borderId="40" xfId="169" applyFont="1" applyBorder="1" applyAlignment="1" applyProtection="1">
      <alignment horizontal="left" vertical="center" wrapText="1"/>
    </xf>
    <xf numFmtId="0" fontId="56" fillId="0" borderId="24" xfId="169" applyFont="1" applyBorder="1" applyAlignment="1" applyProtection="1">
      <alignment horizontal="left" vertical="center" wrapText="1"/>
    </xf>
    <xf numFmtId="0" fontId="50" fillId="0" borderId="10" xfId="169" applyFont="1" applyBorder="1" applyAlignment="1" applyProtection="1">
      <alignment horizontal="left" vertical="top" wrapText="1"/>
    </xf>
    <xf numFmtId="0" fontId="56" fillId="0" borderId="42" xfId="169" applyFont="1" applyBorder="1" applyAlignment="1" applyProtection="1">
      <alignment horizontal="left" vertical="center" wrapText="1"/>
    </xf>
    <xf numFmtId="0" fontId="56" fillId="0" borderId="43" xfId="169" applyFont="1" applyBorder="1" applyAlignment="1" applyProtection="1">
      <alignment horizontal="left" vertical="center" wrapText="1"/>
    </xf>
    <xf numFmtId="0" fontId="51" fillId="36" borderId="29" xfId="169" applyFont="1" applyFill="1" applyBorder="1" applyAlignment="1" applyProtection="1">
      <alignment horizontal="center" vertical="center"/>
    </xf>
    <xf numFmtId="0" fontId="51" fillId="36" borderId="38" xfId="169" applyFont="1" applyFill="1" applyBorder="1" applyAlignment="1" applyProtection="1">
      <alignment horizontal="center" vertical="center"/>
    </xf>
    <xf numFmtId="0" fontId="51" fillId="39" borderId="10" xfId="169" applyFont="1" applyFill="1" applyBorder="1" applyAlignment="1" applyProtection="1">
      <alignment horizontal="center" vertical="center"/>
    </xf>
    <xf numFmtId="0" fontId="56" fillId="0" borderId="40" xfId="169" applyFont="1" applyBorder="1" applyAlignment="1">
      <alignment horizontal="left" vertical="center" wrapText="1"/>
    </xf>
    <xf numFmtId="0" fontId="56" fillId="0" borderId="24" xfId="169" applyFont="1" applyBorder="1" applyAlignment="1">
      <alignment horizontal="left" vertical="center" wrapText="1"/>
    </xf>
    <xf numFmtId="0" fontId="56" fillId="0" borderId="42" xfId="169" applyFont="1" applyBorder="1" applyAlignment="1">
      <alignment horizontal="left" vertical="center" wrapText="1"/>
    </xf>
    <xf numFmtId="0" fontId="56" fillId="0" borderId="43" xfId="169" applyFont="1" applyBorder="1" applyAlignment="1">
      <alignment horizontal="left" vertical="center" wrapText="1"/>
    </xf>
    <xf numFmtId="0" fontId="52" fillId="37" borderId="45" xfId="0" applyFont="1" applyFill="1" applyBorder="1" applyAlignment="1">
      <alignment horizontal="center" vertical="center" wrapText="1"/>
    </xf>
    <xf numFmtId="0" fontId="52" fillId="37" borderId="46" xfId="0" applyFont="1" applyFill="1" applyBorder="1" applyAlignment="1">
      <alignment horizontal="center" vertical="center" wrapText="1"/>
    </xf>
    <xf numFmtId="0" fontId="54" fillId="0" borderId="21" xfId="169" applyFont="1" applyBorder="1" applyAlignment="1" applyProtection="1">
      <alignment horizontal="left" vertical="center" shrinkToFit="1"/>
      <protection locked="0"/>
    </xf>
    <xf numFmtId="0" fontId="54" fillId="0" borderId="18" xfId="169" applyFont="1" applyBorder="1" applyAlignment="1" applyProtection="1">
      <alignment horizontal="left" vertical="center" shrinkToFit="1"/>
      <protection locked="0"/>
    </xf>
    <xf numFmtId="0" fontId="54" fillId="0" borderId="20" xfId="169" applyFont="1" applyBorder="1" applyAlignment="1" applyProtection="1">
      <alignment horizontal="left" vertical="center" shrinkToFit="1"/>
      <protection locked="0"/>
    </xf>
    <xf numFmtId="0" fontId="54" fillId="0" borderId="12" xfId="169" applyFont="1" applyBorder="1" applyAlignment="1" applyProtection="1">
      <alignment horizontal="left" vertical="center" shrinkToFit="1"/>
      <protection locked="0"/>
    </xf>
    <xf numFmtId="0" fontId="50" fillId="0" borderId="10" xfId="169" applyFont="1" applyBorder="1" applyAlignment="1">
      <alignment horizontal="left" vertical="top" wrapText="1"/>
    </xf>
    <xf numFmtId="0" fontId="52" fillId="37" borderId="19" xfId="0" applyFont="1" applyFill="1" applyBorder="1" applyAlignment="1">
      <alignment horizontal="center" vertical="center" wrapText="1"/>
    </xf>
    <xf numFmtId="0" fontId="52" fillId="37" borderId="14" xfId="0" applyFont="1" applyFill="1" applyBorder="1" applyAlignment="1">
      <alignment horizontal="center" vertical="center" wrapText="1"/>
    </xf>
    <xf numFmtId="0" fontId="32" fillId="0" borderId="44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/>
    </xf>
    <xf numFmtId="0" fontId="32" fillId="0" borderId="14" xfId="0" applyFont="1" applyBorder="1" applyAlignment="1">
      <alignment horizontal="left" vertical="top" wrapText="1"/>
    </xf>
    <xf numFmtId="0" fontId="60" fillId="37" borderId="44" xfId="0" applyFont="1" applyFill="1" applyBorder="1" applyAlignment="1">
      <alignment vertical="top" wrapText="1"/>
    </xf>
    <xf numFmtId="0" fontId="60" fillId="37" borderId="19" xfId="0" applyFont="1" applyFill="1" applyBorder="1" applyAlignment="1">
      <alignment vertical="top" wrapText="1"/>
    </xf>
    <xf numFmtId="0" fontId="60" fillId="37" borderId="14" xfId="0" applyFont="1" applyFill="1" applyBorder="1" applyAlignment="1">
      <alignment vertical="top" wrapText="1"/>
    </xf>
  </cellXfs>
  <cellStyles count="179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8" builtinId="8"/>
    <cellStyle name="ハイパーリンク 2" xfId="95" xr:uid="{00000000-0005-0000-0000-00004F000000}"/>
    <cellStyle name="ハイパーリンク 3" xfId="96" xr:uid="{00000000-0005-0000-0000-00005000000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7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良い" xfId="6" builtinId="26" customBuiltin="1"/>
    <cellStyle name="良い 2" xfId="176" xr:uid="{00000000-0005-0000-0000-0000B2000000}"/>
  </cellStyles>
  <dxfs count="36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FCC99"/>
      <color rgb="FFFFCCFF"/>
      <color rgb="FFFF9966"/>
      <color rgb="FFFF6699"/>
      <color rgb="FFCCFFCC"/>
      <color rgb="FF99FFCC"/>
      <color rgb="FF99FF99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201943</xdr:colOff>
      <xdr:row>1</xdr:row>
      <xdr:rowOff>1146091</xdr:rowOff>
    </xdr:from>
    <xdr:to>
      <xdr:col>14</xdr:col>
      <xdr:colOff>765402</xdr:colOff>
      <xdr:row>4</xdr:row>
      <xdr:rowOff>307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364039C-E308-41CA-AEA1-750B05428CAB}"/>
            </a:ext>
          </a:extLst>
        </xdr:cNvPr>
        <xdr:cNvGrpSpPr/>
      </xdr:nvGrpSpPr>
      <xdr:grpSpPr>
        <a:xfrm>
          <a:off x="29049086" y="1608734"/>
          <a:ext cx="6387316" cy="3018002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4F56452B-EF79-4FE7-97CD-1CAB77FC773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240EBFE9-4C41-4DBF-84F6-88BA2309D21C}"/>
              </a:ext>
            </a:extLst>
          </xdr:cNvPr>
          <xdr:cNvGrpSpPr/>
        </xdr:nvGrpSpPr>
        <xdr:grpSpPr>
          <a:xfrm>
            <a:off x="25431453" y="849725"/>
            <a:ext cx="5254940" cy="514041"/>
            <a:chOff x="20809325" y="530440"/>
            <a:chExt cx="2461111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7A26B3AF-DB47-4CE7-956C-18E36F42486C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7BE9B773-4378-411E-96E5-D291D7D5000F}"/>
                </a:ext>
              </a:extLst>
            </xdr:cNvPr>
            <xdr:cNvSpPr/>
          </xdr:nvSpPr>
          <xdr:spPr>
            <a:xfrm>
              <a:off x="21761824" y="530440"/>
              <a:ext cx="1508612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C3477E6E-DA61-419A-B893-1507CF82D96C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1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B2DE92B4-DB3F-428C-9711-C26BC6CE49D2}"/>
              </a:ext>
            </a:extLst>
          </xdr:cNvPr>
          <xdr:cNvGrpSpPr/>
        </xdr:nvGrpSpPr>
        <xdr:grpSpPr>
          <a:xfrm>
            <a:off x="25407429" y="1584070"/>
            <a:ext cx="5350948" cy="514041"/>
            <a:chOff x="20809325" y="530440"/>
            <a:chExt cx="2505922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EDA8222-CD5E-4335-8CEE-261A1D3FAF17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3E880A6D-6DD4-4A89-A038-E47EC4788351}"/>
                </a:ext>
              </a:extLst>
            </xdr:cNvPr>
            <xdr:cNvSpPr/>
          </xdr:nvSpPr>
          <xdr:spPr>
            <a:xfrm>
              <a:off x="21761823" y="530440"/>
              <a:ext cx="155342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BAA63CA6-6E47-448E-9CF6-27840E1251FF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48FED714-D6DF-4FCE-B596-ACCE9516AAAE}"/>
              </a:ext>
            </a:extLst>
          </xdr:cNvPr>
          <xdr:cNvGrpSpPr/>
        </xdr:nvGrpSpPr>
        <xdr:grpSpPr>
          <a:xfrm>
            <a:off x="25407435" y="2326559"/>
            <a:ext cx="5403286" cy="513770"/>
            <a:chOff x="20809325" y="534306"/>
            <a:chExt cx="2530484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C2065419-F087-4B21-9B82-3EE2749D3D14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A0BB562C-E681-40FE-8894-9FFCA269EF82}"/>
                </a:ext>
              </a:extLst>
            </xdr:cNvPr>
            <xdr:cNvSpPr/>
          </xdr:nvSpPr>
          <xdr:spPr>
            <a:xfrm>
              <a:off x="21761821" y="534306"/>
              <a:ext cx="157798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性能値が基準を満たしていない。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B7ACD102-987E-4E1C-91BF-F3B2314E4AAF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3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2085924</xdr:colOff>
      <xdr:row>1</xdr:row>
      <xdr:rowOff>1037919</xdr:rowOff>
    </xdr:from>
    <xdr:to>
      <xdr:col>5</xdr:col>
      <xdr:colOff>294409</xdr:colOff>
      <xdr:row>4</xdr:row>
      <xdr:rowOff>0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76F2DBEB-4F5E-4A57-B048-93AC204A4288}"/>
            </a:ext>
          </a:extLst>
        </xdr:cNvPr>
        <xdr:cNvSpPr/>
      </xdr:nvSpPr>
      <xdr:spPr>
        <a:xfrm>
          <a:off x="5255151" y="1505510"/>
          <a:ext cx="5222349" cy="2754763"/>
        </a:xfrm>
        <a:prstGeom prst="wedgeRoundRectCallout">
          <a:avLst>
            <a:gd name="adj1" fmla="val -27062"/>
            <a:gd name="adj2" fmla="val -5719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製造事業者名：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法人格込みで会社名を入力してください。</a:t>
          </a: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製造事業者名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会社名をフリガナで入力してください。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法人格不要です。</a:t>
          </a: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申請年月日：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SII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へメール申請した日付を入力してください。</a:t>
          </a:r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4</xdr:col>
      <xdr:colOff>13855</xdr:colOff>
      <xdr:row>16</xdr:row>
      <xdr:rowOff>541192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C493CC3E-37D5-44F7-9625-AF9CEF429E0A}"/>
            </a:ext>
          </a:extLst>
        </xdr:cNvPr>
        <xdr:cNvSpPr/>
      </xdr:nvSpPr>
      <xdr:spPr>
        <a:xfrm>
          <a:off x="3169227" y="8122227"/>
          <a:ext cx="4689764" cy="2255692"/>
        </a:xfrm>
        <a:prstGeom prst="wedgeRoundRectCallout">
          <a:avLst>
            <a:gd name="adj1" fmla="val -27062"/>
            <a:gd name="adj2" fmla="val -5719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種別：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プルダウン選択してください。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設備区分・製造事業者名・製造事業者名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は、自動で表示されます。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2317172</xdr:colOff>
      <xdr:row>1</xdr:row>
      <xdr:rowOff>1234787</xdr:rowOff>
    </xdr:from>
    <xdr:to>
      <xdr:col>12</xdr:col>
      <xdr:colOff>1714500</xdr:colOff>
      <xdr:row>4</xdr:row>
      <xdr:rowOff>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57FFA521-4D6C-4B8C-9337-D016BFC45B4D}"/>
            </a:ext>
          </a:extLst>
        </xdr:cNvPr>
        <xdr:cNvSpPr/>
      </xdr:nvSpPr>
      <xdr:spPr>
        <a:xfrm>
          <a:off x="22614081" y="1702378"/>
          <a:ext cx="5216237" cy="2557895"/>
        </a:xfrm>
        <a:prstGeom prst="wedgeRoundRectCallout">
          <a:avLst>
            <a:gd name="adj1" fmla="val -27062"/>
            <a:gd name="adj2" fmla="val -5719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エラー表示欄：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入力内容に不備があった場合、自動で表示されます。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表示された場合は、表示内容の通りに修正してください。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379269</xdr:colOff>
      <xdr:row>13</xdr:row>
      <xdr:rowOff>0</xdr:rowOff>
    </xdr:from>
    <xdr:to>
      <xdr:col>6</xdr:col>
      <xdr:colOff>2245179</xdr:colOff>
      <xdr:row>16</xdr:row>
      <xdr:rowOff>541192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59A992EC-9DAA-49B5-B2CB-0691E77C134A}"/>
            </a:ext>
          </a:extLst>
        </xdr:cNvPr>
        <xdr:cNvSpPr/>
      </xdr:nvSpPr>
      <xdr:spPr>
        <a:xfrm>
          <a:off x="8216983" y="8477250"/>
          <a:ext cx="6546767" cy="2255692"/>
        </a:xfrm>
        <a:prstGeom prst="wedgeRoundRectCallout">
          <a:avLst>
            <a:gd name="adj1" fmla="val -1272"/>
            <a:gd name="adj2" fmla="val -61642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製品名：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カタログ（仕様書）記載の「製品名」を入力してください。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型番：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カタログ（仕様書）記載の「型番」を入力してください。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530678</xdr:colOff>
      <xdr:row>17</xdr:row>
      <xdr:rowOff>554182</xdr:rowOff>
    </xdr:from>
    <xdr:to>
      <xdr:col>10</xdr:col>
      <xdr:colOff>606878</xdr:colOff>
      <xdr:row>21</xdr:row>
      <xdr:rowOff>131619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AAB735C8-4893-416F-811A-D6932D8CEFA0}"/>
            </a:ext>
          </a:extLst>
        </xdr:cNvPr>
        <xdr:cNvSpPr/>
      </xdr:nvSpPr>
      <xdr:spPr>
        <a:xfrm>
          <a:off x="17730107" y="11317432"/>
          <a:ext cx="5900057" cy="1863437"/>
        </a:xfrm>
        <a:prstGeom prst="wedgeRoundRectCallout">
          <a:avLst>
            <a:gd name="adj1" fmla="val 31162"/>
            <a:gd name="adj2" fmla="val -225141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最高出口温度（℃）：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カタログ（仕様書）記載の最高出口温度を整数で入力してください。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循環加温ヒートポンプの場合、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℃以上であることをご確認ください。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1782535</xdr:colOff>
      <xdr:row>13</xdr:row>
      <xdr:rowOff>0</xdr:rowOff>
    </xdr:from>
    <xdr:to>
      <xdr:col>23</xdr:col>
      <xdr:colOff>5377964</xdr:colOff>
      <xdr:row>16</xdr:row>
      <xdr:rowOff>541195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B2471B6F-0322-4172-8929-D5F9BC51ED67}"/>
            </a:ext>
          </a:extLst>
        </xdr:cNvPr>
        <xdr:cNvSpPr/>
      </xdr:nvSpPr>
      <xdr:spPr>
        <a:xfrm>
          <a:off x="54033964" y="8477250"/>
          <a:ext cx="5554857" cy="2255695"/>
        </a:xfrm>
        <a:prstGeom prst="wedgeRoundRectCallout">
          <a:avLst>
            <a:gd name="adj1" fmla="val -50014"/>
            <a:gd name="adj2" fmla="val -65139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希望小売価格（万円）：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単位に注意して入力してください。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任意項目です。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備考：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必要に応じて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文字以内で記入してください。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任意項目です。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23</xdr:col>
      <xdr:colOff>299853</xdr:colOff>
      <xdr:row>18</xdr:row>
      <xdr:rowOff>0</xdr:rowOff>
    </xdr:from>
    <xdr:to>
      <xdr:col>24</xdr:col>
      <xdr:colOff>1850571</xdr:colOff>
      <xdr:row>19</xdr:row>
      <xdr:rowOff>453736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77A4E1A3-A85C-441B-8375-67C07A7250A4}"/>
            </a:ext>
          </a:extLst>
        </xdr:cNvPr>
        <xdr:cNvSpPr/>
      </xdr:nvSpPr>
      <xdr:spPr>
        <a:xfrm>
          <a:off x="54510710" y="11334750"/>
          <a:ext cx="7320147" cy="1025236"/>
        </a:xfrm>
        <a:prstGeom prst="wedgeRoundRectCallout">
          <a:avLst>
            <a:gd name="adj1" fmla="val 41262"/>
            <a:gd name="adj2" fmla="val -365970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省エネ量（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kl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入力された情報に基づいて、型番に対する省エネ量が自動で表示されます。</a:t>
          </a: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0</xdr:colOff>
      <xdr:row>15</xdr:row>
      <xdr:rowOff>453735</xdr:rowOff>
    </xdr:from>
    <xdr:to>
      <xdr:col>13</xdr:col>
      <xdr:colOff>3564081</xdr:colOff>
      <xdr:row>22</xdr:row>
      <xdr:rowOff>0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A5C522F2-F737-4FC7-9935-696C5AEB6BB1}"/>
            </a:ext>
          </a:extLst>
        </xdr:cNvPr>
        <xdr:cNvSpPr/>
      </xdr:nvSpPr>
      <xdr:spPr>
        <a:xfrm>
          <a:off x="28453773" y="9718962"/>
          <a:ext cx="5521035" cy="3546765"/>
        </a:xfrm>
        <a:prstGeom prst="wedgeRoundRectCallout">
          <a:avLst>
            <a:gd name="adj1" fmla="val -49660"/>
            <a:gd name="adj2" fmla="val -105020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加熱能力（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カタログ（仕様書）記載の加熱能力を入力してください。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小数点第二位まで。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消費電力（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カタログ（仕様書）記載の消費電力を入力してください。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小数点第二位まで。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「夏期」・「冬期」も同様です。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17</xdr:col>
      <xdr:colOff>1292678</xdr:colOff>
      <xdr:row>16</xdr:row>
      <xdr:rowOff>496166</xdr:rowOff>
    </xdr:from>
    <xdr:to>
      <xdr:col>21</xdr:col>
      <xdr:colOff>1292678</xdr:colOff>
      <xdr:row>21</xdr:row>
      <xdr:rowOff>0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B8FE8C7E-7453-49D6-AC6C-3EB45B21D990}"/>
            </a:ext>
          </a:extLst>
        </xdr:cNvPr>
        <xdr:cNvSpPr/>
      </xdr:nvSpPr>
      <xdr:spPr>
        <a:xfrm>
          <a:off x="43746964" y="10687916"/>
          <a:ext cx="7837714" cy="2361334"/>
        </a:xfrm>
        <a:prstGeom prst="wedgeRoundRectCallout">
          <a:avLst>
            <a:gd name="adj1" fmla="val -1615"/>
            <a:gd name="adj2" fmla="val -159053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申請区分：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申請する型番の区分をプルダウン選択してください。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選択結果にかかわらず、「中間期」情報は必ず入力してください。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「中間期」を選択した場合⇒「中間期」情報を入力。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「夏期」を選択した場合⇒「中間期」＆「夏期」情報を入力。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「冬期」を選択した場合⇒「中間期」＆「冬期」情報を入力。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20</xdr:col>
      <xdr:colOff>0</xdr:colOff>
      <xdr:row>13</xdr:row>
      <xdr:rowOff>27214</xdr:rowOff>
    </xdr:from>
    <xdr:to>
      <xdr:col>22</xdr:col>
      <xdr:colOff>1613238</xdr:colOff>
      <xdr:row>16</xdr:row>
      <xdr:rowOff>102548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0708CC5F-DFE1-4633-AE30-F3EB75AB0BB5}"/>
            </a:ext>
          </a:extLst>
        </xdr:cNvPr>
        <xdr:cNvSpPr/>
      </xdr:nvSpPr>
      <xdr:spPr>
        <a:xfrm>
          <a:off x="48332571" y="8504464"/>
          <a:ext cx="5532096" cy="1789834"/>
        </a:xfrm>
        <a:prstGeom prst="wedgeRoundRectCallout">
          <a:avLst>
            <a:gd name="adj1" fmla="val 9533"/>
            <a:gd name="adj2" fmla="val -6912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性能値（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COP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COP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が自動で表示されます。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基準値を満たしていることをご確認ください。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0</xdr:colOff>
      <xdr:row>12</xdr:row>
      <xdr:rowOff>502227</xdr:rowOff>
    </xdr:from>
    <xdr:to>
      <xdr:col>9</xdr:col>
      <xdr:colOff>720436</xdr:colOff>
      <xdr:row>14</xdr:row>
      <xdr:rowOff>402647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097C3799-4E3C-4E9D-BBFA-F41B0D1F9DF1}"/>
            </a:ext>
          </a:extLst>
        </xdr:cNvPr>
        <xdr:cNvSpPr/>
      </xdr:nvSpPr>
      <xdr:spPr>
        <a:xfrm>
          <a:off x="14859000" y="8052954"/>
          <a:ext cx="6539345" cy="1043420"/>
        </a:xfrm>
        <a:prstGeom prst="wedgeRoundRectCallout">
          <a:avLst>
            <a:gd name="adj1" fmla="val -11865"/>
            <a:gd name="adj2" fmla="val -76621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循環加温ヒートポンプの場合、熱源／方式・測定条件が自動で表示されます。</a:t>
          </a:r>
        </a:p>
      </xdr:txBody>
    </xdr:sp>
    <xdr:clientData/>
  </xdr:twoCellAnchor>
  <xdr:twoCellAnchor>
    <xdr:from>
      <xdr:col>10</xdr:col>
      <xdr:colOff>0</xdr:colOff>
      <xdr:row>12</xdr:row>
      <xdr:rowOff>502227</xdr:rowOff>
    </xdr:from>
    <xdr:to>
      <xdr:col>13</xdr:col>
      <xdr:colOff>0</xdr:colOff>
      <xdr:row>14</xdr:row>
      <xdr:rowOff>402647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F556E072-71A4-4567-AE76-B55640319A1F}"/>
            </a:ext>
          </a:extLst>
        </xdr:cNvPr>
        <xdr:cNvSpPr/>
      </xdr:nvSpPr>
      <xdr:spPr>
        <a:xfrm>
          <a:off x="22634864" y="8052954"/>
          <a:ext cx="7775863" cy="1043420"/>
        </a:xfrm>
        <a:prstGeom prst="wedgeRoundRectCallout">
          <a:avLst>
            <a:gd name="adj1" fmla="val -11865"/>
            <a:gd name="adj2" fmla="val -76621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循環加温ヒートポンプの場合、熱源／方式・測定条件が自動で表示されます。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「夏期」・「冬期」も同様です。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4</xdr:row>
      <xdr:rowOff>17318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92FB3B30-1802-48DD-A006-D5E980E9E62A}"/>
            </a:ext>
          </a:extLst>
        </xdr:cNvPr>
        <xdr:cNvSpPr/>
      </xdr:nvSpPr>
      <xdr:spPr>
        <a:xfrm>
          <a:off x="46343455" y="2996045"/>
          <a:ext cx="7827818" cy="1281546"/>
        </a:xfrm>
        <a:prstGeom prst="wedgeRoundRectCallout">
          <a:avLst>
            <a:gd name="adj1" fmla="val -33744"/>
            <a:gd name="adj2" fmla="val 73280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申請区分：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当該型番において、申請区分（中間期・夏期・冬期）いずれかで基準を満たしていれば、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製品型番登録をご申請いただくことが可能です。</a:t>
          </a:r>
          <a:b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201943</xdr:colOff>
      <xdr:row>1</xdr:row>
      <xdr:rowOff>1146091</xdr:rowOff>
    </xdr:from>
    <xdr:to>
      <xdr:col>14</xdr:col>
      <xdr:colOff>765402</xdr:colOff>
      <xdr:row>4</xdr:row>
      <xdr:rowOff>307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9049086" y="1608734"/>
          <a:ext cx="6387316" cy="3018002"/>
          <a:chOff x="24658307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31458" y="849725"/>
            <a:ext cx="5272684" cy="514041"/>
            <a:chOff x="20809325" y="530440"/>
            <a:chExt cx="2469421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61824" y="530440"/>
              <a:ext cx="1516922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31" y="1584070"/>
            <a:ext cx="5369218" cy="514041"/>
            <a:chOff x="20809325" y="530440"/>
            <a:chExt cx="2514478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23" y="530440"/>
              <a:ext cx="156198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37" y="2326559"/>
            <a:ext cx="5421846" cy="513770"/>
            <a:chOff x="20809325" y="534306"/>
            <a:chExt cx="2539176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34306"/>
              <a:ext cx="1586680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性能値が基準を満たしていない。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657224</xdr:colOff>
      <xdr:row>2</xdr:row>
      <xdr:rowOff>80433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0" y="0"/>
          <a:ext cx="3400424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循環加温式ヒートポンプ／基準値</a:t>
          </a: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9</xdr:col>
      <xdr:colOff>15240</xdr:colOff>
      <xdr:row>22</xdr:row>
      <xdr:rowOff>87630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31CB4FD-70C2-458B-8D11-BC462CF0B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4350"/>
          <a:ext cx="6187440" cy="33451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D6CA-C95E-44F0-9CFE-5D43115A9247}">
  <sheetPr>
    <tabColor rgb="FFFFFFCC"/>
    <pageSetUpPr fitToPage="1"/>
  </sheetPr>
  <dimension ref="A1:AQ64"/>
  <sheetViews>
    <sheetView tabSelected="1" view="pageBreakPreview" zoomScale="70" zoomScaleNormal="70" zoomScaleSheetLayoutView="70" zoomScalePageLayoutView="55" workbookViewId="0">
      <selection sqref="A1:G1"/>
    </sheetView>
  </sheetViews>
  <sheetFormatPr defaultColWidth="9" defaultRowHeight="13.5" outlineLevelCol="1"/>
  <cols>
    <col min="1" max="1" width="12.5" style="164" customWidth="1"/>
    <col min="2" max="2" width="29" style="164" bestFit="1" customWidth="1"/>
    <col min="3" max="8" width="30.625" style="10" customWidth="1"/>
    <col min="9" max="9" width="50.625" style="10" customWidth="1"/>
    <col min="10" max="10" width="25.625" style="10" customWidth="1"/>
    <col min="11" max="11" width="50.625" style="10" customWidth="1"/>
    <col min="12" max="13" width="25.625" style="10" customWidth="1"/>
    <col min="14" max="14" width="50.625" style="10" customWidth="1"/>
    <col min="15" max="16" width="25.625" style="10" customWidth="1"/>
    <col min="17" max="17" width="50.625" style="10" customWidth="1"/>
    <col min="18" max="21" width="25.625" style="10" customWidth="1"/>
    <col min="22" max="22" width="25.625" style="131" customWidth="1"/>
    <col min="23" max="23" width="25.625" style="10" customWidth="1"/>
    <col min="24" max="24" width="75.625" style="10" customWidth="1"/>
    <col min="25" max="25" width="25.625" style="10" customWidth="1"/>
    <col min="26" max="28" width="25.625" style="10" hidden="1" customWidth="1" outlineLevel="1"/>
    <col min="29" max="37" width="15.625" style="10" hidden="1" customWidth="1" outlineLevel="1"/>
    <col min="38" max="38" width="25.625" style="10" customWidth="1" collapsed="1"/>
    <col min="39" max="41" width="25.625" style="10" customWidth="1"/>
    <col min="42" max="43" width="9" style="10" customWidth="1"/>
    <col min="44" max="16384" width="9" style="10"/>
  </cols>
  <sheetData>
    <row r="1" spans="1:37" ht="36.75" customHeight="1">
      <c r="A1" s="204" t="s">
        <v>98</v>
      </c>
      <c r="B1" s="205"/>
      <c r="C1" s="205"/>
      <c r="D1" s="205"/>
      <c r="E1" s="205"/>
      <c r="F1" s="205"/>
      <c r="G1" s="206"/>
      <c r="J1" s="207" t="s">
        <v>14</v>
      </c>
      <c r="K1" s="208"/>
      <c r="L1" s="209"/>
      <c r="M1" s="94"/>
      <c r="N1" s="94"/>
      <c r="O1" s="94"/>
      <c r="P1" s="43"/>
      <c r="U1" s="131"/>
      <c r="V1" s="10"/>
      <c r="Y1" s="132"/>
      <c r="Z1" s="132" t="s">
        <v>61</v>
      </c>
      <c r="AA1" s="133">
        <v>44257</v>
      </c>
    </row>
    <row r="2" spans="1:37" ht="110.1" customHeight="1">
      <c r="A2" s="210" t="s">
        <v>18</v>
      </c>
      <c r="B2" s="211"/>
      <c r="C2" s="212"/>
      <c r="D2" s="213"/>
      <c r="E2" s="134" t="s">
        <v>25</v>
      </c>
      <c r="F2" s="214"/>
      <c r="G2" s="215"/>
      <c r="J2" s="98" t="s">
        <v>12</v>
      </c>
      <c r="K2" s="216" t="s">
        <v>69</v>
      </c>
      <c r="L2" s="217"/>
      <c r="M2" s="81"/>
      <c r="N2" s="81"/>
      <c r="O2" s="81"/>
      <c r="P2" s="81"/>
      <c r="Q2" s="135"/>
      <c r="R2" s="136"/>
      <c r="S2" s="136"/>
      <c r="T2" s="136"/>
      <c r="U2" s="131"/>
      <c r="V2" s="10"/>
    </row>
    <row r="3" spans="1:37" ht="110.1" customHeight="1">
      <c r="A3" s="218" t="s">
        <v>36</v>
      </c>
      <c r="B3" s="218"/>
      <c r="C3" s="218"/>
      <c r="D3" s="218"/>
      <c r="E3" s="218"/>
      <c r="F3" s="137" t="s">
        <v>23</v>
      </c>
      <c r="G3" s="138"/>
      <c r="J3" s="100" t="s">
        <v>13</v>
      </c>
      <c r="K3" s="216" t="s">
        <v>70</v>
      </c>
      <c r="L3" s="217"/>
      <c r="M3" s="81"/>
      <c r="N3" s="81"/>
      <c r="O3" s="81"/>
      <c r="P3" s="81"/>
      <c r="Q3" s="139"/>
      <c r="S3" s="136"/>
      <c r="U3" s="131"/>
      <c r="V3" s="10"/>
      <c r="Y3" s="140"/>
      <c r="Z3" s="140" t="s">
        <v>67</v>
      </c>
    </row>
    <row r="4" spans="1:37" ht="110.1" customHeight="1" thickBot="1">
      <c r="A4" s="218"/>
      <c r="B4" s="218"/>
      <c r="C4" s="218"/>
      <c r="D4" s="218"/>
      <c r="E4" s="218"/>
      <c r="F4" s="141" t="s">
        <v>24</v>
      </c>
      <c r="G4" s="141">
        <f>COUNTIF($C$13:$C$62,"循環加温式ヒートポンプ")</f>
        <v>0</v>
      </c>
      <c r="J4" s="99" t="s">
        <v>31</v>
      </c>
      <c r="K4" s="219" t="s">
        <v>71</v>
      </c>
      <c r="L4" s="220"/>
      <c r="M4" s="81"/>
      <c r="N4" s="38"/>
      <c r="O4" s="81"/>
      <c r="P4" s="81"/>
      <c r="Q4" s="81"/>
      <c r="R4" s="135"/>
      <c r="T4" s="136"/>
    </row>
    <row r="5" spans="1:37" s="11" customFormat="1" ht="25.5" customHeight="1" thickBot="1">
      <c r="A5" s="14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31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4"/>
      <c r="AH5" s="144"/>
      <c r="AI5" s="144"/>
    </row>
    <row r="6" spans="1:37" s="12" customFormat="1" ht="36" customHeight="1">
      <c r="A6" s="14" t="s">
        <v>16</v>
      </c>
      <c r="B6" s="108">
        <f>COLUMN()-1</f>
        <v>1</v>
      </c>
      <c r="C6" s="108">
        <f>COLUMN()-1</f>
        <v>2</v>
      </c>
      <c r="D6" s="221">
        <v>3</v>
      </c>
      <c r="E6" s="222"/>
      <c r="F6" s="108">
        <f>COLUMN()-2</f>
        <v>4</v>
      </c>
      <c r="G6" s="108">
        <f t="shared" ref="G6:Z6" si="0">COLUMN()-2</f>
        <v>5</v>
      </c>
      <c r="H6" s="107">
        <f t="shared" si="0"/>
        <v>6</v>
      </c>
      <c r="I6" s="107">
        <f t="shared" si="0"/>
        <v>7</v>
      </c>
      <c r="J6" s="107">
        <f t="shared" si="0"/>
        <v>8</v>
      </c>
      <c r="K6" s="107">
        <f t="shared" si="0"/>
        <v>9</v>
      </c>
      <c r="L6" s="108">
        <f t="shared" si="0"/>
        <v>10</v>
      </c>
      <c r="M6" s="107">
        <f t="shared" si="0"/>
        <v>11</v>
      </c>
      <c r="N6" s="107">
        <f t="shared" si="0"/>
        <v>12</v>
      </c>
      <c r="O6" s="107">
        <f t="shared" si="0"/>
        <v>13</v>
      </c>
      <c r="P6" s="107">
        <f t="shared" si="0"/>
        <v>14</v>
      </c>
      <c r="Q6" s="107">
        <f t="shared" si="0"/>
        <v>15</v>
      </c>
      <c r="R6" s="107">
        <f t="shared" si="0"/>
        <v>16</v>
      </c>
      <c r="S6" s="107">
        <f t="shared" si="0"/>
        <v>17</v>
      </c>
      <c r="T6" s="107">
        <f t="shared" si="0"/>
        <v>18</v>
      </c>
      <c r="U6" s="107">
        <f t="shared" si="0"/>
        <v>19</v>
      </c>
      <c r="V6" s="107">
        <f t="shared" si="0"/>
        <v>20</v>
      </c>
      <c r="W6" s="107">
        <f t="shared" si="0"/>
        <v>21</v>
      </c>
      <c r="X6" s="107">
        <f t="shared" si="0"/>
        <v>22</v>
      </c>
      <c r="Y6" s="102">
        <f t="shared" si="0"/>
        <v>23</v>
      </c>
      <c r="Z6" s="191">
        <f t="shared" si="0"/>
        <v>24</v>
      </c>
      <c r="AA6" s="223"/>
      <c r="AB6" s="131"/>
      <c r="AC6" s="131"/>
      <c r="AD6" s="131"/>
      <c r="AE6" s="131"/>
      <c r="AF6" s="131"/>
    </row>
    <row r="7" spans="1:37" s="12" customFormat="1" ht="39">
      <c r="A7" s="15" t="s">
        <v>5</v>
      </c>
      <c r="B7" s="109" t="s">
        <v>6</v>
      </c>
      <c r="C7" s="109" t="s">
        <v>6</v>
      </c>
      <c r="D7" s="202" t="s">
        <v>6</v>
      </c>
      <c r="E7" s="203"/>
      <c r="F7" s="109" t="s">
        <v>6</v>
      </c>
      <c r="G7" s="109" t="s">
        <v>6</v>
      </c>
      <c r="H7" s="110" t="s">
        <v>7</v>
      </c>
      <c r="I7" s="110" t="s">
        <v>7</v>
      </c>
      <c r="J7" s="110" t="s">
        <v>7</v>
      </c>
      <c r="K7" s="110" t="s">
        <v>7</v>
      </c>
      <c r="L7" s="109" t="s">
        <v>6</v>
      </c>
      <c r="M7" s="110" t="s">
        <v>7</v>
      </c>
      <c r="N7" s="110" t="s">
        <v>7</v>
      </c>
      <c r="O7" s="110" t="s">
        <v>7</v>
      </c>
      <c r="P7" s="110" t="s">
        <v>7</v>
      </c>
      <c r="Q7" s="110" t="s">
        <v>7</v>
      </c>
      <c r="R7" s="110" t="s">
        <v>7</v>
      </c>
      <c r="S7" s="110" t="s">
        <v>7</v>
      </c>
      <c r="T7" s="110" t="s">
        <v>7</v>
      </c>
      <c r="U7" s="110" t="s">
        <v>7</v>
      </c>
      <c r="V7" s="110" t="s">
        <v>7</v>
      </c>
      <c r="W7" s="110" t="s">
        <v>7</v>
      </c>
      <c r="X7" s="110" t="s">
        <v>7</v>
      </c>
      <c r="Y7" s="103" t="s">
        <v>7</v>
      </c>
      <c r="Z7" s="190" t="s">
        <v>44</v>
      </c>
      <c r="AA7" s="191"/>
      <c r="AB7" s="131"/>
      <c r="AC7" s="131"/>
      <c r="AD7" s="131"/>
      <c r="AE7" s="131"/>
      <c r="AF7" s="131"/>
      <c r="AG7" s="50"/>
      <c r="AH7" s="50"/>
      <c r="AI7" s="50"/>
      <c r="AJ7" s="50"/>
      <c r="AK7" s="50"/>
    </row>
    <row r="8" spans="1:37" s="12" customFormat="1" ht="31.5" customHeight="1">
      <c r="A8" s="69" t="s">
        <v>22</v>
      </c>
      <c r="B8" s="16" t="s">
        <v>17</v>
      </c>
      <c r="C8" s="67" t="s">
        <v>9</v>
      </c>
      <c r="D8" s="16" t="s">
        <v>17</v>
      </c>
      <c r="E8" s="16" t="s">
        <v>17</v>
      </c>
      <c r="F8" s="67" t="s">
        <v>9</v>
      </c>
      <c r="G8" s="67" t="s">
        <v>9</v>
      </c>
      <c r="H8" s="65" t="s">
        <v>17</v>
      </c>
      <c r="I8" s="65" t="s">
        <v>17</v>
      </c>
      <c r="J8" s="67" t="s">
        <v>9</v>
      </c>
      <c r="K8" s="65" t="s">
        <v>17</v>
      </c>
      <c r="L8" s="66" t="s">
        <v>9</v>
      </c>
      <c r="M8" s="66" t="s">
        <v>9</v>
      </c>
      <c r="N8" s="65" t="s">
        <v>17</v>
      </c>
      <c r="O8" s="67" t="s">
        <v>68</v>
      </c>
      <c r="P8" s="67" t="s">
        <v>68</v>
      </c>
      <c r="Q8" s="65" t="s">
        <v>17</v>
      </c>
      <c r="R8" s="67" t="s">
        <v>68</v>
      </c>
      <c r="S8" s="67" t="s">
        <v>68</v>
      </c>
      <c r="T8" s="67" t="s">
        <v>9</v>
      </c>
      <c r="U8" s="16" t="s">
        <v>17</v>
      </c>
      <c r="V8" s="16" t="s">
        <v>17</v>
      </c>
      <c r="W8" s="68" t="s">
        <v>10</v>
      </c>
      <c r="X8" s="68" t="s">
        <v>10</v>
      </c>
      <c r="Y8" s="84" t="s">
        <v>17</v>
      </c>
      <c r="Z8" s="190" t="s">
        <v>41</v>
      </c>
      <c r="AA8" s="191"/>
      <c r="AB8" s="131"/>
      <c r="AC8" s="131"/>
      <c r="AD8" s="131"/>
      <c r="AE8" s="131"/>
      <c r="AF8" s="131"/>
      <c r="AG8" s="50"/>
      <c r="AH8" s="50"/>
      <c r="AI8" s="50"/>
      <c r="AJ8" s="50"/>
      <c r="AK8" s="50"/>
    </row>
    <row r="9" spans="1:37" s="12" customFormat="1" ht="35.25" customHeight="1">
      <c r="A9" s="192" t="s">
        <v>8</v>
      </c>
      <c r="B9" s="194" t="s">
        <v>11</v>
      </c>
      <c r="C9" s="194" t="s">
        <v>39</v>
      </c>
      <c r="D9" s="195" t="s">
        <v>18</v>
      </c>
      <c r="E9" s="194" t="s">
        <v>38</v>
      </c>
      <c r="F9" s="195" t="s">
        <v>0</v>
      </c>
      <c r="G9" s="195" t="s">
        <v>2</v>
      </c>
      <c r="H9" s="197" t="s">
        <v>79</v>
      </c>
      <c r="I9" s="197" t="s">
        <v>62</v>
      </c>
      <c r="J9" s="197" t="s">
        <v>63</v>
      </c>
      <c r="K9" s="178" t="s">
        <v>28</v>
      </c>
      <c r="L9" s="179"/>
      <c r="M9" s="180"/>
      <c r="N9" s="181" t="s">
        <v>54</v>
      </c>
      <c r="O9" s="182"/>
      <c r="P9" s="182"/>
      <c r="Q9" s="183" t="s">
        <v>30</v>
      </c>
      <c r="R9" s="184"/>
      <c r="S9" s="185"/>
      <c r="T9" s="168" t="s">
        <v>56</v>
      </c>
      <c r="U9" s="168" t="s">
        <v>47</v>
      </c>
      <c r="V9" s="168" t="s">
        <v>48</v>
      </c>
      <c r="W9" s="168" t="s">
        <v>37</v>
      </c>
      <c r="X9" s="168" t="s">
        <v>1</v>
      </c>
      <c r="Y9" s="170" t="s">
        <v>96</v>
      </c>
      <c r="Z9" s="172" t="s">
        <v>42</v>
      </c>
      <c r="AA9" s="175" t="s">
        <v>43</v>
      </c>
      <c r="AB9" s="131"/>
      <c r="AC9" s="131"/>
      <c r="AD9" s="131"/>
      <c r="AE9" s="131"/>
      <c r="AF9" s="131"/>
      <c r="AG9" s="59"/>
      <c r="AH9" s="59"/>
      <c r="AI9" s="59"/>
      <c r="AJ9" s="59"/>
      <c r="AK9" s="59"/>
    </row>
    <row r="10" spans="1:37" s="12" customFormat="1" ht="27" customHeight="1">
      <c r="A10" s="192"/>
      <c r="B10" s="195"/>
      <c r="C10" s="195"/>
      <c r="D10" s="195"/>
      <c r="E10" s="195"/>
      <c r="F10" s="195"/>
      <c r="G10" s="195"/>
      <c r="H10" s="198"/>
      <c r="I10" s="198"/>
      <c r="J10" s="198"/>
      <c r="K10" s="186" t="s">
        <v>51</v>
      </c>
      <c r="L10" s="186" t="s">
        <v>45</v>
      </c>
      <c r="M10" s="186" t="s">
        <v>46</v>
      </c>
      <c r="N10" s="188" t="s">
        <v>51</v>
      </c>
      <c r="O10" s="188" t="s">
        <v>45</v>
      </c>
      <c r="P10" s="188" t="s">
        <v>46</v>
      </c>
      <c r="Q10" s="200" t="s">
        <v>50</v>
      </c>
      <c r="R10" s="200" t="s">
        <v>45</v>
      </c>
      <c r="S10" s="200" t="s">
        <v>46</v>
      </c>
      <c r="T10" s="168"/>
      <c r="U10" s="168"/>
      <c r="V10" s="168"/>
      <c r="W10" s="168"/>
      <c r="X10" s="168"/>
      <c r="Y10" s="170"/>
      <c r="Z10" s="173"/>
      <c r="AA10" s="176"/>
      <c r="AB10" s="131"/>
      <c r="AC10" s="131"/>
      <c r="AD10" s="131"/>
      <c r="AE10" s="131"/>
      <c r="AF10" s="131"/>
      <c r="AG10" s="59"/>
      <c r="AH10" s="59"/>
      <c r="AI10" s="59"/>
      <c r="AJ10" s="59"/>
      <c r="AK10" s="59"/>
    </row>
    <row r="11" spans="1:37" s="12" customFormat="1" ht="19.5">
      <c r="A11" s="193"/>
      <c r="B11" s="196"/>
      <c r="C11" s="196"/>
      <c r="D11" s="196"/>
      <c r="E11" s="196"/>
      <c r="F11" s="196"/>
      <c r="G11" s="196"/>
      <c r="H11" s="199"/>
      <c r="I11" s="199"/>
      <c r="J11" s="199"/>
      <c r="K11" s="187"/>
      <c r="L11" s="187"/>
      <c r="M11" s="187"/>
      <c r="N11" s="189"/>
      <c r="O11" s="189"/>
      <c r="P11" s="189"/>
      <c r="Q11" s="201"/>
      <c r="R11" s="201"/>
      <c r="S11" s="201"/>
      <c r="T11" s="169"/>
      <c r="U11" s="169"/>
      <c r="V11" s="169"/>
      <c r="W11" s="169"/>
      <c r="X11" s="169"/>
      <c r="Y11" s="171"/>
      <c r="Z11" s="174"/>
      <c r="AA11" s="177"/>
      <c r="AB11" s="131"/>
      <c r="AC11" s="131"/>
      <c r="AD11" s="131"/>
      <c r="AE11" s="131"/>
      <c r="AF11" s="131"/>
      <c r="AG11" s="60"/>
      <c r="AH11" s="60"/>
      <c r="AI11" s="60"/>
      <c r="AJ11" s="60"/>
      <c r="AK11" s="60"/>
    </row>
    <row r="12" spans="1:37" s="12" customFormat="1" ht="45" customHeight="1">
      <c r="A12" s="17" t="s">
        <v>4</v>
      </c>
      <c r="B12" s="18" t="s">
        <v>27</v>
      </c>
      <c r="C12" s="18" t="s">
        <v>99</v>
      </c>
      <c r="D12" s="19" t="s">
        <v>82</v>
      </c>
      <c r="E12" s="19" t="s">
        <v>84</v>
      </c>
      <c r="F12" s="20" t="s">
        <v>21</v>
      </c>
      <c r="G12" s="20" t="s">
        <v>3</v>
      </c>
      <c r="H12" s="20" t="s">
        <v>80</v>
      </c>
      <c r="I12" s="72" t="s">
        <v>88</v>
      </c>
      <c r="J12" s="95">
        <v>100</v>
      </c>
      <c r="K12" s="72" t="s">
        <v>90</v>
      </c>
      <c r="L12" s="104">
        <v>30</v>
      </c>
      <c r="M12" s="104">
        <v>9.5</v>
      </c>
      <c r="N12" s="72" t="s">
        <v>92</v>
      </c>
      <c r="O12" s="104">
        <v>30</v>
      </c>
      <c r="P12" s="104">
        <v>9.5</v>
      </c>
      <c r="Q12" s="72" t="s">
        <v>94</v>
      </c>
      <c r="R12" s="104">
        <v>30</v>
      </c>
      <c r="S12" s="104">
        <v>9.5</v>
      </c>
      <c r="T12" s="74" t="s">
        <v>28</v>
      </c>
      <c r="U12" s="73">
        <v>3.09</v>
      </c>
      <c r="V12" s="74">
        <v>3.15</v>
      </c>
      <c r="W12" s="44">
        <v>3500</v>
      </c>
      <c r="X12" s="19"/>
      <c r="Y12" s="21"/>
      <c r="Z12" s="57"/>
      <c r="AA12" s="47"/>
      <c r="AB12" s="131"/>
      <c r="AC12" s="47" t="s">
        <v>57</v>
      </c>
      <c r="AD12" s="47" t="s">
        <v>59</v>
      </c>
      <c r="AE12" s="47" t="s">
        <v>60</v>
      </c>
      <c r="AF12" s="47" t="s">
        <v>58</v>
      </c>
      <c r="AG12" s="61" t="s">
        <v>64</v>
      </c>
      <c r="AH12" s="61" t="s">
        <v>65</v>
      </c>
      <c r="AI12" s="61" t="s">
        <v>66</v>
      </c>
      <c r="AJ12" s="62" t="s">
        <v>15</v>
      </c>
      <c r="AK12" s="62" t="s">
        <v>26</v>
      </c>
    </row>
    <row r="13" spans="1:37" s="12" customFormat="1" ht="45" customHeight="1">
      <c r="A13" s="117">
        <f>ROW()-12</f>
        <v>1</v>
      </c>
      <c r="B13" s="118" t="str">
        <f>IF($C13="","","産業用ヒートポンプ")</f>
        <v/>
      </c>
      <c r="C13" s="145"/>
      <c r="D13" s="23" t="str">
        <f>IF($B13&lt;&gt;"",$C$2,"")</f>
        <v/>
      </c>
      <c r="E13" s="23" t="str">
        <f>IF($B13&lt;&gt;"",$F$2,"")</f>
        <v/>
      </c>
      <c r="F13" s="41"/>
      <c r="G13" s="146"/>
      <c r="H13" s="147"/>
      <c r="I13" s="123" t="str">
        <f>IF($C13="","","温水出口温度：60℃～65℃
温水入出口温度差：3℃～7℃")</f>
        <v/>
      </c>
      <c r="J13" s="148"/>
      <c r="K13" s="149" t="str">
        <f>IF($C13="","","外気温16℃DB/12℃WB")</f>
        <v/>
      </c>
      <c r="L13" s="150"/>
      <c r="M13" s="150"/>
      <c r="N13" s="149" t="str">
        <f>IF($C13="","","外気温25℃DB/21℃WB")</f>
        <v/>
      </c>
      <c r="O13" s="150"/>
      <c r="P13" s="150"/>
      <c r="Q13" s="149" t="str">
        <f>IF($C13="","","外気温7℃DB/6℃WB")</f>
        <v/>
      </c>
      <c r="R13" s="150"/>
      <c r="S13" s="150"/>
      <c r="T13" s="151"/>
      <c r="U13" s="75" t="str">
        <f>IF($AF13="","",$AF13)</f>
        <v/>
      </c>
      <c r="V13" s="128" t="str">
        <f>IFERROR(IF(OR($AD13="",$AE13=""),"",ROUND($AD13/$AE13,2)),"")</f>
        <v/>
      </c>
      <c r="W13" s="152"/>
      <c r="X13" s="153"/>
      <c r="Y13" s="129" t="str">
        <f>IF($L13="","",(($L13*26.545)-($L13*1365*(3.6/1000)))*0.0258)</f>
        <v/>
      </c>
      <c r="Z13" s="64" t="str">
        <f>IF(AND($AG13=0,$AJ13=1,$AK13=0),プルダウン!$A$6,"")</f>
        <v/>
      </c>
      <c r="AA13" s="46" t="str">
        <f>IF(AND($AG13=0,$AJ13=1,$AK13=0),プルダウン!$B$6,"")</f>
        <v/>
      </c>
      <c r="AB13" s="131"/>
      <c r="AC13" s="48" t="str" cm="1">
        <f t="array" ref="AC13">IF($C13="","",_xlfn.IFS($T13="中間期",1,$T13="夏期",2,$T13="冬期",3,$T13="",0))</f>
        <v/>
      </c>
      <c r="AD13" s="154" t="str" cm="1">
        <f t="array" ref="AD13">IF($C13="","",_xlfn.IFS($T13="中間期",$L13,$T13="夏期",$O13,$T13="冬期",$R13,$T13="",""))</f>
        <v/>
      </c>
      <c r="AE13" s="154" t="str" cm="1">
        <f t="array" ref="AE13">IF($C13="","",_xlfn.IFS($T13="中間期",$M13,$T13="夏期",$P13,$T13="冬期",$S13,$T13="",""))</f>
        <v/>
      </c>
      <c r="AF13" s="48" t="str">
        <f t="shared" ref="AF13:AF62" si="1">IF($T13="","",IF(AND($AC13=1,$L13&lt;=10),VALUE(2.15),IF(AND($AC13=1,$L13&gt;10),VALUE(3.09),IF(AND($AC13=2,$O13&lt;=10),VALUE(2.5),IF(AND($AC13=2,$O13&gt;10),VALUE(3.09),IF(AND($AC13=3,$R13&lt;=10),VALUE(2),IF(AND($AC13=3,$R13&gt;10),VALUE(2.1))))))))</f>
        <v/>
      </c>
      <c r="AG13" s="48">
        <f>IF(AND(($C13&lt;&gt;""),(OR($C$2="",$F$2="",$G$3="",F13="",G13="",J13="",L13="",M13="",T13=""))),1,0)</f>
        <v>0</v>
      </c>
      <c r="AH13" s="101">
        <f>IF(AND($C13&lt;&gt;"",$AC13=2),OR(O13="",P13="")*1,0)</f>
        <v>0</v>
      </c>
      <c r="AI13" s="101">
        <f>IF(AND($C13&lt;&gt;"",$AC13=3),OR(R13="",S13="")*1,0)</f>
        <v>0</v>
      </c>
      <c r="AJ13" s="49">
        <f t="shared" ref="AJ13:AJ62" si="2">COUNTIF(G$13:G$62,G13)</f>
        <v>0</v>
      </c>
      <c r="AK13" s="49">
        <f>IF($U13&gt;$V13,1,0)</f>
        <v>0</v>
      </c>
    </row>
    <row r="14" spans="1:37" s="12" customFormat="1" ht="45" customHeight="1">
      <c r="A14" s="117">
        <f t="shared" ref="A14:A62" si="3">ROW()-12</f>
        <v>2</v>
      </c>
      <c r="B14" s="118" t="str">
        <f t="shared" ref="B14:B62" si="4">IF($C14="","","産業用ヒートポンプ")</f>
        <v/>
      </c>
      <c r="C14" s="145"/>
      <c r="D14" s="23" t="str">
        <f t="shared" ref="D14:D62" si="5">IF($B14&lt;&gt;"",$C$2,"")</f>
        <v/>
      </c>
      <c r="E14" s="23" t="str">
        <f>IF($B14&lt;&gt;"",$F$2,"")</f>
        <v/>
      </c>
      <c r="F14" s="41"/>
      <c r="G14" s="146"/>
      <c r="H14" s="147"/>
      <c r="I14" s="123" t="str">
        <f t="shared" ref="I14:I62" si="6">IF($C14="","","温水出口温度：60℃～65℃
温水入出口温度差：3℃～7℃")</f>
        <v/>
      </c>
      <c r="J14" s="148"/>
      <c r="K14" s="149" t="str">
        <f t="shared" ref="K14:K62" si="7">IF($C14="","","外気温16℃DB/12℃WB")</f>
        <v/>
      </c>
      <c r="L14" s="150"/>
      <c r="M14" s="150"/>
      <c r="N14" s="149" t="str">
        <f t="shared" ref="N14:N62" si="8">IF($C14="","","外気温16℃DB/21℃WB")</f>
        <v/>
      </c>
      <c r="O14" s="150"/>
      <c r="P14" s="150"/>
      <c r="Q14" s="149" t="str">
        <f t="shared" ref="Q14:Q62" si="9">IF($C14="","","外気温7℃DB/6℃WB")</f>
        <v/>
      </c>
      <c r="R14" s="150"/>
      <c r="S14" s="150"/>
      <c r="T14" s="151"/>
      <c r="U14" s="75" t="str">
        <f t="shared" ref="U14:U62" si="10">IF($AF14="","",$AF14)</f>
        <v/>
      </c>
      <c r="V14" s="128" t="str">
        <f t="shared" ref="V14:V62" si="11">IFERROR(IF(OR($AD14="",$AE14=""),"",ROUND($AD14/$AE14,2)),"")</f>
        <v/>
      </c>
      <c r="W14" s="152"/>
      <c r="X14" s="153"/>
      <c r="Y14" s="129" t="str">
        <f t="shared" ref="Y14:Y62" si="12">IF($L14="","",(($L14*26.545)-($L14*1365*(3.6/1000)))*0.0258)</f>
        <v/>
      </c>
      <c r="Z14" s="64" t="str">
        <f>IF(AND($AG14=0,$AJ14=1,$AK14=0),プルダウン!$A$6,"")</f>
        <v/>
      </c>
      <c r="AA14" s="46" t="str">
        <f>IF(AND($AG14=0,$AJ14=1,$AK14=0),プルダウン!$B$6,"")</f>
        <v/>
      </c>
      <c r="AB14" s="131"/>
      <c r="AC14" s="48" t="str" cm="1">
        <f t="array" ref="AC14">IF($C14="","",_xlfn.IFS($T14="中間期",1,$T14="夏期",2,$T14="冬期",3,$T14="",0))</f>
        <v/>
      </c>
      <c r="AD14" s="154" t="str" cm="1">
        <f t="array" ref="AD14">IF($C14="","",_xlfn.IFS($T14="中間期",$L14,$T14="夏期",$O14,$T14="冬期",$R14,$T14="",""))</f>
        <v/>
      </c>
      <c r="AE14" s="154" t="str" cm="1">
        <f t="array" ref="AE14">IF($C14="","",_xlfn.IFS($T14="中間期",$M14,$T14="夏期",$P14,$T14="冬期",$S14,$T14="",""))</f>
        <v/>
      </c>
      <c r="AF14" s="48" t="str">
        <f t="shared" si="1"/>
        <v/>
      </c>
      <c r="AG14" s="48">
        <f t="shared" ref="AG14:AG62" si="13">IF(AND(($C14&lt;&gt;""),(OR($C$2="",$F$2="",$G$3="",F14="",G14="",J14="",L14="",M14="",T14=""))),1,0)</f>
        <v>0</v>
      </c>
      <c r="AH14" s="48">
        <f t="shared" ref="AH14:AH62" si="14">IF(AND($C14&lt;&gt;"",$AC14=2),1,IF(AND($C14&lt;&gt;"",$AC14=3),2,))</f>
        <v>0</v>
      </c>
      <c r="AI14" s="101">
        <f t="shared" ref="AI14:AI62" si="15">IF(AND($C14&lt;&gt;"",$AC14=3),OR(R14="",S14="")*1,0)</f>
        <v>0</v>
      </c>
      <c r="AJ14" s="49">
        <f t="shared" si="2"/>
        <v>0</v>
      </c>
      <c r="AK14" s="49">
        <f t="shared" ref="AK14:AK62" si="16">IF($U14&gt;$V14,1,0)</f>
        <v>0</v>
      </c>
    </row>
    <row r="15" spans="1:37" s="12" customFormat="1" ht="45" customHeight="1">
      <c r="A15" s="117">
        <f t="shared" si="3"/>
        <v>3</v>
      </c>
      <c r="B15" s="118" t="str">
        <f t="shared" si="4"/>
        <v/>
      </c>
      <c r="C15" s="145"/>
      <c r="D15" s="23" t="str">
        <f t="shared" si="5"/>
        <v/>
      </c>
      <c r="E15" s="23" t="str">
        <f t="shared" ref="E15:E62" si="17">IF($B15&lt;&gt;"",$F$2,"")</f>
        <v/>
      </c>
      <c r="F15" s="41"/>
      <c r="G15" s="146"/>
      <c r="H15" s="147"/>
      <c r="I15" s="123" t="str">
        <f t="shared" si="6"/>
        <v/>
      </c>
      <c r="J15" s="148"/>
      <c r="K15" s="149" t="str">
        <f t="shared" si="7"/>
        <v/>
      </c>
      <c r="L15" s="150"/>
      <c r="M15" s="150"/>
      <c r="N15" s="149" t="str">
        <f t="shared" si="8"/>
        <v/>
      </c>
      <c r="O15" s="150"/>
      <c r="P15" s="150"/>
      <c r="Q15" s="149" t="str">
        <f t="shared" si="9"/>
        <v/>
      </c>
      <c r="R15" s="150"/>
      <c r="S15" s="150"/>
      <c r="T15" s="151"/>
      <c r="U15" s="75" t="str">
        <f t="shared" si="10"/>
        <v/>
      </c>
      <c r="V15" s="128" t="str">
        <f t="shared" si="11"/>
        <v/>
      </c>
      <c r="W15" s="152"/>
      <c r="X15" s="153"/>
      <c r="Y15" s="129" t="str">
        <f t="shared" si="12"/>
        <v/>
      </c>
      <c r="Z15" s="64" t="str">
        <f>IF(AND($AG15=0,$AJ15=1,$AK15=0),プルダウン!$A$6,"")</f>
        <v/>
      </c>
      <c r="AA15" s="46" t="str">
        <f>IF(AND($AG15=0,$AJ15=1,$AK15=0),プルダウン!$B$6,"")</f>
        <v/>
      </c>
      <c r="AB15" s="131"/>
      <c r="AC15" s="48" t="str" cm="1">
        <f t="array" ref="AC15">IF($C15="","",_xlfn.IFS($T15="中間期",1,$T15="夏期",2,$T15="冬期",3,$T15="",0))</f>
        <v/>
      </c>
      <c r="AD15" s="154" t="str" cm="1">
        <f t="array" ref="AD15">IF($C15="","",_xlfn.IFS($T15="中間期",$L15,$T15="夏期",$O15,$T15="冬期",$R15,$T15="",""))</f>
        <v/>
      </c>
      <c r="AE15" s="154" t="str" cm="1">
        <f t="array" ref="AE15">IF($C15="","",_xlfn.IFS($T15="中間期",$M15,$T15="夏期",$P15,$T15="冬期",$S15,$T15="",""))</f>
        <v/>
      </c>
      <c r="AF15" s="48" t="str">
        <f t="shared" si="1"/>
        <v/>
      </c>
      <c r="AG15" s="48">
        <f t="shared" si="13"/>
        <v>0</v>
      </c>
      <c r="AH15" s="48">
        <f t="shared" si="14"/>
        <v>0</v>
      </c>
      <c r="AI15" s="101">
        <f t="shared" si="15"/>
        <v>0</v>
      </c>
      <c r="AJ15" s="49">
        <f t="shared" si="2"/>
        <v>0</v>
      </c>
      <c r="AK15" s="49">
        <f t="shared" si="16"/>
        <v>0</v>
      </c>
    </row>
    <row r="16" spans="1:37" s="12" customFormat="1" ht="45" customHeight="1">
      <c r="A16" s="117">
        <f t="shared" si="3"/>
        <v>4</v>
      </c>
      <c r="B16" s="118" t="str">
        <f t="shared" si="4"/>
        <v/>
      </c>
      <c r="C16" s="145"/>
      <c r="D16" s="23" t="str">
        <f t="shared" si="5"/>
        <v/>
      </c>
      <c r="E16" s="23" t="str">
        <f t="shared" si="17"/>
        <v/>
      </c>
      <c r="F16" s="146"/>
      <c r="G16" s="146"/>
      <c r="H16" s="147"/>
      <c r="I16" s="123" t="str">
        <f t="shared" si="6"/>
        <v/>
      </c>
      <c r="J16" s="148"/>
      <c r="K16" s="149" t="str">
        <f t="shared" si="7"/>
        <v/>
      </c>
      <c r="L16" s="150"/>
      <c r="M16" s="150"/>
      <c r="N16" s="149" t="str">
        <f t="shared" si="8"/>
        <v/>
      </c>
      <c r="O16" s="150"/>
      <c r="P16" s="150"/>
      <c r="Q16" s="149" t="str">
        <f t="shared" si="9"/>
        <v/>
      </c>
      <c r="R16" s="150"/>
      <c r="S16" s="150"/>
      <c r="T16" s="151"/>
      <c r="U16" s="75" t="str">
        <f t="shared" si="10"/>
        <v/>
      </c>
      <c r="V16" s="128" t="str">
        <f t="shared" si="11"/>
        <v/>
      </c>
      <c r="W16" s="152"/>
      <c r="X16" s="153"/>
      <c r="Y16" s="129" t="str">
        <f t="shared" si="12"/>
        <v/>
      </c>
      <c r="Z16" s="64" t="str">
        <f>IF(AND($AG16=0,$AJ16=1,$AK16=0),プルダウン!$A$6,"")</f>
        <v/>
      </c>
      <c r="AA16" s="46" t="str">
        <f>IF(AND($AG16=0,$AJ16=1,$AK16=0),プルダウン!$B$6,"")</f>
        <v/>
      </c>
      <c r="AB16" s="131"/>
      <c r="AC16" s="48" t="str" cm="1">
        <f t="array" ref="AC16">IF($C16="","",_xlfn.IFS($T16="中間期",1,$T16="夏期",2,$T16="冬期",3,$T16="",0))</f>
        <v/>
      </c>
      <c r="AD16" s="154" t="str" cm="1">
        <f t="array" ref="AD16">IF($C16="","",_xlfn.IFS($T16="中間期",$L16,$T16="夏期",$O16,$T16="冬期",$R16,$T16="",""))</f>
        <v/>
      </c>
      <c r="AE16" s="154" t="str" cm="1">
        <f t="array" ref="AE16">IF($C16="","",_xlfn.IFS($T16="中間期",$M16,$T16="夏期",$P16,$T16="冬期",$S16,$T16="",""))</f>
        <v/>
      </c>
      <c r="AF16" s="48" t="str">
        <f t="shared" si="1"/>
        <v/>
      </c>
      <c r="AG16" s="48">
        <f t="shared" si="13"/>
        <v>0</v>
      </c>
      <c r="AH16" s="48">
        <f t="shared" si="14"/>
        <v>0</v>
      </c>
      <c r="AI16" s="101">
        <f t="shared" si="15"/>
        <v>0</v>
      </c>
      <c r="AJ16" s="49">
        <f t="shared" si="2"/>
        <v>0</v>
      </c>
      <c r="AK16" s="49">
        <f t="shared" si="16"/>
        <v>0</v>
      </c>
    </row>
    <row r="17" spans="1:37" s="12" customFormat="1" ht="45" customHeight="1">
      <c r="A17" s="117">
        <f t="shared" si="3"/>
        <v>5</v>
      </c>
      <c r="B17" s="118" t="str">
        <f t="shared" si="4"/>
        <v/>
      </c>
      <c r="C17" s="145"/>
      <c r="D17" s="23" t="str">
        <f t="shared" si="5"/>
        <v/>
      </c>
      <c r="E17" s="23" t="str">
        <f t="shared" si="17"/>
        <v/>
      </c>
      <c r="F17" s="146"/>
      <c r="G17" s="146"/>
      <c r="H17" s="147"/>
      <c r="I17" s="123" t="str">
        <f t="shared" si="6"/>
        <v/>
      </c>
      <c r="J17" s="148"/>
      <c r="K17" s="149" t="str">
        <f t="shared" si="7"/>
        <v/>
      </c>
      <c r="L17" s="150"/>
      <c r="M17" s="150"/>
      <c r="N17" s="149" t="str">
        <f t="shared" si="8"/>
        <v/>
      </c>
      <c r="O17" s="150"/>
      <c r="P17" s="150"/>
      <c r="Q17" s="149" t="str">
        <f t="shared" si="9"/>
        <v/>
      </c>
      <c r="R17" s="150"/>
      <c r="S17" s="150"/>
      <c r="T17" s="151"/>
      <c r="U17" s="75" t="str">
        <f t="shared" si="10"/>
        <v/>
      </c>
      <c r="V17" s="128" t="str">
        <f t="shared" si="11"/>
        <v/>
      </c>
      <c r="W17" s="152"/>
      <c r="X17" s="153"/>
      <c r="Y17" s="129" t="str">
        <f t="shared" si="12"/>
        <v/>
      </c>
      <c r="Z17" s="64" t="str">
        <f>IF(AND($AG17=0,$AJ17=1,$AK17=0),プルダウン!$A$6,"")</f>
        <v/>
      </c>
      <c r="AA17" s="46" t="str">
        <f>IF(AND($AG17=0,$AJ17=1,$AK17=0),プルダウン!$B$6,"")</f>
        <v/>
      </c>
      <c r="AB17" s="131"/>
      <c r="AC17" s="48" t="str" cm="1">
        <f t="array" ref="AC17">IF($C17="","",_xlfn.IFS($T17="中間期",1,$T17="夏期",2,$T17="冬期",3,$T17="",0))</f>
        <v/>
      </c>
      <c r="AD17" s="154" t="str" cm="1">
        <f t="array" ref="AD17">IF($C17="","",_xlfn.IFS($T17="中間期",$L17,$T17="夏期",$O17,$T17="冬期",$R17,$T17="",""))</f>
        <v/>
      </c>
      <c r="AE17" s="154" t="str" cm="1">
        <f t="array" ref="AE17">IF($C17="","",_xlfn.IFS($T17="中間期",$M17,$T17="夏期",$P17,$T17="冬期",$S17,$T17="",""))</f>
        <v/>
      </c>
      <c r="AF17" s="48" t="str">
        <f t="shared" si="1"/>
        <v/>
      </c>
      <c r="AG17" s="48">
        <f t="shared" si="13"/>
        <v>0</v>
      </c>
      <c r="AH17" s="48">
        <f t="shared" si="14"/>
        <v>0</v>
      </c>
      <c r="AI17" s="101">
        <f t="shared" si="15"/>
        <v>0</v>
      </c>
      <c r="AJ17" s="49">
        <f t="shared" si="2"/>
        <v>0</v>
      </c>
      <c r="AK17" s="49">
        <f t="shared" si="16"/>
        <v>0</v>
      </c>
    </row>
    <row r="18" spans="1:37" s="12" customFormat="1" ht="45" customHeight="1">
      <c r="A18" s="117">
        <f t="shared" si="3"/>
        <v>6</v>
      </c>
      <c r="B18" s="118" t="str">
        <f t="shared" si="4"/>
        <v/>
      </c>
      <c r="C18" s="145"/>
      <c r="D18" s="23" t="str">
        <f t="shared" si="5"/>
        <v/>
      </c>
      <c r="E18" s="23" t="str">
        <f t="shared" si="17"/>
        <v/>
      </c>
      <c r="F18" s="146"/>
      <c r="G18" s="146"/>
      <c r="H18" s="147"/>
      <c r="I18" s="123" t="str">
        <f t="shared" si="6"/>
        <v/>
      </c>
      <c r="J18" s="148"/>
      <c r="K18" s="149" t="str">
        <f t="shared" si="7"/>
        <v/>
      </c>
      <c r="L18" s="150"/>
      <c r="M18" s="150"/>
      <c r="N18" s="149" t="str">
        <f t="shared" si="8"/>
        <v/>
      </c>
      <c r="O18" s="150"/>
      <c r="P18" s="150"/>
      <c r="Q18" s="149" t="str">
        <f t="shared" si="9"/>
        <v/>
      </c>
      <c r="R18" s="150"/>
      <c r="S18" s="150"/>
      <c r="T18" s="151"/>
      <c r="U18" s="75" t="str">
        <f t="shared" si="10"/>
        <v/>
      </c>
      <c r="V18" s="128" t="str">
        <f t="shared" si="11"/>
        <v/>
      </c>
      <c r="W18" s="152"/>
      <c r="X18" s="153"/>
      <c r="Y18" s="129" t="str">
        <f t="shared" si="12"/>
        <v/>
      </c>
      <c r="Z18" s="64" t="str">
        <f>IF(AND($AG18=0,$AJ18=1,$AK18=0),プルダウン!$A$6,"")</f>
        <v/>
      </c>
      <c r="AA18" s="46" t="str">
        <f>IF(AND($AG18=0,$AJ18=1,$AK18=0),プルダウン!$B$6,"")</f>
        <v/>
      </c>
      <c r="AB18" s="131"/>
      <c r="AC18" s="48" t="str" cm="1">
        <f t="array" ref="AC18">IF($C18="","",_xlfn.IFS($T18="中間期",1,$T18="夏期",2,$T18="冬期",3,$T18="",0))</f>
        <v/>
      </c>
      <c r="AD18" s="154" t="str" cm="1">
        <f t="array" ref="AD18">IF($C18="","",_xlfn.IFS($T18="中間期",$L18,$T18="夏期",$O18,$T18="冬期",$R18,$T18="",""))</f>
        <v/>
      </c>
      <c r="AE18" s="154" t="str" cm="1">
        <f t="array" ref="AE18">IF($C18="","",_xlfn.IFS($T18="中間期",$M18,$T18="夏期",$P18,$T18="冬期",$S18,$T18="",""))</f>
        <v/>
      </c>
      <c r="AF18" s="48" t="str">
        <f t="shared" si="1"/>
        <v/>
      </c>
      <c r="AG18" s="48">
        <f t="shared" si="13"/>
        <v>0</v>
      </c>
      <c r="AH18" s="48">
        <f t="shared" si="14"/>
        <v>0</v>
      </c>
      <c r="AI18" s="101">
        <f t="shared" si="15"/>
        <v>0</v>
      </c>
      <c r="AJ18" s="49">
        <f t="shared" si="2"/>
        <v>0</v>
      </c>
      <c r="AK18" s="49">
        <f t="shared" si="16"/>
        <v>0</v>
      </c>
    </row>
    <row r="19" spans="1:37" s="12" customFormat="1" ht="45" customHeight="1">
      <c r="A19" s="117">
        <f t="shared" si="3"/>
        <v>7</v>
      </c>
      <c r="B19" s="118" t="str">
        <f t="shared" si="4"/>
        <v/>
      </c>
      <c r="C19" s="145"/>
      <c r="D19" s="23" t="str">
        <f t="shared" si="5"/>
        <v/>
      </c>
      <c r="E19" s="23" t="str">
        <f t="shared" si="17"/>
        <v/>
      </c>
      <c r="F19" s="146"/>
      <c r="G19" s="146"/>
      <c r="H19" s="147"/>
      <c r="I19" s="123" t="str">
        <f t="shared" si="6"/>
        <v/>
      </c>
      <c r="J19" s="148"/>
      <c r="K19" s="149" t="str">
        <f t="shared" si="7"/>
        <v/>
      </c>
      <c r="L19" s="150"/>
      <c r="M19" s="150"/>
      <c r="N19" s="149" t="str">
        <f t="shared" si="8"/>
        <v/>
      </c>
      <c r="O19" s="150"/>
      <c r="P19" s="150"/>
      <c r="Q19" s="149" t="str">
        <f t="shared" si="9"/>
        <v/>
      </c>
      <c r="R19" s="150"/>
      <c r="S19" s="150"/>
      <c r="T19" s="151"/>
      <c r="U19" s="75" t="str">
        <f t="shared" si="10"/>
        <v/>
      </c>
      <c r="V19" s="128" t="str">
        <f t="shared" si="11"/>
        <v/>
      </c>
      <c r="W19" s="152"/>
      <c r="X19" s="153"/>
      <c r="Y19" s="129" t="str">
        <f t="shared" si="12"/>
        <v/>
      </c>
      <c r="Z19" s="64" t="str">
        <f>IF(AND($AG19=0,$AJ19=1,$AK19=0),プルダウン!$A$6,"")</f>
        <v/>
      </c>
      <c r="AA19" s="46" t="str">
        <f>IF(AND($AG19=0,$AJ19=1,$AK19=0),プルダウン!$B$6,"")</f>
        <v/>
      </c>
      <c r="AB19" s="131"/>
      <c r="AC19" s="48" t="str" cm="1">
        <f t="array" ref="AC19">IF($C19="","",_xlfn.IFS($T19="中間期",1,$T19="夏期",2,$T19="冬期",3,$T19="",0))</f>
        <v/>
      </c>
      <c r="AD19" s="154" t="str" cm="1">
        <f t="array" ref="AD19">IF($C19="","",_xlfn.IFS($T19="中間期",$L19,$T19="夏期",$O19,$T19="冬期",$R19,$T19="",""))</f>
        <v/>
      </c>
      <c r="AE19" s="154" t="str" cm="1">
        <f t="array" ref="AE19">IF($C19="","",_xlfn.IFS($T19="中間期",$M19,$T19="夏期",$P19,$T19="冬期",$S19,$T19="",""))</f>
        <v/>
      </c>
      <c r="AF19" s="48" t="str">
        <f t="shared" si="1"/>
        <v/>
      </c>
      <c r="AG19" s="48">
        <f t="shared" si="13"/>
        <v>0</v>
      </c>
      <c r="AH19" s="48">
        <f t="shared" si="14"/>
        <v>0</v>
      </c>
      <c r="AI19" s="101">
        <f t="shared" si="15"/>
        <v>0</v>
      </c>
      <c r="AJ19" s="49">
        <f t="shared" si="2"/>
        <v>0</v>
      </c>
      <c r="AK19" s="49">
        <f t="shared" si="16"/>
        <v>0</v>
      </c>
    </row>
    <row r="20" spans="1:37" s="12" customFormat="1" ht="45" customHeight="1">
      <c r="A20" s="117">
        <f t="shared" si="3"/>
        <v>8</v>
      </c>
      <c r="B20" s="118" t="str">
        <f t="shared" si="4"/>
        <v/>
      </c>
      <c r="C20" s="145"/>
      <c r="D20" s="23" t="str">
        <f t="shared" si="5"/>
        <v/>
      </c>
      <c r="E20" s="23" t="str">
        <f t="shared" si="17"/>
        <v/>
      </c>
      <c r="F20" s="146"/>
      <c r="G20" s="146"/>
      <c r="H20" s="147"/>
      <c r="I20" s="123" t="str">
        <f t="shared" si="6"/>
        <v/>
      </c>
      <c r="J20" s="148"/>
      <c r="K20" s="149" t="str">
        <f t="shared" si="7"/>
        <v/>
      </c>
      <c r="L20" s="150"/>
      <c r="M20" s="150"/>
      <c r="N20" s="149" t="str">
        <f t="shared" si="8"/>
        <v/>
      </c>
      <c r="O20" s="150"/>
      <c r="P20" s="150"/>
      <c r="Q20" s="149" t="str">
        <f t="shared" si="9"/>
        <v/>
      </c>
      <c r="R20" s="150"/>
      <c r="S20" s="150"/>
      <c r="T20" s="151"/>
      <c r="U20" s="75" t="str">
        <f t="shared" si="10"/>
        <v/>
      </c>
      <c r="V20" s="128" t="str">
        <f t="shared" si="11"/>
        <v/>
      </c>
      <c r="W20" s="152"/>
      <c r="X20" s="153"/>
      <c r="Y20" s="129" t="str">
        <f t="shared" si="12"/>
        <v/>
      </c>
      <c r="Z20" s="64" t="str">
        <f>IF(AND($AG20=0,$AJ20=1,$AK20=0),プルダウン!$A$6,"")</f>
        <v/>
      </c>
      <c r="AA20" s="46" t="str">
        <f>IF(AND($AG20=0,$AJ20=1,$AK20=0),プルダウン!$B$6,"")</f>
        <v/>
      </c>
      <c r="AB20" s="131"/>
      <c r="AC20" s="48" t="str" cm="1">
        <f t="array" ref="AC20">IF($C20="","",_xlfn.IFS($T20="中間期",1,$T20="夏期",2,$T20="冬期",3,$T20="",0))</f>
        <v/>
      </c>
      <c r="AD20" s="154" t="str" cm="1">
        <f t="array" ref="AD20">IF($C20="","",_xlfn.IFS($T20="中間期",$L20,$T20="夏期",$O20,$T20="冬期",$R20,$T20="",""))</f>
        <v/>
      </c>
      <c r="AE20" s="154" t="str" cm="1">
        <f t="array" ref="AE20">IF($C20="","",_xlfn.IFS($T20="中間期",$M20,$T20="夏期",$P20,$T20="冬期",$S20,$T20="",""))</f>
        <v/>
      </c>
      <c r="AF20" s="48" t="str">
        <f t="shared" si="1"/>
        <v/>
      </c>
      <c r="AG20" s="48">
        <f t="shared" si="13"/>
        <v>0</v>
      </c>
      <c r="AH20" s="48">
        <f t="shared" si="14"/>
        <v>0</v>
      </c>
      <c r="AI20" s="101">
        <f t="shared" si="15"/>
        <v>0</v>
      </c>
      <c r="AJ20" s="49">
        <f t="shared" si="2"/>
        <v>0</v>
      </c>
      <c r="AK20" s="49">
        <f t="shared" si="16"/>
        <v>0</v>
      </c>
    </row>
    <row r="21" spans="1:37" s="12" customFormat="1" ht="45" customHeight="1">
      <c r="A21" s="117">
        <f t="shared" si="3"/>
        <v>9</v>
      </c>
      <c r="B21" s="118" t="str">
        <f t="shared" si="4"/>
        <v/>
      </c>
      <c r="C21" s="145"/>
      <c r="D21" s="23" t="str">
        <f t="shared" si="5"/>
        <v/>
      </c>
      <c r="E21" s="23" t="str">
        <f t="shared" si="17"/>
        <v/>
      </c>
      <c r="F21" s="146"/>
      <c r="G21" s="146"/>
      <c r="H21" s="147"/>
      <c r="I21" s="123" t="str">
        <f t="shared" si="6"/>
        <v/>
      </c>
      <c r="J21" s="148"/>
      <c r="K21" s="149" t="str">
        <f t="shared" si="7"/>
        <v/>
      </c>
      <c r="L21" s="150"/>
      <c r="M21" s="150"/>
      <c r="N21" s="149" t="str">
        <f t="shared" si="8"/>
        <v/>
      </c>
      <c r="O21" s="150"/>
      <c r="P21" s="150"/>
      <c r="Q21" s="149" t="str">
        <f t="shared" si="9"/>
        <v/>
      </c>
      <c r="R21" s="150"/>
      <c r="S21" s="150"/>
      <c r="T21" s="151"/>
      <c r="U21" s="75" t="str">
        <f t="shared" si="10"/>
        <v/>
      </c>
      <c r="V21" s="128" t="str">
        <f t="shared" si="11"/>
        <v/>
      </c>
      <c r="W21" s="152"/>
      <c r="X21" s="153"/>
      <c r="Y21" s="129" t="str">
        <f t="shared" si="12"/>
        <v/>
      </c>
      <c r="Z21" s="64" t="str">
        <f>IF(AND($AG21=0,$AJ21=1,$AK21=0),プルダウン!$A$6,"")</f>
        <v/>
      </c>
      <c r="AA21" s="46" t="str">
        <f>IF(AND($AG21=0,$AJ21=1,$AK21=0),プルダウン!$B$6,"")</f>
        <v/>
      </c>
      <c r="AB21" s="131"/>
      <c r="AC21" s="48" t="str" cm="1">
        <f t="array" ref="AC21">IF($C21="","",_xlfn.IFS($T21="中間期",1,$T21="夏期",2,$T21="冬期",3,$T21="",0))</f>
        <v/>
      </c>
      <c r="AD21" s="154" t="str" cm="1">
        <f t="array" ref="AD21">IF($C21="","",_xlfn.IFS($T21="中間期",$L21,$T21="夏期",$O21,$T21="冬期",$R21,$T21="",""))</f>
        <v/>
      </c>
      <c r="AE21" s="154" t="str" cm="1">
        <f t="array" ref="AE21">IF($C21="","",_xlfn.IFS($T21="中間期",$M21,$T21="夏期",$P21,$T21="冬期",$S21,$T21="",""))</f>
        <v/>
      </c>
      <c r="AF21" s="48" t="str">
        <f t="shared" si="1"/>
        <v/>
      </c>
      <c r="AG21" s="48">
        <f t="shared" si="13"/>
        <v>0</v>
      </c>
      <c r="AH21" s="48">
        <f t="shared" si="14"/>
        <v>0</v>
      </c>
      <c r="AI21" s="101">
        <f t="shared" si="15"/>
        <v>0</v>
      </c>
      <c r="AJ21" s="49">
        <f t="shared" si="2"/>
        <v>0</v>
      </c>
      <c r="AK21" s="49">
        <f t="shared" si="16"/>
        <v>0</v>
      </c>
    </row>
    <row r="22" spans="1:37" s="12" customFormat="1" ht="45" customHeight="1">
      <c r="A22" s="117">
        <f t="shared" si="3"/>
        <v>10</v>
      </c>
      <c r="B22" s="118" t="str">
        <f t="shared" si="4"/>
        <v/>
      </c>
      <c r="C22" s="145"/>
      <c r="D22" s="23" t="str">
        <f t="shared" si="5"/>
        <v/>
      </c>
      <c r="E22" s="23" t="str">
        <f t="shared" si="17"/>
        <v/>
      </c>
      <c r="F22" s="146"/>
      <c r="G22" s="146"/>
      <c r="H22" s="147"/>
      <c r="I22" s="123" t="str">
        <f t="shared" si="6"/>
        <v/>
      </c>
      <c r="J22" s="148"/>
      <c r="K22" s="149" t="str">
        <f t="shared" si="7"/>
        <v/>
      </c>
      <c r="L22" s="150"/>
      <c r="M22" s="150"/>
      <c r="N22" s="149" t="str">
        <f t="shared" si="8"/>
        <v/>
      </c>
      <c r="O22" s="150"/>
      <c r="P22" s="150"/>
      <c r="Q22" s="149" t="str">
        <f t="shared" si="9"/>
        <v/>
      </c>
      <c r="R22" s="150"/>
      <c r="S22" s="150"/>
      <c r="T22" s="151"/>
      <c r="U22" s="75" t="str">
        <f t="shared" si="10"/>
        <v/>
      </c>
      <c r="V22" s="128" t="str">
        <f t="shared" si="11"/>
        <v/>
      </c>
      <c r="W22" s="152"/>
      <c r="X22" s="153"/>
      <c r="Y22" s="129" t="str">
        <f t="shared" si="12"/>
        <v/>
      </c>
      <c r="Z22" s="64" t="str">
        <f>IF(AND($AG22=0,$AJ22=1,$AK22=0),プルダウン!$A$6,"")</f>
        <v/>
      </c>
      <c r="AA22" s="46" t="str">
        <f>IF(AND($AG22=0,$AJ22=1,$AK22=0),プルダウン!$B$6,"")</f>
        <v/>
      </c>
      <c r="AB22" s="131"/>
      <c r="AC22" s="48" t="str" cm="1">
        <f t="array" ref="AC22">IF($C22="","",_xlfn.IFS($T22="中間期",1,$T22="夏期",2,$T22="冬期",3,$T22="",0))</f>
        <v/>
      </c>
      <c r="AD22" s="154" t="str" cm="1">
        <f t="array" ref="AD22">IF($C22="","",_xlfn.IFS($T22="中間期",$L22,$T22="夏期",$O22,$T22="冬期",$R22,$T22="",""))</f>
        <v/>
      </c>
      <c r="AE22" s="154" t="str" cm="1">
        <f t="array" ref="AE22">IF($C22="","",_xlfn.IFS($T22="中間期",$M22,$T22="夏期",$P22,$T22="冬期",$S22,$T22="",""))</f>
        <v/>
      </c>
      <c r="AF22" s="48" t="str">
        <f t="shared" si="1"/>
        <v/>
      </c>
      <c r="AG22" s="48">
        <f t="shared" si="13"/>
        <v>0</v>
      </c>
      <c r="AH22" s="48">
        <f t="shared" si="14"/>
        <v>0</v>
      </c>
      <c r="AI22" s="101">
        <f t="shared" si="15"/>
        <v>0</v>
      </c>
      <c r="AJ22" s="49">
        <f t="shared" si="2"/>
        <v>0</v>
      </c>
      <c r="AK22" s="49">
        <f t="shared" si="16"/>
        <v>0</v>
      </c>
    </row>
    <row r="23" spans="1:37" s="12" customFormat="1" ht="45" customHeight="1">
      <c r="A23" s="117">
        <f t="shared" si="3"/>
        <v>11</v>
      </c>
      <c r="B23" s="118" t="str">
        <f t="shared" si="4"/>
        <v/>
      </c>
      <c r="C23" s="145"/>
      <c r="D23" s="23" t="str">
        <f t="shared" si="5"/>
        <v/>
      </c>
      <c r="E23" s="23" t="str">
        <f t="shared" si="17"/>
        <v/>
      </c>
      <c r="F23" s="146"/>
      <c r="G23" s="146"/>
      <c r="H23" s="147"/>
      <c r="I23" s="123" t="str">
        <f t="shared" si="6"/>
        <v/>
      </c>
      <c r="J23" s="148"/>
      <c r="K23" s="149" t="str">
        <f t="shared" si="7"/>
        <v/>
      </c>
      <c r="L23" s="150"/>
      <c r="M23" s="150"/>
      <c r="N23" s="149" t="str">
        <f t="shared" si="8"/>
        <v/>
      </c>
      <c r="O23" s="150"/>
      <c r="P23" s="150"/>
      <c r="Q23" s="149" t="str">
        <f t="shared" si="9"/>
        <v/>
      </c>
      <c r="R23" s="150"/>
      <c r="S23" s="150"/>
      <c r="T23" s="151"/>
      <c r="U23" s="75" t="str">
        <f t="shared" si="10"/>
        <v/>
      </c>
      <c r="V23" s="128" t="str">
        <f t="shared" si="11"/>
        <v/>
      </c>
      <c r="W23" s="152"/>
      <c r="X23" s="153"/>
      <c r="Y23" s="129" t="str">
        <f t="shared" si="12"/>
        <v/>
      </c>
      <c r="Z23" s="64" t="str">
        <f>IF(AND($AG23=0,$AJ23=1,$AK23=0),プルダウン!$A$6,"")</f>
        <v/>
      </c>
      <c r="AA23" s="46" t="str">
        <f>IF(AND($AG23=0,$AJ23=1,$AK23=0),プルダウン!$B$6,"")</f>
        <v/>
      </c>
      <c r="AB23" s="131"/>
      <c r="AC23" s="48" t="str" cm="1">
        <f t="array" ref="AC23">IF($C23="","",_xlfn.IFS($T23="中間期",1,$T23="夏期",2,$T23="冬期",3,$T23="",0))</f>
        <v/>
      </c>
      <c r="AD23" s="154" t="str" cm="1">
        <f t="array" ref="AD23">IF($C23="","",_xlfn.IFS($T23="中間期",$L23,$T23="夏期",$O23,$T23="冬期",$R23,$T23="",""))</f>
        <v/>
      </c>
      <c r="AE23" s="154" t="str" cm="1">
        <f t="array" ref="AE23">IF($C23="","",_xlfn.IFS($T23="中間期",$M23,$T23="夏期",$P23,$T23="冬期",$S23,$T23="",""))</f>
        <v/>
      </c>
      <c r="AF23" s="48" t="str">
        <f t="shared" si="1"/>
        <v/>
      </c>
      <c r="AG23" s="48">
        <f t="shared" si="13"/>
        <v>0</v>
      </c>
      <c r="AH23" s="48">
        <f t="shared" si="14"/>
        <v>0</v>
      </c>
      <c r="AI23" s="101">
        <f t="shared" si="15"/>
        <v>0</v>
      </c>
      <c r="AJ23" s="49">
        <f t="shared" si="2"/>
        <v>0</v>
      </c>
      <c r="AK23" s="49">
        <f t="shared" si="16"/>
        <v>0</v>
      </c>
    </row>
    <row r="24" spans="1:37" s="12" customFormat="1" ht="45" customHeight="1">
      <c r="A24" s="117">
        <f t="shared" si="3"/>
        <v>12</v>
      </c>
      <c r="B24" s="118" t="str">
        <f t="shared" si="4"/>
        <v/>
      </c>
      <c r="C24" s="145"/>
      <c r="D24" s="23" t="str">
        <f t="shared" si="5"/>
        <v/>
      </c>
      <c r="E24" s="23" t="str">
        <f t="shared" si="17"/>
        <v/>
      </c>
      <c r="F24" s="146"/>
      <c r="G24" s="146"/>
      <c r="H24" s="147"/>
      <c r="I24" s="123" t="str">
        <f t="shared" si="6"/>
        <v/>
      </c>
      <c r="J24" s="148"/>
      <c r="K24" s="149" t="str">
        <f t="shared" si="7"/>
        <v/>
      </c>
      <c r="L24" s="150"/>
      <c r="M24" s="150"/>
      <c r="N24" s="149" t="str">
        <f t="shared" si="8"/>
        <v/>
      </c>
      <c r="O24" s="150"/>
      <c r="P24" s="150"/>
      <c r="Q24" s="149" t="str">
        <f t="shared" si="9"/>
        <v/>
      </c>
      <c r="R24" s="150"/>
      <c r="S24" s="150"/>
      <c r="T24" s="151"/>
      <c r="U24" s="75" t="str">
        <f t="shared" si="10"/>
        <v/>
      </c>
      <c r="V24" s="128" t="str">
        <f t="shared" si="11"/>
        <v/>
      </c>
      <c r="W24" s="152"/>
      <c r="X24" s="153"/>
      <c r="Y24" s="129" t="str">
        <f t="shared" si="12"/>
        <v/>
      </c>
      <c r="Z24" s="64" t="str">
        <f>IF(AND($AG24=0,$AJ24=1,$AK24=0),プルダウン!$A$6,"")</f>
        <v/>
      </c>
      <c r="AA24" s="46" t="str">
        <f>IF(AND($AG24=0,$AJ24=1,$AK24=0),プルダウン!$B$6,"")</f>
        <v/>
      </c>
      <c r="AB24" s="131"/>
      <c r="AC24" s="48" t="str" cm="1">
        <f t="array" ref="AC24">IF($C24="","",_xlfn.IFS($T24="中間期",1,$T24="夏期",2,$T24="冬期",3,$T24="",0))</f>
        <v/>
      </c>
      <c r="AD24" s="154" t="str" cm="1">
        <f t="array" ref="AD24">IF($C24="","",_xlfn.IFS($T24="中間期",$L24,$T24="夏期",$O24,$T24="冬期",$R24,$T24="",""))</f>
        <v/>
      </c>
      <c r="AE24" s="154" t="str" cm="1">
        <f t="array" ref="AE24">IF($C24="","",_xlfn.IFS($T24="中間期",$M24,$T24="夏期",$P24,$T24="冬期",$S24,$T24="",""))</f>
        <v/>
      </c>
      <c r="AF24" s="48" t="str">
        <f t="shared" si="1"/>
        <v/>
      </c>
      <c r="AG24" s="48">
        <f t="shared" si="13"/>
        <v>0</v>
      </c>
      <c r="AH24" s="48">
        <f t="shared" si="14"/>
        <v>0</v>
      </c>
      <c r="AI24" s="101">
        <f t="shared" si="15"/>
        <v>0</v>
      </c>
      <c r="AJ24" s="49">
        <f t="shared" si="2"/>
        <v>0</v>
      </c>
      <c r="AK24" s="49">
        <f t="shared" si="16"/>
        <v>0</v>
      </c>
    </row>
    <row r="25" spans="1:37" s="12" customFormat="1" ht="45" customHeight="1">
      <c r="A25" s="117">
        <f t="shared" si="3"/>
        <v>13</v>
      </c>
      <c r="B25" s="118" t="str">
        <f t="shared" si="4"/>
        <v/>
      </c>
      <c r="C25" s="145"/>
      <c r="D25" s="23" t="str">
        <f t="shared" si="5"/>
        <v/>
      </c>
      <c r="E25" s="23" t="str">
        <f t="shared" si="17"/>
        <v/>
      </c>
      <c r="F25" s="146"/>
      <c r="G25" s="146"/>
      <c r="H25" s="147"/>
      <c r="I25" s="123" t="str">
        <f t="shared" si="6"/>
        <v/>
      </c>
      <c r="J25" s="148"/>
      <c r="K25" s="149" t="str">
        <f t="shared" si="7"/>
        <v/>
      </c>
      <c r="L25" s="150"/>
      <c r="M25" s="150"/>
      <c r="N25" s="149" t="str">
        <f t="shared" si="8"/>
        <v/>
      </c>
      <c r="O25" s="150"/>
      <c r="P25" s="150"/>
      <c r="Q25" s="149" t="str">
        <f t="shared" si="9"/>
        <v/>
      </c>
      <c r="R25" s="150"/>
      <c r="S25" s="150"/>
      <c r="T25" s="151"/>
      <c r="U25" s="75" t="str">
        <f t="shared" si="10"/>
        <v/>
      </c>
      <c r="V25" s="128" t="str">
        <f t="shared" si="11"/>
        <v/>
      </c>
      <c r="W25" s="152"/>
      <c r="X25" s="153"/>
      <c r="Y25" s="129" t="str">
        <f t="shared" si="12"/>
        <v/>
      </c>
      <c r="Z25" s="64" t="str">
        <f>IF(AND($AG25=0,$AJ25=1,$AK25=0),プルダウン!$A$6,"")</f>
        <v/>
      </c>
      <c r="AA25" s="46" t="str">
        <f>IF(AND($AG25=0,$AJ25=1,$AK25=0),プルダウン!$B$6,"")</f>
        <v/>
      </c>
      <c r="AB25" s="131"/>
      <c r="AC25" s="48" t="str" cm="1">
        <f t="array" ref="AC25">IF($C25="","",_xlfn.IFS($T25="中間期",1,$T25="夏期",2,$T25="冬期",3,$T25="",0))</f>
        <v/>
      </c>
      <c r="AD25" s="154" t="str" cm="1">
        <f t="array" ref="AD25">IF($C25="","",_xlfn.IFS($T25="中間期",$L25,$T25="夏期",$O25,$T25="冬期",$R25,$T25="",""))</f>
        <v/>
      </c>
      <c r="AE25" s="154" t="str" cm="1">
        <f t="array" ref="AE25">IF($C25="","",_xlfn.IFS($T25="中間期",$M25,$T25="夏期",$P25,$T25="冬期",$S25,$T25="",""))</f>
        <v/>
      </c>
      <c r="AF25" s="48" t="str">
        <f t="shared" si="1"/>
        <v/>
      </c>
      <c r="AG25" s="48">
        <f t="shared" si="13"/>
        <v>0</v>
      </c>
      <c r="AH25" s="48">
        <f t="shared" si="14"/>
        <v>0</v>
      </c>
      <c r="AI25" s="101">
        <f t="shared" si="15"/>
        <v>0</v>
      </c>
      <c r="AJ25" s="49">
        <f t="shared" si="2"/>
        <v>0</v>
      </c>
      <c r="AK25" s="49">
        <f t="shared" si="16"/>
        <v>0</v>
      </c>
    </row>
    <row r="26" spans="1:37" s="12" customFormat="1" ht="45" customHeight="1">
      <c r="A26" s="117">
        <f t="shared" si="3"/>
        <v>14</v>
      </c>
      <c r="B26" s="118" t="str">
        <f t="shared" si="4"/>
        <v/>
      </c>
      <c r="C26" s="145"/>
      <c r="D26" s="23" t="str">
        <f t="shared" si="5"/>
        <v/>
      </c>
      <c r="E26" s="23" t="str">
        <f t="shared" si="17"/>
        <v/>
      </c>
      <c r="F26" s="146"/>
      <c r="G26" s="146"/>
      <c r="H26" s="147"/>
      <c r="I26" s="123" t="str">
        <f t="shared" si="6"/>
        <v/>
      </c>
      <c r="J26" s="148"/>
      <c r="K26" s="149" t="str">
        <f t="shared" si="7"/>
        <v/>
      </c>
      <c r="L26" s="150"/>
      <c r="M26" s="150"/>
      <c r="N26" s="149" t="str">
        <f t="shared" si="8"/>
        <v/>
      </c>
      <c r="O26" s="150"/>
      <c r="P26" s="150"/>
      <c r="Q26" s="149" t="str">
        <f t="shared" si="9"/>
        <v/>
      </c>
      <c r="R26" s="150"/>
      <c r="S26" s="150"/>
      <c r="T26" s="151"/>
      <c r="U26" s="75" t="str">
        <f t="shared" si="10"/>
        <v/>
      </c>
      <c r="V26" s="128" t="str">
        <f t="shared" si="11"/>
        <v/>
      </c>
      <c r="W26" s="152"/>
      <c r="X26" s="153"/>
      <c r="Y26" s="129" t="str">
        <f t="shared" si="12"/>
        <v/>
      </c>
      <c r="Z26" s="64" t="str">
        <f>IF(AND($AG26=0,$AJ26=1,$AK26=0),プルダウン!$A$6,"")</f>
        <v/>
      </c>
      <c r="AA26" s="46" t="str">
        <f>IF(AND($AG26=0,$AJ26=1,$AK26=0),プルダウン!$B$6,"")</f>
        <v/>
      </c>
      <c r="AB26" s="131"/>
      <c r="AC26" s="48" t="str" cm="1">
        <f t="array" ref="AC26">IF($C26="","",_xlfn.IFS($T26="中間期",1,$T26="夏期",2,$T26="冬期",3,$T26="",0))</f>
        <v/>
      </c>
      <c r="AD26" s="154" t="str" cm="1">
        <f t="array" ref="AD26">IF($C26="","",_xlfn.IFS($T26="中間期",$L26,$T26="夏期",$O26,$T26="冬期",$R26,$T26="",""))</f>
        <v/>
      </c>
      <c r="AE26" s="154" t="str" cm="1">
        <f t="array" ref="AE26">IF($C26="","",_xlfn.IFS($T26="中間期",$M26,$T26="夏期",$P26,$T26="冬期",$S26,$T26="",""))</f>
        <v/>
      </c>
      <c r="AF26" s="48" t="str">
        <f t="shared" si="1"/>
        <v/>
      </c>
      <c r="AG26" s="48">
        <f t="shared" si="13"/>
        <v>0</v>
      </c>
      <c r="AH26" s="48">
        <f t="shared" si="14"/>
        <v>0</v>
      </c>
      <c r="AI26" s="101">
        <f t="shared" si="15"/>
        <v>0</v>
      </c>
      <c r="AJ26" s="49">
        <f t="shared" si="2"/>
        <v>0</v>
      </c>
      <c r="AK26" s="49">
        <f t="shared" si="16"/>
        <v>0</v>
      </c>
    </row>
    <row r="27" spans="1:37" s="12" customFormat="1" ht="45" customHeight="1">
      <c r="A27" s="117">
        <f t="shared" si="3"/>
        <v>15</v>
      </c>
      <c r="B27" s="118" t="str">
        <f t="shared" si="4"/>
        <v/>
      </c>
      <c r="C27" s="145"/>
      <c r="D27" s="23" t="str">
        <f t="shared" si="5"/>
        <v/>
      </c>
      <c r="E27" s="23" t="str">
        <f t="shared" si="17"/>
        <v/>
      </c>
      <c r="F27" s="146"/>
      <c r="G27" s="146"/>
      <c r="H27" s="147"/>
      <c r="I27" s="123" t="str">
        <f t="shared" si="6"/>
        <v/>
      </c>
      <c r="J27" s="148"/>
      <c r="K27" s="149" t="str">
        <f t="shared" si="7"/>
        <v/>
      </c>
      <c r="L27" s="150"/>
      <c r="M27" s="150"/>
      <c r="N27" s="149" t="str">
        <f t="shared" si="8"/>
        <v/>
      </c>
      <c r="O27" s="150"/>
      <c r="P27" s="150"/>
      <c r="Q27" s="149" t="str">
        <f t="shared" si="9"/>
        <v/>
      </c>
      <c r="R27" s="150"/>
      <c r="S27" s="150"/>
      <c r="T27" s="151"/>
      <c r="U27" s="75" t="str">
        <f t="shared" si="10"/>
        <v/>
      </c>
      <c r="V27" s="128" t="str">
        <f t="shared" si="11"/>
        <v/>
      </c>
      <c r="W27" s="152"/>
      <c r="X27" s="153"/>
      <c r="Y27" s="129" t="str">
        <f t="shared" si="12"/>
        <v/>
      </c>
      <c r="Z27" s="64" t="str">
        <f>IF(AND($AG27=0,$AJ27=1,$AK27=0),プルダウン!$A$6,"")</f>
        <v/>
      </c>
      <c r="AA27" s="46" t="str">
        <f>IF(AND($AG27=0,$AJ27=1,$AK27=0),プルダウン!$B$6,"")</f>
        <v/>
      </c>
      <c r="AB27" s="131"/>
      <c r="AC27" s="48" t="str" cm="1">
        <f t="array" ref="AC27">IF($C27="","",_xlfn.IFS($T27="中間期",1,$T27="夏期",2,$T27="冬期",3,$T27="",0))</f>
        <v/>
      </c>
      <c r="AD27" s="154" t="str" cm="1">
        <f t="array" ref="AD27">IF($C27="","",_xlfn.IFS($T27="中間期",$L27,$T27="夏期",$O27,$T27="冬期",$R27,$T27="",""))</f>
        <v/>
      </c>
      <c r="AE27" s="154" t="str" cm="1">
        <f t="array" ref="AE27">IF($C27="","",_xlfn.IFS($T27="中間期",$M27,$T27="夏期",$P27,$T27="冬期",$S27,$T27="",""))</f>
        <v/>
      </c>
      <c r="AF27" s="48" t="str">
        <f t="shared" si="1"/>
        <v/>
      </c>
      <c r="AG27" s="48">
        <f t="shared" si="13"/>
        <v>0</v>
      </c>
      <c r="AH27" s="48">
        <f t="shared" si="14"/>
        <v>0</v>
      </c>
      <c r="AI27" s="101">
        <f t="shared" si="15"/>
        <v>0</v>
      </c>
      <c r="AJ27" s="49">
        <f t="shared" si="2"/>
        <v>0</v>
      </c>
      <c r="AK27" s="49">
        <f t="shared" si="16"/>
        <v>0</v>
      </c>
    </row>
    <row r="28" spans="1:37" s="12" customFormat="1" ht="45" customHeight="1">
      <c r="A28" s="117">
        <f t="shared" si="3"/>
        <v>16</v>
      </c>
      <c r="B28" s="118" t="str">
        <f t="shared" si="4"/>
        <v/>
      </c>
      <c r="C28" s="145"/>
      <c r="D28" s="23" t="str">
        <f t="shared" si="5"/>
        <v/>
      </c>
      <c r="E28" s="23" t="str">
        <f t="shared" si="17"/>
        <v/>
      </c>
      <c r="F28" s="146"/>
      <c r="G28" s="146"/>
      <c r="H28" s="147"/>
      <c r="I28" s="123" t="str">
        <f t="shared" si="6"/>
        <v/>
      </c>
      <c r="J28" s="148"/>
      <c r="K28" s="149" t="str">
        <f t="shared" si="7"/>
        <v/>
      </c>
      <c r="L28" s="150"/>
      <c r="M28" s="150"/>
      <c r="N28" s="149" t="str">
        <f t="shared" si="8"/>
        <v/>
      </c>
      <c r="O28" s="150"/>
      <c r="P28" s="150"/>
      <c r="Q28" s="149" t="str">
        <f t="shared" si="9"/>
        <v/>
      </c>
      <c r="R28" s="150"/>
      <c r="S28" s="150"/>
      <c r="T28" s="151"/>
      <c r="U28" s="75" t="str">
        <f t="shared" si="10"/>
        <v/>
      </c>
      <c r="V28" s="128" t="str">
        <f t="shared" si="11"/>
        <v/>
      </c>
      <c r="W28" s="152"/>
      <c r="X28" s="153"/>
      <c r="Y28" s="129" t="str">
        <f t="shared" si="12"/>
        <v/>
      </c>
      <c r="Z28" s="64" t="str">
        <f>IF(AND($AG28=0,$AJ28=1,$AK28=0),プルダウン!$A$6,"")</f>
        <v/>
      </c>
      <c r="AA28" s="46" t="str">
        <f>IF(AND($AG28=0,$AJ28=1,$AK28=0),プルダウン!$B$6,"")</f>
        <v/>
      </c>
      <c r="AB28" s="131"/>
      <c r="AC28" s="48" t="str" cm="1">
        <f t="array" ref="AC28">IF($C28="","",_xlfn.IFS($T28="中間期",1,$T28="夏期",2,$T28="冬期",3,$T28="",0))</f>
        <v/>
      </c>
      <c r="AD28" s="154" t="str" cm="1">
        <f t="array" ref="AD28">IF($C28="","",_xlfn.IFS($T28="中間期",$L28,$T28="夏期",$O28,$T28="冬期",$R28,$T28="",""))</f>
        <v/>
      </c>
      <c r="AE28" s="154" t="str" cm="1">
        <f t="array" ref="AE28">IF($C28="","",_xlfn.IFS($T28="中間期",$M28,$T28="夏期",$P28,$T28="冬期",$S28,$T28="",""))</f>
        <v/>
      </c>
      <c r="AF28" s="48" t="str">
        <f t="shared" si="1"/>
        <v/>
      </c>
      <c r="AG28" s="48">
        <f t="shared" si="13"/>
        <v>0</v>
      </c>
      <c r="AH28" s="48">
        <f t="shared" si="14"/>
        <v>0</v>
      </c>
      <c r="AI28" s="101">
        <f t="shared" si="15"/>
        <v>0</v>
      </c>
      <c r="AJ28" s="49">
        <f t="shared" si="2"/>
        <v>0</v>
      </c>
      <c r="AK28" s="49">
        <f t="shared" si="16"/>
        <v>0</v>
      </c>
    </row>
    <row r="29" spans="1:37" s="12" customFormat="1" ht="45" customHeight="1">
      <c r="A29" s="117">
        <f t="shared" si="3"/>
        <v>17</v>
      </c>
      <c r="B29" s="118" t="str">
        <f t="shared" si="4"/>
        <v/>
      </c>
      <c r="C29" s="145"/>
      <c r="D29" s="23" t="str">
        <f t="shared" si="5"/>
        <v/>
      </c>
      <c r="E29" s="23" t="str">
        <f t="shared" si="17"/>
        <v/>
      </c>
      <c r="F29" s="146"/>
      <c r="G29" s="146"/>
      <c r="H29" s="147"/>
      <c r="I29" s="123" t="str">
        <f t="shared" si="6"/>
        <v/>
      </c>
      <c r="J29" s="148"/>
      <c r="K29" s="149" t="str">
        <f t="shared" si="7"/>
        <v/>
      </c>
      <c r="L29" s="150"/>
      <c r="M29" s="150"/>
      <c r="N29" s="149" t="str">
        <f t="shared" si="8"/>
        <v/>
      </c>
      <c r="O29" s="150"/>
      <c r="P29" s="150"/>
      <c r="Q29" s="149" t="str">
        <f t="shared" si="9"/>
        <v/>
      </c>
      <c r="R29" s="150"/>
      <c r="S29" s="150"/>
      <c r="T29" s="151"/>
      <c r="U29" s="75" t="str">
        <f t="shared" si="10"/>
        <v/>
      </c>
      <c r="V29" s="128" t="str">
        <f t="shared" si="11"/>
        <v/>
      </c>
      <c r="W29" s="152"/>
      <c r="X29" s="153"/>
      <c r="Y29" s="129" t="str">
        <f t="shared" si="12"/>
        <v/>
      </c>
      <c r="Z29" s="64" t="str">
        <f>IF(AND($AG29=0,$AJ29=1,$AK29=0),プルダウン!$A$6,"")</f>
        <v/>
      </c>
      <c r="AA29" s="46" t="str">
        <f>IF(AND($AG29=0,$AJ29=1,$AK29=0),プルダウン!$B$6,"")</f>
        <v/>
      </c>
      <c r="AB29" s="131"/>
      <c r="AC29" s="48" t="str" cm="1">
        <f t="array" ref="AC29">IF($C29="","",_xlfn.IFS($T29="中間期",1,$T29="夏期",2,$T29="冬期",3,$T29="",0))</f>
        <v/>
      </c>
      <c r="AD29" s="154" t="str" cm="1">
        <f t="array" ref="AD29">IF($C29="","",_xlfn.IFS($T29="中間期",$L29,$T29="夏期",$O29,$T29="冬期",$R29,$T29="",""))</f>
        <v/>
      </c>
      <c r="AE29" s="154" t="str" cm="1">
        <f t="array" ref="AE29">IF($C29="","",_xlfn.IFS($T29="中間期",$M29,$T29="夏期",$P29,$T29="冬期",$S29,$T29="",""))</f>
        <v/>
      </c>
      <c r="AF29" s="48" t="str">
        <f t="shared" si="1"/>
        <v/>
      </c>
      <c r="AG29" s="48">
        <f t="shared" si="13"/>
        <v>0</v>
      </c>
      <c r="AH29" s="48">
        <f t="shared" si="14"/>
        <v>0</v>
      </c>
      <c r="AI29" s="101">
        <f t="shared" si="15"/>
        <v>0</v>
      </c>
      <c r="AJ29" s="49">
        <f t="shared" si="2"/>
        <v>0</v>
      </c>
      <c r="AK29" s="49">
        <f t="shared" si="16"/>
        <v>0</v>
      </c>
    </row>
    <row r="30" spans="1:37" s="12" customFormat="1" ht="45" customHeight="1">
      <c r="A30" s="117">
        <f t="shared" si="3"/>
        <v>18</v>
      </c>
      <c r="B30" s="118" t="str">
        <f t="shared" si="4"/>
        <v/>
      </c>
      <c r="C30" s="145"/>
      <c r="D30" s="23" t="str">
        <f t="shared" si="5"/>
        <v/>
      </c>
      <c r="E30" s="23" t="str">
        <f t="shared" si="17"/>
        <v/>
      </c>
      <c r="F30" s="146"/>
      <c r="G30" s="146"/>
      <c r="H30" s="147"/>
      <c r="I30" s="123" t="str">
        <f t="shared" si="6"/>
        <v/>
      </c>
      <c r="J30" s="148"/>
      <c r="K30" s="149" t="str">
        <f t="shared" si="7"/>
        <v/>
      </c>
      <c r="L30" s="150"/>
      <c r="M30" s="150"/>
      <c r="N30" s="149" t="str">
        <f t="shared" si="8"/>
        <v/>
      </c>
      <c r="O30" s="150"/>
      <c r="P30" s="150"/>
      <c r="Q30" s="149" t="str">
        <f t="shared" si="9"/>
        <v/>
      </c>
      <c r="R30" s="150"/>
      <c r="S30" s="150"/>
      <c r="T30" s="151"/>
      <c r="U30" s="75" t="str">
        <f t="shared" si="10"/>
        <v/>
      </c>
      <c r="V30" s="128" t="str">
        <f t="shared" si="11"/>
        <v/>
      </c>
      <c r="W30" s="152"/>
      <c r="X30" s="153"/>
      <c r="Y30" s="129" t="str">
        <f t="shared" si="12"/>
        <v/>
      </c>
      <c r="Z30" s="64" t="str">
        <f>IF(AND($AG30=0,$AJ30=1,$AK30=0),プルダウン!$A$6,"")</f>
        <v/>
      </c>
      <c r="AA30" s="46" t="str">
        <f>IF(AND($AG30=0,$AJ30=1,$AK30=0),プルダウン!$B$6,"")</f>
        <v/>
      </c>
      <c r="AB30" s="131"/>
      <c r="AC30" s="48" t="str" cm="1">
        <f t="array" ref="AC30">IF($C30="","",_xlfn.IFS($T30="中間期",1,$T30="夏期",2,$T30="冬期",3,$T30="",0))</f>
        <v/>
      </c>
      <c r="AD30" s="154" t="str" cm="1">
        <f t="array" ref="AD30">IF($C30="","",_xlfn.IFS($T30="中間期",$L30,$T30="夏期",$O30,$T30="冬期",$R30,$T30="",""))</f>
        <v/>
      </c>
      <c r="AE30" s="154" t="str" cm="1">
        <f t="array" ref="AE30">IF($C30="","",_xlfn.IFS($T30="中間期",$M30,$T30="夏期",$P30,$T30="冬期",$S30,$T30="",""))</f>
        <v/>
      </c>
      <c r="AF30" s="48" t="str">
        <f t="shared" si="1"/>
        <v/>
      </c>
      <c r="AG30" s="48">
        <f t="shared" si="13"/>
        <v>0</v>
      </c>
      <c r="AH30" s="48">
        <f t="shared" si="14"/>
        <v>0</v>
      </c>
      <c r="AI30" s="101">
        <f t="shared" si="15"/>
        <v>0</v>
      </c>
      <c r="AJ30" s="49">
        <f t="shared" si="2"/>
        <v>0</v>
      </c>
      <c r="AK30" s="49">
        <f t="shared" si="16"/>
        <v>0</v>
      </c>
    </row>
    <row r="31" spans="1:37" s="12" customFormat="1" ht="45" customHeight="1">
      <c r="A31" s="117">
        <f t="shared" si="3"/>
        <v>19</v>
      </c>
      <c r="B31" s="118" t="str">
        <f t="shared" si="4"/>
        <v/>
      </c>
      <c r="C31" s="145"/>
      <c r="D31" s="23" t="str">
        <f t="shared" si="5"/>
        <v/>
      </c>
      <c r="E31" s="23" t="str">
        <f t="shared" si="17"/>
        <v/>
      </c>
      <c r="F31" s="146"/>
      <c r="G31" s="146"/>
      <c r="H31" s="147"/>
      <c r="I31" s="123" t="str">
        <f t="shared" si="6"/>
        <v/>
      </c>
      <c r="J31" s="148"/>
      <c r="K31" s="149" t="str">
        <f t="shared" si="7"/>
        <v/>
      </c>
      <c r="L31" s="150"/>
      <c r="M31" s="150"/>
      <c r="N31" s="149" t="str">
        <f t="shared" si="8"/>
        <v/>
      </c>
      <c r="O31" s="150"/>
      <c r="P31" s="150"/>
      <c r="Q31" s="149" t="str">
        <f t="shared" si="9"/>
        <v/>
      </c>
      <c r="R31" s="150"/>
      <c r="S31" s="150"/>
      <c r="T31" s="151"/>
      <c r="U31" s="75" t="str">
        <f t="shared" si="10"/>
        <v/>
      </c>
      <c r="V31" s="128" t="str">
        <f t="shared" si="11"/>
        <v/>
      </c>
      <c r="W31" s="152"/>
      <c r="X31" s="153"/>
      <c r="Y31" s="129" t="str">
        <f t="shared" si="12"/>
        <v/>
      </c>
      <c r="Z31" s="64" t="str">
        <f>IF(AND($AG31=0,$AJ31=1,$AK31=0),プルダウン!$A$6,"")</f>
        <v/>
      </c>
      <c r="AA31" s="46" t="str">
        <f>IF(AND($AG31=0,$AJ31=1,$AK31=0),プルダウン!$B$6,"")</f>
        <v/>
      </c>
      <c r="AB31" s="131"/>
      <c r="AC31" s="48" t="str" cm="1">
        <f t="array" ref="AC31">IF($C31="","",_xlfn.IFS($T31="中間期",1,$T31="夏期",2,$T31="冬期",3,$T31="",0))</f>
        <v/>
      </c>
      <c r="AD31" s="154" t="str" cm="1">
        <f t="array" ref="AD31">IF($C31="","",_xlfn.IFS($T31="中間期",$L31,$T31="夏期",$O31,$T31="冬期",$R31,$T31="",""))</f>
        <v/>
      </c>
      <c r="AE31" s="154" t="str" cm="1">
        <f t="array" ref="AE31">IF($C31="","",_xlfn.IFS($T31="中間期",$M31,$T31="夏期",$P31,$T31="冬期",$S31,$T31="",""))</f>
        <v/>
      </c>
      <c r="AF31" s="48" t="str">
        <f t="shared" si="1"/>
        <v/>
      </c>
      <c r="AG31" s="48">
        <f t="shared" si="13"/>
        <v>0</v>
      </c>
      <c r="AH31" s="48">
        <f t="shared" si="14"/>
        <v>0</v>
      </c>
      <c r="AI31" s="101">
        <f t="shared" si="15"/>
        <v>0</v>
      </c>
      <c r="AJ31" s="49">
        <f t="shared" si="2"/>
        <v>0</v>
      </c>
      <c r="AK31" s="49">
        <f t="shared" si="16"/>
        <v>0</v>
      </c>
    </row>
    <row r="32" spans="1:37" s="12" customFormat="1" ht="45" customHeight="1">
      <c r="A32" s="117">
        <f t="shared" si="3"/>
        <v>20</v>
      </c>
      <c r="B32" s="118" t="str">
        <f t="shared" si="4"/>
        <v/>
      </c>
      <c r="C32" s="145"/>
      <c r="D32" s="23" t="str">
        <f t="shared" si="5"/>
        <v/>
      </c>
      <c r="E32" s="23" t="str">
        <f t="shared" si="17"/>
        <v/>
      </c>
      <c r="F32" s="146"/>
      <c r="G32" s="146"/>
      <c r="H32" s="147"/>
      <c r="I32" s="123" t="str">
        <f t="shared" si="6"/>
        <v/>
      </c>
      <c r="J32" s="148"/>
      <c r="K32" s="149" t="str">
        <f t="shared" si="7"/>
        <v/>
      </c>
      <c r="L32" s="150"/>
      <c r="M32" s="150"/>
      <c r="N32" s="149" t="str">
        <f t="shared" si="8"/>
        <v/>
      </c>
      <c r="O32" s="150"/>
      <c r="P32" s="150"/>
      <c r="Q32" s="149" t="str">
        <f t="shared" si="9"/>
        <v/>
      </c>
      <c r="R32" s="150"/>
      <c r="S32" s="150"/>
      <c r="T32" s="151"/>
      <c r="U32" s="75" t="str">
        <f t="shared" si="10"/>
        <v/>
      </c>
      <c r="V32" s="128" t="str">
        <f t="shared" si="11"/>
        <v/>
      </c>
      <c r="W32" s="152"/>
      <c r="X32" s="153"/>
      <c r="Y32" s="129" t="str">
        <f t="shared" si="12"/>
        <v/>
      </c>
      <c r="Z32" s="64" t="str">
        <f>IF(AND($AG32=0,$AJ32=1,$AK32=0),プルダウン!$A$6,"")</f>
        <v/>
      </c>
      <c r="AA32" s="46" t="str">
        <f>IF(AND($AG32=0,$AJ32=1,$AK32=0),プルダウン!$B$6,"")</f>
        <v/>
      </c>
      <c r="AB32" s="131"/>
      <c r="AC32" s="48" t="str" cm="1">
        <f t="array" ref="AC32">IF($C32="","",_xlfn.IFS($T32="中間期",1,$T32="夏期",2,$T32="冬期",3,$T32="",0))</f>
        <v/>
      </c>
      <c r="AD32" s="154" t="str" cm="1">
        <f t="array" ref="AD32">IF($C32="","",_xlfn.IFS($T32="中間期",$L32,$T32="夏期",$O32,$T32="冬期",$R32,$T32="",""))</f>
        <v/>
      </c>
      <c r="AE32" s="154" t="str" cm="1">
        <f t="array" ref="AE32">IF($C32="","",_xlfn.IFS($T32="中間期",$M32,$T32="夏期",$P32,$T32="冬期",$S32,$T32="",""))</f>
        <v/>
      </c>
      <c r="AF32" s="48" t="str">
        <f t="shared" si="1"/>
        <v/>
      </c>
      <c r="AG32" s="48">
        <f t="shared" si="13"/>
        <v>0</v>
      </c>
      <c r="AH32" s="48">
        <f t="shared" si="14"/>
        <v>0</v>
      </c>
      <c r="AI32" s="101">
        <f t="shared" si="15"/>
        <v>0</v>
      </c>
      <c r="AJ32" s="49">
        <f t="shared" si="2"/>
        <v>0</v>
      </c>
      <c r="AK32" s="49">
        <f t="shared" si="16"/>
        <v>0</v>
      </c>
    </row>
    <row r="33" spans="1:37" s="12" customFormat="1" ht="45" customHeight="1">
      <c r="A33" s="117">
        <f t="shared" si="3"/>
        <v>21</v>
      </c>
      <c r="B33" s="118" t="str">
        <f t="shared" si="4"/>
        <v/>
      </c>
      <c r="C33" s="145"/>
      <c r="D33" s="23" t="str">
        <f t="shared" si="5"/>
        <v/>
      </c>
      <c r="E33" s="23" t="str">
        <f t="shared" si="17"/>
        <v/>
      </c>
      <c r="F33" s="146"/>
      <c r="G33" s="146"/>
      <c r="H33" s="147"/>
      <c r="I33" s="123" t="str">
        <f t="shared" si="6"/>
        <v/>
      </c>
      <c r="J33" s="148"/>
      <c r="K33" s="149" t="str">
        <f t="shared" si="7"/>
        <v/>
      </c>
      <c r="L33" s="150"/>
      <c r="M33" s="150"/>
      <c r="N33" s="149" t="str">
        <f t="shared" si="8"/>
        <v/>
      </c>
      <c r="O33" s="150"/>
      <c r="P33" s="150"/>
      <c r="Q33" s="149" t="str">
        <f t="shared" si="9"/>
        <v/>
      </c>
      <c r="R33" s="150"/>
      <c r="S33" s="150"/>
      <c r="T33" s="151"/>
      <c r="U33" s="75" t="str">
        <f t="shared" si="10"/>
        <v/>
      </c>
      <c r="V33" s="128" t="str">
        <f t="shared" si="11"/>
        <v/>
      </c>
      <c r="W33" s="152"/>
      <c r="X33" s="153"/>
      <c r="Y33" s="129" t="str">
        <f t="shared" si="12"/>
        <v/>
      </c>
      <c r="Z33" s="64" t="str">
        <f>IF(AND($AG33=0,$AJ33=1,$AK33=0),プルダウン!$A$6,"")</f>
        <v/>
      </c>
      <c r="AA33" s="46" t="str">
        <f>IF(AND($AG33=0,$AJ33=1,$AK33=0),プルダウン!$B$6,"")</f>
        <v/>
      </c>
      <c r="AB33" s="131"/>
      <c r="AC33" s="48" t="str" cm="1">
        <f t="array" ref="AC33">IF($C33="","",_xlfn.IFS($T33="中間期",1,$T33="夏期",2,$T33="冬期",3,$T33="",0))</f>
        <v/>
      </c>
      <c r="AD33" s="154" t="str" cm="1">
        <f t="array" ref="AD33">IF($C33="","",_xlfn.IFS($T33="中間期",$L33,$T33="夏期",$O33,$T33="冬期",$R33,$T33="",""))</f>
        <v/>
      </c>
      <c r="AE33" s="154" t="str" cm="1">
        <f t="array" ref="AE33">IF($C33="","",_xlfn.IFS($T33="中間期",$M33,$T33="夏期",$P33,$T33="冬期",$S33,$T33="",""))</f>
        <v/>
      </c>
      <c r="AF33" s="48" t="str">
        <f t="shared" si="1"/>
        <v/>
      </c>
      <c r="AG33" s="48">
        <f t="shared" si="13"/>
        <v>0</v>
      </c>
      <c r="AH33" s="48">
        <f t="shared" si="14"/>
        <v>0</v>
      </c>
      <c r="AI33" s="101">
        <f t="shared" si="15"/>
        <v>0</v>
      </c>
      <c r="AJ33" s="49">
        <f t="shared" si="2"/>
        <v>0</v>
      </c>
      <c r="AK33" s="49">
        <f t="shared" si="16"/>
        <v>0</v>
      </c>
    </row>
    <row r="34" spans="1:37" s="12" customFormat="1" ht="45" customHeight="1">
      <c r="A34" s="117">
        <f t="shared" si="3"/>
        <v>22</v>
      </c>
      <c r="B34" s="118" t="str">
        <f t="shared" si="4"/>
        <v/>
      </c>
      <c r="C34" s="145"/>
      <c r="D34" s="23" t="str">
        <f t="shared" si="5"/>
        <v/>
      </c>
      <c r="E34" s="23" t="str">
        <f t="shared" si="17"/>
        <v/>
      </c>
      <c r="F34" s="146"/>
      <c r="G34" s="146"/>
      <c r="H34" s="147"/>
      <c r="I34" s="123" t="str">
        <f t="shared" si="6"/>
        <v/>
      </c>
      <c r="J34" s="148"/>
      <c r="K34" s="149" t="str">
        <f t="shared" si="7"/>
        <v/>
      </c>
      <c r="L34" s="150"/>
      <c r="M34" s="150"/>
      <c r="N34" s="149" t="str">
        <f t="shared" si="8"/>
        <v/>
      </c>
      <c r="O34" s="150"/>
      <c r="P34" s="150"/>
      <c r="Q34" s="149" t="str">
        <f t="shared" si="9"/>
        <v/>
      </c>
      <c r="R34" s="150"/>
      <c r="S34" s="150"/>
      <c r="T34" s="151"/>
      <c r="U34" s="75" t="str">
        <f t="shared" si="10"/>
        <v/>
      </c>
      <c r="V34" s="128" t="str">
        <f t="shared" si="11"/>
        <v/>
      </c>
      <c r="W34" s="152"/>
      <c r="X34" s="153"/>
      <c r="Y34" s="129" t="str">
        <f t="shared" si="12"/>
        <v/>
      </c>
      <c r="Z34" s="64" t="str">
        <f>IF(AND($AG34=0,$AJ34=1,$AK34=0),プルダウン!$A$6,"")</f>
        <v/>
      </c>
      <c r="AA34" s="46" t="str">
        <f>IF(AND($AG34=0,$AJ34=1,$AK34=0),プルダウン!$B$6,"")</f>
        <v/>
      </c>
      <c r="AB34" s="131"/>
      <c r="AC34" s="48" t="str" cm="1">
        <f t="array" ref="AC34">IF($C34="","",_xlfn.IFS($T34="中間期",1,$T34="夏期",2,$T34="冬期",3,$T34="",0))</f>
        <v/>
      </c>
      <c r="AD34" s="154" t="str" cm="1">
        <f t="array" ref="AD34">IF($C34="","",_xlfn.IFS($T34="中間期",$L34,$T34="夏期",$O34,$T34="冬期",$R34,$T34="",""))</f>
        <v/>
      </c>
      <c r="AE34" s="154" t="str" cm="1">
        <f t="array" ref="AE34">IF($C34="","",_xlfn.IFS($T34="中間期",$M34,$T34="夏期",$P34,$T34="冬期",$S34,$T34="",""))</f>
        <v/>
      </c>
      <c r="AF34" s="48" t="str">
        <f t="shared" si="1"/>
        <v/>
      </c>
      <c r="AG34" s="48">
        <f t="shared" si="13"/>
        <v>0</v>
      </c>
      <c r="AH34" s="48">
        <f t="shared" si="14"/>
        <v>0</v>
      </c>
      <c r="AI34" s="101">
        <f t="shared" si="15"/>
        <v>0</v>
      </c>
      <c r="AJ34" s="49">
        <f t="shared" si="2"/>
        <v>0</v>
      </c>
      <c r="AK34" s="49">
        <f t="shared" si="16"/>
        <v>0</v>
      </c>
    </row>
    <row r="35" spans="1:37" s="12" customFormat="1" ht="45" customHeight="1">
      <c r="A35" s="117">
        <f t="shared" si="3"/>
        <v>23</v>
      </c>
      <c r="B35" s="118" t="str">
        <f t="shared" si="4"/>
        <v/>
      </c>
      <c r="C35" s="145"/>
      <c r="D35" s="23" t="str">
        <f t="shared" si="5"/>
        <v/>
      </c>
      <c r="E35" s="23" t="str">
        <f t="shared" si="17"/>
        <v/>
      </c>
      <c r="F35" s="146"/>
      <c r="G35" s="146"/>
      <c r="H35" s="147"/>
      <c r="I35" s="123" t="str">
        <f t="shared" si="6"/>
        <v/>
      </c>
      <c r="J35" s="148"/>
      <c r="K35" s="149" t="str">
        <f t="shared" si="7"/>
        <v/>
      </c>
      <c r="L35" s="150"/>
      <c r="M35" s="150"/>
      <c r="N35" s="149" t="str">
        <f t="shared" si="8"/>
        <v/>
      </c>
      <c r="O35" s="150"/>
      <c r="P35" s="150"/>
      <c r="Q35" s="149" t="str">
        <f t="shared" si="9"/>
        <v/>
      </c>
      <c r="R35" s="150"/>
      <c r="S35" s="150"/>
      <c r="T35" s="151"/>
      <c r="U35" s="75" t="str">
        <f t="shared" si="10"/>
        <v/>
      </c>
      <c r="V35" s="128" t="str">
        <f t="shared" si="11"/>
        <v/>
      </c>
      <c r="W35" s="152"/>
      <c r="X35" s="153"/>
      <c r="Y35" s="129" t="str">
        <f t="shared" si="12"/>
        <v/>
      </c>
      <c r="Z35" s="64" t="str">
        <f>IF(AND($AG35=0,$AJ35=1,$AK35=0),プルダウン!$A$6,"")</f>
        <v/>
      </c>
      <c r="AA35" s="46" t="str">
        <f>IF(AND($AG35=0,$AJ35=1,$AK35=0),プルダウン!$B$6,"")</f>
        <v/>
      </c>
      <c r="AB35" s="131"/>
      <c r="AC35" s="48" t="str" cm="1">
        <f t="array" ref="AC35">IF($C35="","",_xlfn.IFS($T35="中間期",1,$T35="夏期",2,$T35="冬期",3,$T35="",0))</f>
        <v/>
      </c>
      <c r="AD35" s="154" t="str" cm="1">
        <f t="array" ref="AD35">IF($C35="","",_xlfn.IFS($T35="中間期",$L35,$T35="夏期",$O35,$T35="冬期",$R35,$T35="",""))</f>
        <v/>
      </c>
      <c r="AE35" s="154" t="str" cm="1">
        <f t="array" ref="AE35">IF($C35="","",_xlfn.IFS($T35="中間期",$M35,$T35="夏期",$P35,$T35="冬期",$S35,$T35="",""))</f>
        <v/>
      </c>
      <c r="AF35" s="48" t="str">
        <f t="shared" si="1"/>
        <v/>
      </c>
      <c r="AG35" s="48">
        <f t="shared" si="13"/>
        <v>0</v>
      </c>
      <c r="AH35" s="48">
        <f t="shared" si="14"/>
        <v>0</v>
      </c>
      <c r="AI35" s="101">
        <f t="shared" si="15"/>
        <v>0</v>
      </c>
      <c r="AJ35" s="49">
        <f t="shared" si="2"/>
        <v>0</v>
      </c>
      <c r="AK35" s="49">
        <f t="shared" si="16"/>
        <v>0</v>
      </c>
    </row>
    <row r="36" spans="1:37" s="12" customFormat="1" ht="45" customHeight="1">
      <c r="A36" s="117">
        <f t="shared" si="3"/>
        <v>24</v>
      </c>
      <c r="B36" s="118" t="str">
        <f t="shared" si="4"/>
        <v/>
      </c>
      <c r="C36" s="145"/>
      <c r="D36" s="23" t="str">
        <f t="shared" si="5"/>
        <v/>
      </c>
      <c r="E36" s="23" t="str">
        <f t="shared" si="17"/>
        <v/>
      </c>
      <c r="F36" s="146"/>
      <c r="G36" s="146"/>
      <c r="H36" s="147"/>
      <c r="I36" s="123" t="str">
        <f t="shared" si="6"/>
        <v/>
      </c>
      <c r="J36" s="148"/>
      <c r="K36" s="149" t="str">
        <f t="shared" si="7"/>
        <v/>
      </c>
      <c r="L36" s="150"/>
      <c r="M36" s="150"/>
      <c r="N36" s="149" t="str">
        <f t="shared" si="8"/>
        <v/>
      </c>
      <c r="O36" s="150"/>
      <c r="P36" s="150"/>
      <c r="Q36" s="149" t="str">
        <f t="shared" si="9"/>
        <v/>
      </c>
      <c r="R36" s="150"/>
      <c r="S36" s="150"/>
      <c r="T36" s="151"/>
      <c r="U36" s="75" t="str">
        <f t="shared" si="10"/>
        <v/>
      </c>
      <c r="V36" s="128" t="str">
        <f t="shared" si="11"/>
        <v/>
      </c>
      <c r="W36" s="152"/>
      <c r="X36" s="153"/>
      <c r="Y36" s="129" t="str">
        <f t="shared" si="12"/>
        <v/>
      </c>
      <c r="Z36" s="64" t="str">
        <f>IF(AND($AG36=0,$AJ36=1,$AK36=0),プルダウン!$A$6,"")</f>
        <v/>
      </c>
      <c r="AA36" s="46" t="str">
        <f>IF(AND($AG36=0,$AJ36=1,$AK36=0),プルダウン!$B$6,"")</f>
        <v/>
      </c>
      <c r="AB36" s="131"/>
      <c r="AC36" s="48" t="str" cm="1">
        <f t="array" ref="AC36">IF($C36="","",_xlfn.IFS($T36="中間期",1,$T36="夏期",2,$T36="冬期",3,$T36="",0))</f>
        <v/>
      </c>
      <c r="AD36" s="154" t="str" cm="1">
        <f t="array" ref="AD36">IF($C36="","",_xlfn.IFS($T36="中間期",$L36,$T36="夏期",$O36,$T36="冬期",$R36,$T36="",""))</f>
        <v/>
      </c>
      <c r="AE36" s="154" t="str" cm="1">
        <f t="array" ref="AE36">IF($C36="","",_xlfn.IFS($T36="中間期",$M36,$T36="夏期",$P36,$T36="冬期",$S36,$T36="",""))</f>
        <v/>
      </c>
      <c r="AF36" s="48" t="str">
        <f t="shared" si="1"/>
        <v/>
      </c>
      <c r="AG36" s="48">
        <f t="shared" si="13"/>
        <v>0</v>
      </c>
      <c r="AH36" s="48">
        <f t="shared" si="14"/>
        <v>0</v>
      </c>
      <c r="AI36" s="101">
        <f t="shared" si="15"/>
        <v>0</v>
      </c>
      <c r="AJ36" s="49">
        <f t="shared" si="2"/>
        <v>0</v>
      </c>
      <c r="AK36" s="49">
        <f t="shared" si="16"/>
        <v>0</v>
      </c>
    </row>
    <row r="37" spans="1:37" s="12" customFormat="1" ht="45" customHeight="1">
      <c r="A37" s="117">
        <f t="shared" si="3"/>
        <v>25</v>
      </c>
      <c r="B37" s="118" t="str">
        <f t="shared" si="4"/>
        <v/>
      </c>
      <c r="C37" s="145"/>
      <c r="D37" s="23" t="str">
        <f t="shared" si="5"/>
        <v/>
      </c>
      <c r="E37" s="23" t="str">
        <f t="shared" si="17"/>
        <v/>
      </c>
      <c r="F37" s="146"/>
      <c r="G37" s="146"/>
      <c r="H37" s="147"/>
      <c r="I37" s="123" t="str">
        <f t="shared" si="6"/>
        <v/>
      </c>
      <c r="J37" s="148"/>
      <c r="K37" s="149" t="str">
        <f t="shared" si="7"/>
        <v/>
      </c>
      <c r="L37" s="150"/>
      <c r="M37" s="150"/>
      <c r="N37" s="149" t="str">
        <f t="shared" si="8"/>
        <v/>
      </c>
      <c r="O37" s="150"/>
      <c r="P37" s="150"/>
      <c r="Q37" s="149" t="str">
        <f t="shared" si="9"/>
        <v/>
      </c>
      <c r="R37" s="150"/>
      <c r="S37" s="150"/>
      <c r="T37" s="151"/>
      <c r="U37" s="75" t="str">
        <f t="shared" si="10"/>
        <v/>
      </c>
      <c r="V37" s="128" t="str">
        <f t="shared" si="11"/>
        <v/>
      </c>
      <c r="W37" s="152"/>
      <c r="X37" s="153"/>
      <c r="Y37" s="129" t="str">
        <f t="shared" si="12"/>
        <v/>
      </c>
      <c r="Z37" s="64" t="str">
        <f>IF(AND($AG37=0,$AJ37=1,$AK37=0),プルダウン!$A$6,"")</f>
        <v/>
      </c>
      <c r="AA37" s="46" t="str">
        <f>IF(AND($AG37=0,$AJ37=1,$AK37=0),プルダウン!$B$6,"")</f>
        <v/>
      </c>
      <c r="AB37" s="131"/>
      <c r="AC37" s="48" t="str" cm="1">
        <f t="array" ref="AC37">IF($C37="","",_xlfn.IFS($T37="中間期",1,$T37="夏期",2,$T37="冬期",3,$T37="",0))</f>
        <v/>
      </c>
      <c r="AD37" s="154" t="str" cm="1">
        <f t="array" ref="AD37">IF($C37="","",_xlfn.IFS($T37="中間期",$L37,$T37="夏期",$O37,$T37="冬期",$R37,$T37="",""))</f>
        <v/>
      </c>
      <c r="AE37" s="154" t="str" cm="1">
        <f t="array" ref="AE37">IF($C37="","",_xlfn.IFS($T37="中間期",$M37,$T37="夏期",$P37,$T37="冬期",$S37,$T37="",""))</f>
        <v/>
      </c>
      <c r="AF37" s="48" t="str">
        <f t="shared" si="1"/>
        <v/>
      </c>
      <c r="AG37" s="48">
        <f t="shared" si="13"/>
        <v>0</v>
      </c>
      <c r="AH37" s="48">
        <f t="shared" si="14"/>
        <v>0</v>
      </c>
      <c r="AI37" s="101">
        <f t="shared" si="15"/>
        <v>0</v>
      </c>
      <c r="AJ37" s="49">
        <f t="shared" si="2"/>
        <v>0</v>
      </c>
      <c r="AK37" s="49">
        <f t="shared" si="16"/>
        <v>0</v>
      </c>
    </row>
    <row r="38" spans="1:37" s="12" customFormat="1" ht="45" customHeight="1">
      <c r="A38" s="117">
        <f t="shared" si="3"/>
        <v>26</v>
      </c>
      <c r="B38" s="118" t="str">
        <f t="shared" si="4"/>
        <v/>
      </c>
      <c r="C38" s="145"/>
      <c r="D38" s="23" t="str">
        <f t="shared" si="5"/>
        <v/>
      </c>
      <c r="E38" s="23" t="str">
        <f t="shared" si="17"/>
        <v/>
      </c>
      <c r="F38" s="146"/>
      <c r="G38" s="146"/>
      <c r="H38" s="147"/>
      <c r="I38" s="123" t="str">
        <f t="shared" si="6"/>
        <v/>
      </c>
      <c r="J38" s="148"/>
      <c r="K38" s="149" t="str">
        <f t="shared" si="7"/>
        <v/>
      </c>
      <c r="L38" s="150"/>
      <c r="M38" s="150"/>
      <c r="N38" s="149" t="str">
        <f t="shared" si="8"/>
        <v/>
      </c>
      <c r="O38" s="150"/>
      <c r="P38" s="150"/>
      <c r="Q38" s="149" t="str">
        <f t="shared" si="9"/>
        <v/>
      </c>
      <c r="R38" s="150"/>
      <c r="S38" s="150"/>
      <c r="T38" s="151"/>
      <c r="U38" s="75" t="str">
        <f t="shared" si="10"/>
        <v/>
      </c>
      <c r="V38" s="128" t="str">
        <f t="shared" si="11"/>
        <v/>
      </c>
      <c r="W38" s="152"/>
      <c r="X38" s="153"/>
      <c r="Y38" s="129" t="str">
        <f t="shared" si="12"/>
        <v/>
      </c>
      <c r="Z38" s="64" t="str">
        <f>IF(AND($AG38=0,$AJ38=1,$AK38=0),プルダウン!$A$6,"")</f>
        <v/>
      </c>
      <c r="AA38" s="46" t="str">
        <f>IF(AND($AG38=0,$AJ38=1,$AK38=0),プルダウン!$B$6,"")</f>
        <v/>
      </c>
      <c r="AB38" s="131"/>
      <c r="AC38" s="48" t="str" cm="1">
        <f t="array" ref="AC38">IF($C38="","",_xlfn.IFS($T38="中間期",1,$T38="夏期",2,$T38="冬期",3,$T38="",0))</f>
        <v/>
      </c>
      <c r="AD38" s="154" t="str" cm="1">
        <f t="array" ref="AD38">IF($C38="","",_xlfn.IFS($T38="中間期",$L38,$T38="夏期",$O38,$T38="冬期",$R38,$T38="",""))</f>
        <v/>
      </c>
      <c r="AE38" s="154" t="str" cm="1">
        <f t="array" ref="AE38">IF($C38="","",_xlfn.IFS($T38="中間期",$M38,$T38="夏期",$P38,$T38="冬期",$S38,$T38="",""))</f>
        <v/>
      </c>
      <c r="AF38" s="48" t="str">
        <f t="shared" si="1"/>
        <v/>
      </c>
      <c r="AG38" s="48">
        <f t="shared" si="13"/>
        <v>0</v>
      </c>
      <c r="AH38" s="48">
        <f t="shared" si="14"/>
        <v>0</v>
      </c>
      <c r="AI38" s="101">
        <f t="shared" si="15"/>
        <v>0</v>
      </c>
      <c r="AJ38" s="49">
        <f t="shared" si="2"/>
        <v>0</v>
      </c>
      <c r="AK38" s="49">
        <f t="shared" si="16"/>
        <v>0</v>
      </c>
    </row>
    <row r="39" spans="1:37" s="12" customFormat="1" ht="45" customHeight="1">
      <c r="A39" s="117">
        <f t="shared" si="3"/>
        <v>27</v>
      </c>
      <c r="B39" s="118" t="str">
        <f t="shared" si="4"/>
        <v/>
      </c>
      <c r="C39" s="145"/>
      <c r="D39" s="23" t="str">
        <f t="shared" si="5"/>
        <v/>
      </c>
      <c r="E39" s="23" t="str">
        <f t="shared" si="17"/>
        <v/>
      </c>
      <c r="F39" s="146"/>
      <c r="G39" s="146"/>
      <c r="H39" s="147"/>
      <c r="I39" s="123" t="str">
        <f t="shared" si="6"/>
        <v/>
      </c>
      <c r="J39" s="148"/>
      <c r="K39" s="149" t="str">
        <f t="shared" si="7"/>
        <v/>
      </c>
      <c r="L39" s="150"/>
      <c r="M39" s="150"/>
      <c r="N39" s="149" t="str">
        <f t="shared" si="8"/>
        <v/>
      </c>
      <c r="O39" s="150"/>
      <c r="P39" s="150"/>
      <c r="Q39" s="149" t="str">
        <f t="shared" si="9"/>
        <v/>
      </c>
      <c r="R39" s="150"/>
      <c r="S39" s="150"/>
      <c r="T39" s="151"/>
      <c r="U39" s="75" t="str">
        <f t="shared" si="10"/>
        <v/>
      </c>
      <c r="V39" s="128" t="str">
        <f t="shared" si="11"/>
        <v/>
      </c>
      <c r="W39" s="152"/>
      <c r="X39" s="153"/>
      <c r="Y39" s="129" t="str">
        <f t="shared" si="12"/>
        <v/>
      </c>
      <c r="Z39" s="64" t="str">
        <f>IF(AND($AG39=0,$AJ39=1,$AK39=0),プルダウン!$A$6,"")</f>
        <v/>
      </c>
      <c r="AA39" s="46" t="str">
        <f>IF(AND($AG39=0,$AJ39=1,$AK39=0),プルダウン!$B$6,"")</f>
        <v/>
      </c>
      <c r="AB39" s="131"/>
      <c r="AC39" s="48" t="str" cm="1">
        <f t="array" ref="AC39">IF($C39="","",_xlfn.IFS($T39="中間期",1,$T39="夏期",2,$T39="冬期",3,$T39="",0))</f>
        <v/>
      </c>
      <c r="AD39" s="154" t="str" cm="1">
        <f t="array" ref="AD39">IF($C39="","",_xlfn.IFS($T39="中間期",$L39,$T39="夏期",$O39,$T39="冬期",$R39,$T39="",""))</f>
        <v/>
      </c>
      <c r="AE39" s="154" t="str" cm="1">
        <f t="array" ref="AE39">IF($C39="","",_xlfn.IFS($T39="中間期",$M39,$T39="夏期",$P39,$T39="冬期",$S39,$T39="",""))</f>
        <v/>
      </c>
      <c r="AF39" s="48" t="str">
        <f t="shared" si="1"/>
        <v/>
      </c>
      <c r="AG39" s="48">
        <f t="shared" si="13"/>
        <v>0</v>
      </c>
      <c r="AH39" s="48">
        <f t="shared" si="14"/>
        <v>0</v>
      </c>
      <c r="AI39" s="101">
        <f t="shared" si="15"/>
        <v>0</v>
      </c>
      <c r="AJ39" s="49">
        <f t="shared" si="2"/>
        <v>0</v>
      </c>
      <c r="AK39" s="49">
        <f t="shared" si="16"/>
        <v>0</v>
      </c>
    </row>
    <row r="40" spans="1:37" s="12" customFormat="1" ht="45" customHeight="1">
      <c r="A40" s="117">
        <f t="shared" si="3"/>
        <v>28</v>
      </c>
      <c r="B40" s="118" t="str">
        <f t="shared" si="4"/>
        <v/>
      </c>
      <c r="C40" s="145"/>
      <c r="D40" s="23" t="str">
        <f t="shared" si="5"/>
        <v/>
      </c>
      <c r="E40" s="23" t="str">
        <f t="shared" si="17"/>
        <v/>
      </c>
      <c r="F40" s="146"/>
      <c r="G40" s="146"/>
      <c r="H40" s="147"/>
      <c r="I40" s="123" t="str">
        <f t="shared" si="6"/>
        <v/>
      </c>
      <c r="J40" s="148"/>
      <c r="K40" s="149" t="str">
        <f t="shared" si="7"/>
        <v/>
      </c>
      <c r="L40" s="150"/>
      <c r="M40" s="150"/>
      <c r="N40" s="149" t="str">
        <f t="shared" si="8"/>
        <v/>
      </c>
      <c r="O40" s="150"/>
      <c r="P40" s="150"/>
      <c r="Q40" s="149" t="str">
        <f t="shared" si="9"/>
        <v/>
      </c>
      <c r="R40" s="150"/>
      <c r="S40" s="150"/>
      <c r="T40" s="151"/>
      <c r="U40" s="75" t="str">
        <f t="shared" si="10"/>
        <v/>
      </c>
      <c r="V40" s="128" t="str">
        <f t="shared" si="11"/>
        <v/>
      </c>
      <c r="W40" s="152"/>
      <c r="X40" s="153"/>
      <c r="Y40" s="129" t="str">
        <f t="shared" si="12"/>
        <v/>
      </c>
      <c r="Z40" s="64" t="str">
        <f>IF(AND($AG40=0,$AJ40=1,$AK40=0),プルダウン!$A$6,"")</f>
        <v/>
      </c>
      <c r="AA40" s="46" t="str">
        <f>IF(AND($AG40=0,$AJ40=1,$AK40=0),プルダウン!$B$6,"")</f>
        <v/>
      </c>
      <c r="AB40" s="131"/>
      <c r="AC40" s="48" t="str" cm="1">
        <f t="array" ref="AC40">IF($C40="","",_xlfn.IFS($T40="中間期",1,$T40="夏期",2,$T40="冬期",3,$T40="",0))</f>
        <v/>
      </c>
      <c r="AD40" s="154" t="str" cm="1">
        <f t="array" ref="AD40">IF($C40="","",_xlfn.IFS($T40="中間期",$L40,$T40="夏期",$O40,$T40="冬期",$R40,$T40="",""))</f>
        <v/>
      </c>
      <c r="AE40" s="154" t="str" cm="1">
        <f t="array" ref="AE40">IF($C40="","",_xlfn.IFS($T40="中間期",$M40,$T40="夏期",$P40,$T40="冬期",$S40,$T40="",""))</f>
        <v/>
      </c>
      <c r="AF40" s="48" t="str">
        <f t="shared" si="1"/>
        <v/>
      </c>
      <c r="AG40" s="48">
        <f t="shared" si="13"/>
        <v>0</v>
      </c>
      <c r="AH40" s="48">
        <f t="shared" si="14"/>
        <v>0</v>
      </c>
      <c r="AI40" s="101">
        <f t="shared" si="15"/>
        <v>0</v>
      </c>
      <c r="AJ40" s="49">
        <f t="shared" si="2"/>
        <v>0</v>
      </c>
      <c r="AK40" s="49">
        <f t="shared" si="16"/>
        <v>0</v>
      </c>
    </row>
    <row r="41" spans="1:37" s="12" customFormat="1" ht="45" customHeight="1">
      <c r="A41" s="117">
        <f t="shared" si="3"/>
        <v>29</v>
      </c>
      <c r="B41" s="118" t="str">
        <f t="shared" si="4"/>
        <v/>
      </c>
      <c r="C41" s="145"/>
      <c r="D41" s="23" t="str">
        <f t="shared" si="5"/>
        <v/>
      </c>
      <c r="E41" s="23" t="str">
        <f t="shared" si="17"/>
        <v/>
      </c>
      <c r="F41" s="146"/>
      <c r="G41" s="146"/>
      <c r="H41" s="147"/>
      <c r="I41" s="123" t="str">
        <f t="shared" si="6"/>
        <v/>
      </c>
      <c r="J41" s="148"/>
      <c r="K41" s="149" t="str">
        <f t="shared" si="7"/>
        <v/>
      </c>
      <c r="L41" s="150"/>
      <c r="M41" s="150"/>
      <c r="N41" s="149" t="str">
        <f t="shared" si="8"/>
        <v/>
      </c>
      <c r="O41" s="150"/>
      <c r="P41" s="150"/>
      <c r="Q41" s="149" t="str">
        <f t="shared" si="9"/>
        <v/>
      </c>
      <c r="R41" s="150"/>
      <c r="S41" s="150"/>
      <c r="T41" s="151"/>
      <c r="U41" s="75" t="str">
        <f t="shared" si="10"/>
        <v/>
      </c>
      <c r="V41" s="128" t="str">
        <f t="shared" si="11"/>
        <v/>
      </c>
      <c r="W41" s="152"/>
      <c r="X41" s="153"/>
      <c r="Y41" s="129" t="str">
        <f t="shared" si="12"/>
        <v/>
      </c>
      <c r="Z41" s="64" t="str">
        <f>IF(AND($AG41=0,$AJ41=1,$AK41=0),プルダウン!$A$6,"")</f>
        <v/>
      </c>
      <c r="AA41" s="46" t="str">
        <f>IF(AND($AG41=0,$AJ41=1,$AK41=0),プルダウン!$B$6,"")</f>
        <v/>
      </c>
      <c r="AB41" s="131"/>
      <c r="AC41" s="48" t="str" cm="1">
        <f t="array" ref="AC41">IF($C41="","",_xlfn.IFS($T41="中間期",1,$T41="夏期",2,$T41="冬期",3,$T41="",0))</f>
        <v/>
      </c>
      <c r="AD41" s="154" t="str" cm="1">
        <f t="array" ref="AD41">IF($C41="","",_xlfn.IFS($T41="中間期",$L41,$T41="夏期",$O41,$T41="冬期",$R41,$T41="",""))</f>
        <v/>
      </c>
      <c r="AE41" s="154" t="str" cm="1">
        <f t="array" ref="AE41">IF($C41="","",_xlfn.IFS($T41="中間期",$M41,$T41="夏期",$P41,$T41="冬期",$S41,$T41="",""))</f>
        <v/>
      </c>
      <c r="AF41" s="48" t="str">
        <f t="shared" si="1"/>
        <v/>
      </c>
      <c r="AG41" s="48">
        <f t="shared" si="13"/>
        <v>0</v>
      </c>
      <c r="AH41" s="48">
        <f t="shared" si="14"/>
        <v>0</v>
      </c>
      <c r="AI41" s="101">
        <f t="shared" si="15"/>
        <v>0</v>
      </c>
      <c r="AJ41" s="49">
        <f t="shared" si="2"/>
        <v>0</v>
      </c>
      <c r="AK41" s="49">
        <f t="shared" si="16"/>
        <v>0</v>
      </c>
    </row>
    <row r="42" spans="1:37" s="12" customFormat="1" ht="45" customHeight="1">
      <c r="A42" s="117">
        <f t="shared" si="3"/>
        <v>30</v>
      </c>
      <c r="B42" s="118" t="str">
        <f t="shared" si="4"/>
        <v/>
      </c>
      <c r="C42" s="145"/>
      <c r="D42" s="23" t="str">
        <f t="shared" si="5"/>
        <v/>
      </c>
      <c r="E42" s="23" t="str">
        <f t="shared" si="17"/>
        <v/>
      </c>
      <c r="F42" s="146"/>
      <c r="G42" s="146"/>
      <c r="H42" s="147"/>
      <c r="I42" s="123" t="str">
        <f t="shared" si="6"/>
        <v/>
      </c>
      <c r="J42" s="148"/>
      <c r="K42" s="149" t="str">
        <f t="shared" si="7"/>
        <v/>
      </c>
      <c r="L42" s="150"/>
      <c r="M42" s="150"/>
      <c r="N42" s="149" t="str">
        <f t="shared" si="8"/>
        <v/>
      </c>
      <c r="O42" s="150"/>
      <c r="P42" s="150"/>
      <c r="Q42" s="149" t="str">
        <f t="shared" si="9"/>
        <v/>
      </c>
      <c r="R42" s="150"/>
      <c r="S42" s="150"/>
      <c r="T42" s="151"/>
      <c r="U42" s="75" t="str">
        <f t="shared" si="10"/>
        <v/>
      </c>
      <c r="V42" s="128" t="str">
        <f t="shared" si="11"/>
        <v/>
      </c>
      <c r="W42" s="152"/>
      <c r="X42" s="153"/>
      <c r="Y42" s="129" t="str">
        <f t="shared" si="12"/>
        <v/>
      </c>
      <c r="Z42" s="64" t="str">
        <f>IF(AND($AG42=0,$AJ42=1,$AK42=0),プルダウン!$A$6,"")</f>
        <v/>
      </c>
      <c r="AA42" s="46" t="str">
        <f>IF(AND($AG42=0,$AJ42=1,$AK42=0),プルダウン!$B$6,"")</f>
        <v/>
      </c>
      <c r="AB42" s="131"/>
      <c r="AC42" s="48" t="str" cm="1">
        <f t="array" ref="AC42">IF($C42="","",_xlfn.IFS($T42="中間期",1,$T42="夏期",2,$T42="冬期",3,$T42="",0))</f>
        <v/>
      </c>
      <c r="AD42" s="154" t="str" cm="1">
        <f t="array" ref="AD42">IF($C42="","",_xlfn.IFS($T42="中間期",$L42,$T42="夏期",$O42,$T42="冬期",$R42,$T42="",""))</f>
        <v/>
      </c>
      <c r="AE42" s="154" t="str" cm="1">
        <f t="array" ref="AE42">IF($C42="","",_xlfn.IFS($T42="中間期",$M42,$T42="夏期",$P42,$T42="冬期",$S42,$T42="",""))</f>
        <v/>
      </c>
      <c r="AF42" s="48" t="str">
        <f t="shared" si="1"/>
        <v/>
      </c>
      <c r="AG42" s="48">
        <f t="shared" si="13"/>
        <v>0</v>
      </c>
      <c r="AH42" s="48">
        <f t="shared" si="14"/>
        <v>0</v>
      </c>
      <c r="AI42" s="101">
        <f t="shared" si="15"/>
        <v>0</v>
      </c>
      <c r="AJ42" s="49">
        <f t="shared" si="2"/>
        <v>0</v>
      </c>
      <c r="AK42" s="49">
        <f t="shared" si="16"/>
        <v>0</v>
      </c>
    </row>
    <row r="43" spans="1:37" s="12" customFormat="1" ht="45" customHeight="1">
      <c r="A43" s="117">
        <f t="shared" si="3"/>
        <v>31</v>
      </c>
      <c r="B43" s="118" t="str">
        <f t="shared" si="4"/>
        <v/>
      </c>
      <c r="C43" s="145"/>
      <c r="D43" s="23" t="str">
        <f t="shared" si="5"/>
        <v/>
      </c>
      <c r="E43" s="23" t="str">
        <f t="shared" si="17"/>
        <v/>
      </c>
      <c r="F43" s="146"/>
      <c r="G43" s="146"/>
      <c r="H43" s="147"/>
      <c r="I43" s="123" t="str">
        <f t="shared" si="6"/>
        <v/>
      </c>
      <c r="J43" s="148"/>
      <c r="K43" s="149" t="str">
        <f t="shared" si="7"/>
        <v/>
      </c>
      <c r="L43" s="150"/>
      <c r="M43" s="150"/>
      <c r="N43" s="149" t="str">
        <f t="shared" si="8"/>
        <v/>
      </c>
      <c r="O43" s="150"/>
      <c r="P43" s="150"/>
      <c r="Q43" s="149" t="str">
        <f t="shared" si="9"/>
        <v/>
      </c>
      <c r="R43" s="150"/>
      <c r="S43" s="150"/>
      <c r="T43" s="151"/>
      <c r="U43" s="75" t="str">
        <f t="shared" si="10"/>
        <v/>
      </c>
      <c r="V43" s="128" t="str">
        <f t="shared" si="11"/>
        <v/>
      </c>
      <c r="W43" s="152"/>
      <c r="X43" s="153"/>
      <c r="Y43" s="129" t="str">
        <f t="shared" si="12"/>
        <v/>
      </c>
      <c r="Z43" s="64" t="str">
        <f>IF(AND($AG43=0,$AJ43=1,$AK43=0),プルダウン!$A$6,"")</f>
        <v/>
      </c>
      <c r="AA43" s="46" t="str">
        <f>IF(AND($AG43=0,$AJ43=1,$AK43=0),プルダウン!$B$6,"")</f>
        <v/>
      </c>
      <c r="AB43" s="131"/>
      <c r="AC43" s="48" t="str" cm="1">
        <f t="array" ref="AC43">IF($C43="","",_xlfn.IFS($T43="中間期",1,$T43="夏期",2,$T43="冬期",3,$T43="",0))</f>
        <v/>
      </c>
      <c r="AD43" s="154" t="str" cm="1">
        <f t="array" ref="AD43">IF($C43="","",_xlfn.IFS($T43="中間期",$L43,$T43="夏期",$O43,$T43="冬期",$R43,$T43="",""))</f>
        <v/>
      </c>
      <c r="AE43" s="154" t="str" cm="1">
        <f t="array" ref="AE43">IF($C43="","",_xlfn.IFS($T43="中間期",$M43,$T43="夏期",$P43,$T43="冬期",$S43,$T43="",""))</f>
        <v/>
      </c>
      <c r="AF43" s="48" t="str">
        <f t="shared" si="1"/>
        <v/>
      </c>
      <c r="AG43" s="48">
        <f t="shared" si="13"/>
        <v>0</v>
      </c>
      <c r="AH43" s="48">
        <f t="shared" si="14"/>
        <v>0</v>
      </c>
      <c r="AI43" s="101">
        <f t="shared" si="15"/>
        <v>0</v>
      </c>
      <c r="AJ43" s="49">
        <f t="shared" si="2"/>
        <v>0</v>
      </c>
      <c r="AK43" s="49">
        <f t="shared" si="16"/>
        <v>0</v>
      </c>
    </row>
    <row r="44" spans="1:37" s="12" customFormat="1" ht="45" customHeight="1">
      <c r="A44" s="117">
        <f t="shared" si="3"/>
        <v>32</v>
      </c>
      <c r="B44" s="118" t="str">
        <f t="shared" si="4"/>
        <v/>
      </c>
      <c r="C44" s="145"/>
      <c r="D44" s="23" t="str">
        <f t="shared" si="5"/>
        <v/>
      </c>
      <c r="E44" s="23" t="str">
        <f t="shared" si="17"/>
        <v/>
      </c>
      <c r="F44" s="146"/>
      <c r="G44" s="146"/>
      <c r="H44" s="147"/>
      <c r="I44" s="123" t="str">
        <f t="shared" si="6"/>
        <v/>
      </c>
      <c r="J44" s="148"/>
      <c r="K44" s="149" t="str">
        <f t="shared" si="7"/>
        <v/>
      </c>
      <c r="L44" s="150"/>
      <c r="M44" s="150"/>
      <c r="N44" s="149" t="str">
        <f t="shared" si="8"/>
        <v/>
      </c>
      <c r="O44" s="150"/>
      <c r="P44" s="150"/>
      <c r="Q44" s="149" t="str">
        <f t="shared" si="9"/>
        <v/>
      </c>
      <c r="R44" s="150"/>
      <c r="S44" s="150"/>
      <c r="T44" s="151"/>
      <c r="U44" s="75" t="str">
        <f t="shared" si="10"/>
        <v/>
      </c>
      <c r="V44" s="128" t="str">
        <f t="shared" si="11"/>
        <v/>
      </c>
      <c r="W44" s="152"/>
      <c r="X44" s="153"/>
      <c r="Y44" s="129" t="str">
        <f t="shared" si="12"/>
        <v/>
      </c>
      <c r="Z44" s="64" t="str">
        <f>IF(AND($AG44=0,$AJ44=1,$AK44=0),プルダウン!$A$6,"")</f>
        <v/>
      </c>
      <c r="AA44" s="46" t="str">
        <f>IF(AND($AG44=0,$AJ44=1,$AK44=0),プルダウン!$B$6,"")</f>
        <v/>
      </c>
      <c r="AB44" s="131"/>
      <c r="AC44" s="48" t="str" cm="1">
        <f t="array" ref="AC44">IF($C44="","",_xlfn.IFS($T44="中間期",1,$T44="夏期",2,$T44="冬期",3,$T44="",0))</f>
        <v/>
      </c>
      <c r="AD44" s="154" t="str" cm="1">
        <f t="array" ref="AD44">IF($C44="","",_xlfn.IFS($T44="中間期",$L44,$T44="夏期",$O44,$T44="冬期",$R44,$T44="",""))</f>
        <v/>
      </c>
      <c r="AE44" s="154" t="str" cm="1">
        <f t="array" ref="AE44">IF($C44="","",_xlfn.IFS($T44="中間期",$M44,$T44="夏期",$P44,$T44="冬期",$S44,$T44="",""))</f>
        <v/>
      </c>
      <c r="AF44" s="48" t="str">
        <f t="shared" si="1"/>
        <v/>
      </c>
      <c r="AG44" s="48">
        <f t="shared" si="13"/>
        <v>0</v>
      </c>
      <c r="AH44" s="48">
        <f t="shared" si="14"/>
        <v>0</v>
      </c>
      <c r="AI44" s="101">
        <f t="shared" si="15"/>
        <v>0</v>
      </c>
      <c r="AJ44" s="49">
        <f t="shared" si="2"/>
        <v>0</v>
      </c>
      <c r="AK44" s="49">
        <f t="shared" si="16"/>
        <v>0</v>
      </c>
    </row>
    <row r="45" spans="1:37" s="12" customFormat="1" ht="45" customHeight="1">
      <c r="A45" s="117">
        <f t="shared" si="3"/>
        <v>33</v>
      </c>
      <c r="B45" s="118" t="str">
        <f t="shared" si="4"/>
        <v/>
      </c>
      <c r="C45" s="145"/>
      <c r="D45" s="23" t="str">
        <f t="shared" si="5"/>
        <v/>
      </c>
      <c r="E45" s="23" t="str">
        <f t="shared" si="17"/>
        <v/>
      </c>
      <c r="F45" s="146"/>
      <c r="G45" s="146"/>
      <c r="H45" s="147"/>
      <c r="I45" s="123" t="str">
        <f t="shared" si="6"/>
        <v/>
      </c>
      <c r="J45" s="148"/>
      <c r="K45" s="149" t="str">
        <f t="shared" si="7"/>
        <v/>
      </c>
      <c r="L45" s="150"/>
      <c r="M45" s="150"/>
      <c r="N45" s="149" t="str">
        <f t="shared" si="8"/>
        <v/>
      </c>
      <c r="O45" s="150"/>
      <c r="P45" s="150"/>
      <c r="Q45" s="149" t="str">
        <f t="shared" si="9"/>
        <v/>
      </c>
      <c r="R45" s="150"/>
      <c r="S45" s="150"/>
      <c r="T45" s="151"/>
      <c r="U45" s="75" t="str">
        <f t="shared" si="10"/>
        <v/>
      </c>
      <c r="V45" s="128" t="str">
        <f t="shared" si="11"/>
        <v/>
      </c>
      <c r="W45" s="152"/>
      <c r="X45" s="153"/>
      <c r="Y45" s="129" t="str">
        <f t="shared" si="12"/>
        <v/>
      </c>
      <c r="Z45" s="64" t="str">
        <f>IF(AND($AG45=0,$AJ45=1,$AK45=0),プルダウン!$A$6,"")</f>
        <v/>
      </c>
      <c r="AA45" s="46" t="str">
        <f>IF(AND($AG45=0,$AJ45=1,$AK45=0),プルダウン!$B$6,"")</f>
        <v/>
      </c>
      <c r="AB45" s="131"/>
      <c r="AC45" s="48" t="str" cm="1">
        <f t="array" ref="AC45">IF($C45="","",_xlfn.IFS($T45="中間期",1,$T45="夏期",2,$T45="冬期",3,$T45="",0))</f>
        <v/>
      </c>
      <c r="AD45" s="154" t="str" cm="1">
        <f t="array" ref="AD45">IF($C45="","",_xlfn.IFS($T45="中間期",$L45,$T45="夏期",$O45,$T45="冬期",$R45,$T45="",""))</f>
        <v/>
      </c>
      <c r="AE45" s="154" t="str" cm="1">
        <f t="array" ref="AE45">IF($C45="","",_xlfn.IFS($T45="中間期",$M45,$T45="夏期",$P45,$T45="冬期",$S45,$T45="",""))</f>
        <v/>
      </c>
      <c r="AF45" s="48" t="str">
        <f t="shared" si="1"/>
        <v/>
      </c>
      <c r="AG45" s="48">
        <f t="shared" si="13"/>
        <v>0</v>
      </c>
      <c r="AH45" s="48">
        <f t="shared" si="14"/>
        <v>0</v>
      </c>
      <c r="AI45" s="101">
        <f t="shared" si="15"/>
        <v>0</v>
      </c>
      <c r="AJ45" s="49">
        <f t="shared" si="2"/>
        <v>0</v>
      </c>
      <c r="AK45" s="49">
        <f t="shared" si="16"/>
        <v>0</v>
      </c>
    </row>
    <row r="46" spans="1:37" s="12" customFormat="1" ht="45" customHeight="1">
      <c r="A46" s="117">
        <f t="shared" si="3"/>
        <v>34</v>
      </c>
      <c r="B46" s="118" t="str">
        <f t="shared" si="4"/>
        <v/>
      </c>
      <c r="C46" s="145"/>
      <c r="D46" s="23" t="str">
        <f t="shared" si="5"/>
        <v/>
      </c>
      <c r="E46" s="23" t="str">
        <f t="shared" si="17"/>
        <v/>
      </c>
      <c r="F46" s="146"/>
      <c r="G46" s="146"/>
      <c r="H46" s="147"/>
      <c r="I46" s="123" t="str">
        <f t="shared" si="6"/>
        <v/>
      </c>
      <c r="J46" s="148"/>
      <c r="K46" s="149" t="str">
        <f t="shared" si="7"/>
        <v/>
      </c>
      <c r="L46" s="150"/>
      <c r="M46" s="150"/>
      <c r="N46" s="149" t="str">
        <f t="shared" si="8"/>
        <v/>
      </c>
      <c r="O46" s="150"/>
      <c r="P46" s="150"/>
      <c r="Q46" s="149" t="str">
        <f t="shared" si="9"/>
        <v/>
      </c>
      <c r="R46" s="150"/>
      <c r="S46" s="150"/>
      <c r="T46" s="151"/>
      <c r="U46" s="75" t="str">
        <f t="shared" si="10"/>
        <v/>
      </c>
      <c r="V46" s="128" t="str">
        <f t="shared" si="11"/>
        <v/>
      </c>
      <c r="W46" s="152"/>
      <c r="X46" s="153"/>
      <c r="Y46" s="129" t="str">
        <f t="shared" si="12"/>
        <v/>
      </c>
      <c r="Z46" s="64" t="str">
        <f>IF(AND($AG46=0,$AJ46=1,$AK46=0),プルダウン!$A$6,"")</f>
        <v/>
      </c>
      <c r="AA46" s="46" t="str">
        <f>IF(AND($AG46=0,$AJ46=1,$AK46=0),プルダウン!$B$6,"")</f>
        <v/>
      </c>
      <c r="AB46" s="131"/>
      <c r="AC46" s="48" t="str" cm="1">
        <f t="array" ref="AC46">IF($C46="","",_xlfn.IFS($T46="中間期",1,$T46="夏期",2,$T46="冬期",3,$T46="",0))</f>
        <v/>
      </c>
      <c r="AD46" s="154" t="str" cm="1">
        <f t="array" ref="AD46">IF($C46="","",_xlfn.IFS($T46="中間期",$L46,$T46="夏期",$O46,$T46="冬期",$R46,$T46="",""))</f>
        <v/>
      </c>
      <c r="AE46" s="154" t="str" cm="1">
        <f t="array" ref="AE46">IF($C46="","",_xlfn.IFS($T46="中間期",$M46,$T46="夏期",$P46,$T46="冬期",$S46,$T46="",""))</f>
        <v/>
      </c>
      <c r="AF46" s="48" t="str">
        <f t="shared" si="1"/>
        <v/>
      </c>
      <c r="AG46" s="48">
        <f t="shared" si="13"/>
        <v>0</v>
      </c>
      <c r="AH46" s="48">
        <f t="shared" si="14"/>
        <v>0</v>
      </c>
      <c r="AI46" s="101">
        <f t="shared" si="15"/>
        <v>0</v>
      </c>
      <c r="AJ46" s="49">
        <f t="shared" si="2"/>
        <v>0</v>
      </c>
      <c r="AK46" s="49">
        <f t="shared" si="16"/>
        <v>0</v>
      </c>
    </row>
    <row r="47" spans="1:37" s="12" customFormat="1" ht="45" customHeight="1">
      <c r="A47" s="117">
        <f t="shared" si="3"/>
        <v>35</v>
      </c>
      <c r="B47" s="118" t="str">
        <f t="shared" si="4"/>
        <v/>
      </c>
      <c r="C47" s="145"/>
      <c r="D47" s="23" t="str">
        <f t="shared" si="5"/>
        <v/>
      </c>
      <c r="E47" s="23" t="str">
        <f t="shared" si="17"/>
        <v/>
      </c>
      <c r="F47" s="146"/>
      <c r="G47" s="146"/>
      <c r="H47" s="147"/>
      <c r="I47" s="123" t="str">
        <f t="shared" si="6"/>
        <v/>
      </c>
      <c r="J47" s="148"/>
      <c r="K47" s="149" t="str">
        <f t="shared" si="7"/>
        <v/>
      </c>
      <c r="L47" s="150"/>
      <c r="M47" s="150"/>
      <c r="N47" s="149" t="str">
        <f t="shared" si="8"/>
        <v/>
      </c>
      <c r="O47" s="150"/>
      <c r="P47" s="150"/>
      <c r="Q47" s="149" t="str">
        <f t="shared" si="9"/>
        <v/>
      </c>
      <c r="R47" s="150"/>
      <c r="S47" s="150"/>
      <c r="T47" s="151"/>
      <c r="U47" s="75" t="str">
        <f t="shared" si="10"/>
        <v/>
      </c>
      <c r="V47" s="128" t="str">
        <f t="shared" si="11"/>
        <v/>
      </c>
      <c r="W47" s="152"/>
      <c r="X47" s="153"/>
      <c r="Y47" s="129" t="str">
        <f t="shared" si="12"/>
        <v/>
      </c>
      <c r="Z47" s="64" t="str">
        <f>IF(AND($AG47=0,$AJ47=1,$AK47=0),プルダウン!$A$6,"")</f>
        <v/>
      </c>
      <c r="AA47" s="46" t="str">
        <f>IF(AND($AG47=0,$AJ47=1,$AK47=0),プルダウン!$B$6,"")</f>
        <v/>
      </c>
      <c r="AB47" s="131"/>
      <c r="AC47" s="48" t="str" cm="1">
        <f t="array" ref="AC47">IF($C47="","",_xlfn.IFS($T47="中間期",1,$T47="夏期",2,$T47="冬期",3,$T47="",0))</f>
        <v/>
      </c>
      <c r="AD47" s="154" t="str" cm="1">
        <f t="array" ref="AD47">IF($C47="","",_xlfn.IFS($T47="中間期",$L47,$T47="夏期",$O47,$T47="冬期",$R47,$T47="",""))</f>
        <v/>
      </c>
      <c r="AE47" s="154" t="str" cm="1">
        <f t="array" ref="AE47">IF($C47="","",_xlfn.IFS($T47="中間期",$M47,$T47="夏期",$P47,$T47="冬期",$S47,$T47="",""))</f>
        <v/>
      </c>
      <c r="AF47" s="48" t="str">
        <f t="shared" si="1"/>
        <v/>
      </c>
      <c r="AG47" s="48">
        <f t="shared" si="13"/>
        <v>0</v>
      </c>
      <c r="AH47" s="48">
        <f t="shared" si="14"/>
        <v>0</v>
      </c>
      <c r="AI47" s="101">
        <f t="shared" si="15"/>
        <v>0</v>
      </c>
      <c r="AJ47" s="49">
        <f t="shared" si="2"/>
        <v>0</v>
      </c>
      <c r="AK47" s="49">
        <f t="shared" si="16"/>
        <v>0</v>
      </c>
    </row>
    <row r="48" spans="1:37" s="12" customFormat="1" ht="45" customHeight="1">
      <c r="A48" s="117">
        <f t="shared" si="3"/>
        <v>36</v>
      </c>
      <c r="B48" s="118" t="str">
        <f t="shared" si="4"/>
        <v/>
      </c>
      <c r="C48" s="145"/>
      <c r="D48" s="23" t="str">
        <f t="shared" si="5"/>
        <v/>
      </c>
      <c r="E48" s="23" t="str">
        <f t="shared" si="17"/>
        <v/>
      </c>
      <c r="F48" s="146"/>
      <c r="G48" s="146"/>
      <c r="H48" s="147"/>
      <c r="I48" s="123" t="str">
        <f t="shared" si="6"/>
        <v/>
      </c>
      <c r="J48" s="148"/>
      <c r="K48" s="149" t="str">
        <f t="shared" si="7"/>
        <v/>
      </c>
      <c r="L48" s="150"/>
      <c r="M48" s="150"/>
      <c r="N48" s="149" t="str">
        <f t="shared" si="8"/>
        <v/>
      </c>
      <c r="O48" s="150"/>
      <c r="P48" s="150"/>
      <c r="Q48" s="149" t="str">
        <f t="shared" si="9"/>
        <v/>
      </c>
      <c r="R48" s="150"/>
      <c r="S48" s="150"/>
      <c r="T48" s="151"/>
      <c r="U48" s="75" t="str">
        <f t="shared" si="10"/>
        <v/>
      </c>
      <c r="V48" s="128" t="str">
        <f t="shared" si="11"/>
        <v/>
      </c>
      <c r="W48" s="152"/>
      <c r="X48" s="153"/>
      <c r="Y48" s="129" t="str">
        <f t="shared" si="12"/>
        <v/>
      </c>
      <c r="Z48" s="64" t="str">
        <f>IF(AND($AG48=0,$AJ48=1,$AK48=0),プルダウン!$A$6,"")</f>
        <v/>
      </c>
      <c r="AA48" s="46" t="str">
        <f>IF(AND($AG48=0,$AJ48=1,$AK48=0),プルダウン!$B$6,"")</f>
        <v/>
      </c>
      <c r="AB48" s="131"/>
      <c r="AC48" s="48" t="str" cm="1">
        <f t="array" ref="AC48">IF($C48="","",_xlfn.IFS($T48="中間期",1,$T48="夏期",2,$T48="冬期",3,$T48="",0))</f>
        <v/>
      </c>
      <c r="AD48" s="154" t="str" cm="1">
        <f t="array" ref="AD48">IF($C48="","",_xlfn.IFS($T48="中間期",$L48,$T48="夏期",$O48,$T48="冬期",$R48,$T48="",""))</f>
        <v/>
      </c>
      <c r="AE48" s="154" t="str" cm="1">
        <f t="array" ref="AE48">IF($C48="","",_xlfn.IFS($T48="中間期",$M48,$T48="夏期",$P48,$T48="冬期",$S48,$T48="",""))</f>
        <v/>
      </c>
      <c r="AF48" s="48" t="str">
        <f t="shared" si="1"/>
        <v/>
      </c>
      <c r="AG48" s="48">
        <f t="shared" si="13"/>
        <v>0</v>
      </c>
      <c r="AH48" s="48">
        <f t="shared" si="14"/>
        <v>0</v>
      </c>
      <c r="AI48" s="101">
        <f t="shared" si="15"/>
        <v>0</v>
      </c>
      <c r="AJ48" s="49">
        <f t="shared" si="2"/>
        <v>0</v>
      </c>
      <c r="AK48" s="49">
        <f t="shared" si="16"/>
        <v>0</v>
      </c>
    </row>
    <row r="49" spans="1:43" s="12" customFormat="1" ht="45" customHeight="1">
      <c r="A49" s="117">
        <f t="shared" si="3"/>
        <v>37</v>
      </c>
      <c r="B49" s="118" t="str">
        <f t="shared" si="4"/>
        <v/>
      </c>
      <c r="C49" s="145"/>
      <c r="D49" s="23" t="str">
        <f t="shared" si="5"/>
        <v/>
      </c>
      <c r="E49" s="23" t="str">
        <f t="shared" si="17"/>
        <v/>
      </c>
      <c r="F49" s="146"/>
      <c r="G49" s="146"/>
      <c r="H49" s="147"/>
      <c r="I49" s="123" t="str">
        <f t="shared" si="6"/>
        <v/>
      </c>
      <c r="J49" s="148"/>
      <c r="K49" s="149" t="str">
        <f t="shared" si="7"/>
        <v/>
      </c>
      <c r="L49" s="150"/>
      <c r="M49" s="150"/>
      <c r="N49" s="149" t="str">
        <f t="shared" si="8"/>
        <v/>
      </c>
      <c r="O49" s="150"/>
      <c r="P49" s="150"/>
      <c r="Q49" s="149" t="str">
        <f t="shared" si="9"/>
        <v/>
      </c>
      <c r="R49" s="150"/>
      <c r="S49" s="150"/>
      <c r="T49" s="151"/>
      <c r="U49" s="75" t="str">
        <f t="shared" si="10"/>
        <v/>
      </c>
      <c r="V49" s="128" t="str">
        <f t="shared" si="11"/>
        <v/>
      </c>
      <c r="W49" s="152"/>
      <c r="X49" s="153"/>
      <c r="Y49" s="129" t="str">
        <f t="shared" si="12"/>
        <v/>
      </c>
      <c r="Z49" s="64" t="str">
        <f>IF(AND($AG49=0,$AJ49=1,$AK49=0),プルダウン!$A$6,"")</f>
        <v/>
      </c>
      <c r="AA49" s="46" t="str">
        <f>IF(AND($AG49=0,$AJ49=1,$AK49=0),プルダウン!$B$6,"")</f>
        <v/>
      </c>
      <c r="AB49" s="131"/>
      <c r="AC49" s="48" t="str" cm="1">
        <f t="array" ref="AC49">IF($C49="","",_xlfn.IFS($T49="中間期",1,$T49="夏期",2,$T49="冬期",3,$T49="",0))</f>
        <v/>
      </c>
      <c r="AD49" s="154" t="str" cm="1">
        <f t="array" ref="AD49">IF($C49="","",_xlfn.IFS($T49="中間期",$L49,$T49="夏期",$O49,$T49="冬期",$R49,$T49="",""))</f>
        <v/>
      </c>
      <c r="AE49" s="154" t="str" cm="1">
        <f t="array" ref="AE49">IF($C49="","",_xlfn.IFS($T49="中間期",$M49,$T49="夏期",$P49,$T49="冬期",$S49,$T49="",""))</f>
        <v/>
      </c>
      <c r="AF49" s="48" t="str">
        <f t="shared" si="1"/>
        <v/>
      </c>
      <c r="AG49" s="48">
        <f t="shared" si="13"/>
        <v>0</v>
      </c>
      <c r="AH49" s="48">
        <f t="shared" si="14"/>
        <v>0</v>
      </c>
      <c r="AI49" s="101">
        <f t="shared" si="15"/>
        <v>0</v>
      </c>
      <c r="AJ49" s="49">
        <f t="shared" si="2"/>
        <v>0</v>
      </c>
      <c r="AK49" s="49">
        <f t="shared" si="16"/>
        <v>0</v>
      </c>
    </row>
    <row r="50" spans="1:43" s="12" customFormat="1" ht="45" customHeight="1">
      <c r="A50" s="117">
        <f t="shared" si="3"/>
        <v>38</v>
      </c>
      <c r="B50" s="118" t="str">
        <f t="shared" si="4"/>
        <v/>
      </c>
      <c r="C50" s="145"/>
      <c r="D50" s="23" t="str">
        <f t="shared" si="5"/>
        <v/>
      </c>
      <c r="E50" s="23" t="str">
        <f t="shared" si="17"/>
        <v/>
      </c>
      <c r="F50" s="146"/>
      <c r="G50" s="146"/>
      <c r="H50" s="147"/>
      <c r="I50" s="123" t="str">
        <f t="shared" si="6"/>
        <v/>
      </c>
      <c r="J50" s="148"/>
      <c r="K50" s="149" t="str">
        <f t="shared" si="7"/>
        <v/>
      </c>
      <c r="L50" s="150"/>
      <c r="M50" s="150"/>
      <c r="N50" s="149" t="str">
        <f t="shared" si="8"/>
        <v/>
      </c>
      <c r="O50" s="150"/>
      <c r="P50" s="150"/>
      <c r="Q50" s="149" t="str">
        <f t="shared" si="9"/>
        <v/>
      </c>
      <c r="R50" s="150"/>
      <c r="S50" s="150"/>
      <c r="T50" s="151"/>
      <c r="U50" s="75" t="str">
        <f t="shared" si="10"/>
        <v/>
      </c>
      <c r="V50" s="128" t="str">
        <f t="shared" si="11"/>
        <v/>
      </c>
      <c r="W50" s="152"/>
      <c r="X50" s="153"/>
      <c r="Y50" s="129" t="str">
        <f t="shared" si="12"/>
        <v/>
      </c>
      <c r="Z50" s="64" t="str">
        <f>IF(AND($AG50=0,$AJ50=1,$AK50=0),プルダウン!$A$6,"")</f>
        <v/>
      </c>
      <c r="AA50" s="46" t="str">
        <f>IF(AND($AG50=0,$AJ50=1,$AK50=0),プルダウン!$B$6,"")</f>
        <v/>
      </c>
      <c r="AB50" s="131"/>
      <c r="AC50" s="48" t="str" cm="1">
        <f t="array" ref="AC50">IF($C50="","",_xlfn.IFS($T50="中間期",1,$T50="夏期",2,$T50="冬期",3,$T50="",0))</f>
        <v/>
      </c>
      <c r="AD50" s="154" t="str" cm="1">
        <f t="array" ref="AD50">IF($C50="","",_xlfn.IFS($T50="中間期",$L50,$T50="夏期",$O50,$T50="冬期",$R50,$T50="",""))</f>
        <v/>
      </c>
      <c r="AE50" s="154" t="str" cm="1">
        <f t="array" ref="AE50">IF($C50="","",_xlfn.IFS($T50="中間期",$M50,$T50="夏期",$P50,$T50="冬期",$S50,$T50="",""))</f>
        <v/>
      </c>
      <c r="AF50" s="48" t="str">
        <f t="shared" si="1"/>
        <v/>
      </c>
      <c r="AG50" s="48">
        <f t="shared" si="13"/>
        <v>0</v>
      </c>
      <c r="AH50" s="48">
        <f t="shared" si="14"/>
        <v>0</v>
      </c>
      <c r="AI50" s="101">
        <f t="shared" si="15"/>
        <v>0</v>
      </c>
      <c r="AJ50" s="49">
        <f t="shared" si="2"/>
        <v>0</v>
      </c>
      <c r="AK50" s="49">
        <f t="shared" si="16"/>
        <v>0</v>
      </c>
    </row>
    <row r="51" spans="1:43" s="12" customFormat="1" ht="45" customHeight="1">
      <c r="A51" s="117">
        <f t="shared" si="3"/>
        <v>39</v>
      </c>
      <c r="B51" s="118" t="str">
        <f t="shared" si="4"/>
        <v/>
      </c>
      <c r="C51" s="145"/>
      <c r="D51" s="23" t="str">
        <f t="shared" si="5"/>
        <v/>
      </c>
      <c r="E51" s="23" t="str">
        <f t="shared" si="17"/>
        <v/>
      </c>
      <c r="F51" s="146"/>
      <c r="G51" s="146"/>
      <c r="H51" s="147"/>
      <c r="I51" s="123" t="str">
        <f t="shared" si="6"/>
        <v/>
      </c>
      <c r="J51" s="148"/>
      <c r="K51" s="149" t="str">
        <f t="shared" si="7"/>
        <v/>
      </c>
      <c r="L51" s="150"/>
      <c r="M51" s="150"/>
      <c r="N51" s="149" t="str">
        <f t="shared" si="8"/>
        <v/>
      </c>
      <c r="O51" s="150"/>
      <c r="P51" s="150"/>
      <c r="Q51" s="149" t="str">
        <f t="shared" si="9"/>
        <v/>
      </c>
      <c r="R51" s="150"/>
      <c r="S51" s="150"/>
      <c r="T51" s="151"/>
      <c r="U51" s="75" t="str">
        <f t="shared" si="10"/>
        <v/>
      </c>
      <c r="V51" s="128" t="str">
        <f t="shared" si="11"/>
        <v/>
      </c>
      <c r="W51" s="152"/>
      <c r="X51" s="153"/>
      <c r="Y51" s="129" t="str">
        <f t="shared" si="12"/>
        <v/>
      </c>
      <c r="Z51" s="64" t="str">
        <f>IF(AND($AG51=0,$AJ51=1,$AK51=0),プルダウン!$A$6,"")</f>
        <v/>
      </c>
      <c r="AA51" s="46" t="str">
        <f>IF(AND($AG51=0,$AJ51=1,$AK51=0),プルダウン!$B$6,"")</f>
        <v/>
      </c>
      <c r="AB51" s="131"/>
      <c r="AC51" s="48" t="str" cm="1">
        <f t="array" ref="AC51">IF($C51="","",_xlfn.IFS($T51="中間期",1,$T51="夏期",2,$T51="冬期",3,$T51="",0))</f>
        <v/>
      </c>
      <c r="AD51" s="154" t="str" cm="1">
        <f t="array" ref="AD51">IF($C51="","",_xlfn.IFS($T51="中間期",$L51,$T51="夏期",$O51,$T51="冬期",$R51,$T51="",""))</f>
        <v/>
      </c>
      <c r="AE51" s="154" t="str" cm="1">
        <f t="array" ref="AE51">IF($C51="","",_xlfn.IFS($T51="中間期",$M51,$T51="夏期",$P51,$T51="冬期",$S51,$T51="",""))</f>
        <v/>
      </c>
      <c r="AF51" s="48" t="str">
        <f t="shared" si="1"/>
        <v/>
      </c>
      <c r="AG51" s="48">
        <f t="shared" si="13"/>
        <v>0</v>
      </c>
      <c r="AH51" s="48">
        <f t="shared" si="14"/>
        <v>0</v>
      </c>
      <c r="AI51" s="101">
        <f t="shared" si="15"/>
        <v>0</v>
      </c>
      <c r="AJ51" s="49">
        <f t="shared" si="2"/>
        <v>0</v>
      </c>
      <c r="AK51" s="49">
        <f t="shared" si="16"/>
        <v>0</v>
      </c>
    </row>
    <row r="52" spans="1:43" s="12" customFormat="1" ht="45" customHeight="1">
      <c r="A52" s="117">
        <f t="shared" si="3"/>
        <v>40</v>
      </c>
      <c r="B52" s="118" t="str">
        <f t="shared" si="4"/>
        <v/>
      </c>
      <c r="C52" s="145"/>
      <c r="D52" s="23" t="str">
        <f t="shared" si="5"/>
        <v/>
      </c>
      <c r="E52" s="23" t="str">
        <f t="shared" si="17"/>
        <v/>
      </c>
      <c r="F52" s="146"/>
      <c r="G52" s="146"/>
      <c r="H52" s="147"/>
      <c r="I52" s="123" t="str">
        <f t="shared" si="6"/>
        <v/>
      </c>
      <c r="J52" s="148"/>
      <c r="K52" s="149" t="str">
        <f t="shared" si="7"/>
        <v/>
      </c>
      <c r="L52" s="150"/>
      <c r="M52" s="150"/>
      <c r="N52" s="149" t="str">
        <f t="shared" si="8"/>
        <v/>
      </c>
      <c r="O52" s="150"/>
      <c r="P52" s="150"/>
      <c r="Q52" s="149" t="str">
        <f t="shared" si="9"/>
        <v/>
      </c>
      <c r="R52" s="150"/>
      <c r="S52" s="150"/>
      <c r="T52" s="151"/>
      <c r="U52" s="75" t="str">
        <f t="shared" si="10"/>
        <v/>
      </c>
      <c r="V52" s="128" t="str">
        <f t="shared" si="11"/>
        <v/>
      </c>
      <c r="W52" s="152"/>
      <c r="X52" s="153"/>
      <c r="Y52" s="129" t="str">
        <f t="shared" si="12"/>
        <v/>
      </c>
      <c r="Z52" s="64" t="str">
        <f>IF(AND($AG52=0,$AJ52=1,$AK52=0),プルダウン!$A$6,"")</f>
        <v/>
      </c>
      <c r="AA52" s="46" t="str">
        <f>IF(AND($AG52=0,$AJ52=1,$AK52=0),プルダウン!$B$6,"")</f>
        <v/>
      </c>
      <c r="AB52" s="131"/>
      <c r="AC52" s="48" t="str" cm="1">
        <f t="array" ref="AC52">IF($C52="","",_xlfn.IFS($T52="中間期",1,$T52="夏期",2,$T52="冬期",3,$T52="",0))</f>
        <v/>
      </c>
      <c r="AD52" s="154" t="str" cm="1">
        <f t="array" ref="AD52">IF($C52="","",_xlfn.IFS($T52="中間期",$L52,$T52="夏期",$O52,$T52="冬期",$R52,$T52="",""))</f>
        <v/>
      </c>
      <c r="AE52" s="154" t="str" cm="1">
        <f t="array" ref="AE52">IF($C52="","",_xlfn.IFS($T52="中間期",$M52,$T52="夏期",$P52,$T52="冬期",$S52,$T52="",""))</f>
        <v/>
      </c>
      <c r="AF52" s="48" t="str">
        <f t="shared" si="1"/>
        <v/>
      </c>
      <c r="AG52" s="48">
        <f t="shared" si="13"/>
        <v>0</v>
      </c>
      <c r="AH52" s="48">
        <f t="shared" si="14"/>
        <v>0</v>
      </c>
      <c r="AI52" s="101">
        <f t="shared" si="15"/>
        <v>0</v>
      </c>
      <c r="AJ52" s="49">
        <f t="shared" si="2"/>
        <v>0</v>
      </c>
      <c r="AK52" s="49">
        <f t="shared" si="16"/>
        <v>0</v>
      </c>
    </row>
    <row r="53" spans="1:43" s="12" customFormat="1" ht="45" customHeight="1">
      <c r="A53" s="117">
        <f t="shared" si="3"/>
        <v>41</v>
      </c>
      <c r="B53" s="118" t="str">
        <f t="shared" si="4"/>
        <v/>
      </c>
      <c r="C53" s="145"/>
      <c r="D53" s="23" t="str">
        <f t="shared" si="5"/>
        <v/>
      </c>
      <c r="E53" s="23" t="str">
        <f t="shared" si="17"/>
        <v/>
      </c>
      <c r="F53" s="146"/>
      <c r="G53" s="146"/>
      <c r="H53" s="147"/>
      <c r="I53" s="123" t="str">
        <f t="shared" si="6"/>
        <v/>
      </c>
      <c r="J53" s="148"/>
      <c r="K53" s="149" t="str">
        <f t="shared" si="7"/>
        <v/>
      </c>
      <c r="L53" s="150"/>
      <c r="M53" s="150"/>
      <c r="N53" s="149" t="str">
        <f t="shared" si="8"/>
        <v/>
      </c>
      <c r="O53" s="150"/>
      <c r="P53" s="150"/>
      <c r="Q53" s="149" t="str">
        <f t="shared" si="9"/>
        <v/>
      </c>
      <c r="R53" s="150"/>
      <c r="S53" s="150"/>
      <c r="T53" s="151"/>
      <c r="U53" s="75" t="str">
        <f t="shared" si="10"/>
        <v/>
      </c>
      <c r="V53" s="128" t="str">
        <f t="shared" si="11"/>
        <v/>
      </c>
      <c r="W53" s="152"/>
      <c r="X53" s="153"/>
      <c r="Y53" s="129" t="str">
        <f t="shared" si="12"/>
        <v/>
      </c>
      <c r="Z53" s="64" t="str">
        <f>IF(AND($AG53=0,$AJ53=1,$AK53=0),プルダウン!$A$6,"")</f>
        <v/>
      </c>
      <c r="AA53" s="46" t="str">
        <f>IF(AND($AG53=0,$AJ53=1,$AK53=0),プルダウン!$B$6,"")</f>
        <v/>
      </c>
      <c r="AB53" s="131"/>
      <c r="AC53" s="48" t="str" cm="1">
        <f t="array" ref="AC53">IF($C53="","",_xlfn.IFS($T53="中間期",1,$T53="夏期",2,$T53="冬期",3,$T53="",0))</f>
        <v/>
      </c>
      <c r="AD53" s="154" t="str" cm="1">
        <f t="array" ref="AD53">IF($C53="","",_xlfn.IFS($T53="中間期",$L53,$T53="夏期",$O53,$T53="冬期",$R53,$T53="",""))</f>
        <v/>
      </c>
      <c r="AE53" s="154" t="str" cm="1">
        <f t="array" ref="AE53">IF($C53="","",_xlfn.IFS($T53="中間期",$M53,$T53="夏期",$P53,$T53="冬期",$S53,$T53="",""))</f>
        <v/>
      </c>
      <c r="AF53" s="48" t="str">
        <f t="shared" si="1"/>
        <v/>
      </c>
      <c r="AG53" s="48">
        <f t="shared" si="13"/>
        <v>0</v>
      </c>
      <c r="AH53" s="48">
        <f t="shared" si="14"/>
        <v>0</v>
      </c>
      <c r="AI53" s="101">
        <f t="shared" si="15"/>
        <v>0</v>
      </c>
      <c r="AJ53" s="49">
        <f t="shared" si="2"/>
        <v>0</v>
      </c>
      <c r="AK53" s="49">
        <f t="shared" si="16"/>
        <v>0</v>
      </c>
    </row>
    <row r="54" spans="1:43" s="12" customFormat="1" ht="45" customHeight="1">
      <c r="A54" s="117">
        <f t="shared" si="3"/>
        <v>42</v>
      </c>
      <c r="B54" s="118" t="str">
        <f t="shared" si="4"/>
        <v/>
      </c>
      <c r="C54" s="145"/>
      <c r="D54" s="23" t="str">
        <f t="shared" si="5"/>
        <v/>
      </c>
      <c r="E54" s="23" t="str">
        <f t="shared" si="17"/>
        <v/>
      </c>
      <c r="F54" s="146"/>
      <c r="G54" s="146"/>
      <c r="H54" s="147"/>
      <c r="I54" s="123" t="str">
        <f t="shared" si="6"/>
        <v/>
      </c>
      <c r="J54" s="148"/>
      <c r="K54" s="149" t="str">
        <f t="shared" si="7"/>
        <v/>
      </c>
      <c r="L54" s="150"/>
      <c r="M54" s="150"/>
      <c r="N54" s="149" t="str">
        <f t="shared" si="8"/>
        <v/>
      </c>
      <c r="O54" s="150"/>
      <c r="P54" s="150"/>
      <c r="Q54" s="149" t="str">
        <f t="shared" si="9"/>
        <v/>
      </c>
      <c r="R54" s="150"/>
      <c r="S54" s="150"/>
      <c r="T54" s="151"/>
      <c r="U54" s="75" t="str">
        <f t="shared" si="10"/>
        <v/>
      </c>
      <c r="V54" s="128" t="str">
        <f t="shared" si="11"/>
        <v/>
      </c>
      <c r="W54" s="152"/>
      <c r="X54" s="153"/>
      <c r="Y54" s="129" t="str">
        <f t="shared" si="12"/>
        <v/>
      </c>
      <c r="Z54" s="64" t="str">
        <f>IF(AND($AG54=0,$AJ54=1,$AK54=0),プルダウン!$A$6,"")</f>
        <v/>
      </c>
      <c r="AA54" s="46" t="str">
        <f>IF(AND($AG54=0,$AJ54=1,$AK54=0),プルダウン!$B$6,"")</f>
        <v/>
      </c>
      <c r="AB54" s="131"/>
      <c r="AC54" s="48" t="str" cm="1">
        <f t="array" ref="AC54">IF($C54="","",_xlfn.IFS($T54="中間期",1,$T54="夏期",2,$T54="冬期",3,$T54="",0))</f>
        <v/>
      </c>
      <c r="AD54" s="154" t="str" cm="1">
        <f t="array" ref="AD54">IF($C54="","",_xlfn.IFS($T54="中間期",$L54,$T54="夏期",$O54,$T54="冬期",$R54,$T54="",""))</f>
        <v/>
      </c>
      <c r="AE54" s="154" t="str" cm="1">
        <f t="array" ref="AE54">IF($C54="","",_xlfn.IFS($T54="中間期",$M54,$T54="夏期",$P54,$T54="冬期",$S54,$T54="",""))</f>
        <v/>
      </c>
      <c r="AF54" s="48" t="str">
        <f t="shared" si="1"/>
        <v/>
      </c>
      <c r="AG54" s="48">
        <f t="shared" si="13"/>
        <v>0</v>
      </c>
      <c r="AH54" s="48">
        <f t="shared" si="14"/>
        <v>0</v>
      </c>
      <c r="AI54" s="101">
        <f t="shared" si="15"/>
        <v>0</v>
      </c>
      <c r="AJ54" s="49">
        <f t="shared" si="2"/>
        <v>0</v>
      </c>
      <c r="AK54" s="49">
        <f t="shared" si="16"/>
        <v>0</v>
      </c>
    </row>
    <row r="55" spans="1:43" s="12" customFormat="1" ht="45" customHeight="1">
      <c r="A55" s="117">
        <f t="shared" si="3"/>
        <v>43</v>
      </c>
      <c r="B55" s="118" t="str">
        <f t="shared" si="4"/>
        <v/>
      </c>
      <c r="C55" s="145"/>
      <c r="D55" s="23" t="str">
        <f t="shared" si="5"/>
        <v/>
      </c>
      <c r="E55" s="23" t="str">
        <f t="shared" si="17"/>
        <v/>
      </c>
      <c r="F55" s="146"/>
      <c r="G55" s="146"/>
      <c r="H55" s="147"/>
      <c r="I55" s="123" t="str">
        <f t="shared" si="6"/>
        <v/>
      </c>
      <c r="J55" s="148"/>
      <c r="K55" s="149" t="str">
        <f t="shared" si="7"/>
        <v/>
      </c>
      <c r="L55" s="150"/>
      <c r="M55" s="150"/>
      <c r="N55" s="149" t="str">
        <f t="shared" si="8"/>
        <v/>
      </c>
      <c r="O55" s="150"/>
      <c r="P55" s="150"/>
      <c r="Q55" s="149" t="str">
        <f t="shared" si="9"/>
        <v/>
      </c>
      <c r="R55" s="150"/>
      <c r="S55" s="150"/>
      <c r="T55" s="151"/>
      <c r="U55" s="75" t="str">
        <f t="shared" si="10"/>
        <v/>
      </c>
      <c r="V55" s="128" t="str">
        <f t="shared" si="11"/>
        <v/>
      </c>
      <c r="W55" s="152"/>
      <c r="X55" s="153"/>
      <c r="Y55" s="129" t="str">
        <f t="shared" si="12"/>
        <v/>
      </c>
      <c r="Z55" s="64" t="str">
        <f>IF(AND($AG55=0,$AJ55=1,$AK55=0),プルダウン!$A$6,"")</f>
        <v/>
      </c>
      <c r="AA55" s="46" t="str">
        <f>IF(AND($AG55=0,$AJ55=1,$AK55=0),プルダウン!$B$6,"")</f>
        <v/>
      </c>
      <c r="AB55" s="131"/>
      <c r="AC55" s="48" t="str" cm="1">
        <f t="array" ref="AC55">IF($C55="","",_xlfn.IFS($T55="中間期",1,$T55="夏期",2,$T55="冬期",3,$T55="",0))</f>
        <v/>
      </c>
      <c r="AD55" s="154" t="str" cm="1">
        <f t="array" ref="AD55">IF($C55="","",_xlfn.IFS($T55="中間期",$L55,$T55="夏期",$O55,$T55="冬期",$R55,$T55="",""))</f>
        <v/>
      </c>
      <c r="AE55" s="154" t="str" cm="1">
        <f t="array" ref="AE55">IF($C55="","",_xlfn.IFS($T55="中間期",$M55,$T55="夏期",$P55,$T55="冬期",$S55,$T55="",""))</f>
        <v/>
      </c>
      <c r="AF55" s="48" t="str">
        <f t="shared" si="1"/>
        <v/>
      </c>
      <c r="AG55" s="48">
        <f t="shared" si="13"/>
        <v>0</v>
      </c>
      <c r="AH55" s="48">
        <f t="shared" si="14"/>
        <v>0</v>
      </c>
      <c r="AI55" s="101">
        <f t="shared" si="15"/>
        <v>0</v>
      </c>
      <c r="AJ55" s="49">
        <f t="shared" si="2"/>
        <v>0</v>
      </c>
      <c r="AK55" s="49">
        <f t="shared" si="16"/>
        <v>0</v>
      </c>
    </row>
    <row r="56" spans="1:43" s="12" customFormat="1" ht="45" customHeight="1">
      <c r="A56" s="117">
        <f t="shared" si="3"/>
        <v>44</v>
      </c>
      <c r="B56" s="118" t="str">
        <f t="shared" si="4"/>
        <v/>
      </c>
      <c r="C56" s="145"/>
      <c r="D56" s="23" t="str">
        <f t="shared" si="5"/>
        <v/>
      </c>
      <c r="E56" s="23" t="str">
        <f t="shared" si="17"/>
        <v/>
      </c>
      <c r="F56" s="146"/>
      <c r="G56" s="146"/>
      <c r="H56" s="147"/>
      <c r="I56" s="123" t="str">
        <f t="shared" si="6"/>
        <v/>
      </c>
      <c r="J56" s="148"/>
      <c r="K56" s="149" t="str">
        <f t="shared" si="7"/>
        <v/>
      </c>
      <c r="L56" s="150"/>
      <c r="M56" s="150"/>
      <c r="N56" s="149" t="str">
        <f t="shared" si="8"/>
        <v/>
      </c>
      <c r="O56" s="150"/>
      <c r="P56" s="150"/>
      <c r="Q56" s="149" t="str">
        <f t="shared" si="9"/>
        <v/>
      </c>
      <c r="R56" s="150"/>
      <c r="S56" s="150"/>
      <c r="T56" s="151"/>
      <c r="U56" s="75" t="str">
        <f t="shared" si="10"/>
        <v/>
      </c>
      <c r="V56" s="128" t="str">
        <f t="shared" si="11"/>
        <v/>
      </c>
      <c r="W56" s="152"/>
      <c r="X56" s="153"/>
      <c r="Y56" s="129" t="str">
        <f t="shared" si="12"/>
        <v/>
      </c>
      <c r="Z56" s="64" t="str">
        <f>IF(AND($AG56=0,$AJ56=1,$AK56=0),プルダウン!$A$6,"")</f>
        <v/>
      </c>
      <c r="AA56" s="46" t="str">
        <f>IF(AND($AG56=0,$AJ56=1,$AK56=0),プルダウン!$B$6,"")</f>
        <v/>
      </c>
      <c r="AB56" s="131"/>
      <c r="AC56" s="48" t="str" cm="1">
        <f t="array" ref="AC56">IF($C56="","",_xlfn.IFS($T56="中間期",1,$T56="夏期",2,$T56="冬期",3,$T56="",0))</f>
        <v/>
      </c>
      <c r="AD56" s="154" t="str" cm="1">
        <f t="array" ref="AD56">IF($C56="","",_xlfn.IFS($T56="中間期",$L56,$T56="夏期",$O56,$T56="冬期",$R56,$T56="",""))</f>
        <v/>
      </c>
      <c r="AE56" s="154" t="str" cm="1">
        <f t="array" ref="AE56">IF($C56="","",_xlfn.IFS($T56="中間期",$M56,$T56="夏期",$P56,$T56="冬期",$S56,$T56="",""))</f>
        <v/>
      </c>
      <c r="AF56" s="48" t="str">
        <f t="shared" si="1"/>
        <v/>
      </c>
      <c r="AG56" s="48">
        <f t="shared" si="13"/>
        <v>0</v>
      </c>
      <c r="AH56" s="48">
        <f t="shared" si="14"/>
        <v>0</v>
      </c>
      <c r="AI56" s="101">
        <f t="shared" si="15"/>
        <v>0</v>
      </c>
      <c r="AJ56" s="49">
        <f t="shared" si="2"/>
        <v>0</v>
      </c>
      <c r="AK56" s="49">
        <f t="shared" si="16"/>
        <v>0</v>
      </c>
    </row>
    <row r="57" spans="1:43" s="12" customFormat="1" ht="45" customHeight="1">
      <c r="A57" s="117">
        <f t="shared" si="3"/>
        <v>45</v>
      </c>
      <c r="B57" s="118" t="str">
        <f t="shared" si="4"/>
        <v/>
      </c>
      <c r="C57" s="145"/>
      <c r="D57" s="23" t="str">
        <f t="shared" si="5"/>
        <v/>
      </c>
      <c r="E57" s="23" t="str">
        <f t="shared" si="17"/>
        <v/>
      </c>
      <c r="F57" s="146"/>
      <c r="G57" s="146"/>
      <c r="H57" s="147"/>
      <c r="I57" s="123" t="str">
        <f t="shared" si="6"/>
        <v/>
      </c>
      <c r="J57" s="148"/>
      <c r="K57" s="149" t="str">
        <f t="shared" si="7"/>
        <v/>
      </c>
      <c r="L57" s="150"/>
      <c r="M57" s="150"/>
      <c r="N57" s="149" t="str">
        <f t="shared" si="8"/>
        <v/>
      </c>
      <c r="O57" s="150"/>
      <c r="P57" s="150"/>
      <c r="Q57" s="149" t="str">
        <f t="shared" si="9"/>
        <v/>
      </c>
      <c r="R57" s="150"/>
      <c r="S57" s="150"/>
      <c r="T57" s="151"/>
      <c r="U57" s="75" t="str">
        <f t="shared" si="10"/>
        <v/>
      </c>
      <c r="V57" s="128" t="str">
        <f t="shared" si="11"/>
        <v/>
      </c>
      <c r="W57" s="152"/>
      <c r="X57" s="153"/>
      <c r="Y57" s="129" t="str">
        <f t="shared" si="12"/>
        <v/>
      </c>
      <c r="Z57" s="64" t="str">
        <f>IF(AND($AG57=0,$AJ57=1,$AK57=0),プルダウン!$A$6,"")</f>
        <v/>
      </c>
      <c r="AA57" s="46" t="str">
        <f>IF(AND($AG57=0,$AJ57=1,$AK57=0),プルダウン!$B$6,"")</f>
        <v/>
      </c>
      <c r="AB57" s="131"/>
      <c r="AC57" s="48" t="str" cm="1">
        <f t="array" ref="AC57">IF($C57="","",_xlfn.IFS($T57="中間期",1,$T57="夏期",2,$T57="冬期",3,$T57="",0))</f>
        <v/>
      </c>
      <c r="AD57" s="154" t="str" cm="1">
        <f t="array" ref="AD57">IF($C57="","",_xlfn.IFS($T57="中間期",$L57,$T57="夏期",$O57,$T57="冬期",$R57,$T57="",""))</f>
        <v/>
      </c>
      <c r="AE57" s="154" t="str" cm="1">
        <f t="array" ref="AE57">IF($C57="","",_xlfn.IFS($T57="中間期",$M57,$T57="夏期",$P57,$T57="冬期",$S57,$T57="",""))</f>
        <v/>
      </c>
      <c r="AF57" s="48" t="str">
        <f t="shared" si="1"/>
        <v/>
      </c>
      <c r="AG57" s="48">
        <f t="shared" si="13"/>
        <v>0</v>
      </c>
      <c r="AH57" s="48">
        <f t="shared" si="14"/>
        <v>0</v>
      </c>
      <c r="AI57" s="101">
        <f t="shared" si="15"/>
        <v>0</v>
      </c>
      <c r="AJ57" s="49">
        <f t="shared" si="2"/>
        <v>0</v>
      </c>
      <c r="AK57" s="49">
        <f t="shared" si="16"/>
        <v>0</v>
      </c>
    </row>
    <row r="58" spans="1:43" s="12" customFormat="1" ht="45" customHeight="1">
      <c r="A58" s="117">
        <f t="shared" si="3"/>
        <v>46</v>
      </c>
      <c r="B58" s="118" t="str">
        <f t="shared" si="4"/>
        <v/>
      </c>
      <c r="C58" s="145"/>
      <c r="D58" s="23" t="str">
        <f t="shared" si="5"/>
        <v/>
      </c>
      <c r="E58" s="23" t="str">
        <f t="shared" si="17"/>
        <v/>
      </c>
      <c r="F58" s="146"/>
      <c r="G58" s="146"/>
      <c r="H58" s="147"/>
      <c r="I58" s="123" t="str">
        <f t="shared" si="6"/>
        <v/>
      </c>
      <c r="J58" s="148"/>
      <c r="K58" s="149" t="str">
        <f t="shared" si="7"/>
        <v/>
      </c>
      <c r="L58" s="150"/>
      <c r="M58" s="150"/>
      <c r="N58" s="149" t="str">
        <f t="shared" si="8"/>
        <v/>
      </c>
      <c r="O58" s="150"/>
      <c r="P58" s="150"/>
      <c r="Q58" s="149" t="str">
        <f t="shared" si="9"/>
        <v/>
      </c>
      <c r="R58" s="150"/>
      <c r="S58" s="150"/>
      <c r="T58" s="151"/>
      <c r="U58" s="75" t="str">
        <f t="shared" si="10"/>
        <v/>
      </c>
      <c r="V58" s="128" t="str">
        <f t="shared" si="11"/>
        <v/>
      </c>
      <c r="W58" s="152"/>
      <c r="X58" s="153"/>
      <c r="Y58" s="129" t="str">
        <f t="shared" si="12"/>
        <v/>
      </c>
      <c r="Z58" s="64" t="str">
        <f>IF(AND($AG58=0,$AJ58=1,$AK58=0),プルダウン!$A$6,"")</f>
        <v/>
      </c>
      <c r="AA58" s="46" t="str">
        <f>IF(AND($AG58=0,$AJ58=1,$AK58=0),プルダウン!$B$6,"")</f>
        <v/>
      </c>
      <c r="AB58" s="131"/>
      <c r="AC58" s="48" t="str" cm="1">
        <f t="array" ref="AC58">IF($C58="","",_xlfn.IFS($T58="中間期",1,$T58="夏期",2,$T58="冬期",3,$T58="",0))</f>
        <v/>
      </c>
      <c r="AD58" s="154" t="str" cm="1">
        <f t="array" ref="AD58">IF($C58="","",_xlfn.IFS($T58="中間期",$L58,$T58="夏期",$O58,$T58="冬期",$R58,$T58="",""))</f>
        <v/>
      </c>
      <c r="AE58" s="154" t="str" cm="1">
        <f t="array" ref="AE58">IF($C58="","",_xlfn.IFS($T58="中間期",$M58,$T58="夏期",$P58,$T58="冬期",$S58,$T58="",""))</f>
        <v/>
      </c>
      <c r="AF58" s="48" t="str">
        <f t="shared" si="1"/>
        <v/>
      </c>
      <c r="AG58" s="48">
        <f t="shared" si="13"/>
        <v>0</v>
      </c>
      <c r="AH58" s="48">
        <f t="shared" si="14"/>
        <v>0</v>
      </c>
      <c r="AI58" s="101">
        <f t="shared" si="15"/>
        <v>0</v>
      </c>
      <c r="AJ58" s="49">
        <f t="shared" si="2"/>
        <v>0</v>
      </c>
      <c r="AK58" s="49">
        <f t="shared" si="16"/>
        <v>0</v>
      </c>
    </row>
    <row r="59" spans="1:43" s="12" customFormat="1" ht="45" customHeight="1">
      <c r="A59" s="117">
        <f t="shared" si="3"/>
        <v>47</v>
      </c>
      <c r="B59" s="118" t="str">
        <f t="shared" si="4"/>
        <v/>
      </c>
      <c r="C59" s="145"/>
      <c r="D59" s="23" t="str">
        <f t="shared" si="5"/>
        <v/>
      </c>
      <c r="E59" s="23" t="str">
        <f t="shared" si="17"/>
        <v/>
      </c>
      <c r="F59" s="146"/>
      <c r="G59" s="146"/>
      <c r="H59" s="147"/>
      <c r="I59" s="123" t="str">
        <f t="shared" si="6"/>
        <v/>
      </c>
      <c r="J59" s="148"/>
      <c r="K59" s="149" t="str">
        <f t="shared" si="7"/>
        <v/>
      </c>
      <c r="L59" s="150"/>
      <c r="M59" s="150"/>
      <c r="N59" s="149" t="str">
        <f t="shared" si="8"/>
        <v/>
      </c>
      <c r="O59" s="150"/>
      <c r="P59" s="150"/>
      <c r="Q59" s="149" t="str">
        <f t="shared" si="9"/>
        <v/>
      </c>
      <c r="R59" s="150"/>
      <c r="S59" s="150"/>
      <c r="T59" s="151"/>
      <c r="U59" s="75" t="str">
        <f t="shared" si="10"/>
        <v/>
      </c>
      <c r="V59" s="128" t="str">
        <f t="shared" si="11"/>
        <v/>
      </c>
      <c r="W59" s="152"/>
      <c r="X59" s="153"/>
      <c r="Y59" s="129" t="str">
        <f t="shared" si="12"/>
        <v/>
      </c>
      <c r="Z59" s="64" t="str">
        <f>IF(AND($AG59=0,$AJ59=1,$AK59=0),プルダウン!$A$6,"")</f>
        <v/>
      </c>
      <c r="AA59" s="46" t="str">
        <f>IF(AND($AG59=0,$AJ59=1,$AK59=0),プルダウン!$B$6,"")</f>
        <v/>
      </c>
      <c r="AB59" s="131"/>
      <c r="AC59" s="48" t="str" cm="1">
        <f t="array" ref="AC59">IF($C59="","",_xlfn.IFS($T59="中間期",1,$T59="夏期",2,$T59="冬期",3,$T59="",0))</f>
        <v/>
      </c>
      <c r="AD59" s="154" t="str" cm="1">
        <f t="array" ref="AD59">IF($C59="","",_xlfn.IFS($T59="中間期",$L59,$T59="夏期",$O59,$T59="冬期",$R59,$T59="",""))</f>
        <v/>
      </c>
      <c r="AE59" s="154" t="str" cm="1">
        <f t="array" ref="AE59">IF($C59="","",_xlfn.IFS($T59="中間期",$M59,$T59="夏期",$P59,$T59="冬期",$S59,$T59="",""))</f>
        <v/>
      </c>
      <c r="AF59" s="48" t="str">
        <f t="shared" si="1"/>
        <v/>
      </c>
      <c r="AG59" s="48">
        <f t="shared" si="13"/>
        <v>0</v>
      </c>
      <c r="AH59" s="48">
        <f t="shared" si="14"/>
        <v>0</v>
      </c>
      <c r="AI59" s="101">
        <f t="shared" si="15"/>
        <v>0</v>
      </c>
      <c r="AJ59" s="49">
        <f t="shared" si="2"/>
        <v>0</v>
      </c>
      <c r="AK59" s="49">
        <f t="shared" si="16"/>
        <v>0</v>
      </c>
    </row>
    <row r="60" spans="1:43" s="12" customFormat="1" ht="45" customHeight="1">
      <c r="A60" s="117">
        <f t="shared" si="3"/>
        <v>48</v>
      </c>
      <c r="B60" s="118" t="str">
        <f t="shared" si="4"/>
        <v/>
      </c>
      <c r="C60" s="145"/>
      <c r="D60" s="23" t="str">
        <f t="shared" si="5"/>
        <v/>
      </c>
      <c r="E60" s="23" t="str">
        <f t="shared" si="17"/>
        <v/>
      </c>
      <c r="F60" s="146"/>
      <c r="G60" s="146"/>
      <c r="H60" s="147"/>
      <c r="I60" s="123" t="str">
        <f t="shared" si="6"/>
        <v/>
      </c>
      <c r="J60" s="148"/>
      <c r="K60" s="149" t="str">
        <f t="shared" si="7"/>
        <v/>
      </c>
      <c r="L60" s="150"/>
      <c r="M60" s="150"/>
      <c r="N60" s="149" t="str">
        <f t="shared" si="8"/>
        <v/>
      </c>
      <c r="O60" s="150"/>
      <c r="P60" s="150"/>
      <c r="Q60" s="149" t="str">
        <f t="shared" si="9"/>
        <v/>
      </c>
      <c r="R60" s="150"/>
      <c r="S60" s="150"/>
      <c r="T60" s="151"/>
      <c r="U60" s="75" t="str">
        <f t="shared" si="10"/>
        <v/>
      </c>
      <c r="V60" s="128" t="str">
        <f t="shared" si="11"/>
        <v/>
      </c>
      <c r="W60" s="152"/>
      <c r="X60" s="153"/>
      <c r="Y60" s="129" t="str">
        <f t="shared" si="12"/>
        <v/>
      </c>
      <c r="Z60" s="64" t="str">
        <f>IF(AND($AG60=0,$AJ60=1,$AK60=0),プルダウン!$A$6,"")</f>
        <v/>
      </c>
      <c r="AA60" s="46" t="str">
        <f>IF(AND($AG60=0,$AJ60=1,$AK60=0),プルダウン!$B$6,"")</f>
        <v/>
      </c>
      <c r="AB60" s="131"/>
      <c r="AC60" s="48" t="str" cm="1">
        <f t="array" ref="AC60">IF($C60="","",_xlfn.IFS($T60="中間期",1,$T60="夏期",2,$T60="冬期",3,$T60="",0))</f>
        <v/>
      </c>
      <c r="AD60" s="154" t="str" cm="1">
        <f t="array" ref="AD60">IF($C60="","",_xlfn.IFS($T60="中間期",$L60,$T60="夏期",$O60,$T60="冬期",$R60,$T60="",""))</f>
        <v/>
      </c>
      <c r="AE60" s="154" t="str" cm="1">
        <f t="array" ref="AE60">IF($C60="","",_xlfn.IFS($T60="中間期",$M60,$T60="夏期",$P60,$T60="冬期",$S60,$T60="",""))</f>
        <v/>
      </c>
      <c r="AF60" s="48" t="str">
        <f t="shared" si="1"/>
        <v/>
      </c>
      <c r="AG60" s="48">
        <f t="shared" si="13"/>
        <v>0</v>
      </c>
      <c r="AH60" s="48">
        <f t="shared" si="14"/>
        <v>0</v>
      </c>
      <c r="AI60" s="101">
        <f t="shared" si="15"/>
        <v>0</v>
      </c>
      <c r="AJ60" s="49">
        <f t="shared" si="2"/>
        <v>0</v>
      </c>
      <c r="AK60" s="49">
        <f t="shared" si="16"/>
        <v>0</v>
      </c>
    </row>
    <row r="61" spans="1:43" s="12" customFormat="1" ht="45" customHeight="1">
      <c r="A61" s="117">
        <f t="shared" si="3"/>
        <v>49</v>
      </c>
      <c r="B61" s="118" t="str">
        <f t="shared" si="4"/>
        <v/>
      </c>
      <c r="C61" s="145"/>
      <c r="D61" s="23" t="str">
        <f t="shared" si="5"/>
        <v/>
      </c>
      <c r="E61" s="23" t="str">
        <f t="shared" si="17"/>
        <v/>
      </c>
      <c r="F61" s="146"/>
      <c r="G61" s="146"/>
      <c r="H61" s="147"/>
      <c r="I61" s="123" t="str">
        <f t="shared" si="6"/>
        <v/>
      </c>
      <c r="J61" s="148"/>
      <c r="K61" s="149" t="str">
        <f t="shared" si="7"/>
        <v/>
      </c>
      <c r="L61" s="150"/>
      <c r="M61" s="150"/>
      <c r="N61" s="149" t="str">
        <f t="shared" si="8"/>
        <v/>
      </c>
      <c r="O61" s="150"/>
      <c r="P61" s="150"/>
      <c r="Q61" s="149" t="str">
        <f t="shared" si="9"/>
        <v/>
      </c>
      <c r="R61" s="150"/>
      <c r="S61" s="150"/>
      <c r="T61" s="151"/>
      <c r="U61" s="75" t="str">
        <f t="shared" si="10"/>
        <v/>
      </c>
      <c r="V61" s="128" t="str">
        <f t="shared" si="11"/>
        <v/>
      </c>
      <c r="W61" s="152"/>
      <c r="X61" s="153"/>
      <c r="Y61" s="129" t="str">
        <f t="shared" si="12"/>
        <v/>
      </c>
      <c r="Z61" s="64" t="str">
        <f>IF(AND($AG61=0,$AJ61=1,$AK61=0),プルダウン!$A$6,"")</f>
        <v/>
      </c>
      <c r="AA61" s="46" t="str">
        <f>IF(AND($AG61=0,$AJ61=1,$AK61=0),プルダウン!$B$6,"")</f>
        <v/>
      </c>
      <c r="AB61" s="131"/>
      <c r="AC61" s="48" t="str" cm="1">
        <f t="array" ref="AC61">IF($C61="","",_xlfn.IFS($T61="中間期",1,$T61="夏期",2,$T61="冬期",3,$T61="",0))</f>
        <v/>
      </c>
      <c r="AD61" s="154" t="str" cm="1">
        <f t="array" ref="AD61">IF($C61="","",_xlfn.IFS($T61="中間期",$L61,$T61="夏期",$O61,$T61="冬期",$R61,$T61="",""))</f>
        <v/>
      </c>
      <c r="AE61" s="154" t="str" cm="1">
        <f t="array" ref="AE61">IF($C61="","",_xlfn.IFS($T61="中間期",$M61,$T61="夏期",$P61,$T61="冬期",$S61,$T61="",""))</f>
        <v/>
      </c>
      <c r="AF61" s="48" t="str">
        <f t="shared" si="1"/>
        <v/>
      </c>
      <c r="AG61" s="48">
        <f t="shared" si="13"/>
        <v>0</v>
      </c>
      <c r="AH61" s="48">
        <f t="shared" si="14"/>
        <v>0</v>
      </c>
      <c r="AI61" s="101">
        <f t="shared" si="15"/>
        <v>0</v>
      </c>
      <c r="AJ61" s="49">
        <f t="shared" si="2"/>
        <v>0</v>
      </c>
      <c r="AK61" s="49">
        <f t="shared" si="16"/>
        <v>0</v>
      </c>
    </row>
    <row r="62" spans="1:43" s="12" customFormat="1" ht="45" customHeight="1" thickBot="1">
      <c r="A62" s="119">
        <f t="shared" si="3"/>
        <v>50</v>
      </c>
      <c r="B62" s="120" t="str">
        <f t="shared" si="4"/>
        <v/>
      </c>
      <c r="C62" s="155"/>
      <c r="D62" s="26" t="str">
        <f t="shared" si="5"/>
        <v/>
      </c>
      <c r="E62" s="26" t="str">
        <f t="shared" si="17"/>
        <v/>
      </c>
      <c r="F62" s="156"/>
      <c r="G62" s="156"/>
      <c r="H62" s="157"/>
      <c r="I62" s="125" t="str">
        <f t="shared" si="6"/>
        <v/>
      </c>
      <c r="J62" s="158"/>
      <c r="K62" s="159" t="str">
        <f t="shared" si="7"/>
        <v/>
      </c>
      <c r="L62" s="160"/>
      <c r="M62" s="160"/>
      <c r="N62" s="159" t="str">
        <f t="shared" si="8"/>
        <v/>
      </c>
      <c r="O62" s="160"/>
      <c r="P62" s="160"/>
      <c r="Q62" s="159" t="str">
        <f t="shared" si="9"/>
        <v/>
      </c>
      <c r="R62" s="160"/>
      <c r="S62" s="160"/>
      <c r="T62" s="161"/>
      <c r="U62" s="76" t="str">
        <f t="shared" si="10"/>
        <v/>
      </c>
      <c r="V62" s="128" t="str">
        <f t="shared" si="11"/>
        <v/>
      </c>
      <c r="W62" s="162"/>
      <c r="X62" s="163"/>
      <c r="Y62" s="130" t="str">
        <f t="shared" si="12"/>
        <v/>
      </c>
      <c r="Z62" s="64" t="str">
        <f>IF(AND($AG62=0,$AJ62=1,$AK62=0),プルダウン!$A$6,"")</f>
        <v/>
      </c>
      <c r="AA62" s="46" t="str">
        <f>IF(AND($AG62=0,$AJ62=1,$AK62=0),プルダウン!$B$6,"")</f>
        <v/>
      </c>
      <c r="AB62" s="131"/>
      <c r="AC62" s="48" t="str" cm="1">
        <f t="array" ref="AC62">IF($C62="","",_xlfn.IFS($T62="中間期",1,$T62="夏期",2,$T62="冬期",3,$T62="",0))</f>
        <v/>
      </c>
      <c r="AD62" s="154" t="str" cm="1">
        <f t="array" ref="AD62">IF($C62="","",_xlfn.IFS($T62="中間期",$L62,$T62="夏期",$O62,$T62="冬期",$R62,$T62="",""))</f>
        <v/>
      </c>
      <c r="AE62" s="154" t="str" cm="1">
        <f t="array" ref="AE62">IF($C62="","",_xlfn.IFS($T62="中間期",$M62,$T62="夏期",$P62,$T62="冬期",$S62,$T62="",""))</f>
        <v/>
      </c>
      <c r="AF62" s="48" t="str">
        <f t="shared" si="1"/>
        <v/>
      </c>
      <c r="AG62" s="48">
        <f t="shared" si="13"/>
        <v>0</v>
      </c>
      <c r="AH62" s="48">
        <f t="shared" si="14"/>
        <v>0</v>
      </c>
      <c r="AI62" s="101">
        <f t="shared" si="15"/>
        <v>0</v>
      </c>
      <c r="AJ62" s="49">
        <f t="shared" si="2"/>
        <v>0</v>
      </c>
      <c r="AK62" s="49">
        <f t="shared" si="16"/>
        <v>0</v>
      </c>
    </row>
    <row r="63" spans="1:43" ht="30" customHeight="1">
      <c r="W63" s="165"/>
      <c r="X63" s="165"/>
      <c r="AC63" s="166">
        <f>MIN(AC13:AC62)</f>
        <v>0</v>
      </c>
      <c r="AD63" s="167"/>
      <c r="AE63" s="167"/>
      <c r="AF63" s="167"/>
      <c r="AG63" s="79">
        <f>SUM(AG13:AG62)</f>
        <v>0</v>
      </c>
      <c r="AH63" s="79">
        <f>SUM(AH13:AH62)</f>
        <v>0</v>
      </c>
      <c r="AI63" s="79">
        <f>SUM(AI13:AI62)</f>
        <v>0</v>
      </c>
      <c r="AJ63" s="80" t="str">
        <f>IF(COUNTIF(AJ13:AJ62,"&gt;=2"),2,"1")</f>
        <v>1</v>
      </c>
      <c r="AK63" s="80">
        <f>IF(COUNTIF(AK13:AK62,"&gt;=1"),1,0)</f>
        <v>0</v>
      </c>
      <c r="AM63" s="85"/>
      <c r="AN63" s="86"/>
      <c r="AO63" s="86"/>
      <c r="AP63" s="13"/>
      <c r="AQ63" s="1"/>
    </row>
    <row r="64" spans="1:43" ht="30" customHeight="1">
      <c r="AI64" s="166">
        <f>SUM(AG63:AI63)</f>
        <v>0</v>
      </c>
    </row>
  </sheetData>
  <sheetProtection algorithmName="SHA-512" hashValue="6y/zUuEufl1X3WjtksRbOdDBBB0yUN4NWb91S6B3pBBl6zD29F0hNTwbuEKmsNZvqcUmSu9xDP9gQoM/tXap2w==" saltValue="+jh5rYAxs9qy0KXtGxcNdw==" spinCount="100000" sheet="1" objects="1" scenarios="1"/>
  <autoFilter ref="A12:X12" xr:uid="{B837ED5F-98F2-44D1-8693-857A6DFFA809}"/>
  <dataConsolidate/>
  <mergeCells count="44">
    <mergeCell ref="D7:E7"/>
    <mergeCell ref="Z7:AA7"/>
    <mergeCell ref="A1:G1"/>
    <mergeCell ref="J1:L1"/>
    <mergeCell ref="A2:B2"/>
    <mergeCell ref="C2:D2"/>
    <mergeCell ref="F2:G2"/>
    <mergeCell ref="K2:L2"/>
    <mergeCell ref="A3:E4"/>
    <mergeCell ref="K3:L3"/>
    <mergeCell ref="K4:L4"/>
    <mergeCell ref="D6:E6"/>
    <mergeCell ref="Z6:AA6"/>
    <mergeCell ref="Z8:AA8"/>
    <mergeCell ref="A9:A11"/>
    <mergeCell ref="B9:B11"/>
    <mergeCell ref="C9:C11"/>
    <mergeCell ref="D9:D11"/>
    <mergeCell ref="E9:E11"/>
    <mergeCell ref="F9:F11"/>
    <mergeCell ref="G9:G11"/>
    <mergeCell ref="I9:I11"/>
    <mergeCell ref="J9:J11"/>
    <mergeCell ref="H9:H11"/>
    <mergeCell ref="V9:V11"/>
    <mergeCell ref="P10:P11"/>
    <mergeCell ref="Q10:Q11"/>
    <mergeCell ref="R10:R11"/>
    <mergeCell ref="S10:S11"/>
    <mergeCell ref="K9:M9"/>
    <mergeCell ref="N9:P9"/>
    <mergeCell ref="Q9:S9"/>
    <mergeCell ref="T9:T11"/>
    <mergeCell ref="U9:U11"/>
    <mergeCell ref="K10:K11"/>
    <mergeCell ref="L10:L11"/>
    <mergeCell ref="M10:M11"/>
    <mergeCell ref="N10:N11"/>
    <mergeCell ref="O10:O11"/>
    <mergeCell ref="W9:W11"/>
    <mergeCell ref="X9:X11"/>
    <mergeCell ref="Y9:Y11"/>
    <mergeCell ref="Z9:Z11"/>
    <mergeCell ref="AA9:AA11"/>
  </mergeCells>
  <phoneticPr fontId="18"/>
  <conditionalFormatting sqref="C2">
    <cfRule type="expression" dxfId="35" priority="16">
      <formula>$C$2=""</formula>
    </cfRule>
  </conditionalFormatting>
  <conditionalFormatting sqref="F2">
    <cfRule type="expression" dxfId="34" priority="15">
      <formula>$F$2=""</formula>
    </cfRule>
  </conditionalFormatting>
  <conditionalFormatting sqref="G3">
    <cfRule type="expression" dxfId="33" priority="11">
      <formula>$B$13=""</formula>
    </cfRule>
    <cfRule type="expression" dxfId="32" priority="14">
      <formula>$G$3=""</formula>
    </cfRule>
    <cfRule type="expression" dxfId="31" priority="17">
      <formula>$B$13=""</formula>
    </cfRule>
    <cfRule type="expression" dxfId="30" priority="18">
      <formula>$G$3=""</formula>
    </cfRule>
  </conditionalFormatting>
  <conditionalFormatting sqref="C2:D2">
    <cfRule type="expression" dxfId="29" priority="13">
      <formula>$B$13=""</formula>
    </cfRule>
  </conditionalFormatting>
  <conditionalFormatting sqref="F2:G2">
    <cfRule type="expression" dxfId="28" priority="12">
      <formula>$B$13=""</formula>
    </cfRule>
  </conditionalFormatting>
  <conditionalFormatting sqref="G13:H62">
    <cfRule type="duplicateValues" dxfId="27" priority="3"/>
  </conditionalFormatting>
  <conditionalFormatting sqref="V13:V62">
    <cfRule type="expression" dxfId="26" priority="9">
      <formula>AND($U13&lt;&gt;"",$U13&gt;$V13)</formula>
    </cfRule>
    <cfRule type="notContainsBlanks" dxfId="25" priority="10">
      <formula>LEN(TRIM(V13))&gt;0</formula>
    </cfRule>
  </conditionalFormatting>
  <conditionalFormatting sqref="K2">
    <cfRule type="expression" dxfId="24" priority="8">
      <formula>$AI$64&gt;=1</formula>
    </cfRule>
  </conditionalFormatting>
  <conditionalFormatting sqref="J13:J62 L13:M62 O13:P62 R13:T62 F13:H62">
    <cfRule type="notContainsBlanks" dxfId="23" priority="4">
      <formula>LEN(TRIM(F13))&gt;0</formula>
    </cfRule>
  </conditionalFormatting>
  <conditionalFormatting sqref="O13:P62">
    <cfRule type="expression" dxfId="22" priority="5">
      <formula>$T13="夏期"</formula>
    </cfRule>
  </conditionalFormatting>
  <conditionalFormatting sqref="R13:S62">
    <cfRule type="expression" dxfId="21" priority="7">
      <formula>$T13="冬期"</formula>
    </cfRule>
  </conditionalFormatting>
  <conditionalFormatting sqref="J13:J62 L13:M62 T13:T62 F13:H62">
    <cfRule type="expression" dxfId="20" priority="6">
      <formula>$C13&lt;&gt;""</formula>
    </cfRule>
  </conditionalFormatting>
  <conditionalFormatting sqref="K3:L3">
    <cfRule type="expression" dxfId="19" priority="2">
      <formula>AJ63=2</formula>
    </cfRule>
  </conditionalFormatting>
  <conditionalFormatting sqref="K4:L4">
    <cfRule type="expression" dxfId="18" priority="1">
      <formula>$AK$63&gt;=1</formula>
    </cfRule>
  </conditionalFormatting>
  <dataValidations count="17"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S13:S62" xr:uid="{54804F30-47D7-4D6B-AAD0-13628B5C23E0}">
      <formula1>$S13*100=INT($S13*100)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R13:R62" xr:uid="{13C45608-5207-4A86-96E9-DB04062ACC32}">
      <formula1>$R13*100=INT($R13*100)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P13:P62" xr:uid="{4CCDBBA6-9879-4051-9157-8DB4EBFFB7DC}">
      <formula1>$P13*100=INT($P13*100)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O13:O62" xr:uid="{3CF10BDE-E5E9-49FB-BBEA-819F9F384B0C}">
      <formula1>$O13*100=INT($O13*100)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3:M62" xr:uid="{D2DB954D-3345-4977-AE90-C9B9F41A16E2}">
      <formula1>$M13*100=INT($M13*100)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3:L62" xr:uid="{EF796D7B-09F2-43FB-9B2B-BCB7E2CDF0DF}">
      <formula1>$L13*100=INT($L13*100)</formula1>
    </dataValidation>
    <dataValidation type="whole" operator="lessThanOrEqual" allowBlank="1" showInputMessage="1" showErrorMessage="1" errorTitle="無効な入力" error="4文字以内の数値を入力してください。" prompt="4文字以内の数値を入力してください。" sqref="J13:J62" xr:uid="{A69EBBAE-E01C-469F-9A9C-D2CEA12DAD31}">
      <formula1>9999</formula1>
    </dataValidation>
    <dataValidation type="whole" allowBlank="1" showInputMessage="1" showErrorMessage="1" errorTitle="無効な入力" error="10文字以内の数値を入力してください。" prompt="10文字以内の数値を入力してください。" sqref="W13:W62" xr:uid="{B3F2C9E6-9A73-4DBB-83B2-92A5276FB9B7}">
      <formula1>1</formula1>
      <formula2>9999999999</formula2>
    </dataValidation>
    <dataValidation type="textLength" operator="lessThanOrEqual" allowBlank="1" showInputMessage="1" showErrorMessage="1" prompt="40字以内で入力してください。" sqref="F13:F15" xr:uid="{4EBC1FD9-51AA-4731-A05F-97FEFF7ACEEC}">
      <formula1>40</formula1>
    </dataValidation>
    <dataValidation allowBlank="1" showErrorMessage="1" sqref="K63:L1048576 I13:I62" xr:uid="{78CEC73E-9B2A-4B4D-83AD-3706A7BF39B2}"/>
    <dataValidation imeMode="disabled" operator="lessThanOrEqual" allowBlank="1" showErrorMessage="1" errorTitle="無効な入力" error="プルダウンより選択してください。" sqref="X13:X62" xr:uid="{96150759-F9AF-45AB-B8A6-40195D8C1CF4}"/>
    <dataValidation type="textLength" operator="lessThanOrEqual" allowBlank="1" showInputMessage="1" showErrorMessage="1" error="40字以内で入力してください。" prompt="40字以内で入力してください。" sqref="C2:D2" xr:uid="{4DF12228-D9E7-4483-956C-936DEF5C67EF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2BFAFC3C-49C0-487E-AE00-4384D4B9A4DC}">
      <formula1>44256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G13:H62" xr:uid="{0AF7EFB4-0AF9-4C72-8B5A-374107655C6F}">
      <formula1>40</formula1>
    </dataValidation>
    <dataValidation type="textLength" operator="lessThanOrEqual" allowBlank="1" showInputMessage="1" showErrorMessage="1" errorTitle="無効な入力" error="40字以内で入力してください。" prompt="40字以内で入力してください。" sqref="F16:F62" xr:uid="{AB60D724-E98C-46EB-89BE-C5BFFF8D2FC9}">
      <formula1>40</formula1>
    </dataValidation>
    <dataValidation imeMode="fullKatakana" operator="lessThanOrEqual" allowBlank="1" showInputMessage="1" showErrorMessage="1" sqref="E2" xr:uid="{542072E4-845B-457A-8CE9-D6406D3B383C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7494B0B2-F126-4EF6-A446-4D4A0A476995}">
      <formula1>40</formula1>
    </dataValidation>
  </dataValidations>
  <pageMargins left="0.23622047244094491" right="0.23622047244094491" top="0.74803149606299213" bottom="0.74803149606299213" header="0.31496062992125984" footer="0.31496062992125984"/>
  <pageSetup paperSize="8" scale="24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lessThanOrEqual" allowBlank="1" showInputMessage="1" showErrorMessage="1" error="5字以内で入力してください。" prompt="5字以内で入力してください。" xr:uid="{96AC16CC-3441-4D39-9D77-E3A11F043BBF}">
          <x14:formula1>
            <xm:f>プルダウン!$D$2:$D$4</xm:f>
          </x14:formula1>
          <xm:sqref>T13:T62</xm:sqref>
        </x14:dataValidation>
        <x14:dataValidation type="list" allowBlank="1" showInputMessage="1" showErrorMessage="1" xr:uid="{E2756E83-491C-4EEC-80BC-1467A4686FB5}">
          <x14:formula1>
            <xm:f>プルダウン!$D$2:$D$4</xm:f>
          </x14:formula1>
          <xm:sqref>T13:T62</xm:sqref>
        </x14:dataValidation>
        <x14:dataValidation type="list" allowBlank="1" showInputMessage="1" showErrorMessage="1" xr:uid="{4440703A-68DC-4663-BF4F-265D56F2FA22}">
          <x14:formula1>
            <xm:f>プルダウン!$B$2</xm:f>
          </x14:formula1>
          <xm:sqref>C13:C62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>
    <pageSetUpPr fitToPage="1"/>
  </sheetPr>
  <dimension ref="A1:AQ64"/>
  <sheetViews>
    <sheetView view="pageBreakPreview" zoomScale="70" zoomScaleNormal="10" zoomScaleSheetLayoutView="70" zoomScalePageLayoutView="5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sqref="A1:G1"/>
    </sheetView>
  </sheetViews>
  <sheetFormatPr defaultColWidth="9" defaultRowHeight="13.5" outlineLevelCol="1"/>
  <cols>
    <col min="1" max="1" width="12.5" style="3" customWidth="1"/>
    <col min="2" max="2" width="29" style="3" bestFit="1" customWidth="1"/>
    <col min="3" max="8" width="30.625" style="4" customWidth="1"/>
    <col min="9" max="9" width="50.625" style="4" customWidth="1"/>
    <col min="10" max="10" width="25.625" style="4" customWidth="1"/>
    <col min="11" max="11" width="50.625" style="4" customWidth="1"/>
    <col min="12" max="13" width="25.625" style="4" customWidth="1"/>
    <col min="14" max="14" width="50.625" style="4" customWidth="1"/>
    <col min="15" max="16" width="25.625" style="4" customWidth="1"/>
    <col min="17" max="17" width="50.625" style="4" customWidth="1"/>
    <col min="18" max="21" width="25.625" style="4" customWidth="1"/>
    <col min="22" max="22" width="25.625" customWidth="1"/>
    <col min="23" max="23" width="25.625" style="4" customWidth="1"/>
    <col min="24" max="24" width="75.625" style="4" customWidth="1"/>
    <col min="25" max="25" width="25.625" style="4" customWidth="1"/>
    <col min="26" max="27" width="25.625" style="4" hidden="1" customWidth="1" outlineLevel="1"/>
    <col min="28" max="28" width="25.625" style="7" hidden="1" customWidth="1" outlineLevel="1"/>
    <col min="29" max="36" width="15.625" style="4" hidden="1" customWidth="1" outlineLevel="1"/>
    <col min="37" max="37" width="15.625" style="10" hidden="1" customWidth="1" outlineLevel="1"/>
    <col min="38" max="38" width="25.625" style="10" customWidth="1" collapsed="1"/>
    <col min="39" max="41" width="25.625" style="10" customWidth="1"/>
    <col min="42" max="43" width="9" style="10" customWidth="1"/>
    <col min="44" max="16384" width="9" style="4"/>
  </cols>
  <sheetData>
    <row r="1" spans="1:43" ht="36.75" customHeight="1">
      <c r="A1" s="204" t="s">
        <v>98</v>
      </c>
      <c r="B1" s="205"/>
      <c r="C1" s="205"/>
      <c r="D1" s="205"/>
      <c r="E1" s="205"/>
      <c r="F1" s="205"/>
      <c r="G1" s="206"/>
      <c r="J1" s="207" t="s">
        <v>14</v>
      </c>
      <c r="K1" s="208"/>
      <c r="L1" s="209"/>
      <c r="M1" s="94"/>
      <c r="N1" s="94"/>
      <c r="O1" s="94"/>
      <c r="P1" s="43"/>
      <c r="U1"/>
      <c r="V1" s="7"/>
      <c r="Y1" s="91"/>
      <c r="Z1" s="91" t="s">
        <v>61</v>
      </c>
      <c r="AA1" s="92">
        <v>44274</v>
      </c>
      <c r="AB1" s="92" t="s">
        <v>100</v>
      </c>
      <c r="AC1" s="10"/>
      <c r="AD1" s="10"/>
      <c r="AE1" s="10"/>
      <c r="AF1" s="10"/>
      <c r="AG1" s="10"/>
      <c r="AH1" s="10"/>
      <c r="AI1" s="10"/>
      <c r="AJ1" s="10"/>
      <c r="AL1" s="4"/>
      <c r="AM1" s="4"/>
      <c r="AN1" s="4"/>
      <c r="AO1" s="4"/>
      <c r="AP1" s="4"/>
      <c r="AQ1" s="4"/>
    </row>
    <row r="2" spans="1:43" ht="110.1" customHeight="1">
      <c r="A2" s="210" t="s">
        <v>18</v>
      </c>
      <c r="B2" s="211"/>
      <c r="C2" s="230"/>
      <c r="D2" s="231"/>
      <c r="E2" s="35" t="s">
        <v>25</v>
      </c>
      <c r="F2" s="232"/>
      <c r="G2" s="233"/>
      <c r="J2" s="98" t="s">
        <v>12</v>
      </c>
      <c r="K2" s="224" t="s">
        <v>69</v>
      </c>
      <c r="L2" s="225"/>
      <c r="M2" s="81"/>
      <c r="N2" s="81"/>
      <c r="O2" s="81"/>
      <c r="P2" s="39"/>
      <c r="Q2" s="32"/>
      <c r="R2" s="5"/>
      <c r="S2" s="5"/>
      <c r="T2" s="5"/>
      <c r="U2"/>
      <c r="V2" s="4"/>
      <c r="Z2" s="93"/>
      <c r="AA2" s="10"/>
      <c r="AB2" s="10"/>
      <c r="AC2" s="10"/>
      <c r="AD2" s="10"/>
      <c r="AE2" s="10"/>
      <c r="AF2" s="10"/>
      <c r="AG2" s="10"/>
      <c r="AH2" s="10"/>
      <c r="AI2" s="10"/>
      <c r="AJ2" s="10"/>
      <c r="AL2" s="4"/>
      <c r="AM2" s="4"/>
      <c r="AN2" s="4"/>
      <c r="AO2" s="4"/>
      <c r="AP2" s="4"/>
      <c r="AQ2" s="4"/>
    </row>
    <row r="3" spans="1:43" ht="110.1" customHeight="1">
      <c r="A3" s="234" t="s">
        <v>36</v>
      </c>
      <c r="B3" s="234"/>
      <c r="C3" s="234"/>
      <c r="D3" s="234"/>
      <c r="E3" s="234"/>
      <c r="F3" s="34" t="s">
        <v>23</v>
      </c>
      <c r="G3" s="36"/>
      <c r="J3" s="100" t="s">
        <v>13</v>
      </c>
      <c r="K3" s="224" t="s">
        <v>70</v>
      </c>
      <c r="L3" s="225"/>
      <c r="M3" s="81"/>
      <c r="N3" s="81"/>
      <c r="O3" s="81"/>
      <c r="P3" s="40"/>
      <c r="Q3" s="33"/>
      <c r="S3" s="5"/>
      <c r="U3"/>
      <c r="V3" s="4"/>
      <c r="Y3" s="93"/>
      <c r="Z3" s="93"/>
      <c r="AA3" s="10"/>
      <c r="AB3" s="10"/>
      <c r="AC3" s="10"/>
      <c r="AD3" s="10"/>
      <c r="AE3" s="10"/>
      <c r="AF3" s="10"/>
      <c r="AG3" s="10"/>
      <c r="AH3" s="10"/>
      <c r="AI3" s="10"/>
      <c r="AJ3" s="10"/>
      <c r="AL3" s="4"/>
      <c r="AM3" s="4"/>
      <c r="AN3" s="4"/>
      <c r="AO3" s="4"/>
      <c r="AP3" s="4"/>
      <c r="AQ3" s="4"/>
    </row>
    <row r="4" spans="1:43" ht="110.1" customHeight="1" thickBot="1">
      <c r="A4" s="234"/>
      <c r="B4" s="234"/>
      <c r="C4" s="234"/>
      <c r="D4" s="234"/>
      <c r="E4" s="234"/>
      <c r="F4" s="31" t="s">
        <v>24</v>
      </c>
      <c r="G4" s="31">
        <f>COUNTIF($C$13:$C$62,"循環加温式ヒートポンプ")</f>
        <v>0</v>
      </c>
      <c r="J4" s="99" t="s">
        <v>31</v>
      </c>
      <c r="K4" s="226" t="s">
        <v>71</v>
      </c>
      <c r="L4" s="227"/>
      <c r="M4" s="81"/>
      <c r="N4" s="38"/>
      <c r="O4" s="40"/>
      <c r="P4" s="40"/>
      <c r="Q4" s="40"/>
      <c r="R4" s="32"/>
      <c r="T4" s="5"/>
      <c r="Z4" s="93"/>
      <c r="AA4" s="10"/>
      <c r="AB4" s="10"/>
      <c r="AC4" s="10"/>
      <c r="AD4" s="10"/>
      <c r="AE4" s="10"/>
      <c r="AF4" s="10"/>
      <c r="AG4" s="10"/>
      <c r="AH4" s="10"/>
      <c r="AI4" s="10"/>
      <c r="AJ4" s="10"/>
      <c r="AM4" s="4"/>
      <c r="AN4" s="4"/>
      <c r="AO4" s="4"/>
      <c r="AP4" s="4"/>
      <c r="AQ4" s="4"/>
    </row>
    <row r="5" spans="1:43" s="2" customFormat="1" ht="25.5" customHeight="1" thickBot="1">
      <c r="A5" s="3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/>
      <c r="W5" s="8"/>
      <c r="X5" s="8"/>
      <c r="Y5" s="8"/>
      <c r="Z5" s="8"/>
      <c r="AA5" s="8"/>
      <c r="AB5" s="8"/>
      <c r="AC5" s="8"/>
      <c r="AD5" s="8"/>
      <c r="AE5" s="8"/>
      <c r="AF5" s="8"/>
      <c r="AG5" s="9"/>
      <c r="AH5" s="9"/>
      <c r="AI5" s="9"/>
      <c r="AK5" s="11"/>
      <c r="AL5" s="11"/>
      <c r="AM5" s="11"/>
      <c r="AN5" s="11"/>
      <c r="AO5" s="11"/>
      <c r="AP5" s="11"/>
      <c r="AQ5" s="11"/>
    </row>
    <row r="6" spans="1:43" s="6" customFormat="1" ht="36" customHeight="1">
      <c r="A6" s="14" t="s">
        <v>16</v>
      </c>
      <c r="B6" s="53">
        <f>COLUMN()-1</f>
        <v>1</v>
      </c>
      <c r="C6" s="53">
        <f>COLUMN()-1</f>
        <v>2</v>
      </c>
      <c r="D6" s="221">
        <v>3</v>
      </c>
      <c r="E6" s="222"/>
      <c r="F6" s="53">
        <f>COLUMN()-2</f>
        <v>4</v>
      </c>
      <c r="G6" s="53">
        <f t="shared" ref="G6:Z6" si="0">COLUMN()-2</f>
        <v>5</v>
      </c>
      <c r="H6" s="107">
        <f t="shared" si="0"/>
        <v>6</v>
      </c>
      <c r="I6" s="51">
        <f t="shared" si="0"/>
        <v>7</v>
      </c>
      <c r="J6" s="82">
        <f t="shared" si="0"/>
        <v>8</v>
      </c>
      <c r="K6" s="51">
        <f t="shared" si="0"/>
        <v>9</v>
      </c>
      <c r="L6" s="108">
        <f t="shared" si="0"/>
        <v>10</v>
      </c>
      <c r="M6" s="51">
        <f t="shared" si="0"/>
        <v>11</v>
      </c>
      <c r="N6" s="51">
        <f t="shared" si="0"/>
        <v>12</v>
      </c>
      <c r="O6" s="51">
        <f t="shared" si="0"/>
        <v>13</v>
      </c>
      <c r="P6" s="51">
        <f t="shared" si="0"/>
        <v>14</v>
      </c>
      <c r="Q6" s="51">
        <f t="shared" si="0"/>
        <v>15</v>
      </c>
      <c r="R6" s="51">
        <f t="shared" si="0"/>
        <v>16</v>
      </c>
      <c r="S6" s="51">
        <f t="shared" si="0"/>
        <v>17</v>
      </c>
      <c r="T6" s="51">
        <f t="shared" si="0"/>
        <v>18</v>
      </c>
      <c r="U6" s="51">
        <f t="shared" si="0"/>
        <v>19</v>
      </c>
      <c r="V6" s="51">
        <f t="shared" si="0"/>
        <v>20</v>
      </c>
      <c r="W6" s="51">
        <f t="shared" si="0"/>
        <v>21</v>
      </c>
      <c r="X6" s="51">
        <f t="shared" si="0"/>
        <v>22</v>
      </c>
      <c r="Y6" s="52">
        <f t="shared" si="0"/>
        <v>23</v>
      </c>
      <c r="Z6" s="191">
        <f t="shared" si="0"/>
        <v>24</v>
      </c>
      <c r="AA6" s="223"/>
      <c r="AB6"/>
      <c r="AC6"/>
      <c r="AD6"/>
      <c r="AE6"/>
      <c r="AF6"/>
      <c r="AG6" s="12"/>
      <c r="AH6" s="12"/>
      <c r="AI6" s="12"/>
      <c r="AJ6" s="12"/>
      <c r="AK6" s="12"/>
    </row>
    <row r="7" spans="1:43" s="6" customFormat="1" ht="39">
      <c r="A7" s="15" t="s">
        <v>5</v>
      </c>
      <c r="B7" s="54" t="s">
        <v>6</v>
      </c>
      <c r="C7" s="54" t="s">
        <v>6</v>
      </c>
      <c r="D7" s="202" t="s">
        <v>6</v>
      </c>
      <c r="E7" s="203"/>
      <c r="F7" s="54" t="s">
        <v>6</v>
      </c>
      <c r="G7" s="54" t="s">
        <v>6</v>
      </c>
      <c r="H7" s="110" t="s">
        <v>7</v>
      </c>
      <c r="I7" s="55" t="s">
        <v>7</v>
      </c>
      <c r="J7" s="83" t="s">
        <v>7</v>
      </c>
      <c r="K7" s="55" t="s">
        <v>7</v>
      </c>
      <c r="L7" s="109" t="s">
        <v>6</v>
      </c>
      <c r="M7" s="55" t="s">
        <v>7</v>
      </c>
      <c r="N7" s="55" t="s">
        <v>7</v>
      </c>
      <c r="O7" s="55" t="s">
        <v>7</v>
      </c>
      <c r="P7" s="55" t="s">
        <v>7</v>
      </c>
      <c r="Q7" s="55" t="s">
        <v>7</v>
      </c>
      <c r="R7" s="55" t="s">
        <v>7</v>
      </c>
      <c r="S7" s="55" t="s">
        <v>7</v>
      </c>
      <c r="T7" s="55" t="s">
        <v>7</v>
      </c>
      <c r="U7" s="55" t="s">
        <v>7</v>
      </c>
      <c r="V7" s="55" t="s">
        <v>7</v>
      </c>
      <c r="W7" s="55" t="s">
        <v>7</v>
      </c>
      <c r="X7" s="55" t="s">
        <v>7</v>
      </c>
      <c r="Y7" s="56" t="s">
        <v>7</v>
      </c>
      <c r="Z7" s="190" t="s">
        <v>44</v>
      </c>
      <c r="AA7" s="191"/>
      <c r="AB7"/>
      <c r="AC7"/>
      <c r="AD7"/>
      <c r="AE7"/>
      <c r="AF7"/>
      <c r="AG7" s="50"/>
      <c r="AH7" s="50"/>
      <c r="AI7" s="50"/>
      <c r="AJ7" s="50"/>
      <c r="AK7" s="50"/>
    </row>
    <row r="8" spans="1:43" s="6" customFormat="1" ht="31.5" customHeight="1">
      <c r="A8" s="69" t="s">
        <v>22</v>
      </c>
      <c r="B8" s="16" t="s">
        <v>17</v>
      </c>
      <c r="C8" s="67" t="s">
        <v>9</v>
      </c>
      <c r="D8" s="16" t="s">
        <v>17</v>
      </c>
      <c r="E8" s="16" t="s">
        <v>17</v>
      </c>
      <c r="F8" s="67" t="s">
        <v>9</v>
      </c>
      <c r="G8" s="67" t="s">
        <v>9</v>
      </c>
      <c r="H8" s="65" t="s">
        <v>17</v>
      </c>
      <c r="I8" s="65" t="s">
        <v>17</v>
      </c>
      <c r="J8" s="67" t="s">
        <v>9</v>
      </c>
      <c r="K8" s="65" t="s">
        <v>17</v>
      </c>
      <c r="L8" s="66" t="s">
        <v>9</v>
      </c>
      <c r="M8" s="66" t="s">
        <v>9</v>
      </c>
      <c r="N8" s="65" t="s">
        <v>17</v>
      </c>
      <c r="O8" s="67" t="s">
        <v>68</v>
      </c>
      <c r="P8" s="67" t="s">
        <v>68</v>
      </c>
      <c r="Q8" s="65" t="s">
        <v>17</v>
      </c>
      <c r="R8" s="67" t="s">
        <v>68</v>
      </c>
      <c r="S8" s="67" t="s">
        <v>68</v>
      </c>
      <c r="T8" s="67" t="s">
        <v>9</v>
      </c>
      <c r="U8" s="16" t="s">
        <v>17</v>
      </c>
      <c r="V8" s="16" t="s">
        <v>17</v>
      </c>
      <c r="W8" s="68" t="s">
        <v>10</v>
      </c>
      <c r="X8" s="68" t="s">
        <v>10</v>
      </c>
      <c r="Y8" s="84" t="s">
        <v>17</v>
      </c>
      <c r="Z8" s="190" t="s">
        <v>41</v>
      </c>
      <c r="AA8" s="191"/>
      <c r="AB8"/>
      <c r="AC8"/>
      <c r="AD8"/>
      <c r="AE8"/>
      <c r="AF8"/>
      <c r="AG8" s="50"/>
      <c r="AH8" s="50"/>
      <c r="AI8" s="50"/>
      <c r="AJ8" s="50"/>
      <c r="AK8" s="50"/>
    </row>
    <row r="9" spans="1:43" s="6" customFormat="1" ht="35.25" customHeight="1">
      <c r="A9" s="192" t="s">
        <v>8</v>
      </c>
      <c r="B9" s="194" t="s">
        <v>11</v>
      </c>
      <c r="C9" s="194" t="s">
        <v>39</v>
      </c>
      <c r="D9" s="195" t="s">
        <v>18</v>
      </c>
      <c r="E9" s="194" t="s">
        <v>38</v>
      </c>
      <c r="F9" s="195" t="s">
        <v>0</v>
      </c>
      <c r="G9" s="195" t="s">
        <v>2</v>
      </c>
      <c r="H9" s="197" t="s">
        <v>79</v>
      </c>
      <c r="I9" s="197" t="s">
        <v>62</v>
      </c>
      <c r="J9" s="197" t="s">
        <v>63</v>
      </c>
      <c r="K9" s="178" t="s">
        <v>52</v>
      </c>
      <c r="L9" s="179"/>
      <c r="M9" s="180"/>
      <c r="N9" s="181" t="s">
        <v>54</v>
      </c>
      <c r="O9" s="182"/>
      <c r="P9" s="182"/>
      <c r="Q9" s="183" t="s">
        <v>55</v>
      </c>
      <c r="R9" s="184"/>
      <c r="S9" s="185"/>
      <c r="T9" s="168" t="s">
        <v>56</v>
      </c>
      <c r="U9" s="168" t="s">
        <v>47</v>
      </c>
      <c r="V9" s="168" t="s">
        <v>48</v>
      </c>
      <c r="W9" s="168" t="s">
        <v>37</v>
      </c>
      <c r="X9" s="235" t="s">
        <v>1</v>
      </c>
      <c r="Y9" s="228" t="s">
        <v>96</v>
      </c>
      <c r="Z9" s="172" t="s">
        <v>86</v>
      </c>
      <c r="AA9" s="175" t="s">
        <v>87</v>
      </c>
      <c r="AB9"/>
      <c r="AC9"/>
      <c r="AD9"/>
      <c r="AE9"/>
      <c r="AF9"/>
      <c r="AG9" s="59"/>
      <c r="AH9" s="59"/>
      <c r="AI9" s="59"/>
      <c r="AJ9" s="59"/>
      <c r="AK9" s="59"/>
    </row>
    <row r="10" spans="1:43" s="6" customFormat="1" ht="27" customHeight="1">
      <c r="A10" s="192"/>
      <c r="B10" s="195"/>
      <c r="C10" s="195"/>
      <c r="D10" s="195"/>
      <c r="E10" s="195"/>
      <c r="F10" s="195"/>
      <c r="G10" s="195"/>
      <c r="H10" s="198"/>
      <c r="I10" s="198"/>
      <c r="J10" s="198"/>
      <c r="K10" s="186" t="s">
        <v>51</v>
      </c>
      <c r="L10" s="186" t="s">
        <v>45</v>
      </c>
      <c r="M10" s="186" t="s">
        <v>46</v>
      </c>
      <c r="N10" s="188" t="s">
        <v>51</v>
      </c>
      <c r="O10" s="188" t="s">
        <v>45</v>
      </c>
      <c r="P10" s="188" t="s">
        <v>46</v>
      </c>
      <c r="Q10" s="200" t="s">
        <v>53</v>
      </c>
      <c r="R10" s="200" t="s">
        <v>45</v>
      </c>
      <c r="S10" s="200" t="s">
        <v>46</v>
      </c>
      <c r="T10" s="168"/>
      <c r="U10" s="168"/>
      <c r="V10" s="168"/>
      <c r="W10" s="168"/>
      <c r="X10" s="235"/>
      <c r="Y10" s="228"/>
      <c r="Z10" s="173"/>
      <c r="AA10" s="176"/>
      <c r="AB10"/>
      <c r="AC10"/>
      <c r="AD10"/>
      <c r="AE10"/>
      <c r="AF10"/>
      <c r="AG10" s="59"/>
      <c r="AH10" s="59"/>
      <c r="AI10" s="59"/>
      <c r="AJ10" s="59"/>
      <c r="AK10" s="59"/>
    </row>
    <row r="11" spans="1:43" s="6" customFormat="1" ht="19.5">
      <c r="A11" s="193"/>
      <c r="B11" s="196"/>
      <c r="C11" s="196"/>
      <c r="D11" s="196"/>
      <c r="E11" s="196"/>
      <c r="F11" s="196"/>
      <c r="G11" s="196"/>
      <c r="H11" s="199"/>
      <c r="I11" s="199"/>
      <c r="J11" s="199"/>
      <c r="K11" s="187"/>
      <c r="L11" s="187"/>
      <c r="M11" s="187"/>
      <c r="N11" s="189"/>
      <c r="O11" s="189"/>
      <c r="P11" s="189"/>
      <c r="Q11" s="201"/>
      <c r="R11" s="201"/>
      <c r="S11" s="201"/>
      <c r="T11" s="169"/>
      <c r="U11" s="169"/>
      <c r="V11" s="169"/>
      <c r="W11" s="169"/>
      <c r="X11" s="236"/>
      <c r="Y11" s="229"/>
      <c r="Z11" s="174"/>
      <c r="AA11" s="177"/>
      <c r="AB11"/>
      <c r="AC11"/>
      <c r="AD11"/>
      <c r="AE11"/>
      <c r="AF11"/>
      <c r="AG11" s="60"/>
      <c r="AH11" s="60"/>
      <c r="AI11" s="60"/>
      <c r="AJ11" s="60"/>
      <c r="AK11" s="60"/>
    </row>
    <row r="12" spans="1:43" s="6" customFormat="1" ht="45" customHeight="1">
      <c r="A12" s="17" t="s">
        <v>4</v>
      </c>
      <c r="B12" s="18" t="s">
        <v>27</v>
      </c>
      <c r="C12" s="18" t="s">
        <v>99</v>
      </c>
      <c r="D12" s="19" t="s">
        <v>81</v>
      </c>
      <c r="E12" s="19" t="s">
        <v>83</v>
      </c>
      <c r="F12" s="20" t="s">
        <v>21</v>
      </c>
      <c r="G12" s="20" t="s">
        <v>3</v>
      </c>
      <c r="H12" s="20" t="s">
        <v>80</v>
      </c>
      <c r="I12" s="72" t="s">
        <v>88</v>
      </c>
      <c r="J12" s="95">
        <v>100</v>
      </c>
      <c r="K12" s="72" t="s">
        <v>90</v>
      </c>
      <c r="L12" s="104">
        <v>30</v>
      </c>
      <c r="M12" s="104">
        <v>9.5</v>
      </c>
      <c r="N12" s="72" t="s">
        <v>92</v>
      </c>
      <c r="O12" s="104">
        <v>30</v>
      </c>
      <c r="P12" s="104">
        <v>9.5</v>
      </c>
      <c r="Q12" s="72" t="s">
        <v>94</v>
      </c>
      <c r="R12" s="104">
        <v>30</v>
      </c>
      <c r="S12" s="104">
        <v>9.5</v>
      </c>
      <c r="T12" s="74" t="s">
        <v>72</v>
      </c>
      <c r="U12" s="73">
        <v>3.09</v>
      </c>
      <c r="V12" s="74">
        <v>3.15</v>
      </c>
      <c r="W12" s="44">
        <v>3500</v>
      </c>
      <c r="X12" s="19"/>
      <c r="Y12" s="21"/>
      <c r="Z12" s="57"/>
      <c r="AA12" s="47"/>
      <c r="AB12"/>
      <c r="AC12" s="47" t="s">
        <v>57</v>
      </c>
      <c r="AD12" s="47" t="s">
        <v>59</v>
      </c>
      <c r="AE12" s="47" t="s">
        <v>60</v>
      </c>
      <c r="AF12" s="47" t="s">
        <v>58</v>
      </c>
      <c r="AG12" s="61" t="s">
        <v>64</v>
      </c>
      <c r="AH12" s="61" t="s">
        <v>65</v>
      </c>
      <c r="AI12" s="61" t="s">
        <v>66</v>
      </c>
      <c r="AJ12" s="62" t="s">
        <v>15</v>
      </c>
      <c r="AK12" s="62" t="s">
        <v>26</v>
      </c>
    </row>
    <row r="13" spans="1:43" s="6" customFormat="1" ht="45" customHeight="1">
      <c r="A13" s="117">
        <f>ROW()-12</f>
        <v>1</v>
      </c>
      <c r="B13" s="118" t="str">
        <f>IF($C13="","","産業用ヒートポンプ")</f>
        <v/>
      </c>
      <c r="C13" s="22"/>
      <c r="D13" s="23" t="str">
        <f>IF($B13&lt;&gt;"",$C$2,"")</f>
        <v/>
      </c>
      <c r="E13" s="23" t="str">
        <f>IF($B13&lt;&gt;"",$F$2,"")</f>
        <v/>
      </c>
      <c r="F13" s="121"/>
      <c r="G13" s="24"/>
      <c r="H13" s="122" t="str">
        <f>IF($C13="","","空気熱源／循環式")</f>
        <v/>
      </c>
      <c r="I13" s="123" t="str">
        <f>IF($C13="","","温水出口温度：60℃～65℃
（ΔT：温水入出口温度差）：3℃～7℃")</f>
        <v/>
      </c>
      <c r="J13" s="96"/>
      <c r="K13" s="126" t="str">
        <f>IF($C13="","","外気温度 乾球温度：16℃DB
湿球温度：12℃WB")</f>
        <v/>
      </c>
      <c r="L13" s="105"/>
      <c r="M13" s="105"/>
      <c r="N13" s="126" t="str">
        <f>IF($C13="","","外気温度 乾球温度：25℃DB
湿球温度：21℃WB")</f>
        <v/>
      </c>
      <c r="O13" s="105"/>
      <c r="P13" s="105"/>
      <c r="Q13" s="126" t="str">
        <f>IF($C13="","","外気温度 乾球温度：7℃DB
湿球温度：6℃WB")</f>
        <v/>
      </c>
      <c r="R13" s="105"/>
      <c r="S13" s="105"/>
      <c r="T13" s="77"/>
      <c r="U13" s="75" t="str">
        <f>IF($AF13="","",$AF13)</f>
        <v/>
      </c>
      <c r="V13" s="128" t="str">
        <f>IFERROR(IF(OR($AD13="",$AE13=""),"",ROUND($AD13/$AE13,2)),"")</f>
        <v/>
      </c>
      <c r="W13" s="45"/>
      <c r="X13" s="42"/>
      <c r="Y13" s="129" t="str">
        <f>IF($L13="","",(($L13*26.545)-($L13*1365*(3.6/1000)))*0.0258)</f>
        <v/>
      </c>
      <c r="Z13" s="64"/>
      <c r="AA13" s="46"/>
      <c r="AB13"/>
      <c r="AC13" s="88" t="str" cm="1">
        <f t="array" ref="AC13">IF($C13="","",_xlfn.IFS($T13="中間期",1,$T13="夏期",2,$T13="冬期",3,$T13="",0))</f>
        <v/>
      </c>
      <c r="AD13" s="90" t="str" cm="1">
        <f t="array" ref="AD13">IF($C13="","",_xlfn.IFS($T13="中間期",$L13,$T13="夏期",$O13,$T13="冬期",$R13,$T13="",""))</f>
        <v/>
      </c>
      <c r="AE13" s="90" t="str" cm="1">
        <f t="array" ref="AE13">IF($C13="","",_xlfn.IFS($T13="中間期",$M13,$T13="夏期",$P13,$T13="冬期",$S13,$T13="",""))</f>
        <v/>
      </c>
      <c r="AF13" s="88" t="str">
        <f t="shared" ref="AF13:AF44" si="1">IF($T13="","",IF(AND($AC13=1,$L13&lt;=10),VALUE(2.15),IF(AND($AC13=1,$L13&gt;10),VALUE(3.09),IF(AND($AC13=2,$O13&lt;=10),VALUE(2.5),IF(AND($AC13=2,$O13&gt;10),VALUE(3.09),IF(AND($AC13=3,$R13&lt;=10),VALUE(2),IF(AND($AC13=3,$R13&gt;10),VALUE(2.1))))))))</f>
        <v/>
      </c>
      <c r="AG13" s="48">
        <f>IF(AND(($C13&lt;&gt;""),(OR($C$2="",$F$2="",$G$3="",F13="",G13="",J13="",L13="",M13="",T13=""))),1,0)</f>
        <v>0</v>
      </c>
      <c r="AH13" s="101">
        <f>IF(AND($C13&lt;&gt;"",$AC13=2),OR(O13="",P13="")*1,0)</f>
        <v>0</v>
      </c>
      <c r="AI13" s="101">
        <f>IF(AND($C13&lt;&gt;"",$AC13=3),OR(R13="",S13="")*1,0)</f>
        <v>0</v>
      </c>
      <c r="AJ13" s="49">
        <f t="shared" ref="AJ13:AJ44" si="2">COUNTIF(G$13:G$62,G13)</f>
        <v>0</v>
      </c>
      <c r="AK13" s="49">
        <f>IF($U13&gt;$V13,1,0)</f>
        <v>0</v>
      </c>
    </row>
    <row r="14" spans="1:43" s="6" customFormat="1" ht="45" customHeight="1">
      <c r="A14" s="117">
        <f t="shared" ref="A14:A62" si="3">ROW()-12</f>
        <v>2</v>
      </c>
      <c r="B14" s="118" t="str">
        <f t="shared" ref="B14:B62" si="4">IF($C14="","","産業用ヒートポンプ")</f>
        <v/>
      </c>
      <c r="C14" s="22"/>
      <c r="D14" s="23" t="str">
        <f t="shared" ref="D14:D62" si="5">IF($B14&lt;&gt;"",$C$2,"")</f>
        <v/>
      </c>
      <c r="E14" s="23" t="str">
        <f>IF($B14&lt;&gt;"",$F$2,"")</f>
        <v/>
      </c>
      <c r="F14" s="121"/>
      <c r="G14" s="24"/>
      <c r="H14" s="122" t="str">
        <f t="shared" ref="H14:H62" si="6">IF($C14="","","空気熱源／循環式")</f>
        <v/>
      </c>
      <c r="I14" s="123" t="str">
        <f t="shared" ref="I14:I62" si="7">IF($C14="","","温水出口温度：60℃～65℃
（ΔT：温水入出口温度差）：3℃～7℃")</f>
        <v/>
      </c>
      <c r="J14" s="96"/>
      <c r="K14" s="126" t="str">
        <f t="shared" ref="K14:K62" si="8">IF($C14="","","外気温度 乾球温度：16℃DB
湿球温度：12℃WB")</f>
        <v/>
      </c>
      <c r="L14" s="105"/>
      <c r="M14" s="105"/>
      <c r="N14" s="126" t="str">
        <f t="shared" ref="N14:N62" si="9">IF($C14="","","外気温度 乾球温度：25℃DB
湿球温度：21℃WB")</f>
        <v/>
      </c>
      <c r="O14" s="105"/>
      <c r="P14" s="105"/>
      <c r="Q14" s="126" t="str">
        <f t="shared" ref="Q14:Q62" si="10">IF($C14="","","外気温度 乾球温度：7℃DB
湿球温度：6℃WB")</f>
        <v/>
      </c>
      <c r="R14" s="105"/>
      <c r="S14" s="105"/>
      <c r="T14" s="77"/>
      <c r="U14" s="75" t="str">
        <f t="shared" ref="U14:U62" si="11">IF($AF14="","",$AF14)</f>
        <v/>
      </c>
      <c r="V14" s="128" t="str">
        <f t="shared" ref="V14:V62" si="12">IFERROR(IF(OR($AD14="",$AE14=""),"",ROUND($AD14/$AE14,2)),"")</f>
        <v/>
      </c>
      <c r="W14" s="45"/>
      <c r="X14" s="42"/>
      <c r="Y14" s="129" t="str">
        <f t="shared" ref="Y14:Y62" si="13">IF($L14="","",(($L14*26.545)-($L14*1365*(3.6/1000)))*0.0258)</f>
        <v/>
      </c>
      <c r="Z14" s="64"/>
      <c r="AA14" s="46"/>
      <c r="AB14"/>
      <c r="AC14" s="88" t="str" cm="1">
        <f t="array" ref="AC14">IF($C14="","",_xlfn.IFS($T14="中間期",1,$T14="夏期",2,$T14="冬期",3,$T14="",0))</f>
        <v/>
      </c>
      <c r="AD14" s="90" t="str" cm="1">
        <f t="array" ref="AD14">IF($C14="","",_xlfn.IFS($T14="中間期",$L14,$T14="夏期",$O14,$T14="冬期",$R14,$T14="",""))</f>
        <v/>
      </c>
      <c r="AE14" s="90" t="str" cm="1">
        <f t="array" ref="AE14">IF($C14="","",_xlfn.IFS($T14="中間期",$M14,$T14="夏期",$P14,$T14="冬期",$S14,$T14="",""))</f>
        <v/>
      </c>
      <c r="AF14" s="88" t="str">
        <f t="shared" si="1"/>
        <v/>
      </c>
      <c r="AG14" s="48">
        <f t="shared" ref="AG14:AG62" si="14">IF(AND(($C14&lt;&gt;""),(OR($C$2="",$F$2="",$G$3="",F14="",G14="",J14="",L14="",M14="",T14=""))),1,0)</f>
        <v>0</v>
      </c>
      <c r="AH14" s="101">
        <f t="shared" ref="AH14:AH62" si="15">IF(AND($C14&lt;&gt;"",$AC14=2),OR(O14="",P14="")*1,0)</f>
        <v>0</v>
      </c>
      <c r="AI14" s="101">
        <f t="shared" ref="AI14:AI62" si="16">IF(AND($C14&lt;&gt;"",$AC14=3),OR(R14="",S14="")*1,0)</f>
        <v>0</v>
      </c>
      <c r="AJ14" s="49">
        <f t="shared" si="2"/>
        <v>0</v>
      </c>
      <c r="AK14" s="49">
        <f t="shared" ref="AK14:AK62" si="17">IF($U14&gt;$V14,1,0)</f>
        <v>0</v>
      </c>
    </row>
    <row r="15" spans="1:43" s="6" customFormat="1" ht="45" customHeight="1">
      <c r="A15" s="117">
        <f t="shared" si="3"/>
        <v>3</v>
      </c>
      <c r="B15" s="118" t="str">
        <f t="shared" si="4"/>
        <v/>
      </c>
      <c r="C15" s="22"/>
      <c r="D15" s="23" t="str">
        <f t="shared" si="5"/>
        <v/>
      </c>
      <c r="E15" s="23" t="str">
        <f t="shared" ref="E15:E62" si="18">IF($B15&lt;&gt;"",$F$2,"")</f>
        <v/>
      </c>
      <c r="F15" s="121"/>
      <c r="G15" s="24"/>
      <c r="H15" s="122" t="str">
        <f t="shared" si="6"/>
        <v/>
      </c>
      <c r="I15" s="123" t="str">
        <f t="shared" si="7"/>
        <v/>
      </c>
      <c r="J15" s="96"/>
      <c r="K15" s="126" t="str">
        <f t="shared" si="8"/>
        <v/>
      </c>
      <c r="L15" s="105"/>
      <c r="M15" s="105"/>
      <c r="N15" s="126" t="str">
        <f t="shared" si="9"/>
        <v/>
      </c>
      <c r="O15" s="105"/>
      <c r="P15" s="105"/>
      <c r="Q15" s="126" t="str">
        <f t="shared" si="10"/>
        <v/>
      </c>
      <c r="R15" s="105"/>
      <c r="S15" s="105"/>
      <c r="T15" s="77"/>
      <c r="U15" s="75" t="str">
        <f t="shared" si="11"/>
        <v/>
      </c>
      <c r="V15" s="128" t="str">
        <f t="shared" si="12"/>
        <v/>
      </c>
      <c r="W15" s="45"/>
      <c r="X15" s="42"/>
      <c r="Y15" s="129" t="str">
        <f t="shared" si="13"/>
        <v/>
      </c>
      <c r="Z15" s="64"/>
      <c r="AA15" s="46"/>
      <c r="AB15"/>
      <c r="AC15" s="88" t="str" cm="1">
        <f t="array" ref="AC15">IF($C15="","",_xlfn.IFS($T15="中間期",1,$T15="夏期",2,$T15="冬期",3,$T15="",0))</f>
        <v/>
      </c>
      <c r="AD15" s="90" t="str" cm="1">
        <f t="array" ref="AD15">IF($C15="","",_xlfn.IFS($T15="中間期",$L15,$T15="夏期",$O15,$T15="冬期",$R15,$T15="",""))</f>
        <v/>
      </c>
      <c r="AE15" s="90" t="str" cm="1">
        <f t="array" ref="AE15">IF($C15="","",_xlfn.IFS($T15="中間期",$M15,$T15="夏期",$P15,$T15="冬期",$S15,$T15="",""))</f>
        <v/>
      </c>
      <c r="AF15" s="88" t="str">
        <f t="shared" si="1"/>
        <v/>
      </c>
      <c r="AG15" s="48">
        <f t="shared" si="14"/>
        <v>0</v>
      </c>
      <c r="AH15" s="101">
        <f t="shared" si="15"/>
        <v>0</v>
      </c>
      <c r="AI15" s="101">
        <f t="shared" si="16"/>
        <v>0</v>
      </c>
      <c r="AJ15" s="49">
        <f t="shared" si="2"/>
        <v>0</v>
      </c>
      <c r="AK15" s="49">
        <f t="shared" si="17"/>
        <v>0</v>
      </c>
    </row>
    <row r="16" spans="1:43" s="6" customFormat="1" ht="45" customHeight="1">
      <c r="A16" s="117">
        <f t="shared" si="3"/>
        <v>4</v>
      </c>
      <c r="B16" s="118" t="str">
        <f t="shared" si="4"/>
        <v/>
      </c>
      <c r="C16" s="22"/>
      <c r="D16" s="23" t="str">
        <f t="shared" si="5"/>
        <v/>
      </c>
      <c r="E16" s="23" t="str">
        <f t="shared" si="18"/>
        <v/>
      </c>
      <c r="F16" s="24"/>
      <c r="G16" s="24"/>
      <c r="H16" s="122" t="str">
        <f t="shared" si="6"/>
        <v/>
      </c>
      <c r="I16" s="123" t="str">
        <f t="shared" si="7"/>
        <v/>
      </c>
      <c r="J16" s="96"/>
      <c r="K16" s="126" t="str">
        <f t="shared" si="8"/>
        <v/>
      </c>
      <c r="L16" s="105"/>
      <c r="M16" s="105"/>
      <c r="N16" s="126" t="str">
        <f t="shared" si="9"/>
        <v/>
      </c>
      <c r="O16" s="105"/>
      <c r="P16" s="105"/>
      <c r="Q16" s="126" t="str">
        <f t="shared" si="10"/>
        <v/>
      </c>
      <c r="R16" s="105"/>
      <c r="S16" s="105"/>
      <c r="T16" s="77"/>
      <c r="U16" s="75" t="str">
        <f t="shared" si="11"/>
        <v/>
      </c>
      <c r="V16" s="128" t="str">
        <f t="shared" si="12"/>
        <v/>
      </c>
      <c r="W16" s="45"/>
      <c r="X16" s="42"/>
      <c r="Y16" s="129" t="str">
        <f t="shared" si="13"/>
        <v/>
      </c>
      <c r="Z16" s="64"/>
      <c r="AA16" s="46"/>
      <c r="AB16"/>
      <c r="AC16" s="88" t="str" cm="1">
        <f t="array" ref="AC16">IF($C16="","",_xlfn.IFS($T16="中間期",1,$T16="夏期",2,$T16="冬期",3,$T16="",0))</f>
        <v/>
      </c>
      <c r="AD16" s="90" t="str" cm="1">
        <f t="array" ref="AD16">IF($C16="","",_xlfn.IFS($T16="中間期",$L16,$T16="夏期",$O16,$T16="冬期",$R16,$T16="",""))</f>
        <v/>
      </c>
      <c r="AE16" s="90" t="str" cm="1">
        <f t="array" ref="AE16">IF($C16="","",_xlfn.IFS($T16="中間期",$M16,$T16="夏期",$P16,$T16="冬期",$S16,$T16="",""))</f>
        <v/>
      </c>
      <c r="AF16" s="88" t="str">
        <f t="shared" si="1"/>
        <v/>
      </c>
      <c r="AG16" s="48">
        <f t="shared" si="14"/>
        <v>0</v>
      </c>
      <c r="AH16" s="101">
        <f t="shared" si="15"/>
        <v>0</v>
      </c>
      <c r="AI16" s="101">
        <f t="shared" si="16"/>
        <v>0</v>
      </c>
      <c r="AJ16" s="49">
        <f t="shared" si="2"/>
        <v>0</v>
      </c>
      <c r="AK16" s="49">
        <f t="shared" si="17"/>
        <v>0</v>
      </c>
    </row>
    <row r="17" spans="1:37" s="6" customFormat="1" ht="45" customHeight="1">
      <c r="A17" s="117">
        <f t="shared" si="3"/>
        <v>5</v>
      </c>
      <c r="B17" s="118" t="str">
        <f t="shared" si="4"/>
        <v/>
      </c>
      <c r="C17" s="22"/>
      <c r="D17" s="23" t="str">
        <f t="shared" si="5"/>
        <v/>
      </c>
      <c r="E17" s="23" t="str">
        <f t="shared" si="18"/>
        <v/>
      </c>
      <c r="F17" s="24"/>
      <c r="G17" s="24"/>
      <c r="H17" s="122" t="str">
        <f t="shared" si="6"/>
        <v/>
      </c>
      <c r="I17" s="123" t="str">
        <f t="shared" si="7"/>
        <v/>
      </c>
      <c r="J17" s="96"/>
      <c r="K17" s="126" t="str">
        <f t="shared" si="8"/>
        <v/>
      </c>
      <c r="L17" s="105"/>
      <c r="M17" s="105"/>
      <c r="N17" s="126" t="str">
        <f t="shared" si="9"/>
        <v/>
      </c>
      <c r="O17" s="105"/>
      <c r="P17" s="105"/>
      <c r="Q17" s="126" t="str">
        <f t="shared" si="10"/>
        <v/>
      </c>
      <c r="R17" s="105"/>
      <c r="S17" s="105"/>
      <c r="T17" s="77"/>
      <c r="U17" s="75" t="str">
        <f t="shared" si="11"/>
        <v/>
      </c>
      <c r="V17" s="128" t="str">
        <f t="shared" si="12"/>
        <v/>
      </c>
      <c r="W17" s="45"/>
      <c r="X17" s="42"/>
      <c r="Y17" s="129" t="str">
        <f t="shared" si="13"/>
        <v/>
      </c>
      <c r="Z17" s="64"/>
      <c r="AA17" s="46"/>
      <c r="AB17"/>
      <c r="AC17" s="88" t="str" cm="1">
        <f t="array" ref="AC17">IF($C17="","",_xlfn.IFS($T17="中間期",1,$T17="夏期",2,$T17="冬期",3,$T17="",0))</f>
        <v/>
      </c>
      <c r="AD17" s="90" t="str" cm="1">
        <f t="array" ref="AD17">IF($C17="","",_xlfn.IFS($T17="中間期",$L17,$T17="夏期",$O17,$T17="冬期",$R17,$T17="",""))</f>
        <v/>
      </c>
      <c r="AE17" s="90" t="str" cm="1">
        <f t="array" ref="AE17">IF($C17="","",_xlfn.IFS($T17="中間期",$M17,$T17="夏期",$P17,$T17="冬期",$S17,$T17="",""))</f>
        <v/>
      </c>
      <c r="AF17" s="88" t="str">
        <f t="shared" si="1"/>
        <v/>
      </c>
      <c r="AG17" s="48">
        <f t="shared" si="14"/>
        <v>0</v>
      </c>
      <c r="AH17" s="101">
        <f t="shared" si="15"/>
        <v>0</v>
      </c>
      <c r="AI17" s="101">
        <f t="shared" si="16"/>
        <v>0</v>
      </c>
      <c r="AJ17" s="49">
        <f t="shared" si="2"/>
        <v>0</v>
      </c>
      <c r="AK17" s="49">
        <f t="shared" si="17"/>
        <v>0</v>
      </c>
    </row>
    <row r="18" spans="1:37" s="6" customFormat="1" ht="45" customHeight="1">
      <c r="A18" s="117">
        <f t="shared" si="3"/>
        <v>6</v>
      </c>
      <c r="B18" s="118" t="str">
        <f t="shared" si="4"/>
        <v/>
      </c>
      <c r="C18" s="22"/>
      <c r="D18" s="23" t="str">
        <f t="shared" si="5"/>
        <v/>
      </c>
      <c r="E18" s="23" t="str">
        <f t="shared" si="18"/>
        <v/>
      </c>
      <c r="F18" s="24"/>
      <c r="G18" s="24"/>
      <c r="H18" s="122" t="str">
        <f t="shared" si="6"/>
        <v/>
      </c>
      <c r="I18" s="123" t="str">
        <f t="shared" si="7"/>
        <v/>
      </c>
      <c r="J18" s="96"/>
      <c r="K18" s="126" t="str">
        <f t="shared" si="8"/>
        <v/>
      </c>
      <c r="L18" s="105"/>
      <c r="M18" s="105"/>
      <c r="N18" s="126" t="str">
        <f t="shared" si="9"/>
        <v/>
      </c>
      <c r="O18" s="105"/>
      <c r="P18" s="105"/>
      <c r="Q18" s="126" t="str">
        <f t="shared" si="10"/>
        <v/>
      </c>
      <c r="R18" s="105"/>
      <c r="S18" s="105"/>
      <c r="T18" s="77"/>
      <c r="U18" s="75" t="str">
        <f t="shared" si="11"/>
        <v/>
      </c>
      <c r="V18" s="128" t="str">
        <f t="shared" si="12"/>
        <v/>
      </c>
      <c r="W18" s="45"/>
      <c r="X18" s="42"/>
      <c r="Y18" s="129" t="str">
        <f t="shared" si="13"/>
        <v/>
      </c>
      <c r="Z18" s="64"/>
      <c r="AA18" s="46"/>
      <c r="AB18"/>
      <c r="AC18" s="88" t="str" cm="1">
        <f t="array" ref="AC18">IF($C18="","",_xlfn.IFS($T18="中間期",1,$T18="夏期",2,$T18="冬期",3,$T18="",0))</f>
        <v/>
      </c>
      <c r="AD18" s="90" t="str" cm="1">
        <f t="array" ref="AD18">IF($C18="","",_xlfn.IFS($T18="中間期",$L18,$T18="夏期",$O18,$T18="冬期",$R18,$T18="",""))</f>
        <v/>
      </c>
      <c r="AE18" s="90" t="str" cm="1">
        <f t="array" ref="AE18">IF($C18="","",_xlfn.IFS($T18="中間期",$M18,$T18="夏期",$P18,$T18="冬期",$S18,$T18="",""))</f>
        <v/>
      </c>
      <c r="AF18" s="88" t="str">
        <f t="shared" si="1"/>
        <v/>
      </c>
      <c r="AG18" s="48">
        <f t="shared" si="14"/>
        <v>0</v>
      </c>
      <c r="AH18" s="101">
        <f t="shared" si="15"/>
        <v>0</v>
      </c>
      <c r="AI18" s="101">
        <f t="shared" si="16"/>
        <v>0</v>
      </c>
      <c r="AJ18" s="49">
        <f t="shared" si="2"/>
        <v>0</v>
      </c>
      <c r="AK18" s="49">
        <f t="shared" si="17"/>
        <v>0</v>
      </c>
    </row>
    <row r="19" spans="1:37" s="6" customFormat="1" ht="45" customHeight="1">
      <c r="A19" s="117">
        <f t="shared" si="3"/>
        <v>7</v>
      </c>
      <c r="B19" s="118" t="str">
        <f t="shared" si="4"/>
        <v/>
      </c>
      <c r="C19" s="22"/>
      <c r="D19" s="23" t="str">
        <f t="shared" si="5"/>
        <v/>
      </c>
      <c r="E19" s="23" t="str">
        <f t="shared" si="18"/>
        <v/>
      </c>
      <c r="F19" s="24"/>
      <c r="G19" s="24"/>
      <c r="H19" s="122" t="str">
        <f t="shared" si="6"/>
        <v/>
      </c>
      <c r="I19" s="123" t="str">
        <f t="shared" si="7"/>
        <v/>
      </c>
      <c r="J19" s="96"/>
      <c r="K19" s="126" t="str">
        <f t="shared" si="8"/>
        <v/>
      </c>
      <c r="L19" s="105"/>
      <c r="M19" s="105"/>
      <c r="N19" s="126" t="str">
        <f t="shared" si="9"/>
        <v/>
      </c>
      <c r="O19" s="105"/>
      <c r="P19" s="105"/>
      <c r="Q19" s="126" t="str">
        <f t="shared" si="10"/>
        <v/>
      </c>
      <c r="R19" s="105"/>
      <c r="S19" s="105"/>
      <c r="T19" s="77"/>
      <c r="U19" s="75" t="str">
        <f t="shared" si="11"/>
        <v/>
      </c>
      <c r="V19" s="128" t="str">
        <f t="shared" si="12"/>
        <v/>
      </c>
      <c r="W19" s="45"/>
      <c r="X19" s="42"/>
      <c r="Y19" s="129" t="str">
        <f t="shared" si="13"/>
        <v/>
      </c>
      <c r="Z19" s="64"/>
      <c r="AA19" s="46"/>
      <c r="AB19"/>
      <c r="AC19" s="88" t="str" cm="1">
        <f t="array" ref="AC19">IF($C19="","",_xlfn.IFS($T19="中間期",1,$T19="夏期",2,$T19="冬期",3,$T19="",0))</f>
        <v/>
      </c>
      <c r="AD19" s="90" t="str" cm="1">
        <f t="array" ref="AD19">IF($C19="","",_xlfn.IFS($T19="中間期",$L19,$T19="夏期",$O19,$T19="冬期",$R19,$T19="",""))</f>
        <v/>
      </c>
      <c r="AE19" s="90" t="str" cm="1">
        <f t="array" ref="AE19">IF($C19="","",_xlfn.IFS($T19="中間期",$M19,$T19="夏期",$P19,$T19="冬期",$S19,$T19="",""))</f>
        <v/>
      </c>
      <c r="AF19" s="88" t="str">
        <f t="shared" si="1"/>
        <v/>
      </c>
      <c r="AG19" s="48">
        <f t="shared" si="14"/>
        <v>0</v>
      </c>
      <c r="AH19" s="101">
        <f t="shared" si="15"/>
        <v>0</v>
      </c>
      <c r="AI19" s="101">
        <f t="shared" si="16"/>
        <v>0</v>
      </c>
      <c r="AJ19" s="49">
        <f t="shared" si="2"/>
        <v>0</v>
      </c>
      <c r="AK19" s="49">
        <f t="shared" si="17"/>
        <v>0</v>
      </c>
    </row>
    <row r="20" spans="1:37" s="6" customFormat="1" ht="45" customHeight="1">
      <c r="A20" s="117">
        <f t="shared" si="3"/>
        <v>8</v>
      </c>
      <c r="B20" s="118" t="str">
        <f t="shared" si="4"/>
        <v/>
      </c>
      <c r="C20" s="22"/>
      <c r="D20" s="23" t="str">
        <f t="shared" si="5"/>
        <v/>
      </c>
      <c r="E20" s="23" t="str">
        <f t="shared" si="18"/>
        <v/>
      </c>
      <c r="F20" s="24"/>
      <c r="G20" s="24"/>
      <c r="H20" s="122" t="str">
        <f t="shared" si="6"/>
        <v/>
      </c>
      <c r="I20" s="123" t="str">
        <f t="shared" si="7"/>
        <v/>
      </c>
      <c r="J20" s="96"/>
      <c r="K20" s="126" t="str">
        <f t="shared" si="8"/>
        <v/>
      </c>
      <c r="L20" s="105"/>
      <c r="M20" s="105"/>
      <c r="N20" s="126" t="str">
        <f t="shared" si="9"/>
        <v/>
      </c>
      <c r="O20" s="105"/>
      <c r="P20" s="105"/>
      <c r="Q20" s="126" t="str">
        <f t="shared" si="10"/>
        <v/>
      </c>
      <c r="R20" s="105"/>
      <c r="S20" s="105"/>
      <c r="T20" s="77"/>
      <c r="U20" s="75" t="str">
        <f t="shared" si="11"/>
        <v/>
      </c>
      <c r="V20" s="128" t="str">
        <f t="shared" si="12"/>
        <v/>
      </c>
      <c r="W20" s="45"/>
      <c r="X20" s="42"/>
      <c r="Y20" s="129" t="str">
        <f t="shared" si="13"/>
        <v/>
      </c>
      <c r="Z20" s="64"/>
      <c r="AA20" s="46"/>
      <c r="AB20"/>
      <c r="AC20" s="88" t="str" cm="1">
        <f t="array" ref="AC20">IF($C20="","",_xlfn.IFS($T20="中間期",1,$T20="夏期",2,$T20="冬期",3,$T20="",0))</f>
        <v/>
      </c>
      <c r="AD20" s="90" t="str" cm="1">
        <f t="array" ref="AD20">IF($C20="","",_xlfn.IFS($T20="中間期",$L20,$T20="夏期",$O20,$T20="冬期",$R20,$T20="",""))</f>
        <v/>
      </c>
      <c r="AE20" s="90" t="str" cm="1">
        <f t="array" ref="AE20">IF($C20="","",_xlfn.IFS($T20="中間期",$M20,$T20="夏期",$P20,$T20="冬期",$S20,$T20="",""))</f>
        <v/>
      </c>
      <c r="AF20" s="88" t="str">
        <f t="shared" si="1"/>
        <v/>
      </c>
      <c r="AG20" s="48">
        <f t="shared" si="14"/>
        <v>0</v>
      </c>
      <c r="AH20" s="101">
        <f t="shared" si="15"/>
        <v>0</v>
      </c>
      <c r="AI20" s="101">
        <f t="shared" si="16"/>
        <v>0</v>
      </c>
      <c r="AJ20" s="49">
        <f t="shared" si="2"/>
        <v>0</v>
      </c>
      <c r="AK20" s="49">
        <f t="shared" si="17"/>
        <v>0</v>
      </c>
    </row>
    <row r="21" spans="1:37" s="6" customFormat="1" ht="45" customHeight="1">
      <c r="A21" s="117">
        <f t="shared" si="3"/>
        <v>9</v>
      </c>
      <c r="B21" s="118" t="str">
        <f t="shared" si="4"/>
        <v/>
      </c>
      <c r="C21" s="22"/>
      <c r="D21" s="23" t="str">
        <f t="shared" si="5"/>
        <v/>
      </c>
      <c r="E21" s="23" t="str">
        <f t="shared" si="18"/>
        <v/>
      </c>
      <c r="F21" s="24"/>
      <c r="G21" s="24"/>
      <c r="H21" s="122" t="str">
        <f t="shared" si="6"/>
        <v/>
      </c>
      <c r="I21" s="123" t="str">
        <f t="shared" si="7"/>
        <v/>
      </c>
      <c r="J21" s="96"/>
      <c r="K21" s="126" t="str">
        <f t="shared" si="8"/>
        <v/>
      </c>
      <c r="L21" s="105"/>
      <c r="M21" s="105"/>
      <c r="N21" s="126" t="str">
        <f t="shared" si="9"/>
        <v/>
      </c>
      <c r="O21" s="105"/>
      <c r="P21" s="105"/>
      <c r="Q21" s="126" t="str">
        <f t="shared" si="10"/>
        <v/>
      </c>
      <c r="R21" s="105"/>
      <c r="S21" s="105"/>
      <c r="T21" s="77"/>
      <c r="U21" s="75" t="str">
        <f t="shared" si="11"/>
        <v/>
      </c>
      <c r="V21" s="128" t="str">
        <f t="shared" si="12"/>
        <v/>
      </c>
      <c r="W21" s="45"/>
      <c r="X21" s="42"/>
      <c r="Y21" s="129" t="str">
        <f t="shared" si="13"/>
        <v/>
      </c>
      <c r="Z21" s="64"/>
      <c r="AA21" s="46"/>
      <c r="AB21"/>
      <c r="AC21" s="88" t="str" cm="1">
        <f t="array" ref="AC21">IF($C21="","",_xlfn.IFS($T21="中間期",1,$T21="夏期",2,$T21="冬期",3,$T21="",0))</f>
        <v/>
      </c>
      <c r="AD21" s="90" t="str" cm="1">
        <f t="array" ref="AD21">IF($C21="","",_xlfn.IFS($T21="中間期",$L21,$T21="夏期",$O21,$T21="冬期",$R21,$T21="",""))</f>
        <v/>
      </c>
      <c r="AE21" s="90" t="str" cm="1">
        <f t="array" ref="AE21">IF($C21="","",_xlfn.IFS($T21="中間期",$M21,$T21="夏期",$P21,$T21="冬期",$S21,$T21="",""))</f>
        <v/>
      </c>
      <c r="AF21" s="88" t="str">
        <f t="shared" si="1"/>
        <v/>
      </c>
      <c r="AG21" s="48">
        <f t="shared" si="14"/>
        <v>0</v>
      </c>
      <c r="AH21" s="101">
        <f t="shared" si="15"/>
        <v>0</v>
      </c>
      <c r="AI21" s="101">
        <f t="shared" si="16"/>
        <v>0</v>
      </c>
      <c r="AJ21" s="49">
        <f t="shared" si="2"/>
        <v>0</v>
      </c>
      <c r="AK21" s="49">
        <f t="shared" si="17"/>
        <v>0</v>
      </c>
    </row>
    <row r="22" spans="1:37" s="6" customFormat="1" ht="45" customHeight="1">
      <c r="A22" s="117">
        <f t="shared" si="3"/>
        <v>10</v>
      </c>
      <c r="B22" s="118" t="str">
        <f t="shared" si="4"/>
        <v/>
      </c>
      <c r="C22" s="22"/>
      <c r="D22" s="23" t="str">
        <f t="shared" si="5"/>
        <v/>
      </c>
      <c r="E22" s="23" t="str">
        <f t="shared" si="18"/>
        <v/>
      </c>
      <c r="F22" s="24"/>
      <c r="G22" s="24"/>
      <c r="H22" s="122" t="str">
        <f t="shared" si="6"/>
        <v/>
      </c>
      <c r="I22" s="123" t="str">
        <f t="shared" si="7"/>
        <v/>
      </c>
      <c r="J22" s="96"/>
      <c r="K22" s="126" t="str">
        <f t="shared" si="8"/>
        <v/>
      </c>
      <c r="L22" s="105"/>
      <c r="M22" s="105"/>
      <c r="N22" s="126" t="str">
        <f t="shared" si="9"/>
        <v/>
      </c>
      <c r="O22" s="105"/>
      <c r="P22" s="105"/>
      <c r="Q22" s="126" t="str">
        <f t="shared" si="10"/>
        <v/>
      </c>
      <c r="R22" s="105"/>
      <c r="S22" s="105"/>
      <c r="T22" s="77"/>
      <c r="U22" s="75" t="str">
        <f t="shared" si="11"/>
        <v/>
      </c>
      <c r="V22" s="128" t="str">
        <f t="shared" si="12"/>
        <v/>
      </c>
      <c r="W22" s="45"/>
      <c r="X22" s="42"/>
      <c r="Y22" s="129" t="str">
        <f t="shared" si="13"/>
        <v/>
      </c>
      <c r="Z22" s="64"/>
      <c r="AA22" s="46"/>
      <c r="AB22"/>
      <c r="AC22" s="88" t="str" cm="1">
        <f t="array" ref="AC22">IF($C22="","",_xlfn.IFS($T22="中間期",1,$T22="夏期",2,$T22="冬期",3,$T22="",0))</f>
        <v/>
      </c>
      <c r="AD22" s="90" t="str" cm="1">
        <f t="array" ref="AD22">IF($C22="","",_xlfn.IFS($T22="中間期",$L22,$T22="夏期",$O22,$T22="冬期",$R22,$T22="",""))</f>
        <v/>
      </c>
      <c r="AE22" s="90" t="str" cm="1">
        <f t="array" ref="AE22">IF($C22="","",_xlfn.IFS($T22="中間期",$M22,$T22="夏期",$P22,$T22="冬期",$S22,$T22="",""))</f>
        <v/>
      </c>
      <c r="AF22" s="88" t="str">
        <f t="shared" si="1"/>
        <v/>
      </c>
      <c r="AG22" s="48">
        <f t="shared" si="14"/>
        <v>0</v>
      </c>
      <c r="AH22" s="101">
        <f t="shared" si="15"/>
        <v>0</v>
      </c>
      <c r="AI22" s="101">
        <f t="shared" si="16"/>
        <v>0</v>
      </c>
      <c r="AJ22" s="49">
        <f t="shared" si="2"/>
        <v>0</v>
      </c>
      <c r="AK22" s="49">
        <f t="shared" si="17"/>
        <v>0</v>
      </c>
    </row>
    <row r="23" spans="1:37" s="6" customFormat="1" ht="45" customHeight="1">
      <c r="A23" s="117">
        <f t="shared" si="3"/>
        <v>11</v>
      </c>
      <c r="B23" s="118" t="str">
        <f t="shared" si="4"/>
        <v/>
      </c>
      <c r="C23" s="22"/>
      <c r="D23" s="23" t="str">
        <f t="shared" si="5"/>
        <v/>
      </c>
      <c r="E23" s="23" t="str">
        <f t="shared" si="18"/>
        <v/>
      </c>
      <c r="F23" s="24"/>
      <c r="G23" s="24"/>
      <c r="H23" s="122" t="str">
        <f t="shared" si="6"/>
        <v/>
      </c>
      <c r="I23" s="123" t="str">
        <f t="shared" si="7"/>
        <v/>
      </c>
      <c r="J23" s="96"/>
      <c r="K23" s="126" t="str">
        <f t="shared" si="8"/>
        <v/>
      </c>
      <c r="L23" s="105"/>
      <c r="M23" s="105"/>
      <c r="N23" s="126" t="str">
        <f t="shared" si="9"/>
        <v/>
      </c>
      <c r="O23" s="105"/>
      <c r="P23" s="105"/>
      <c r="Q23" s="126" t="str">
        <f t="shared" si="10"/>
        <v/>
      </c>
      <c r="R23" s="105"/>
      <c r="S23" s="105"/>
      <c r="T23" s="77"/>
      <c r="U23" s="75" t="str">
        <f t="shared" si="11"/>
        <v/>
      </c>
      <c r="V23" s="128" t="str">
        <f t="shared" si="12"/>
        <v/>
      </c>
      <c r="W23" s="45"/>
      <c r="X23" s="42"/>
      <c r="Y23" s="129" t="str">
        <f t="shared" si="13"/>
        <v/>
      </c>
      <c r="Z23" s="64"/>
      <c r="AA23" s="46"/>
      <c r="AB23"/>
      <c r="AC23" s="88" t="str" cm="1">
        <f t="array" ref="AC23">IF($C23="","",_xlfn.IFS($T23="中間期",1,$T23="夏期",2,$T23="冬期",3,$T23="",0))</f>
        <v/>
      </c>
      <c r="AD23" s="90" t="str" cm="1">
        <f t="array" ref="AD23">IF($C23="","",_xlfn.IFS($T23="中間期",$L23,$T23="夏期",$O23,$T23="冬期",$R23,$T23="",""))</f>
        <v/>
      </c>
      <c r="AE23" s="90" t="str" cm="1">
        <f t="array" ref="AE23">IF($C23="","",_xlfn.IFS($T23="中間期",$M23,$T23="夏期",$P23,$T23="冬期",$S23,$T23="",""))</f>
        <v/>
      </c>
      <c r="AF23" s="88" t="str">
        <f t="shared" si="1"/>
        <v/>
      </c>
      <c r="AG23" s="48">
        <f t="shared" si="14"/>
        <v>0</v>
      </c>
      <c r="AH23" s="101">
        <f t="shared" si="15"/>
        <v>0</v>
      </c>
      <c r="AI23" s="101">
        <f t="shared" si="16"/>
        <v>0</v>
      </c>
      <c r="AJ23" s="49">
        <f t="shared" si="2"/>
        <v>0</v>
      </c>
      <c r="AK23" s="49">
        <f t="shared" si="17"/>
        <v>0</v>
      </c>
    </row>
    <row r="24" spans="1:37" s="6" customFormat="1" ht="45" customHeight="1">
      <c r="A24" s="117">
        <f t="shared" si="3"/>
        <v>12</v>
      </c>
      <c r="B24" s="118" t="str">
        <f t="shared" si="4"/>
        <v/>
      </c>
      <c r="C24" s="22"/>
      <c r="D24" s="23" t="str">
        <f t="shared" si="5"/>
        <v/>
      </c>
      <c r="E24" s="23" t="str">
        <f t="shared" si="18"/>
        <v/>
      </c>
      <c r="F24" s="24"/>
      <c r="G24" s="24"/>
      <c r="H24" s="122" t="str">
        <f t="shared" si="6"/>
        <v/>
      </c>
      <c r="I24" s="123" t="str">
        <f t="shared" si="7"/>
        <v/>
      </c>
      <c r="J24" s="96"/>
      <c r="K24" s="126" t="str">
        <f t="shared" si="8"/>
        <v/>
      </c>
      <c r="L24" s="105"/>
      <c r="M24" s="105"/>
      <c r="N24" s="126" t="str">
        <f t="shared" si="9"/>
        <v/>
      </c>
      <c r="O24" s="105"/>
      <c r="P24" s="105"/>
      <c r="Q24" s="126" t="str">
        <f t="shared" si="10"/>
        <v/>
      </c>
      <c r="R24" s="105"/>
      <c r="S24" s="105"/>
      <c r="T24" s="77"/>
      <c r="U24" s="75" t="str">
        <f t="shared" si="11"/>
        <v/>
      </c>
      <c r="V24" s="128" t="str">
        <f t="shared" si="12"/>
        <v/>
      </c>
      <c r="W24" s="45"/>
      <c r="X24" s="42"/>
      <c r="Y24" s="129" t="str">
        <f t="shared" si="13"/>
        <v/>
      </c>
      <c r="Z24" s="64"/>
      <c r="AA24" s="46"/>
      <c r="AB24"/>
      <c r="AC24" s="88" t="str" cm="1">
        <f t="array" ref="AC24">IF($C24="","",_xlfn.IFS($T24="中間期",1,$T24="夏期",2,$T24="冬期",3,$T24="",0))</f>
        <v/>
      </c>
      <c r="AD24" s="90" t="str" cm="1">
        <f t="array" ref="AD24">IF($C24="","",_xlfn.IFS($T24="中間期",$L24,$T24="夏期",$O24,$T24="冬期",$R24,$T24="",""))</f>
        <v/>
      </c>
      <c r="AE24" s="90" t="str" cm="1">
        <f t="array" ref="AE24">IF($C24="","",_xlfn.IFS($T24="中間期",$M24,$T24="夏期",$P24,$T24="冬期",$S24,$T24="",""))</f>
        <v/>
      </c>
      <c r="AF24" s="88" t="str">
        <f t="shared" si="1"/>
        <v/>
      </c>
      <c r="AG24" s="48">
        <f t="shared" si="14"/>
        <v>0</v>
      </c>
      <c r="AH24" s="101">
        <f t="shared" si="15"/>
        <v>0</v>
      </c>
      <c r="AI24" s="101">
        <f t="shared" si="16"/>
        <v>0</v>
      </c>
      <c r="AJ24" s="49">
        <f t="shared" si="2"/>
        <v>0</v>
      </c>
      <c r="AK24" s="49">
        <f t="shared" si="17"/>
        <v>0</v>
      </c>
    </row>
    <row r="25" spans="1:37" s="6" customFormat="1" ht="45" customHeight="1">
      <c r="A25" s="117">
        <f t="shared" si="3"/>
        <v>13</v>
      </c>
      <c r="B25" s="118" t="str">
        <f t="shared" si="4"/>
        <v/>
      </c>
      <c r="C25" s="22"/>
      <c r="D25" s="23" t="str">
        <f t="shared" si="5"/>
        <v/>
      </c>
      <c r="E25" s="23" t="str">
        <f t="shared" si="18"/>
        <v/>
      </c>
      <c r="F25" s="24"/>
      <c r="G25" s="24"/>
      <c r="H25" s="122" t="str">
        <f t="shared" si="6"/>
        <v/>
      </c>
      <c r="I25" s="123" t="str">
        <f t="shared" si="7"/>
        <v/>
      </c>
      <c r="J25" s="96"/>
      <c r="K25" s="126" t="str">
        <f t="shared" si="8"/>
        <v/>
      </c>
      <c r="L25" s="105"/>
      <c r="M25" s="105"/>
      <c r="N25" s="126" t="str">
        <f t="shared" si="9"/>
        <v/>
      </c>
      <c r="O25" s="105"/>
      <c r="P25" s="105"/>
      <c r="Q25" s="126" t="str">
        <f t="shared" si="10"/>
        <v/>
      </c>
      <c r="R25" s="105"/>
      <c r="S25" s="105"/>
      <c r="T25" s="77"/>
      <c r="U25" s="75" t="str">
        <f t="shared" si="11"/>
        <v/>
      </c>
      <c r="V25" s="128" t="str">
        <f t="shared" si="12"/>
        <v/>
      </c>
      <c r="W25" s="45"/>
      <c r="X25" s="42"/>
      <c r="Y25" s="129" t="str">
        <f t="shared" si="13"/>
        <v/>
      </c>
      <c r="Z25" s="64"/>
      <c r="AA25" s="46"/>
      <c r="AB25"/>
      <c r="AC25" s="88" t="str" cm="1">
        <f t="array" ref="AC25">IF($C25="","",_xlfn.IFS($T25="中間期",1,$T25="夏期",2,$T25="冬期",3,$T25="",0))</f>
        <v/>
      </c>
      <c r="AD25" s="90" t="str" cm="1">
        <f t="array" ref="AD25">IF($C25="","",_xlfn.IFS($T25="中間期",$L25,$T25="夏期",$O25,$T25="冬期",$R25,$T25="",""))</f>
        <v/>
      </c>
      <c r="AE25" s="90" t="str" cm="1">
        <f t="array" ref="AE25">IF($C25="","",_xlfn.IFS($T25="中間期",$M25,$T25="夏期",$P25,$T25="冬期",$S25,$T25="",""))</f>
        <v/>
      </c>
      <c r="AF25" s="88" t="str">
        <f t="shared" si="1"/>
        <v/>
      </c>
      <c r="AG25" s="48">
        <f t="shared" si="14"/>
        <v>0</v>
      </c>
      <c r="AH25" s="101">
        <f t="shared" si="15"/>
        <v>0</v>
      </c>
      <c r="AI25" s="101">
        <f t="shared" si="16"/>
        <v>0</v>
      </c>
      <c r="AJ25" s="49">
        <f t="shared" si="2"/>
        <v>0</v>
      </c>
      <c r="AK25" s="49">
        <f t="shared" si="17"/>
        <v>0</v>
      </c>
    </row>
    <row r="26" spans="1:37" s="6" customFormat="1" ht="45" customHeight="1">
      <c r="A26" s="117">
        <f t="shared" si="3"/>
        <v>14</v>
      </c>
      <c r="B26" s="118" t="str">
        <f t="shared" si="4"/>
        <v/>
      </c>
      <c r="C26" s="22"/>
      <c r="D26" s="23" t="str">
        <f t="shared" si="5"/>
        <v/>
      </c>
      <c r="E26" s="23" t="str">
        <f t="shared" si="18"/>
        <v/>
      </c>
      <c r="F26" s="24"/>
      <c r="G26" s="24"/>
      <c r="H26" s="122" t="str">
        <f t="shared" si="6"/>
        <v/>
      </c>
      <c r="I26" s="123" t="str">
        <f t="shared" si="7"/>
        <v/>
      </c>
      <c r="J26" s="96"/>
      <c r="K26" s="126" t="str">
        <f t="shared" si="8"/>
        <v/>
      </c>
      <c r="L26" s="105"/>
      <c r="M26" s="105"/>
      <c r="N26" s="126" t="str">
        <f t="shared" si="9"/>
        <v/>
      </c>
      <c r="O26" s="105"/>
      <c r="P26" s="105"/>
      <c r="Q26" s="126" t="str">
        <f t="shared" si="10"/>
        <v/>
      </c>
      <c r="R26" s="105"/>
      <c r="S26" s="105"/>
      <c r="T26" s="77"/>
      <c r="U26" s="75" t="str">
        <f t="shared" si="11"/>
        <v/>
      </c>
      <c r="V26" s="128" t="str">
        <f t="shared" si="12"/>
        <v/>
      </c>
      <c r="W26" s="45"/>
      <c r="X26" s="42"/>
      <c r="Y26" s="129" t="str">
        <f t="shared" si="13"/>
        <v/>
      </c>
      <c r="Z26" s="64"/>
      <c r="AA26" s="46"/>
      <c r="AB26"/>
      <c r="AC26" s="88" t="str" cm="1">
        <f t="array" ref="AC26">IF($C26="","",_xlfn.IFS($T26="中間期",1,$T26="夏期",2,$T26="冬期",3,$T26="",0))</f>
        <v/>
      </c>
      <c r="AD26" s="90" t="str" cm="1">
        <f t="array" ref="AD26">IF($C26="","",_xlfn.IFS($T26="中間期",$L26,$T26="夏期",$O26,$T26="冬期",$R26,$T26="",""))</f>
        <v/>
      </c>
      <c r="AE26" s="90" t="str" cm="1">
        <f t="array" ref="AE26">IF($C26="","",_xlfn.IFS($T26="中間期",$M26,$T26="夏期",$P26,$T26="冬期",$S26,$T26="",""))</f>
        <v/>
      </c>
      <c r="AF26" s="88" t="str">
        <f t="shared" si="1"/>
        <v/>
      </c>
      <c r="AG26" s="48">
        <f t="shared" si="14"/>
        <v>0</v>
      </c>
      <c r="AH26" s="101">
        <f t="shared" si="15"/>
        <v>0</v>
      </c>
      <c r="AI26" s="101">
        <f t="shared" si="16"/>
        <v>0</v>
      </c>
      <c r="AJ26" s="49">
        <f t="shared" si="2"/>
        <v>0</v>
      </c>
      <c r="AK26" s="49">
        <f t="shared" si="17"/>
        <v>0</v>
      </c>
    </row>
    <row r="27" spans="1:37" s="6" customFormat="1" ht="45" customHeight="1">
      <c r="A27" s="117">
        <f t="shared" si="3"/>
        <v>15</v>
      </c>
      <c r="B27" s="118" t="str">
        <f t="shared" si="4"/>
        <v/>
      </c>
      <c r="C27" s="22"/>
      <c r="D27" s="23" t="str">
        <f t="shared" si="5"/>
        <v/>
      </c>
      <c r="E27" s="23" t="str">
        <f t="shared" si="18"/>
        <v/>
      </c>
      <c r="F27" s="24"/>
      <c r="G27" s="24"/>
      <c r="H27" s="122" t="str">
        <f t="shared" si="6"/>
        <v/>
      </c>
      <c r="I27" s="123" t="str">
        <f t="shared" si="7"/>
        <v/>
      </c>
      <c r="J27" s="96"/>
      <c r="K27" s="126" t="str">
        <f t="shared" si="8"/>
        <v/>
      </c>
      <c r="L27" s="105"/>
      <c r="M27" s="105"/>
      <c r="N27" s="126" t="str">
        <f t="shared" si="9"/>
        <v/>
      </c>
      <c r="O27" s="105"/>
      <c r="P27" s="105"/>
      <c r="Q27" s="126" t="str">
        <f t="shared" si="10"/>
        <v/>
      </c>
      <c r="R27" s="105"/>
      <c r="S27" s="105"/>
      <c r="T27" s="77"/>
      <c r="U27" s="75" t="str">
        <f t="shared" si="11"/>
        <v/>
      </c>
      <c r="V27" s="128" t="str">
        <f t="shared" si="12"/>
        <v/>
      </c>
      <c r="W27" s="45"/>
      <c r="X27" s="42"/>
      <c r="Y27" s="129" t="str">
        <f t="shared" si="13"/>
        <v/>
      </c>
      <c r="Z27" s="64"/>
      <c r="AA27" s="46"/>
      <c r="AB27"/>
      <c r="AC27" s="88" t="str" cm="1">
        <f t="array" ref="AC27">IF($C27="","",_xlfn.IFS($T27="中間期",1,$T27="夏期",2,$T27="冬期",3,$T27="",0))</f>
        <v/>
      </c>
      <c r="AD27" s="90" t="str" cm="1">
        <f t="array" ref="AD27">IF($C27="","",_xlfn.IFS($T27="中間期",$L27,$T27="夏期",$O27,$T27="冬期",$R27,$T27="",""))</f>
        <v/>
      </c>
      <c r="AE27" s="90" t="str" cm="1">
        <f t="array" ref="AE27">IF($C27="","",_xlfn.IFS($T27="中間期",$M27,$T27="夏期",$P27,$T27="冬期",$S27,$T27="",""))</f>
        <v/>
      </c>
      <c r="AF27" s="88" t="str">
        <f t="shared" si="1"/>
        <v/>
      </c>
      <c r="AG27" s="48">
        <f t="shared" si="14"/>
        <v>0</v>
      </c>
      <c r="AH27" s="101">
        <f t="shared" si="15"/>
        <v>0</v>
      </c>
      <c r="AI27" s="101">
        <f t="shared" si="16"/>
        <v>0</v>
      </c>
      <c r="AJ27" s="49">
        <f t="shared" si="2"/>
        <v>0</v>
      </c>
      <c r="AK27" s="49">
        <f t="shared" si="17"/>
        <v>0</v>
      </c>
    </row>
    <row r="28" spans="1:37" s="6" customFormat="1" ht="45" customHeight="1">
      <c r="A28" s="117">
        <f t="shared" si="3"/>
        <v>16</v>
      </c>
      <c r="B28" s="118" t="str">
        <f t="shared" si="4"/>
        <v/>
      </c>
      <c r="C28" s="22"/>
      <c r="D28" s="23" t="str">
        <f t="shared" si="5"/>
        <v/>
      </c>
      <c r="E28" s="23" t="str">
        <f t="shared" si="18"/>
        <v/>
      </c>
      <c r="F28" s="24"/>
      <c r="G28" s="24"/>
      <c r="H28" s="122" t="str">
        <f t="shared" si="6"/>
        <v/>
      </c>
      <c r="I28" s="123" t="str">
        <f t="shared" si="7"/>
        <v/>
      </c>
      <c r="J28" s="96"/>
      <c r="K28" s="126" t="str">
        <f t="shared" si="8"/>
        <v/>
      </c>
      <c r="L28" s="105"/>
      <c r="M28" s="105"/>
      <c r="N28" s="126" t="str">
        <f t="shared" si="9"/>
        <v/>
      </c>
      <c r="O28" s="105"/>
      <c r="P28" s="105"/>
      <c r="Q28" s="126" t="str">
        <f t="shared" si="10"/>
        <v/>
      </c>
      <c r="R28" s="105"/>
      <c r="S28" s="105"/>
      <c r="T28" s="77"/>
      <c r="U28" s="75" t="str">
        <f t="shared" si="11"/>
        <v/>
      </c>
      <c r="V28" s="128" t="str">
        <f t="shared" si="12"/>
        <v/>
      </c>
      <c r="W28" s="45"/>
      <c r="X28" s="42"/>
      <c r="Y28" s="129" t="str">
        <f t="shared" si="13"/>
        <v/>
      </c>
      <c r="Z28" s="64"/>
      <c r="AA28" s="46"/>
      <c r="AB28"/>
      <c r="AC28" s="88" t="str" cm="1">
        <f t="array" ref="AC28">IF($C28="","",_xlfn.IFS($T28="中間期",1,$T28="夏期",2,$T28="冬期",3,$T28="",0))</f>
        <v/>
      </c>
      <c r="AD28" s="90" t="str" cm="1">
        <f t="array" ref="AD28">IF($C28="","",_xlfn.IFS($T28="中間期",$L28,$T28="夏期",$O28,$T28="冬期",$R28,$T28="",""))</f>
        <v/>
      </c>
      <c r="AE28" s="90" t="str" cm="1">
        <f t="array" ref="AE28">IF($C28="","",_xlfn.IFS($T28="中間期",$M28,$T28="夏期",$P28,$T28="冬期",$S28,$T28="",""))</f>
        <v/>
      </c>
      <c r="AF28" s="88" t="str">
        <f t="shared" si="1"/>
        <v/>
      </c>
      <c r="AG28" s="48">
        <f t="shared" si="14"/>
        <v>0</v>
      </c>
      <c r="AH28" s="101">
        <f t="shared" si="15"/>
        <v>0</v>
      </c>
      <c r="AI28" s="101">
        <f t="shared" si="16"/>
        <v>0</v>
      </c>
      <c r="AJ28" s="49">
        <f t="shared" si="2"/>
        <v>0</v>
      </c>
      <c r="AK28" s="49">
        <f t="shared" si="17"/>
        <v>0</v>
      </c>
    </row>
    <row r="29" spans="1:37" s="6" customFormat="1" ht="45" customHeight="1">
      <c r="A29" s="117">
        <f t="shared" si="3"/>
        <v>17</v>
      </c>
      <c r="B29" s="118" t="str">
        <f t="shared" si="4"/>
        <v/>
      </c>
      <c r="C29" s="22"/>
      <c r="D29" s="23" t="str">
        <f t="shared" si="5"/>
        <v/>
      </c>
      <c r="E29" s="23" t="str">
        <f t="shared" si="18"/>
        <v/>
      </c>
      <c r="F29" s="24"/>
      <c r="G29" s="24"/>
      <c r="H29" s="122" t="str">
        <f t="shared" si="6"/>
        <v/>
      </c>
      <c r="I29" s="123" t="str">
        <f t="shared" si="7"/>
        <v/>
      </c>
      <c r="J29" s="96"/>
      <c r="K29" s="126" t="str">
        <f t="shared" si="8"/>
        <v/>
      </c>
      <c r="L29" s="105"/>
      <c r="M29" s="105"/>
      <c r="N29" s="126" t="str">
        <f t="shared" si="9"/>
        <v/>
      </c>
      <c r="O29" s="105"/>
      <c r="P29" s="105"/>
      <c r="Q29" s="126" t="str">
        <f t="shared" si="10"/>
        <v/>
      </c>
      <c r="R29" s="105"/>
      <c r="S29" s="105"/>
      <c r="T29" s="77"/>
      <c r="U29" s="75" t="str">
        <f t="shared" si="11"/>
        <v/>
      </c>
      <c r="V29" s="128" t="str">
        <f t="shared" si="12"/>
        <v/>
      </c>
      <c r="W29" s="45"/>
      <c r="X29" s="42"/>
      <c r="Y29" s="129" t="str">
        <f t="shared" si="13"/>
        <v/>
      </c>
      <c r="Z29" s="64"/>
      <c r="AA29" s="46"/>
      <c r="AB29"/>
      <c r="AC29" s="88" t="str" cm="1">
        <f t="array" ref="AC29">IF($C29="","",_xlfn.IFS($T29="中間期",1,$T29="夏期",2,$T29="冬期",3,$T29="",0))</f>
        <v/>
      </c>
      <c r="AD29" s="90" t="str" cm="1">
        <f t="array" ref="AD29">IF($C29="","",_xlfn.IFS($T29="中間期",$L29,$T29="夏期",$O29,$T29="冬期",$R29,$T29="",""))</f>
        <v/>
      </c>
      <c r="AE29" s="90" t="str" cm="1">
        <f t="array" ref="AE29">IF($C29="","",_xlfn.IFS($T29="中間期",$M29,$T29="夏期",$P29,$T29="冬期",$S29,$T29="",""))</f>
        <v/>
      </c>
      <c r="AF29" s="88" t="str">
        <f t="shared" si="1"/>
        <v/>
      </c>
      <c r="AG29" s="48">
        <f t="shared" si="14"/>
        <v>0</v>
      </c>
      <c r="AH29" s="101">
        <f t="shared" si="15"/>
        <v>0</v>
      </c>
      <c r="AI29" s="101">
        <f t="shared" si="16"/>
        <v>0</v>
      </c>
      <c r="AJ29" s="49">
        <f t="shared" si="2"/>
        <v>0</v>
      </c>
      <c r="AK29" s="49">
        <f t="shared" si="17"/>
        <v>0</v>
      </c>
    </row>
    <row r="30" spans="1:37" s="6" customFormat="1" ht="45" customHeight="1">
      <c r="A30" s="117">
        <f t="shared" si="3"/>
        <v>18</v>
      </c>
      <c r="B30" s="118" t="str">
        <f t="shared" si="4"/>
        <v/>
      </c>
      <c r="C30" s="22"/>
      <c r="D30" s="23" t="str">
        <f t="shared" si="5"/>
        <v/>
      </c>
      <c r="E30" s="23" t="str">
        <f t="shared" si="18"/>
        <v/>
      </c>
      <c r="F30" s="24"/>
      <c r="G30" s="24"/>
      <c r="H30" s="122" t="str">
        <f t="shared" si="6"/>
        <v/>
      </c>
      <c r="I30" s="123" t="str">
        <f t="shared" si="7"/>
        <v/>
      </c>
      <c r="J30" s="96"/>
      <c r="K30" s="126" t="str">
        <f t="shared" si="8"/>
        <v/>
      </c>
      <c r="L30" s="105"/>
      <c r="M30" s="105"/>
      <c r="N30" s="126" t="str">
        <f t="shared" si="9"/>
        <v/>
      </c>
      <c r="O30" s="105"/>
      <c r="P30" s="105"/>
      <c r="Q30" s="126" t="str">
        <f t="shared" si="10"/>
        <v/>
      </c>
      <c r="R30" s="105"/>
      <c r="S30" s="105"/>
      <c r="T30" s="77"/>
      <c r="U30" s="75" t="str">
        <f t="shared" si="11"/>
        <v/>
      </c>
      <c r="V30" s="128" t="str">
        <f t="shared" si="12"/>
        <v/>
      </c>
      <c r="W30" s="45"/>
      <c r="X30" s="42"/>
      <c r="Y30" s="129" t="str">
        <f t="shared" si="13"/>
        <v/>
      </c>
      <c r="Z30" s="64"/>
      <c r="AA30" s="46"/>
      <c r="AB30"/>
      <c r="AC30" s="88" t="str" cm="1">
        <f t="array" ref="AC30">IF($C30="","",_xlfn.IFS($T30="中間期",1,$T30="夏期",2,$T30="冬期",3,$T30="",0))</f>
        <v/>
      </c>
      <c r="AD30" s="90" t="str" cm="1">
        <f t="array" ref="AD30">IF($C30="","",_xlfn.IFS($T30="中間期",$L30,$T30="夏期",$O30,$T30="冬期",$R30,$T30="",""))</f>
        <v/>
      </c>
      <c r="AE30" s="90" t="str" cm="1">
        <f t="array" ref="AE30">IF($C30="","",_xlfn.IFS($T30="中間期",$M30,$T30="夏期",$P30,$T30="冬期",$S30,$T30="",""))</f>
        <v/>
      </c>
      <c r="AF30" s="88" t="str">
        <f t="shared" si="1"/>
        <v/>
      </c>
      <c r="AG30" s="48">
        <f t="shared" si="14"/>
        <v>0</v>
      </c>
      <c r="AH30" s="101">
        <f t="shared" si="15"/>
        <v>0</v>
      </c>
      <c r="AI30" s="101">
        <f t="shared" si="16"/>
        <v>0</v>
      </c>
      <c r="AJ30" s="49">
        <f t="shared" si="2"/>
        <v>0</v>
      </c>
      <c r="AK30" s="49">
        <f t="shared" si="17"/>
        <v>0</v>
      </c>
    </row>
    <row r="31" spans="1:37" s="6" customFormat="1" ht="45" customHeight="1">
      <c r="A31" s="117">
        <f t="shared" si="3"/>
        <v>19</v>
      </c>
      <c r="B31" s="118" t="str">
        <f t="shared" si="4"/>
        <v/>
      </c>
      <c r="C31" s="22"/>
      <c r="D31" s="23" t="str">
        <f t="shared" si="5"/>
        <v/>
      </c>
      <c r="E31" s="23" t="str">
        <f t="shared" si="18"/>
        <v/>
      </c>
      <c r="F31" s="24"/>
      <c r="G31" s="24"/>
      <c r="H31" s="122" t="str">
        <f t="shared" si="6"/>
        <v/>
      </c>
      <c r="I31" s="123" t="str">
        <f t="shared" si="7"/>
        <v/>
      </c>
      <c r="J31" s="96"/>
      <c r="K31" s="126" t="str">
        <f t="shared" si="8"/>
        <v/>
      </c>
      <c r="L31" s="105"/>
      <c r="M31" s="105"/>
      <c r="N31" s="126" t="str">
        <f t="shared" si="9"/>
        <v/>
      </c>
      <c r="O31" s="105"/>
      <c r="P31" s="105"/>
      <c r="Q31" s="126" t="str">
        <f t="shared" si="10"/>
        <v/>
      </c>
      <c r="R31" s="105"/>
      <c r="S31" s="105"/>
      <c r="T31" s="77"/>
      <c r="U31" s="75" t="str">
        <f t="shared" si="11"/>
        <v/>
      </c>
      <c r="V31" s="128" t="str">
        <f t="shared" si="12"/>
        <v/>
      </c>
      <c r="W31" s="45"/>
      <c r="X31" s="42"/>
      <c r="Y31" s="129" t="str">
        <f t="shared" si="13"/>
        <v/>
      </c>
      <c r="Z31" s="64"/>
      <c r="AA31" s="46"/>
      <c r="AB31"/>
      <c r="AC31" s="88" t="str" cm="1">
        <f t="array" ref="AC31">IF($C31="","",_xlfn.IFS($T31="中間期",1,$T31="夏期",2,$T31="冬期",3,$T31="",0))</f>
        <v/>
      </c>
      <c r="AD31" s="90" t="str" cm="1">
        <f t="array" ref="AD31">IF($C31="","",_xlfn.IFS($T31="中間期",$L31,$T31="夏期",$O31,$T31="冬期",$R31,$T31="",""))</f>
        <v/>
      </c>
      <c r="AE31" s="90" t="str" cm="1">
        <f t="array" ref="AE31">IF($C31="","",_xlfn.IFS($T31="中間期",$M31,$T31="夏期",$P31,$T31="冬期",$S31,$T31="",""))</f>
        <v/>
      </c>
      <c r="AF31" s="88" t="str">
        <f t="shared" si="1"/>
        <v/>
      </c>
      <c r="AG31" s="48">
        <f t="shared" si="14"/>
        <v>0</v>
      </c>
      <c r="AH31" s="101">
        <f t="shared" si="15"/>
        <v>0</v>
      </c>
      <c r="AI31" s="101">
        <f t="shared" si="16"/>
        <v>0</v>
      </c>
      <c r="AJ31" s="49">
        <f t="shared" si="2"/>
        <v>0</v>
      </c>
      <c r="AK31" s="49">
        <f t="shared" si="17"/>
        <v>0</v>
      </c>
    </row>
    <row r="32" spans="1:37" s="6" customFormat="1" ht="45" customHeight="1">
      <c r="A32" s="117">
        <f t="shared" si="3"/>
        <v>20</v>
      </c>
      <c r="B32" s="118" t="str">
        <f t="shared" si="4"/>
        <v/>
      </c>
      <c r="C32" s="22"/>
      <c r="D32" s="23" t="str">
        <f t="shared" si="5"/>
        <v/>
      </c>
      <c r="E32" s="23" t="str">
        <f t="shared" si="18"/>
        <v/>
      </c>
      <c r="F32" s="24"/>
      <c r="G32" s="24"/>
      <c r="H32" s="122" t="str">
        <f t="shared" si="6"/>
        <v/>
      </c>
      <c r="I32" s="123" t="str">
        <f t="shared" si="7"/>
        <v/>
      </c>
      <c r="J32" s="96"/>
      <c r="K32" s="126" t="str">
        <f t="shared" si="8"/>
        <v/>
      </c>
      <c r="L32" s="105"/>
      <c r="M32" s="105"/>
      <c r="N32" s="126" t="str">
        <f t="shared" si="9"/>
        <v/>
      </c>
      <c r="O32" s="105"/>
      <c r="P32" s="105"/>
      <c r="Q32" s="126" t="str">
        <f t="shared" si="10"/>
        <v/>
      </c>
      <c r="R32" s="105"/>
      <c r="S32" s="105"/>
      <c r="T32" s="77"/>
      <c r="U32" s="75" t="str">
        <f t="shared" si="11"/>
        <v/>
      </c>
      <c r="V32" s="128" t="str">
        <f t="shared" si="12"/>
        <v/>
      </c>
      <c r="W32" s="45"/>
      <c r="X32" s="42"/>
      <c r="Y32" s="129" t="str">
        <f t="shared" si="13"/>
        <v/>
      </c>
      <c r="Z32" s="64"/>
      <c r="AA32" s="46"/>
      <c r="AB32"/>
      <c r="AC32" s="88" t="str" cm="1">
        <f t="array" ref="AC32">IF($C32="","",_xlfn.IFS($T32="中間期",1,$T32="夏期",2,$T32="冬期",3,$T32="",0))</f>
        <v/>
      </c>
      <c r="AD32" s="90" t="str" cm="1">
        <f t="array" ref="AD32">IF($C32="","",_xlfn.IFS($T32="中間期",$L32,$T32="夏期",$O32,$T32="冬期",$R32,$T32="",""))</f>
        <v/>
      </c>
      <c r="AE32" s="90" t="str" cm="1">
        <f t="array" ref="AE32">IF($C32="","",_xlfn.IFS($T32="中間期",$M32,$T32="夏期",$P32,$T32="冬期",$S32,$T32="",""))</f>
        <v/>
      </c>
      <c r="AF32" s="88" t="str">
        <f t="shared" si="1"/>
        <v/>
      </c>
      <c r="AG32" s="48">
        <f t="shared" si="14"/>
        <v>0</v>
      </c>
      <c r="AH32" s="101">
        <f t="shared" si="15"/>
        <v>0</v>
      </c>
      <c r="AI32" s="101">
        <f t="shared" si="16"/>
        <v>0</v>
      </c>
      <c r="AJ32" s="49">
        <f t="shared" si="2"/>
        <v>0</v>
      </c>
      <c r="AK32" s="49">
        <f t="shared" si="17"/>
        <v>0</v>
      </c>
    </row>
    <row r="33" spans="1:37" s="6" customFormat="1" ht="45" customHeight="1">
      <c r="A33" s="117">
        <f t="shared" si="3"/>
        <v>21</v>
      </c>
      <c r="B33" s="118" t="str">
        <f t="shared" si="4"/>
        <v/>
      </c>
      <c r="C33" s="22"/>
      <c r="D33" s="23" t="str">
        <f t="shared" si="5"/>
        <v/>
      </c>
      <c r="E33" s="23" t="str">
        <f t="shared" si="18"/>
        <v/>
      </c>
      <c r="F33" s="24"/>
      <c r="G33" s="24"/>
      <c r="H33" s="122" t="str">
        <f t="shared" si="6"/>
        <v/>
      </c>
      <c r="I33" s="123" t="str">
        <f t="shared" si="7"/>
        <v/>
      </c>
      <c r="J33" s="96"/>
      <c r="K33" s="126" t="str">
        <f t="shared" si="8"/>
        <v/>
      </c>
      <c r="L33" s="105"/>
      <c r="M33" s="105"/>
      <c r="N33" s="126" t="str">
        <f t="shared" si="9"/>
        <v/>
      </c>
      <c r="O33" s="105"/>
      <c r="P33" s="105"/>
      <c r="Q33" s="126" t="str">
        <f t="shared" si="10"/>
        <v/>
      </c>
      <c r="R33" s="105"/>
      <c r="S33" s="105"/>
      <c r="T33" s="77"/>
      <c r="U33" s="75" t="str">
        <f t="shared" si="11"/>
        <v/>
      </c>
      <c r="V33" s="128" t="str">
        <f t="shared" si="12"/>
        <v/>
      </c>
      <c r="W33" s="45"/>
      <c r="X33" s="42"/>
      <c r="Y33" s="129" t="str">
        <f t="shared" si="13"/>
        <v/>
      </c>
      <c r="Z33" s="64"/>
      <c r="AA33" s="46"/>
      <c r="AB33"/>
      <c r="AC33" s="88" t="str" cm="1">
        <f t="array" ref="AC33">IF($C33="","",_xlfn.IFS($T33="中間期",1,$T33="夏期",2,$T33="冬期",3,$T33="",0))</f>
        <v/>
      </c>
      <c r="AD33" s="90" t="str" cm="1">
        <f t="array" ref="AD33">IF($C33="","",_xlfn.IFS($T33="中間期",$L33,$T33="夏期",$O33,$T33="冬期",$R33,$T33="",""))</f>
        <v/>
      </c>
      <c r="AE33" s="90" t="str" cm="1">
        <f t="array" ref="AE33">IF($C33="","",_xlfn.IFS($T33="中間期",$M33,$T33="夏期",$P33,$T33="冬期",$S33,$T33="",""))</f>
        <v/>
      </c>
      <c r="AF33" s="88" t="str">
        <f t="shared" si="1"/>
        <v/>
      </c>
      <c r="AG33" s="48">
        <f t="shared" si="14"/>
        <v>0</v>
      </c>
      <c r="AH33" s="101">
        <f t="shared" si="15"/>
        <v>0</v>
      </c>
      <c r="AI33" s="101">
        <f t="shared" si="16"/>
        <v>0</v>
      </c>
      <c r="AJ33" s="49">
        <f t="shared" si="2"/>
        <v>0</v>
      </c>
      <c r="AK33" s="49">
        <f t="shared" si="17"/>
        <v>0</v>
      </c>
    </row>
    <row r="34" spans="1:37" s="6" customFormat="1" ht="45" customHeight="1">
      <c r="A34" s="117">
        <f t="shared" si="3"/>
        <v>22</v>
      </c>
      <c r="B34" s="118" t="str">
        <f t="shared" si="4"/>
        <v/>
      </c>
      <c r="C34" s="22"/>
      <c r="D34" s="23" t="str">
        <f t="shared" si="5"/>
        <v/>
      </c>
      <c r="E34" s="23" t="str">
        <f t="shared" si="18"/>
        <v/>
      </c>
      <c r="F34" s="24"/>
      <c r="G34" s="24"/>
      <c r="H34" s="122" t="str">
        <f t="shared" si="6"/>
        <v/>
      </c>
      <c r="I34" s="123" t="str">
        <f t="shared" si="7"/>
        <v/>
      </c>
      <c r="J34" s="96"/>
      <c r="K34" s="126" t="str">
        <f t="shared" si="8"/>
        <v/>
      </c>
      <c r="L34" s="105"/>
      <c r="M34" s="105"/>
      <c r="N34" s="126" t="str">
        <f t="shared" si="9"/>
        <v/>
      </c>
      <c r="O34" s="105"/>
      <c r="P34" s="105"/>
      <c r="Q34" s="126" t="str">
        <f t="shared" si="10"/>
        <v/>
      </c>
      <c r="R34" s="105"/>
      <c r="S34" s="105"/>
      <c r="T34" s="77"/>
      <c r="U34" s="75" t="str">
        <f t="shared" si="11"/>
        <v/>
      </c>
      <c r="V34" s="128" t="str">
        <f t="shared" si="12"/>
        <v/>
      </c>
      <c r="W34" s="45"/>
      <c r="X34" s="42"/>
      <c r="Y34" s="129" t="str">
        <f t="shared" si="13"/>
        <v/>
      </c>
      <c r="Z34" s="64"/>
      <c r="AA34" s="46"/>
      <c r="AB34"/>
      <c r="AC34" s="88" t="str" cm="1">
        <f t="array" ref="AC34">IF($C34="","",_xlfn.IFS($T34="中間期",1,$T34="夏期",2,$T34="冬期",3,$T34="",0))</f>
        <v/>
      </c>
      <c r="AD34" s="90" t="str" cm="1">
        <f t="array" ref="AD34">IF($C34="","",_xlfn.IFS($T34="中間期",$L34,$T34="夏期",$O34,$T34="冬期",$R34,$T34="",""))</f>
        <v/>
      </c>
      <c r="AE34" s="90" t="str" cm="1">
        <f t="array" ref="AE34">IF($C34="","",_xlfn.IFS($T34="中間期",$M34,$T34="夏期",$P34,$T34="冬期",$S34,$T34="",""))</f>
        <v/>
      </c>
      <c r="AF34" s="88" t="str">
        <f t="shared" si="1"/>
        <v/>
      </c>
      <c r="AG34" s="48">
        <f t="shared" si="14"/>
        <v>0</v>
      </c>
      <c r="AH34" s="101">
        <f t="shared" si="15"/>
        <v>0</v>
      </c>
      <c r="AI34" s="101">
        <f t="shared" si="16"/>
        <v>0</v>
      </c>
      <c r="AJ34" s="49">
        <f t="shared" si="2"/>
        <v>0</v>
      </c>
      <c r="AK34" s="49">
        <f t="shared" si="17"/>
        <v>0</v>
      </c>
    </row>
    <row r="35" spans="1:37" s="6" customFormat="1" ht="45" customHeight="1">
      <c r="A35" s="117">
        <f t="shared" si="3"/>
        <v>23</v>
      </c>
      <c r="B35" s="118" t="str">
        <f t="shared" si="4"/>
        <v/>
      </c>
      <c r="C35" s="22"/>
      <c r="D35" s="23" t="str">
        <f t="shared" si="5"/>
        <v/>
      </c>
      <c r="E35" s="23" t="str">
        <f t="shared" si="18"/>
        <v/>
      </c>
      <c r="F35" s="24"/>
      <c r="G35" s="24"/>
      <c r="H35" s="122" t="str">
        <f t="shared" si="6"/>
        <v/>
      </c>
      <c r="I35" s="123" t="str">
        <f t="shared" si="7"/>
        <v/>
      </c>
      <c r="J35" s="96"/>
      <c r="K35" s="126" t="str">
        <f t="shared" si="8"/>
        <v/>
      </c>
      <c r="L35" s="105"/>
      <c r="M35" s="105"/>
      <c r="N35" s="126" t="str">
        <f t="shared" si="9"/>
        <v/>
      </c>
      <c r="O35" s="105"/>
      <c r="P35" s="105"/>
      <c r="Q35" s="126" t="str">
        <f t="shared" si="10"/>
        <v/>
      </c>
      <c r="R35" s="105"/>
      <c r="S35" s="105"/>
      <c r="T35" s="77"/>
      <c r="U35" s="75" t="str">
        <f t="shared" si="11"/>
        <v/>
      </c>
      <c r="V35" s="128" t="str">
        <f t="shared" si="12"/>
        <v/>
      </c>
      <c r="W35" s="45"/>
      <c r="X35" s="42"/>
      <c r="Y35" s="129" t="str">
        <f t="shared" si="13"/>
        <v/>
      </c>
      <c r="Z35" s="64"/>
      <c r="AA35" s="46"/>
      <c r="AB35"/>
      <c r="AC35" s="88" t="str" cm="1">
        <f t="array" ref="AC35">IF($C35="","",_xlfn.IFS($T35="中間期",1,$T35="夏期",2,$T35="冬期",3,$T35="",0))</f>
        <v/>
      </c>
      <c r="AD35" s="90" t="str" cm="1">
        <f t="array" ref="AD35">IF($C35="","",_xlfn.IFS($T35="中間期",$L35,$T35="夏期",$O35,$T35="冬期",$R35,$T35="",""))</f>
        <v/>
      </c>
      <c r="AE35" s="90" t="str" cm="1">
        <f t="array" ref="AE35">IF($C35="","",_xlfn.IFS($T35="中間期",$M35,$T35="夏期",$P35,$T35="冬期",$S35,$T35="",""))</f>
        <v/>
      </c>
      <c r="AF35" s="88" t="str">
        <f t="shared" si="1"/>
        <v/>
      </c>
      <c r="AG35" s="48">
        <f t="shared" si="14"/>
        <v>0</v>
      </c>
      <c r="AH35" s="101">
        <f t="shared" si="15"/>
        <v>0</v>
      </c>
      <c r="AI35" s="101">
        <f t="shared" si="16"/>
        <v>0</v>
      </c>
      <c r="AJ35" s="49">
        <f t="shared" si="2"/>
        <v>0</v>
      </c>
      <c r="AK35" s="49">
        <f t="shared" si="17"/>
        <v>0</v>
      </c>
    </row>
    <row r="36" spans="1:37" s="6" customFormat="1" ht="45" customHeight="1">
      <c r="A36" s="117">
        <f t="shared" si="3"/>
        <v>24</v>
      </c>
      <c r="B36" s="118" t="str">
        <f t="shared" si="4"/>
        <v/>
      </c>
      <c r="C36" s="22"/>
      <c r="D36" s="23" t="str">
        <f t="shared" si="5"/>
        <v/>
      </c>
      <c r="E36" s="23" t="str">
        <f t="shared" si="18"/>
        <v/>
      </c>
      <c r="F36" s="24"/>
      <c r="G36" s="24"/>
      <c r="H36" s="122" t="str">
        <f t="shared" si="6"/>
        <v/>
      </c>
      <c r="I36" s="123" t="str">
        <f t="shared" si="7"/>
        <v/>
      </c>
      <c r="J36" s="96"/>
      <c r="K36" s="126" t="str">
        <f t="shared" si="8"/>
        <v/>
      </c>
      <c r="L36" s="105"/>
      <c r="M36" s="105"/>
      <c r="N36" s="126" t="str">
        <f t="shared" si="9"/>
        <v/>
      </c>
      <c r="O36" s="105"/>
      <c r="P36" s="105"/>
      <c r="Q36" s="126" t="str">
        <f t="shared" si="10"/>
        <v/>
      </c>
      <c r="R36" s="105"/>
      <c r="S36" s="105"/>
      <c r="T36" s="77"/>
      <c r="U36" s="75" t="str">
        <f t="shared" si="11"/>
        <v/>
      </c>
      <c r="V36" s="128" t="str">
        <f t="shared" si="12"/>
        <v/>
      </c>
      <c r="W36" s="45"/>
      <c r="X36" s="42"/>
      <c r="Y36" s="129" t="str">
        <f t="shared" si="13"/>
        <v/>
      </c>
      <c r="Z36" s="64"/>
      <c r="AA36" s="46"/>
      <c r="AB36"/>
      <c r="AC36" s="88" t="str" cm="1">
        <f t="array" ref="AC36">IF($C36="","",_xlfn.IFS($T36="中間期",1,$T36="夏期",2,$T36="冬期",3,$T36="",0))</f>
        <v/>
      </c>
      <c r="AD36" s="90" t="str" cm="1">
        <f t="array" ref="AD36">IF($C36="","",_xlfn.IFS($T36="中間期",$L36,$T36="夏期",$O36,$T36="冬期",$R36,$T36="",""))</f>
        <v/>
      </c>
      <c r="AE36" s="90" t="str" cm="1">
        <f t="array" ref="AE36">IF($C36="","",_xlfn.IFS($T36="中間期",$M36,$T36="夏期",$P36,$T36="冬期",$S36,$T36="",""))</f>
        <v/>
      </c>
      <c r="AF36" s="88" t="str">
        <f t="shared" si="1"/>
        <v/>
      </c>
      <c r="AG36" s="48">
        <f t="shared" si="14"/>
        <v>0</v>
      </c>
      <c r="AH36" s="101">
        <f t="shared" si="15"/>
        <v>0</v>
      </c>
      <c r="AI36" s="101">
        <f t="shared" si="16"/>
        <v>0</v>
      </c>
      <c r="AJ36" s="49">
        <f t="shared" si="2"/>
        <v>0</v>
      </c>
      <c r="AK36" s="49">
        <f t="shared" si="17"/>
        <v>0</v>
      </c>
    </row>
    <row r="37" spans="1:37" s="6" customFormat="1" ht="45" customHeight="1">
      <c r="A37" s="117">
        <f t="shared" si="3"/>
        <v>25</v>
      </c>
      <c r="B37" s="118" t="str">
        <f t="shared" si="4"/>
        <v/>
      </c>
      <c r="C37" s="22"/>
      <c r="D37" s="23" t="str">
        <f t="shared" si="5"/>
        <v/>
      </c>
      <c r="E37" s="23" t="str">
        <f t="shared" si="18"/>
        <v/>
      </c>
      <c r="F37" s="24"/>
      <c r="G37" s="24"/>
      <c r="H37" s="122" t="str">
        <f t="shared" si="6"/>
        <v/>
      </c>
      <c r="I37" s="123" t="str">
        <f t="shared" si="7"/>
        <v/>
      </c>
      <c r="J37" s="96"/>
      <c r="K37" s="126" t="str">
        <f t="shared" si="8"/>
        <v/>
      </c>
      <c r="L37" s="105"/>
      <c r="M37" s="105"/>
      <c r="N37" s="126" t="str">
        <f t="shared" si="9"/>
        <v/>
      </c>
      <c r="O37" s="105"/>
      <c r="P37" s="105"/>
      <c r="Q37" s="126" t="str">
        <f t="shared" si="10"/>
        <v/>
      </c>
      <c r="R37" s="105"/>
      <c r="S37" s="105"/>
      <c r="T37" s="77"/>
      <c r="U37" s="75" t="str">
        <f t="shared" si="11"/>
        <v/>
      </c>
      <c r="V37" s="128" t="str">
        <f t="shared" si="12"/>
        <v/>
      </c>
      <c r="W37" s="45"/>
      <c r="X37" s="42"/>
      <c r="Y37" s="129" t="str">
        <f t="shared" si="13"/>
        <v/>
      </c>
      <c r="Z37" s="64"/>
      <c r="AA37" s="46"/>
      <c r="AB37"/>
      <c r="AC37" s="88" t="str" cm="1">
        <f t="array" ref="AC37">IF($C37="","",_xlfn.IFS($T37="中間期",1,$T37="夏期",2,$T37="冬期",3,$T37="",0))</f>
        <v/>
      </c>
      <c r="AD37" s="90" t="str" cm="1">
        <f t="array" ref="AD37">IF($C37="","",_xlfn.IFS($T37="中間期",$L37,$T37="夏期",$O37,$T37="冬期",$R37,$T37="",""))</f>
        <v/>
      </c>
      <c r="AE37" s="90" t="str" cm="1">
        <f t="array" ref="AE37">IF($C37="","",_xlfn.IFS($T37="中間期",$M37,$T37="夏期",$P37,$T37="冬期",$S37,$T37="",""))</f>
        <v/>
      </c>
      <c r="AF37" s="88" t="str">
        <f t="shared" si="1"/>
        <v/>
      </c>
      <c r="AG37" s="48">
        <f t="shared" si="14"/>
        <v>0</v>
      </c>
      <c r="AH37" s="101">
        <f t="shared" si="15"/>
        <v>0</v>
      </c>
      <c r="AI37" s="101">
        <f t="shared" si="16"/>
        <v>0</v>
      </c>
      <c r="AJ37" s="49">
        <f t="shared" si="2"/>
        <v>0</v>
      </c>
      <c r="AK37" s="49">
        <f t="shared" si="17"/>
        <v>0</v>
      </c>
    </row>
    <row r="38" spans="1:37" s="6" customFormat="1" ht="45" customHeight="1">
      <c r="A38" s="117">
        <f t="shared" si="3"/>
        <v>26</v>
      </c>
      <c r="B38" s="118" t="str">
        <f t="shared" si="4"/>
        <v/>
      </c>
      <c r="C38" s="22"/>
      <c r="D38" s="23" t="str">
        <f t="shared" si="5"/>
        <v/>
      </c>
      <c r="E38" s="23" t="str">
        <f t="shared" si="18"/>
        <v/>
      </c>
      <c r="F38" s="24"/>
      <c r="G38" s="24"/>
      <c r="H38" s="122" t="str">
        <f t="shared" si="6"/>
        <v/>
      </c>
      <c r="I38" s="123" t="str">
        <f t="shared" si="7"/>
        <v/>
      </c>
      <c r="J38" s="96"/>
      <c r="K38" s="126" t="str">
        <f t="shared" si="8"/>
        <v/>
      </c>
      <c r="L38" s="105"/>
      <c r="M38" s="105"/>
      <c r="N38" s="126" t="str">
        <f t="shared" si="9"/>
        <v/>
      </c>
      <c r="O38" s="105"/>
      <c r="P38" s="105"/>
      <c r="Q38" s="126" t="str">
        <f t="shared" si="10"/>
        <v/>
      </c>
      <c r="R38" s="105"/>
      <c r="S38" s="105"/>
      <c r="T38" s="77"/>
      <c r="U38" s="75" t="str">
        <f t="shared" si="11"/>
        <v/>
      </c>
      <c r="V38" s="128" t="str">
        <f t="shared" si="12"/>
        <v/>
      </c>
      <c r="W38" s="45"/>
      <c r="X38" s="42"/>
      <c r="Y38" s="129" t="str">
        <f t="shared" si="13"/>
        <v/>
      </c>
      <c r="Z38" s="64"/>
      <c r="AA38" s="46"/>
      <c r="AB38"/>
      <c r="AC38" s="88" t="str" cm="1">
        <f t="array" ref="AC38">IF($C38="","",_xlfn.IFS($T38="中間期",1,$T38="夏期",2,$T38="冬期",3,$T38="",0))</f>
        <v/>
      </c>
      <c r="AD38" s="90" t="str" cm="1">
        <f t="array" ref="AD38">IF($C38="","",_xlfn.IFS($T38="中間期",$L38,$T38="夏期",$O38,$T38="冬期",$R38,$T38="",""))</f>
        <v/>
      </c>
      <c r="AE38" s="90" t="str" cm="1">
        <f t="array" ref="AE38">IF($C38="","",_xlfn.IFS($T38="中間期",$M38,$T38="夏期",$P38,$T38="冬期",$S38,$T38="",""))</f>
        <v/>
      </c>
      <c r="AF38" s="88" t="str">
        <f t="shared" si="1"/>
        <v/>
      </c>
      <c r="AG38" s="48">
        <f t="shared" si="14"/>
        <v>0</v>
      </c>
      <c r="AH38" s="101">
        <f t="shared" si="15"/>
        <v>0</v>
      </c>
      <c r="AI38" s="101">
        <f t="shared" si="16"/>
        <v>0</v>
      </c>
      <c r="AJ38" s="49">
        <f t="shared" si="2"/>
        <v>0</v>
      </c>
      <c r="AK38" s="49">
        <f t="shared" si="17"/>
        <v>0</v>
      </c>
    </row>
    <row r="39" spans="1:37" s="6" customFormat="1" ht="45" customHeight="1">
      <c r="A39" s="117">
        <f t="shared" si="3"/>
        <v>27</v>
      </c>
      <c r="B39" s="118" t="str">
        <f t="shared" si="4"/>
        <v/>
      </c>
      <c r="C39" s="22"/>
      <c r="D39" s="23" t="str">
        <f t="shared" si="5"/>
        <v/>
      </c>
      <c r="E39" s="23" t="str">
        <f t="shared" si="18"/>
        <v/>
      </c>
      <c r="F39" s="24"/>
      <c r="G39" s="24"/>
      <c r="H39" s="122" t="str">
        <f t="shared" si="6"/>
        <v/>
      </c>
      <c r="I39" s="123" t="str">
        <f t="shared" si="7"/>
        <v/>
      </c>
      <c r="J39" s="96"/>
      <c r="K39" s="126" t="str">
        <f t="shared" si="8"/>
        <v/>
      </c>
      <c r="L39" s="105"/>
      <c r="M39" s="105"/>
      <c r="N39" s="126" t="str">
        <f t="shared" si="9"/>
        <v/>
      </c>
      <c r="O39" s="105"/>
      <c r="P39" s="105"/>
      <c r="Q39" s="126" t="str">
        <f t="shared" si="10"/>
        <v/>
      </c>
      <c r="R39" s="105"/>
      <c r="S39" s="105"/>
      <c r="T39" s="77"/>
      <c r="U39" s="75" t="str">
        <f t="shared" si="11"/>
        <v/>
      </c>
      <c r="V39" s="128" t="str">
        <f t="shared" si="12"/>
        <v/>
      </c>
      <c r="W39" s="45"/>
      <c r="X39" s="42"/>
      <c r="Y39" s="129" t="str">
        <f t="shared" si="13"/>
        <v/>
      </c>
      <c r="Z39" s="64"/>
      <c r="AA39" s="46"/>
      <c r="AB39"/>
      <c r="AC39" s="88" t="str" cm="1">
        <f t="array" ref="AC39">IF($C39="","",_xlfn.IFS($T39="中間期",1,$T39="夏期",2,$T39="冬期",3,$T39="",0))</f>
        <v/>
      </c>
      <c r="AD39" s="90" t="str" cm="1">
        <f t="array" ref="AD39">IF($C39="","",_xlfn.IFS($T39="中間期",$L39,$T39="夏期",$O39,$T39="冬期",$R39,$T39="",""))</f>
        <v/>
      </c>
      <c r="AE39" s="90" t="str" cm="1">
        <f t="array" ref="AE39">IF($C39="","",_xlfn.IFS($T39="中間期",$M39,$T39="夏期",$P39,$T39="冬期",$S39,$T39="",""))</f>
        <v/>
      </c>
      <c r="AF39" s="88" t="str">
        <f t="shared" si="1"/>
        <v/>
      </c>
      <c r="AG39" s="48">
        <f t="shared" si="14"/>
        <v>0</v>
      </c>
      <c r="AH39" s="101">
        <f t="shared" si="15"/>
        <v>0</v>
      </c>
      <c r="AI39" s="101">
        <f t="shared" si="16"/>
        <v>0</v>
      </c>
      <c r="AJ39" s="49">
        <f t="shared" si="2"/>
        <v>0</v>
      </c>
      <c r="AK39" s="49">
        <f t="shared" si="17"/>
        <v>0</v>
      </c>
    </row>
    <row r="40" spans="1:37" s="6" customFormat="1" ht="45" customHeight="1">
      <c r="A40" s="117">
        <f t="shared" si="3"/>
        <v>28</v>
      </c>
      <c r="B40" s="118" t="str">
        <f t="shared" si="4"/>
        <v/>
      </c>
      <c r="C40" s="22"/>
      <c r="D40" s="23" t="str">
        <f t="shared" si="5"/>
        <v/>
      </c>
      <c r="E40" s="23" t="str">
        <f t="shared" si="18"/>
        <v/>
      </c>
      <c r="F40" s="24"/>
      <c r="G40" s="24"/>
      <c r="H40" s="122" t="str">
        <f t="shared" si="6"/>
        <v/>
      </c>
      <c r="I40" s="123" t="str">
        <f t="shared" si="7"/>
        <v/>
      </c>
      <c r="J40" s="96"/>
      <c r="K40" s="126" t="str">
        <f t="shared" si="8"/>
        <v/>
      </c>
      <c r="L40" s="105"/>
      <c r="M40" s="105"/>
      <c r="N40" s="126" t="str">
        <f t="shared" si="9"/>
        <v/>
      </c>
      <c r="O40" s="105"/>
      <c r="P40" s="105"/>
      <c r="Q40" s="126" t="str">
        <f t="shared" si="10"/>
        <v/>
      </c>
      <c r="R40" s="105"/>
      <c r="S40" s="105"/>
      <c r="T40" s="77"/>
      <c r="U40" s="75" t="str">
        <f t="shared" si="11"/>
        <v/>
      </c>
      <c r="V40" s="128" t="str">
        <f t="shared" si="12"/>
        <v/>
      </c>
      <c r="W40" s="45"/>
      <c r="X40" s="42"/>
      <c r="Y40" s="129" t="str">
        <f t="shared" si="13"/>
        <v/>
      </c>
      <c r="Z40" s="64"/>
      <c r="AA40" s="46"/>
      <c r="AB40"/>
      <c r="AC40" s="88" t="str" cm="1">
        <f t="array" ref="AC40">IF($C40="","",_xlfn.IFS($T40="中間期",1,$T40="夏期",2,$T40="冬期",3,$T40="",0))</f>
        <v/>
      </c>
      <c r="AD40" s="90" t="str" cm="1">
        <f t="array" ref="AD40">IF($C40="","",_xlfn.IFS($T40="中間期",$L40,$T40="夏期",$O40,$T40="冬期",$R40,$T40="",""))</f>
        <v/>
      </c>
      <c r="AE40" s="90" t="str" cm="1">
        <f t="array" ref="AE40">IF($C40="","",_xlfn.IFS($T40="中間期",$M40,$T40="夏期",$P40,$T40="冬期",$S40,$T40="",""))</f>
        <v/>
      </c>
      <c r="AF40" s="88" t="str">
        <f t="shared" si="1"/>
        <v/>
      </c>
      <c r="AG40" s="48">
        <f t="shared" si="14"/>
        <v>0</v>
      </c>
      <c r="AH40" s="101">
        <f t="shared" si="15"/>
        <v>0</v>
      </c>
      <c r="AI40" s="101">
        <f t="shared" si="16"/>
        <v>0</v>
      </c>
      <c r="AJ40" s="49">
        <f t="shared" si="2"/>
        <v>0</v>
      </c>
      <c r="AK40" s="49">
        <f t="shared" si="17"/>
        <v>0</v>
      </c>
    </row>
    <row r="41" spans="1:37" s="6" customFormat="1" ht="45" customHeight="1">
      <c r="A41" s="117">
        <f t="shared" si="3"/>
        <v>29</v>
      </c>
      <c r="B41" s="118" t="str">
        <f t="shared" si="4"/>
        <v/>
      </c>
      <c r="C41" s="22"/>
      <c r="D41" s="23" t="str">
        <f t="shared" si="5"/>
        <v/>
      </c>
      <c r="E41" s="23" t="str">
        <f t="shared" si="18"/>
        <v/>
      </c>
      <c r="F41" s="24"/>
      <c r="G41" s="24"/>
      <c r="H41" s="122" t="str">
        <f t="shared" si="6"/>
        <v/>
      </c>
      <c r="I41" s="123" t="str">
        <f t="shared" si="7"/>
        <v/>
      </c>
      <c r="J41" s="96"/>
      <c r="K41" s="126" t="str">
        <f t="shared" si="8"/>
        <v/>
      </c>
      <c r="L41" s="105"/>
      <c r="M41" s="105"/>
      <c r="N41" s="126" t="str">
        <f t="shared" si="9"/>
        <v/>
      </c>
      <c r="O41" s="105"/>
      <c r="P41" s="105"/>
      <c r="Q41" s="126" t="str">
        <f t="shared" si="10"/>
        <v/>
      </c>
      <c r="R41" s="105"/>
      <c r="S41" s="105"/>
      <c r="T41" s="77"/>
      <c r="U41" s="75" t="str">
        <f t="shared" si="11"/>
        <v/>
      </c>
      <c r="V41" s="128" t="str">
        <f t="shared" si="12"/>
        <v/>
      </c>
      <c r="W41" s="45"/>
      <c r="X41" s="42"/>
      <c r="Y41" s="129" t="str">
        <f t="shared" si="13"/>
        <v/>
      </c>
      <c r="Z41" s="64"/>
      <c r="AA41" s="46"/>
      <c r="AB41"/>
      <c r="AC41" s="88" t="str" cm="1">
        <f t="array" ref="AC41">IF($C41="","",_xlfn.IFS($T41="中間期",1,$T41="夏期",2,$T41="冬期",3,$T41="",0))</f>
        <v/>
      </c>
      <c r="AD41" s="90" t="str" cm="1">
        <f t="array" ref="AD41">IF($C41="","",_xlfn.IFS($T41="中間期",$L41,$T41="夏期",$O41,$T41="冬期",$R41,$T41="",""))</f>
        <v/>
      </c>
      <c r="AE41" s="90" t="str" cm="1">
        <f t="array" ref="AE41">IF($C41="","",_xlfn.IFS($T41="中間期",$M41,$T41="夏期",$P41,$T41="冬期",$S41,$T41="",""))</f>
        <v/>
      </c>
      <c r="AF41" s="88" t="str">
        <f t="shared" si="1"/>
        <v/>
      </c>
      <c r="AG41" s="48">
        <f t="shared" si="14"/>
        <v>0</v>
      </c>
      <c r="AH41" s="101">
        <f t="shared" si="15"/>
        <v>0</v>
      </c>
      <c r="AI41" s="101">
        <f t="shared" si="16"/>
        <v>0</v>
      </c>
      <c r="AJ41" s="49">
        <f t="shared" si="2"/>
        <v>0</v>
      </c>
      <c r="AK41" s="49">
        <f t="shared" si="17"/>
        <v>0</v>
      </c>
    </row>
    <row r="42" spans="1:37" s="6" customFormat="1" ht="45" customHeight="1">
      <c r="A42" s="117">
        <f t="shared" si="3"/>
        <v>30</v>
      </c>
      <c r="B42" s="118" t="str">
        <f t="shared" si="4"/>
        <v/>
      </c>
      <c r="C42" s="22"/>
      <c r="D42" s="23" t="str">
        <f t="shared" si="5"/>
        <v/>
      </c>
      <c r="E42" s="23" t="str">
        <f t="shared" si="18"/>
        <v/>
      </c>
      <c r="F42" s="24"/>
      <c r="G42" s="24"/>
      <c r="H42" s="122" t="str">
        <f t="shared" si="6"/>
        <v/>
      </c>
      <c r="I42" s="123" t="str">
        <f t="shared" si="7"/>
        <v/>
      </c>
      <c r="J42" s="96"/>
      <c r="K42" s="126" t="str">
        <f t="shared" si="8"/>
        <v/>
      </c>
      <c r="L42" s="105"/>
      <c r="M42" s="105"/>
      <c r="N42" s="126" t="str">
        <f t="shared" si="9"/>
        <v/>
      </c>
      <c r="O42" s="105"/>
      <c r="P42" s="105"/>
      <c r="Q42" s="126" t="str">
        <f t="shared" si="10"/>
        <v/>
      </c>
      <c r="R42" s="105"/>
      <c r="S42" s="105"/>
      <c r="T42" s="77"/>
      <c r="U42" s="75" t="str">
        <f t="shared" si="11"/>
        <v/>
      </c>
      <c r="V42" s="128" t="str">
        <f t="shared" si="12"/>
        <v/>
      </c>
      <c r="W42" s="45"/>
      <c r="X42" s="42"/>
      <c r="Y42" s="129" t="str">
        <f t="shared" si="13"/>
        <v/>
      </c>
      <c r="Z42" s="64"/>
      <c r="AA42" s="46"/>
      <c r="AB42"/>
      <c r="AC42" s="88" t="str" cm="1">
        <f t="array" ref="AC42">IF($C42="","",_xlfn.IFS($T42="中間期",1,$T42="夏期",2,$T42="冬期",3,$T42="",0))</f>
        <v/>
      </c>
      <c r="AD42" s="90" t="str" cm="1">
        <f t="array" ref="AD42">IF($C42="","",_xlfn.IFS($T42="中間期",$L42,$T42="夏期",$O42,$T42="冬期",$R42,$T42="",""))</f>
        <v/>
      </c>
      <c r="AE42" s="90" t="str" cm="1">
        <f t="array" ref="AE42">IF($C42="","",_xlfn.IFS($T42="中間期",$M42,$T42="夏期",$P42,$T42="冬期",$S42,$T42="",""))</f>
        <v/>
      </c>
      <c r="AF42" s="88" t="str">
        <f t="shared" si="1"/>
        <v/>
      </c>
      <c r="AG42" s="48">
        <f t="shared" si="14"/>
        <v>0</v>
      </c>
      <c r="AH42" s="101">
        <f t="shared" si="15"/>
        <v>0</v>
      </c>
      <c r="AI42" s="101">
        <f t="shared" si="16"/>
        <v>0</v>
      </c>
      <c r="AJ42" s="49">
        <f t="shared" si="2"/>
        <v>0</v>
      </c>
      <c r="AK42" s="49">
        <f t="shared" si="17"/>
        <v>0</v>
      </c>
    </row>
    <row r="43" spans="1:37" s="6" customFormat="1" ht="45" customHeight="1">
      <c r="A43" s="117">
        <f t="shared" si="3"/>
        <v>31</v>
      </c>
      <c r="B43" s="118" t="str">
        <f t="shared" si="4"/>
        <v/>
      </c>
      <c r="C43" s="22"/>
      <c r="D43" s="23" t="str">
        <f t="shared" si="5"/>
        <v/>
      </c>
      <c r="E43" s="23" t="str">
        <f t="shared" si="18"/>
        <v/>
      </c>
      <c r="F43" s="24"/>
      <c r="G43" s="24"/>
      <c r="H43" s="122" t="str">
        <f t="shared" si="6"/>
        <v/>
      </c>
      <c r="I43" s="123" t="str">
        <f t="shared" si="7"/>
        <v/>
      </c>
      <c r="J43" s="96"/>
      <c r="K43" s="126" t="str">
        <f t="shared" si="8"/>
        <v/>
      </c>
      <c r="L43" s="105"/>
      <c r="M43" s="105"/>
      <c r="N43" s="126" t="str">
        <f t="shared" si="9"/>
        <v/>
      </c>
      <c r="O43" s="105"/>
      <c r="P43" s="105"/>
      <c r="Q43" s="126" t="str">
        <f t="shared" si="10"/>
        <v/>
      </c>
      <c r="R43" s="105"/>
      <c r="S43" s="105"/>
      <c r="T43" s="77"/>
      <c r="U43" s="75" t="str">
        <f t="shared" si="11"/>
        <v/>
      </c>
      <c r="V43" s="128" t="str">
        <f t="shared" si="12"/>
        <v/>
      </c>
      <c r="W43" s="45"/>
      <c r="X43" s="42"/>
      <c r="Y43" s="129" t="str">
        <f t="shared" si="13"/>
        <v/>
      </c>
      <c r="Z43" s="64"/>
      <c r="AA43" s="46"/>
      <c r="AB43"/>
      <c r="AC43" s="88" t="str" cm="1">
        <f t="array" ref="AC43">IF($C43="","",_xlfn.IFS($T43="中間期",1,$T43="夏期",2,$T43="冬期",3,$T43="",0))</f>
        <v/>
      </c>
      <c r="AD43" s="90" t="str" cm="1">
        <f t="array" ref="AD43">IF($C43="","",_xlfn.IFS($T43="中間期",$L43,$T43="夏期",$O43,$T43="冬期",$R43,$T43="",""))</f>
        <v/>
      </c>
      <c r="AE43" s="90" t="str" cm="1">
        <f t="array" ref="AE43">IF($C43="","",_xlfn.IFS($T43="中間期",$M43,$T43="夏期",$P43,$T43="冬期",$S43,$T43="",""))</f>
        <v/>
      </c>
      <c r="AF43" s="88" t="str">
        <f t="shared" si="1"/>
        <v/>
      </c>
      <c r="AG43" s="48">
        <f t="shared" si="14"/>
        <v>0</v>
      </c>
      <c r="AH43" s="101">
        <f t="shared" si="15"/>
        <v>0</v>
      </c>
      <c r="AI43" s="101">
        <f t="shared" si="16"/>
        <v>0</v>
      </c>
      <c r="AJ43" s="49">
        <f t="shared" si="2"/>
        <v>0</v>
      </c>
      <c r="AK43" s="49">
        <f t="shared" si="17"/>
        <v>0</v>
      </c>
    </row>
    <row r="44" spans="1:37" s="6" customFormat="1" ht="45" customHeight="1">
      <c r="A44" s="117">
        <f t="shared" si="3"/>
        <v>32</v>
      </c>
      <c r="B44" s="118" t="str">
        <f t="shared" si="4"/>
        <v/>
      </c>
      <c r="C44" s="22"/>
      <c r="D44" s="23" t="str">
        <f t="shared" si="5"/>
        <v/>
      </c>
      <c r="E44" s="23" t="str">
        <f t="shared" si="18"/>
        <v/>
      </c>
      <c r="F44" s="24"/>
      <c r="G44" s="24"/>
      <c r="H44" s="122" t="str">
        <f t="shared" si="6"/>
        <v/>
      </c>
      <c r="I44" s="123" t="str">
        <f t="shared" si="7"/>
        <v/>
      </c>
      <c r="J44" s="96"/>
      <c r="K44" s="126" t="str">
        <f t="shared" si="8"/>
        <v/>
      </c>
      <c r="L44" s="105"/>
      <c r="M44" s="105"/>
      <c r="N44" s="126" t="str">
        <f t="shared" si="9"/>
        <v/>
      </c>
      <c r="O44" s="105"/>
      <c r="P44" s="105"/>
      <c r="Q44" s="126" t="str">
        <f t="shared" si="10"/>
        <v/>
      </c>
      <c r="R44" s="105"/>
      <c r="S44" s="105"/>
      <c r="T44" s="77"/>
      <c r="U44" s="75" t="str">
        <f t="shared" si="11"/>
        <v/>
      </c>
      <c r="V44" s="128" t="str">
        <f t="shared" si="12"/>
        <v/>
      </c>
      <c r="W44" s="45"/>
      <c r="X44" s="42"/>
      <c r="Y44" s="129" t="str">
        <f t="shared" si="13"/>
        <v/>
      </c>
      <c r="Z44" s="64"/>
      <c r="AA44" s="46"/>
      <c r="AB44"/>
      <c r="AC44" s="88" t="str" cm="1">
        <f t="array" ref="AC44">IF($C44="","",_xlfn.IFS($T44="中間期",1,$T44="夏期",2,$T44="冬期",3,$T44="",0))</f>
        <v/>
      </c>
      <c r="AD44" s="90" t="str" cm="1">
        <f t="array" ref="AD44">IF($C44="","",_xlfn.IFS($T44="中間期",$L44,$T44="夏期",$O44,$T44="冬期",$R44,$T44="",""))</f>
        <v/>
      </c>
      <c r="AE44" s="90" t="str" cm="1">
        <f t="array" ref="AE44">IF($C44="","",_xlfn.IFS($T44="中間期",$M44,$T44="夏期",$P44,$T44="冬期",$S44,$T44="",""))</f>
        <v/>
      </c>
      <c r="AF44" s="88" t="str">
        <f t="shared" si="1"/>
        <v/>
      </c>
      <c r="AG44" s="48">
        <f t="shared" si="14"/>
        <v>0</v>
      </c>
      <c r="AH44" s="101">
        <f t="shared" si="15"/>
        <v>0</v>
      </c>
      <c r="AI44" s="101">
        <f t="shared" si="16"/>
        <v>0</v>
      </c>
      <c r="AJ44" s="49">
        <f t="shared" si="2"/>
        <v>0</v>
      </c>
      <c r="AK44" s="49">
        <f t="shared" si="17"/>
        <v>0</v>
      </c>
    </row>
    <row r="45" spans="1:37" s="6" customFormat="1" ht="45" customHeight="1">
      <c r="A45" s="117">
        <f t="shared" si="3"/>
        <v>33</v>
      </c>
      <c r="B45" s="118" t="str">
        <f t="shared" si="4"/>
        <v/>
      </c>
      <c r="C45" s="22"/>
      <c r="D45" s="23" t="str">
        <f t="shared" si="5"/>
        <v/>
      </c>
      <c r="E45" s="23" t="str">
        <f t="shared" si="18"/>
        <v/>
      </c>
      <c r="F45" s="24"/>
      <c r="G45" s="24"/>
      <c r="H45" s="122" t="str">
        <f t="shared" si="6"/>
        <v/>
      </c>
      <c r="I45" s="123" t="str">
        <f t="shared" si="7"/>
        <v/>
      </c>
      <c r="J45" s="96"/>
      <c r="K45" s="126" t="str">
        <f t="shared" si="8"/>
        <v/>
      </c>
      <c r="L45" s="105"/>
      <c r="M45" s="105"/>
      <c r="N45" s="126" t="str">
        <f t="shared" si="9"/>
        <v/>
      </c>
      <c r="O45" s="105"/>
      <c r="P45" s="105"/>
      <c r="Q45" s="126" t="str">
        <f t="shared" si="10"/>
        <v/>
      </c>
      <c r="R45" s="105"/>
      <c r="S45" s="105"/>
      <c r="T45" s="77"/>
      <c r="U45" s="75" t="str">
        <f t="shared" si="11"/>
        <v/>
      </c>
      <c r="V45" s="128" t="str">
        <f t="shared" si="12"/>
        <v/>
      </c>
      <c r="W45" s="45"/>
      <c r="X45" s="42"/>
      <c r="Y45" s="129" t="str">
        <f t="shared" si="13"/>
        <v/>
      </c>
      <c r="Z45" s="64"/>
      <c r="AA45" s="46"/>
      <c r="AB45"/>
      <c r="AC45" s="88" t="str" cm="1">
        <f t="array" ref="AC45">IF($C45="","",_xlfn.IFS($T45="中間期",1,$T45="夏期",2,$T45="冬期",3,$T45="",0))</f>
        <v/>
      </c>
      <c r="AD45" s="90" t="str" cm="1">
        <f t="array" ref="AD45">IF($C45="","",_xlfn.IFS($T45="中間期",$L45,$T45="夏期",$O45,$T45="冬期",$R45,$T45="",""))</f>
        <v/>
      </c>
      <c r="AE45" s="90" t="str" cm="1">
        <f t="array" ref="AE45">IF($C45="","",_xlfn.IFS($T45="中間期",$M45,$T45="夏期",$P45,$T45="冬期",$S45,$T45="",""))</f>
        <v/>
      </c>
      <c r="AF45" s="88" t="str">
        <f t="shared" ref="AF45:AF62" si="19">IF($T45="","",IF(AND($AC45=1,$L45&lt;=10),VALUE(2.15),IF(AND($AC45=1,$L45&gt;10),VALUE(3.09),IF(AND($AC45=2,$O45&lt;=10),VALUE(2.5),IF(AND($AC45=2,$O45&gt;10),VALUE(3.09),IF(AND($AC45=3,$R45&lt;=10),VALUE(2),IF(AND($AC45=3,$R45&gt;10),VALUE(2.1))))))))</f>
        <v/>
      </c>
      <c r="AG45" s="48">
        <f t="shared" si="14"/>
        <v>0</v>
      </c>
      <c r="AH45" s="101">
        <f t="shared" si="15"/>
        <v>0</v>
      </c>
      <c r="AI45" s="101">
        <f t="shared" si="16"/>
        <v>0</v>
      </c>
      <c r="AJ45" s="49">
        <f t="shared" ref="AJ45:AJ62" si="20">COUNTIF(G$13:G$62,G45)</f>
        <v>0</v>
      </c>
      <c r="AK45" s="49">
        <f t="shared" si="17"/>
        <v>0</v>
      </c>
    </row>
    <row r="46" spans="1:37" s="6" customFormat="1" ht="45" customHeight="1">
      <c r="A46" s="117">
        <f t="shared" si="3"/>
        <v>34</v>
      </c>
      <c r="B46" s="118" t="str">
        <f t="shared" si="4"/>
        <v/>
      </c>
      <c r="C46" s="22"/>
      <c r="D46" s="23" t="str">
        <f t="shared" si="5"/>
        <v/>
      </c>
      <c r="E46" s="23" t="str">
        <f t="shared" si="18"/>
        <v/>
      </c>
      <c r="F46" s="24"/>
      <c r="G46" s="24"/>
      <c r="H46" s="122" t="str">
        <f t="shared" si="6"/>
        <v/>
      </c>
      <c r="I46" s="123" t="str">
        <f t="shared" si="7"/>
        <v/>
      </c>
      <c r="J46" s="96"/>
      <c r="K46" s="126" t="str">
        <f t="shared" si="8"/>
        <v/>
      </c>
      <c r="L46" s="105"/>
      <c r="M46" s="105"/>
      <c r="N46" s="126" t="str">
        <f t="shared" si="9"/>
        <v/>
      </c>
      <c r="O46" s="105"/>
      <c r="P46" s="105"/>
      <c r="Q46" s="126" t="str">
        <f t="shared" si="10"/>
        <v/>
      </c>
      <c r="R46" s="105"/>
      <c r="S46" s="105"/>
      <c r="T46" s="77"/>
      <c r="U46" s="75" t="str">
        <f t="shared" si="11"/>
        <v/>
      </c>
      <c r="V46" s="128" t="str">
        <f t="shared" si="12"/>
        <v/>
      </c>
      <c r="W46" s="45"/>
      <c r="X46" s="42"/>
      <c r="Y46" s="129" t="str">
        <f t="shared" si="13"/>
        <v/>
      </c>
      <c r="Z46" s="64"/>
      <c r="AA46" s="46"/>
      <c r="AB46"/>
      <c r="AC46" s="88" t="str" cm="1">
        <f t="array" ref="AC46">IF($C46="","",_xlfn.IFS($T46="中間期",1,$T46="夏期",2,$T46="冬期",3,$T46="",0))</f>
        <v/>
      </c>
      <c r="AD46" s="90" t="str" cm="1">
        <f t="array" ref="AD46">IF($C46="","",_xlfn.IFS($T46="中間期",$L46,$T46="夏期",$O46,$T46="冬期",$R46,$T46="",""))</f>
        <v/>
      </c>
      <c r="AE46" s="90" t="str" cm="1">
        <f t="array" ref="AE46">IF($C46="","",_xlfn.IFS($T46="中間期",$M46,$T46="夏期",$P46,$T46="冬期",$S46,$T46="",""))</f>
        <v/>
      </c>
      <c r="AF46" s="88" t="str">
        <f t="shared" si="19"/>
        <v/>
      </c>
      <c r="AG46" s="48">
        <f t="shared" si="14"/>
        <v>0</v>
      </c>
      <c r="AH46" s="101">
        <f t="shared" si="15"/>
        <v>0</v>
      </c>
      <c r="AI46" s="101">
        <f t="shared" si="16"/>
        <v>0</v>
      </c>
      <c r="AJ46" s="49">
        <f t="shared" si="20"/>
        <v>0</v>
      </c>
      <c r="AK46" s="49">
        <f t="shared" si="17"/>
        <v>0</v>
      </c>
    </row>
    <row r="47" spans="1:37" s="6" customFormat="1" ht="45" customHeight="1">
      <c r="A47" s="117">
        <f t="shared" si="3"/>
        <v>35</v>
      </c>
      <c r="B47" s="118" t="str">
        <f t="shared" si="4"/>
        <v/>
      </c>
      <c r="C47" s="22"/>
      <c r="D47" s="23" t="str">
        <f t="shared" si="5"/>
        <v/>
      </c>
      <c r="E47" s="23" t="str">
        <f t="shared" si="18"/>
        <v/>
      </c>
      <c r="F47" s="24"/>
      <c r="G47" s="24"/>
      <c r="H47" s="122" t="str">
        <f t="shared" si="6"/>
        <v/>
      </c>
      <c r="I47" s="123" t="str">
        <f t="shared" si="7"/>
        <v/>
      </c>
      <c r="J47" s="96"/>
      <c r="K47" s="126" t="str">
        <f t="shared" si="8"/>
        <v/>
      </c>
      <c r="L47" s="105"/>
      <c r="M47" s="105"/>
      <c r="N47" s="126" t="str">
        <f t="shared" si="9"/>
        <v/>
      </c>
      <c r="O47" s="105"/>
      <c r="P47" s="105"/>
      <c r="Q47" s="126" t="str">
        <f t="shared" si="10"/>
        <v/>
      </c>
      <c r="R47" s="105"/>
      <c r="S47" s="105"/>
      <c r="T47" s="77"/>
      <c r="U47" s="75" t="str">
        <f t="shared" si="11"/>
        <v/>
      </c>
      <c r="V47" s="128" t="str">
        <f t="shared" si="12"/>
        <v/>
      </c>
      <c r="W47" s="45"/>
      <c r="X47" s="42"/>
      <c r="Y47" s="129" t="str">
        <f t="shared" si="13"/>
        <v/>
      </c>
      <c r="Z47" s="64"/>
      <c r="AA47" s="46"/>
      <c r="AB47"/>
      <c r="AC47" s="88" t="str" cm="1">
        <f t="array" ref="AC47">IF($C47="","",_xlfn.IFS($T47="中間期",1,$T47="夏期",2,$T47="冬期",3,$T47="",0))</f>
        <v/>
      </c>
      <c r="AD47" s="90" t="str" cm="1">
        <f t="array" ref="AD47">IF($C47="","",_xlfn.IFS($T47="中間期",$L47,$T47="夏期",$O47,$T47="冬期",$R47,$T47="",""))</f>
        <v/>
      </c>
      <c r="AE47" s="90" t="str" cm="1">
        <f t="array" ref="AE47">IF($C47="","",_xlfn.IFS($T47="中間期",$M47,$T47="夏期",$P47,$T47="冬期",$S47,$T47="",""))</f>
        <v/>
      </c>
      <c r="AF47" s="88" t="str">
        <f t="shared" si="19"/>
        <v/>
      </c>
      <c r="AG47" s="48">
        <f t="shared" si="14"/>
        <v>0</v>
      </c>
      <c r="AH47" s="101">
        <f t="shared" si="15"/>
        <v>0</v>
      </c>
      <c r="AI47" s="101">
        <f t="shared" si="16"/>
        <v>0</v>
      </c>
      <c r="AJ47" s="49">
        <f t="shared" si="20"/>
        <v>0</v>
      </c>
      <c r="AK47" s="49">
        <f t="shared" si="17"/>
        <v>0</v>
      </c>
    </row>
    <row r="48" spans="1:37" s="6" customFormat="1" ht="45" customHeight="1">
      <c r="A48" s="117">
        <f t="shared" si="3"/>
        <v>36</v>
      </c>
      <c r="B48" s="118" t="str">
        <f t="shared" si="4"/>
        <v/>
      </c>
      <c r="C48" s="22"/>
      <c r="D48" s="23" t="str">
        <f t="shared" si="5"/>
        <v/>
      </c>
      <c r="E48" s="23" t="str">
        <f t="shared" si="18"/>
        <v/>
      </c>
      <c r="F48" s="24"/>
      <c r="G48" s="24"/>
      <c r="H48" s="122" t="str">
        <f t="shared" si="6"/>
        <v/>
      </c>
      <c r="I48" s="123" t="str">
        <f t="shared" si="7"/>
        <v/>
      </c>
      <c r="J48" s="96"/>
      <c r="K48" s="126" t="str">
        <f t="shared" si="8"/>
        <v/>
      </c>
      <c r="L48" s="105"/>
      <c r="M48" s="105"/>
      <c r="N48" s="126" t="str">
        <f t="shared" si="9"/>
        <v/>
      </c>
      <c r="O48" s="105"/>
      <c r="P48" s="105"/>
      <c r="Q48" s="126" t="str">
        <f t="shared" si="10"/>
        <v/>
      </c>
      <c r="R48" s="105"/>
      <c r="S48" s="105"/>
      <c r="T48" s="77"/>
      <c r="U48" s="75" t="str">
        <f t="shared" si="11"/>
        <v/>
      </c>
      <c r="V48" s="128" t="str">
        <f t="shared" si="12"/>
        <v/>
      </c>
      <c r="W48" s="45"/>
      <c r="X48" s="42"/>
      <c r="Y48" s="129" t="str">
        <f t="shared" si="13"/>
        <v/>
      </c>
      <c r="Z48" s="64"/>
      <c r="AA48" s="46"/>
      <c r="AB48"/>
      <c r="AC48" s="88" t="str" cm="1">
        <f t="array" ref="AC48">IF($C48="","",_xlfn.IFS($T48="中間期",1,$T48="夏期",2,$T48="冬期",3,$T48="",0))</f>
        <v/>
      </c>
      <c r="AD48" s="90" t="str" cm="1">
        <f t="array" ref="AD48">IF($C48="","",_xlfn.IFS($T48="中間期",$L48,$T48="夏期",$O48,$T48="冬期",$R48,$T48="",""))</f>
        <v/>
      </c>
      <c r="AE48" s="90" t="str" cm="1">
        <f t="array" ref="AE48">IF($C48="","",_xlfn.IFS($T48="中間期",$M48,$T48="夏期",$P48,$T48="冬期",$S48,$T48="",""))</f>
        <v/>
      </c>
      <c r="AF48" s="88" t="str">
        <f t="shared" si="19"/>
        <v/>
      </c>
      <c r="AG48" s="48">
        <f t="shared" si="14"/>
        <v>0</v>
      </c>
      <c r="AH48" s="101">
        <f t="shared" si="15"/>
        <v>0</v>
      </c>
      <c r="AI48" s="101">
        <f t="shared" si="16"/>
        <v>0</v>
      </c>
      <c r="AJ48" s="49">
        <f t="shared" si="20"/>
        <v>0</v>
      </c>
      <c r="AK48" s="49">
        <f t="shared" si="17"/>
        <v>0</v>
      </c>
    </row>
    <row r="49" spans="1:43" s="6" customFormat="1" ht="45" customHeight="1">
      <c r="A49" s="117">
        <f t="shared" si="3"/>
        <v>37</v>
      </c>
      <c r="B49" s="118" t="str">
        <f t="shared" si="4"/>
        <v/>
      </c>
      <c r="C49" s="22"/>
      <c r="D49" s="23" t="str">
        <f t="shared" si="5"/>
        <v/>
      </c>
      <c r="E49" s="23" t="str">
        <f t="shared" si="18"/>
        <v/>
      </c>
      <c r="F49" s="24"/>
      <c r="G49" s="24"/>
      <c r="H49" s="122" t="str">
        <f t="shared" si="6"/>
        <v/>
      </c>
      <c r="I49" s="123" t="str">
        <f t="shared" si="7"/>
        <v/>
      </c>
      <c r="J49" s="96"/>
      <c r="K49" s="126" t="str">
        <f t="shared" si="8"/>
        <v/>
      </c>
      <c r="L49" s="105"/>
      <c r="M49" s="105"/>
      <c r="N49" s="126" t="str">
        <f t="shared" si="9"/>
        <v/>
      </c>
      <c r="O49" s="105"/>
      <c r="P49" s="105"/>
      <c r="Q49" s="126" t="str">
        <f t="shared" si="10"/>
        <v/>
      </c>
      <c r="R49" s="105"/>
      <c r="S49" s="105"/>
      <c r="T49" s="77"/>
      <c r="U49" s="75" t="str">
        <f t="shared" si="11"/>
        <v/>
      </c>
      <c r="V49" s="128" t="str">
        <f t="shared" si="12"/>
        <v/>
      </c>
      <c r="W49" s="45"/>
      <c r="X49" s="42"/>
      <c r="Y49" s="129" t="str">
        <f t="shared" si="13"/>
        <v/>
      </c>
      <c r="Z49" s="64"/>
      <c r="AA49" s="46"/>
      <c r="AB49"/>
      <c r="AC49" s="88" t="str" cm="1">
        <f t="array" ref="AC49">IF($C49="","",_xlfn.IFS($T49="中間期",1,$T49="夏期",2,$T49="冬期",3,$T49="",0))</f>
        <v/>
      </c>
      <c r="AD49" s="90" t="str" cm="1">
        <f t="array" ref="AD49">IF($C49="","",_xlfn.IFS($T49="中間期",$L49,$T49="夏期",$O49,$T49="冬期",$R49,$T49="",""))</f>
        <v/>
      </c>
      <c r="AE49" s="90" t="str" cm="1">
        <f t="array" ref="AE49">IF($C49="","",_xlfn.IFS($T49="中間期",$M49,$T49="夏期",$P49,$T49="冬期",$S49,$T49="",""))</f>
        <v/>
      </c>
      <c r="AF49" s="88" t="str">
        <f t="shared" si="19"/>
        <v/>
      </c>
      <c r="AG49" s="48">
        <f t="shared" si="14"/>
        <v>0</v>
      </c>
      <c r="AH49" s="101">
        <f t="shared" si="15"/>
        <v>0</v>
      </c>
      <c r="AI49" s="101">
        <f t="shared" si="16"/>
        <v>0</v>
      </c>
      <c r="AJ49" s="49">
        <f t="shared" si="20"/>
        <v>0</v>
      </c>
      <c r="AK49" s="49">
        <f t="shared" si="17"/>
        <v>0</v>
      </c>
    </row>
    <row r="50" spans="1:43" s="6" customFormat="1" ht="45" customHeight="1">
      <c r="A50" s="117">
        <f t="shared" si="3"/>
        <v>38</v>
      </c>
      <c r="B50" s="118" t="str">
        <f t="shared" si="4"/>
        <v/>
      </c>
      <c r="C50" s="22"/>
      <c r="D50" s="23" t="str">
        <f t="shared" si="5"/>
        <v/>
      </c>
      <c r="E50" s="23" t="str">
        <f t="shared" si="18"/>
        <v/>
      </c>
      <c r="F50" s="24"/>
      <c r="G50" s="24"/>
      <c r="H50" s="122" t="str">
        <f t="shared" si="6"/>
        <v/>
      </c>
      <c r="I50" s="123" t="str">
        <f t="shared" si="7"/>
        <v/>
      </c>
      <c r="J50" s="96"/>
      <c r="K50" s="126" t="str">
        <f t="shared" si="8"/>
        <v/>
      </c>
      <c r="L50" s="105"/>
      <c r="M50" s="105"/>
      <c r="N50" s="126" t="str">
        <f t="shared" si="9"/>
        <v/>
      </c>
      <c r="O50" s="105"/>
      <c r="P50" s="105"/>
      <c r="Q50" s="126" t="str">
        <f t="shared" si="10"/>
        <v/>
      </c>
      <c r="R50" s="105"/>
      <c r="S50" s="105"/>
      <c r="T50" s="77"/>
      <c r="U50" s="75" t="str">
        <f t="shared" si="11"/>
        <v/>
      </c>
      <c r="V50" s="128" t="str">
        <f t="shared" si="12"/>
        <v/>
      </c>
      <c r="W50" s="45"/>
      <c r="X50" s="42"/>
      <c r="Y50" s="129" t="str">
        <f t="shared" si="13"/>
        <v/>
      </c>
      <c r="Z50" s="64"/>
      <c r="AA50" s="46"/>
      <c r="AB50"/>
      <c r="AC50" s="88" t="str" cm="1">
        <f t="array" ref="AC50">IF($C50="","",_xlfn.IFS($T50="中間期",1,$T50="夏期",2,$T50="冬期",3,$T50="",0))</f>
        <v/>
      </c>
      <c r="AD50" s="90" t="str" cm="1">
        <f t="array" ref="AD50">IF($C50="","",_xlfn.IFS($T50="中間期",$L50,$T50="夏期",$O50,$T50="冬期",$R50,$T50="",""))</f>
        <v/>
      </c>
      <c r="AE50" s="90" t="str" cm="1">
        <f t="array" ref="AE50">IF($C50="","",_xlfn.IFS($T50="中間期",$M50,$T50="夏期",$P50,$T50="冬期",$S50,$T50="",""))</f>
        <v/>
      </c>
      <c r="AF50" s="88" t="str">
        <f t="shared" si="19"/>
        <v/>
      </c>
      <c r="AG50" s="48">
        <f t="shared" si="14"/>
        <v>0</v>
      </c>
      <c r="AH50" s="101">
        <f t="shared" si="15"/>
        <v>0</v>
      </c>
      <c r="AI50" s="101">
        <f t="shared" si="16"/>
        <v>0</v>
      </c>
      <c r="AJ50" s="49">
        <f t="shared" si="20"/>
        <v>0</v>
      </c>
      <c r="AK50" s="49">
        <f t="shared" si="17"/>
        <v>0</v>
      </c>
    </row>
    <row r="51" spans="1:43" s="6" customFormat="1" ht="45" customHeight="1">
      <c r="A51" s="117">
        <f t="shared" si="3"/>
        <v>39</v>
      </c>
      <c r="B51" s="118" t="str">
        <f t="shared" si="4"/>
        <v/>
      </c>
      <c r="C51" s="22"/>
      <c r="D51" s="23" t="str">
        <f t="shared" si="5"/>
        <v/>
      </c>
      <c r="E51" s="23" t="str">
        <f t="shared" si="18"/>
        <v/>
      </c>
      <c r="F51" s="24"/>
      <c r="G51" s="24"/>
      <c r="H51" s="122" t="str">
        <f t="shared" si="6"/>
        <v/>
      </c>
      <c r="I51" s="123" t="str">
        <f t="shared" si="7"/>
        <v/>
      </c>
      <c r="J51" s="96"/>
      <c r="K51" s="126" t="str">
        <f t="shared" si="8"/>
        <v/>
      </c>
      <c r="L51" s="105"/>
      <c r="M51" s="105"/>
      <c r="N51" s="126" t="str">
        <f t="shared" si="9"/>
        <v/>
      </c>
      <c r="O51" s="105"/>
      <c r="P51" s="105"/>
      <c r="Q51" s="126" t="str">
        <f t="shared" si="10"/>
        <v/>
      </c>
      <c r="R51" s="105"/>
      <c r="S51" s="105"/>
      <c r="T51" s="77"/>
      <c r="U51" s="75" t="str">
        <f t="shared" si="11"/>
        <v/>
      </c>
      <c r="V51" s="128" t="str">
        <f t="shared" si="12"/>
        <v/>
      </c>
      <c r="W51" s="45"/>
      <c r="X51" s="42"/>
      <c r="Y51" s="129" t="str">
        <f t="shared" si="13"/>
        <v/>
      </c>
      <c r="Z51" s="64"/>
      <c r="AA51" s="46"/>
      <c r="AB51"/>
      <c r="AC51" s="88" t="str" cm="1">
        <f t="array" ref="AC51">IF($C51="","",_xlfn.IFS($T51="中間期",1,$T51="夏期",2,$T51="冬期",3,$T51="",0))</f>
        <v/>
      </c>
      <c r="AD51" s="90" t="str" cm="1">
        <f t="array" ref="AD51">IF($C51="","",_xlfn.IFS($T51="中間期",$L51,$T51="夏期",$O51,$T51="冬期",$R51,$T51="",""))</f>
        <v/>
      </c>
      <c r="AE51" s="90" t="str" cm="1">
        <f t="array" ref="AE51">IF($C51="","",_xlfn.IFS($T51="中間期",$M51,$T51="夏期",$P51,$T51="冬期",$S51,$T51="",""))</f>
        <v/>
      </c>
      <c r="AF51" s="88" t="str">
        <f t="shared" si="19"/>
        <v/>
      </c>
      <c r="AG51" s="48">
        <f t="shared" si="14"/>
        <v>0</v>
      </c>
      <c r="AH51" s="101">
        <f t="shared" si="15"/>
        <v>0</v>
      </c>
      <c r="AI51" s="101">
        <f t="shared" si="16"/>
        <v>0</v>
      </c>
      <c r="AJ51" s="49">
        <f t="shared" si="20"/>
        <v>0</v>
      </c>
      <c r="AK51" s="49">
        <f t="shared" si="17"/>
        <v>0</v>
      </c>
    </row>
    <row r="52" spans="1:43" s="6" customFormat="1" ht="45" customHeight="1">
      <c r="A52" s="117">
        <f t="shared" si="3"/>
        <v>40</v>
      </c>
      <c r="B52" s="118" t="str">
        <f t="shared" si="4"/>
        <v/>
      </c>
      <c r="C52" s="22"/>
      <c r="D52" s="23" t="str">
        <f t="shared" si="5"/>
        <v/>
      </c>
      <c r="E52" s="23" t="str">
        <f t="shared" si="18"/>
        <v/>
      </c>
      <c r="F52" s="24"/>
      <c r="G52" s="24"/>
      <c r="H52" s="122" t="str">
        <f t="shared" si="6"/>
        <v/>
      </c>
      <c r="I52" s="123" t="str">
        <f t="shared" si="7"/>
        <v/>
      </c>
      <c r="J52" s="96"/>
      <c r="K52" s="126" t="str">
        <f t="shared" si="8"/>
        <v/>
      </c>
      <c r="L52" s="105"/>
      <c r="M52" s="105"/>
      <c r="N52" s="126" t="str">
        <f t="shared" si="9"/>
        <v/>
      </c>
      <c r="O52" s="105"/>
      <c r="P52" s="105"/>
      <c r="Q52" s="126" t="str">
        <f t="shared" si="10"/>
        <v/>
      </c>
      <c r="R52" s="105"/>
      <c r="S52" s="105"/>
      <c r="T52" s="77"/>
      <c r="U52" s="75" t="str">
        <f t="shared" si="11"/>
        <v/>
      </c>
      <c r="V52" s="128" t="str">
        <f t="shared" si="12"/>
        <v/>
      </c>
      <c r="W52" s="45"/>
      <c r="X52" s="42"/>
      <c r="Y52" s="129" t="str">
        <f t="shared" si="13"/>
        <v/>
      </c>
      <c r="Z52" s="64"/>
      <c r="AA52" s="46"/>
      <c r="AB52"/>
      <c r="AC52" s="88" t="str" cm="1">
        <f t="array" ref="AC52">IF($C52="","",_xlfn.IFS($T52="中間期",1,$T52="夏期",2,$T52="冬期",3,$T52="",0))</f>
        <v/>
      </c>
      <c r="AD52" s="90" t="str" cm="1">
        <f t="array" ref="AD52">IF($C52="","",_xlfn.IFS($T52="中間期",$L52,$T52="夏期",$O52,$T52="冬期",$R52,$T52="",""))</f>
        <v/>
      </c>
      <c r="AE52" s="90" t="str" cm="1">
        <f t="array" ref="AE52">IF($C52="","",_xlfn.IFS($T52="中間期",$M52,$T52="夏期",$P52,$T52="冬期",$S52,$T52="",""))</f>
        <v/>
      </c>
      <c r="AF52" s="88" t="str">
        <f t="shared" si="19"/>
        <v/>
      </c>
      <c r="AG52" s="48">
        <f t="shared" si="14"/>
        <v>0</v>
      </c>
      <c r="AH52" s="101">
        <f t="shared" si="15"/>
        <v>0</v>
      </c>
      <c r="AI52" s="101">
        <f t="shared" si="16"/>
        <v>0</v>
      </c>
      <c r="AJ52" s="49">
        <f t="shared" si="20"/>
        <v>0</v>
      </c>
      <c r="AK52" s="49">
        <f t="shared" si="17"/>
        <v>0</v>
      </c>
    </row>
    <row r="53" spans="1:43" s="6" customFormat="1" ht="45" customHeight="1">
      <c r="A53" s="117">
        <f t="shared" si="3"/>
        <v>41</v>
      </c>
      <c r="B53" s="118" t="str">
        <f t="shared" si="4"/>
        <v/>
      </c>
      <c r="C53" s="22"/>
      <c r="D53" s="23" t="str">
        <f t="shared" si="5"/>
        <v/>
      </c>
      <c r="E53" s="23" t="str">
        <f t="shared" si="18"/>
        <v/>
      </c>
      <c r="F53" s="24"/>
      <c r="G53" s="24"/>
      <c r="H53" s="122" t="str">
        <f t="shared" si="6"/>
        <v/>
      </c>
      <c r="I53" s="123" t="str">
        <f t="shared" si="7"/>
        <v/>
      </c>
      <c r="J53" s="96"/>
      <c r="K53" s="126" t="str">
        <f t="shared" si="8"/>
        <v/>
      </c>
      <c r="L53" s="105"/>
      <c r="M53" s="105"/>
      <c r="N53" s="126" t="str">
        <f t="shared" si="9"/>
        <v/>
      </c>
      <c r="O53" s="105"/>
      <c r="P53" s="105"/>
      <c r="Q53" s="126" t="str">
        <f t="shared" si="10"/>
        <v/>
      </c>
      <c r="R53" s="105"/>
      <c r="S53" s="105"/>
      <c r="T53" s="77"/>
      <c r="U53" s="75" t="str">
        <f t="shared" si="11"/>
        <v/>
      </c>
      <c r="V53" s="128" t="str">
        <f t="shared" si="12"/>
        <v/>
      </c>
      <c r="W53" s="45"/>
      <c r="X53" s="42"/>
      <c r="Y53" s="129" t="str">
        <f t="shared" si="13"/>
        <v/>
      </c>
      <c r="Z53" s="64"/>
      <c r="AA53" s="46"/>
      <c r="AB53"/>
      <c r="AC53" s="88" t="str" cm="1">
        <f t="array" ref="AC53">IF($C53="","",_xlfn.IFS($T53="中間期",1,$T53="夏期",2,$T53="冬期",3,$T53="",0))</f>
        <v/>
      </c>
      <c r="AD53" s="90" t="str" cm="1">
        <f t="array" ref="AD53">IF($C53="","",_xlfn.IFS($T53="中間期",$L53,$T53="夏期",$O53,$T53="冬期",$R53,$T53="",""))</f>
        <v/>
      </c>
      <c r="AE53" s="90" t="str" cm="1">
        <f t="array" ref="AE53">IF($C53="","",_xlfn.IFS($T53="中間期",$M53,$T53="夏期",$P53,$T53="冬期",$S53,$T53="",""))</f>
        <v/>
      </c>
      <c r="AF53" s="88" t="str">
        <f t="shared" si="19"/>
        <v/>
      </c>
      <c r="AG53" s="48">
        <f t="shared" si="14"/>
        <v>0</v>
      </c>
      <c r="AH53" s="101">
        <f t="shared" si="15"/>
        <v>0</v>
      </c>
      <c r="AI53" s="101">
        <f t="shared" si="16"/>
        <v>0</v>
      </c>
      <c r="AJ53" s="49">
        <f t="shared" si="20"/>
        <v>0</v>
      </c>
      <c r="AK53" s="49">
        <f t="shared" si="17"/>
        <v>0</v>
      </c>
    </row>
    <row r="54" spans="1:43" s="6" customFormat="1" ht="45" customHeight="1">
      <c r="A54" s="117">
        <f t="shared" si="3"/>
        <v>42</v>
      </c>
      <c r="B54" s="118" t="str">
        <f t="shared" si="4"/>
        <v/>
      </c>
      <c r="C54" s="22"/>
      <c r="D54" s="23" t="str">
        <f t="shared" si="5"/>
        <v/>
      </c>
      <c r="E54" s="23" t="str">
        <f t="shared" si="18"/>
        <v/>
      </c>
      <c r="F54" s="24"/>
      <c r="G54" s="24"/>
      <c r="H54" s="122" t="str">
        <f t="shared" si="6"/>
        <v/>
      </c>
      <c r="I54" s="123" t="str">
        <f t="shared" si="7"/>
        <v/>
      </c>
      <c r="J54" s="96"/>
      <c r="K54" s="126" t="str">
        <f t="shared" si="8"/>
        <v/>
      </c>
      <c r="L54" s="105"/>
      <c r="M54" s="105"/>
      <c r="N54" s="126" t="str">
        <f t="shared" si="9"/>
        <v/>
      </c>
      <c r="O54" s="105"/>
      <c r="P54" s="105"/>
      <c r="Q54" s="126" t="str">
        <f t="shared" si="10"/>
        <v/>
      </c>
      <c r="R54" s="105"/>
      <c r="S54" s="105"/>
      <c r="T54" s="77"/>
      <c r="U54" s="75" t="str">
        <f t="shared" si="11"/>
        <v/>
      </c>
      <c r="V54" s="128" t="str">
        <f t="shared" si="12"/>
        <v/>
      </c>
      <c r="W54" s="45"/>
      <c r="X54" s="42"/>
      <c r="Y54" s="129" t="str">
        <f t="shared" si="13"/>
        <v/>
      </c>
      <c r="Z54" s="64"/>
      <c r="AA54" s="46"/>
      <c r="AB54"/>
      <c r="AC54" s="88" t="str" cm="1">
        <f t="array" ref="AC54">IF($C54="","",_xlfn.IFS($T54="中間期",1,$T54="夏期",2,$T54="冬期",3,$T54="",0))</f>
        <v/>
      </c>
      <c r="AD54" s="90" t="str" cm="1">
        <f t="array" ref="AD54">IF($C54="","",_xlfn.IFS($T54="中間期",$L54,$T54="夏期",$O54,$T54="冬期",$R54,$T54="",""))</f>
        <v/>
      </c>
      <c r="AE54" s="90" t="str" cm="1">
        <f t="array" ref="AE54">IF($C54="","",_xlfn.IFS($T54="中間期",$M54,$T54="夏期",$P54,$T54="冬期",$S54,$T54="",""))</f>
        <v/>
      </c>
      <c r="AF54" s="88" t="str">
        <f t="shared" si="19"/>
        <v/>
      </c>
      <c r="AG54" s="48">
        <f t="shared" si="14"/>
        <v>0</v>
      </c>
      <c r="AH54" s="101">
        <f t="shared" si="15"/>
        <v>0</v>
      </c>
      <c r="AI54" s="101">
        <f t="shared" si="16"/>
        <v>0</v>
      </c>
      <c r="AJ54" s="49">
        <f t="shared" si="20"/>
        <v>0</v>
      </c>
      <c r="AK54" s="49">
        <f t="shared" si="17"/>
        <v>0</v>
      </c>
    </row>
    <row r="55" spans="1:43" s="6" customFormat="1" ht="45" customHeight="1">
      <c r="A55" s="117">
        <f t="shared" si="3"/>
        <v>43</v>
      </c>
      <c r="B55" s="118" t="str">
        <f t="shared" si="4"/>
        <v/>
      </c>
      <c r="C55" s="22"/>
      <c r="D55" s="23" t="str">
        <f t="shared" si="5"/>
        <v/>
      </c>
      <c r="E55" s="23" t="str">
        <f t="shared" si="18"/>
        <v/>
      </c>
      <c r="F55" s="24"/>
      <c r="G55" s="24"/>
      <c r="H55" s="122" t="str">
        <f t="shared" si="6"/>
        <v/>
      </c>
      <c r="I55" s="123" t="str">
        <f t="shared" si="7"/>
        <v/>
      </c>
      <c r="J55" s="96"/>
      <c r="K55" s="126" t="str">
        <f t="shared" si="8"/>
        <v/>
      </c>
      <c r="L55" s="105"/>
      <c r="M55" s="105"/>
      <c r="N55" s="126" t="str">
        <f t="shared" si="9"/>
        <v/>
      </c>
      <c r="O55" s="105"/>
      <c r="P55" s="105"/>
      <c r="Q55" s="126" t="str">
        <f t="shared" si="10"/>
        <v/>
      </c>
      <c r="R55" s="105"/>
      <c r="S55" s="105"/>
      <c r="T55" s="77"/>
      <c r="U55" s="75" t="str">
        <f t="shared" si="11"/>
        <v/>
      </c>
      <c r="V55" s="128" t="str">
        <f t="shared" si="12"/>
        <v/>
      </c>
      <c r="W55" s="45"/>
      <c r="X55" s="42"/>
      <c r="Y55" s="129" t="str">
        <f t="shared" si="13"/>
        <v/>
      </c>
      <c r="Z55" s="64"/>
      <c r="AA55" s="46"/>
      <c r="AB55"/>
      <c r="AC55" s="88" t="str" cm="1">
        <f t="array" ref="AC55">IF($C55="","",_xlfn.IFS($T55="中間期",1,$T55="夏期",2,$T55="冬期",3,$T55="",0))</f>
        <v/>
      </c>
      <c r="AD55" s="90" t="str" cm="1">
        <f t="array" ref="AD55">IF($C55="","",_xlfn.IFS($T55="中間期",$L55,$T55="夏期",$O55,$T55="冬期",$R55,$T55="",""))</f>
        <v/>
      </c>
      <c r="AE55" s="90" t="str" cm="1">
        <f t="array" ref="AE55">IF($C55="","",_xlfn.IFS($T55="中間期",$M55,$T55="夏期",$P55,$T55="冬期",$S55,$T55="",""))</f>
        <v/>
      </c>
      <c r="AF55" s="88" t="str">
        <f t="shared" si="19"/>
        <v/>
      </c>
      <c r="AG55" s="48">
        <f t="shared" si="14"/>
        <v>0</v>
      </c>
      <c r="AH55" s="101">
        <f t="shared" si="15"/>
        <v>0</v>
      </c>
      <c r="AI55" s="101">
        <f t="shared" si="16"/>
        <v>0</v>
      </c>
      <c r="AJ55" s="49">
        <f t="shared" si="20"/>
        <v>0</v>
      </c>
      <c r="AK55" s="49">
        <f t="shared" si="17"/>
        <v>0</v>
      </c>
    </row>
    <row r="56" spans="1:43" s="6" customFormat="1" ht="45" customHeight="1">
      <c r="A56" s="117">
        <f t="shared" si="3"/>
        <v>44</v>
      </c>
      <c r="B56" s="118" t="str">
        <f t="shared" si="4"/>
        <v/>
      </c>
      <c r="C56" s="22"/>
      <c r="D56" s="23" t="str">
        <f t="shared" si="5"/>
        <v/>
      </c>
      <c r="E56" s="23" t="str">
        <f t="shared" si="18"/>
        <v/>
      </c>
      <c r="F56" s="24"/>
      <c r="G56" s="24"/>
      <c r="H56" s="122" t="str">
        <f t="shared" si="6"/>
        <v/>
      </c>
      <c r="I56" s="123" t="str">
        <f t="shared" si="7"/>
        <v/>
      </c>
      <c r="J56" s="96"/>
      <c r="K56" s="126" t="str">
        <f t="shared" si="8"/>
        <v/>
      </c>
      <c r="L56" s="105"/>
      <c r="M56" s="105"/>
      <c r="N56" s="126" t="str">
        <f t="shared" si="9"/>
        <v/>
      </c>
      <c r="O56" s="105"/>
      <c r="P56" s="105"/>
      <c r="Q56" s="126" t="str">
        <f t="shared" si="10"/>
        <v/>
      </c>
      <c r="R56" s="105"/>
      <c r="S56" s="105"/>
      <c r="T56" s="77"/>
      <c r="U56" s="75" t="str">
        <f t="shared" si="11"/>
        <v/>
      </c>
      <c r="V56" s="128" t="str">
        <f t="shared" si="12"/>
        <v/>
      </c>
      <c r="W56" s="45"/>
      <c r="X56" s="42"/>
      <c r="Y56" s="129" t="str">
        <f t="shared" si="13"/>
        <v/>
      </c>
      <c r="Z56" s="64"/>
      <c r="AA56" s="46"/>
      <c r="AB56"/>
      <c r="AC56" s="88" t="str" cm="1">
        <f t="array" ref="AC56">IF($C56="","",_xlfn.IFS($T56="中間期",1,$T56="夏期",2,$T56="冬期",3,$T56="",0))</f>
        <v/>
      </c>
      <c r="AD56" s="90" t="str" cm="1">
        <f t="array" ref="AD56">IF($C56="","",_xlfn.IFS($T56="中間期",$L56,$T56="夏期",$O56,$T56="冬期",$R56,$T56="",""))</f>
        <v/>
      </c>
      <c r="AE56" s="90" t="str" cm="1">
        <f t="array" ref="AE56">IF($C56="","",_xlfn.IFS($T56="中間期",$M56,$T56="夏期",$P56,$T56="冬期",$S56,$T56="",""))</f>
        <v/>
      </c>
      <c r="AF56" s="88" t="str">
        <f t="shared" si="19"/>
        <v/>
      </c>
      <c r="AG56" s="48">
        <f t="shared" si="14"/>
        <v>0</v>
      </c>
      <c r="AH56" s="101">
        <f t="shared" si="15"/>
        <v>0</v>
      </c>
      <c r="AI56" s="101">
        <f t="shared" si="16"/>
        <v>0</v>
      </c>
      <c r="AJ56" s="49">
        <f t="shared" si="20"/>
        <v>0</v>
      </c>
      <c r="AK56" s="49">
        <f t="shared" si="17"/>
        <v>0</v>
      </c>
    </row>
    <row r="57" spans="1:43" s="6" customFormat="1" ht="45" customHeight="1">
      <c r="A57" s="117">
        <f t="shared" si="3"/>
        <v>45</v>
      </c>
      <c r="B57" s="118" t="str">
        <f t="shared" si="4"/>
        <v/>
      </c>
      <c r="C57" s="22"/>
      <c r="D57" s="23" t="str">
        <f t="shared" si="5"/>
        <v/>
      </c>
      <c r="E57" s="23" t="str">
        <f t="shared" si="18"/>
        <v/>
      </c>
      <c r="F57" s="24"/>
      <c r="G57" s="24"/>
      <c r="H57" s="122" t="str">
        <f t="shared" si="6"/>
        <v/>
      </c>
      <c r="I57" s="123" t="str">
        <f t="shared" si="7"/>
        <v/>
      </c>
      <c r="J57" s="96"/>
      <c r="K57" s="126" t="str">
        <f t="shared" si="8"/>
        <v/>
      </c>
      <c r="L57" s="105"/>
      <c r="M57" s="105"/>
      <c r="N57" s="126" t="str">
        <f t="shared" si="9"/>
        <v/>
      </c>
      <c r="O57" s="105"/>
      <c r="P57" s="105"/>
      <c r="Q57" s="126" t="str">
        <f t="shared" si="10"/>
        <v/>
      </c>
      <c r="R57" s="105"/>
      <c r="S57" s="105"/>
      <c r="T57" s="77"/>
      <c r="U57" s="75" t="str">
        <f t="shared" si="11"/>
        <v/>
      </c>
      <c r="V57" s="128" t="str">
        <f t="shared" si="12"/>
        <v/>
      </c>
      <c r="W57" s="45"/>
      <c r="X57" s="42"/>
      <c r="Y57" s="129" t="str">
        <f t="shared" si="13"/>
        <v/>
      </c>
      <c r="Z57" s="64"/>
      <c r="AA57" s="46"/>
      <c r="AB57"/>
      <c r="AC57" s="88" t="str" cm="1">
        <f t="array" ref="AC57">IF($C57="","",_xlfn.IFS($T57="中間期",1,$T57="夏期",2,$T57="冬期",3,$T57="",0))</f>
        <v/>
      </c>
      <c r="AD57" s="90" t="str" cm="1">
        <f t="array" ref="AD57">IF($C57="","",_xlfn.IFS($T57="中間期",$L57,$T57="夏期",$O57,$T57="冬期",$R57,$T57="",""))</f>
        <v/>
      </c>
      <c r="AE57" s="90" t="str" cm="1">
        <f t="array" ref="AE57">IF($C57="","",_xlfn.IFS($T57="中間期",$M57,$T57="夏期",$P57,$T57="冬期",$S57,$T57="",""))</f>
        <v/>
      </c>
      <c r="AF57" s="88" t="str">
        <f t="shared" si="19"/>
        <v/>
      </c>
      <c r="AG57" s="48">
        <f t="shared" si="14"/>
        <v>0</v>
      </c>
      <c r="AH57" s="101">
        <f t="shared" si="15"/>
        <v>0</v>
      </c>
      <c r="AI57" s="101">
        <f t="shared" si="16"/>
        <v>0</v>
      </c>
      <c r="AJ57" s="49">
        <f t="shared" si="20"/>
        <v>0</v>
      </c>
      <c r="AK57" s="49">
        <f t="shared" si="17"/>
        <v>0</v>
      </c>
    </row>
    <row r="58" spans="1:43" s="6" customFormat="1" ht="45" customHeight="1">
      <c r="A58" s="117">
        <f t="shared" si="3"/>
        <v>46</v>
      </c>
      <c r="B58" s="118" t="str">
        <f t="shared" si="4"/>
        <v/>
      </c>
      <c r="C58" s="22"/>
      <c r="D58" s="23" t="str">
        <f t="shared" si="5"/>
        <v/>
      </c>
      <c r="E58" s="23" t="str">
        <f t="shared" si="18"/>
        <v/>
      </c>
      <c r="F58" s="24"/>
      <c r="G58" s="24"/>
      <c r="H58" s="122" t="str">
        <f t="shared" si="6"/>
        <v/>
      </c>
      <c r="I58" s="123" t="str">
        <f t="shared" si="7"/>
        <v/>
      </c>
      <c r="J58" s="96"/>
      <c r="K58" s="126" t="str">
        <f t="shared" si="8"/>
        <v/>
      </c>
      <c r="L58" s="105"/>
      <c r="M58" s="105"/>
      <c r="N58" s="126" t="str">
        <f t="shared" si="9"/>
        <v/>
      </c>
      <c r="O58" s="105"/>
      <c r="P58" s="105"/>
      <c r="Q58" s="126" t="str">
        <f t="shared" si="10"/>
        <v/>
      </c>
      <c r="R58" s="105"/>
      <c r="S58" s="105"/>
      <c r="T58" s="77"/>
      <c r="U58" s="75" t="str">
        <f t="shared" si="11"/>
        <v/>
      </c>
      <c r="V58" s="128" t="str">
        <f t="shared" si="12"/>
        <v/>
      </c>
      <c r="W58" s="45"/>
      <c r="X58" s="42"/>
      <c r="Y58" s="129" t="str">
        <f t="shared" si="13"/>
        <v/>
      </c>
      <c r="Z58" s="64"/>
      <c r="AA58" s="46"/>
      <c r="AB58"/>
      <c r="AC58" s="88" t="str" cm="1">
        <f t="array" ref="AC58">IF($C58="","",_xlfn.IFS($T58="中間期",1,$T58="夏期",2,$T58="冬期",3,$T58="",0))</f>
        <v/>
      </c>
      <c r="AD58" s="90" t="str" cm="1">
        <f t="array" ref="AD58">IF($C58="","",_xlfn.IFS($T58="中間期",$L58,$T58="夏期",$O58,$T58="冬期",$R58,$T58="",""))</f>
        <v/>
      </c>
      <c r="AE58" s="90" t="str" cm="1">
        <f t="array" ref="AE58">IF($C58="","",_xlfn.IFS($T58="中間期",$M58,$T58="夏期",$P58,$T58="冬期",$S58,$T58="",""))</f>
        <v/>
      </c>
      <c r="AF58" s="88" t="str">
        <f t="shared" si="19"/>
        <v/>
      </c>
      <c r="AG58" s="48">
        <f t="shared" si="14"/>
        <v>0</v>
      </c>
      <c r="AH58" s="101">
        <f t="shared" si="15"/>
        <v>0</v>
      </c>
      <c r="AI58" s="101">
        <f t="shared" si="16"/>
        <v>0</v>
      </c>
      <c r="AJ58" s="49">
        <f t="shared" si="20"/>
        <v>0</v>
      </c>
      <c r="AK58" s="49">
        <f t="shared" si="17"/>
        <v>0</v>
      </c>
    </row>
    <row r="59" spans="1:43" s="6" customFormat="1" ht="45" customHeight="1">
      <c r="A59" s="117">
        <f t="shared" si="3"/>
        <v>47</v>
      </c>
      <c r="B59" s="118" t="str">
        <f t="shared" si="4"/>
        <v/>
      </c>
      <c r="C59" s="22"/>
      <c r="D59" s="23" t="str">
        <f t="shared" si="5"/>
        <v/>
      </c>
      <c r="E59" s="23" t="str">
        <f t="shared" si="18"/>
        <v/>
      </c>
      <c r="F59" s="24"/>
      <c r="G59" s="24"/>
      <c r="H59" s="122" t="str">
        <f t="shared" si="6"/>
        <v/>
      </c>
      <c r="I59" s="123" t="str">
        <f t="shared" si="7"/>
        <v/>
      </c>
      <c r="J59" s="96"/>
      <c r="K59" s="126" t="str">
        <f t="shared" si="8"/>
        <v/>
      </c>
      <c r="L59" s="105"/>
      <c r="M59" s="105"/>
      <c r="N59" s="126" t="str">
        <f t="shared" si="9"/>
        <v/>
      </c>
      <c r="O59" s="105"/>
      <c r="P59" s="105"/>
      <c r="Q59" s="126" t="str">
        <f t="shared" si="10"/>
        <v/>
      </c>
      <c r="R59" s="105"/>
      <c r="S59" s="105"/>
      <c r="T59" s="77"/>
      <c r="U59" s="75" t="str">
        <f t="shared" si="11"/>
        <v/>
      </c>
      <c r="V59" s="128" t="str">
        <f t="shared" si="12"/>
        <v/>
      </c>
      <c r="W59" s="45"/>
      <c r="X59" s="42"/>
      <c r="Y59" s="129" t="str">
        <f t="shared" si="13"/>
        <v/>
      </c>
      <c r="Z59" s="64"/>
      <c r="AA59" s="46"/>
      <c r="AB59"/>
      <c r="AC59" s="88" t="str" cm="1">
        <f t="array" ref="AC59">IF($C59="","",_xlfn.IFS($T59="中間期",1,$T59="夏期",2,$T59="冬期",3,$T59="",0))</f>
        <v/>
      </c>
      <c r="AD59" s="90" t="str" cm="1">
        <f t="array" ref="AD59">IF($C59="","",_xlfn.IFS($T59="中間期",$L59,$T59="夏期",$O59,$T59="冬期",$R59,$T59="",""))</f>
        <v/>
      </c>
      <c r="AE59" s="90" t="str" cm="1">
        <f t="array" ref="AE59">IF($C59="","",_xlfn.IFS($T59="中間期",$M59,$T59="夏期",$P59,$T59="冬期",$S59,$T59="",""))</f>
        <v/>
      </c>
      <c r="AF59" s="88" t="str">
        <f t="shared" si="19"/>
        <v/>
      </c>
      <c r="AG59" s="48">
        <f t="shared" si="14"/>
        <v>0</v>
      </c>
      <c r="AH59" s="101">
        <f t="shared" si="15"/>
        <v>0</v>
      </c>
      <c r="AI59" s="101">
        <f t="shared" si="16"/>
        <v>0</v>
      </c>
      <c r="AJ59" s="49">
        <f t="shared" si="20"/>
        <v>0</v>
      </c>
      <c r="AK59" s="49">
        <f t="shared" si="17"/>
        <v>0</v>
      </c>
    </row>
    <row r="60" spans="1:43" s="6" customFormat="1" ht="45" customHeight="1">
      <c r="A60" s="117">
        <f t="shared" si="3"/>
        <v>48</v>
      </c>
      <c r="B60" s="118" t="str">
        <f t="shared" si="4"/>
        <v/>
      </c>
      <c r="C60" s="22"/>
      <c r="D60" s="23" t="str">
        <f t="shared" si="5"/>
        <v/>
      </c>
      <c r="E60" s="23" t="str">
        <f t="shared" si="18"/>
        <v/>
      </c>
      <c r="F60" s="24"/>
      <c r="G60" s="24"/>
      <c r="H60" s="122" t="str">
        <f t="shared" si="6"/>
        <v/>
      </c>
      <c r="I60" s="123" t="str">
        <f t="shared" si="7"/>
        <v/>
      </c>
      <c r="J60" s="96"/>
      <c r="K60" s="126" t="str">
        <f t="shared" si="8"/>
        <v/>
      </c>
      <c r="L60" s="105"/>
      <c r="M60" s="105"/>
      <c r="N60" s="126" t="str">
        <f t="shared" si="9"/>
        <v/>
      </c>
      <c r="O60" s="105"/>
      <c r="P60" s="105"/>
      <c r="Q60" s="126" t="str">
        <f t="shared" si="10"/>
        <v/>
      </c>
      <c r="R60" s="105"/>
      <c r="S60" s="105"/>
      <c r="T60" s="77"/>
      <c r="U60" s="75" t="str">
        <f t="shared" si="11"/>
        <v/>
      </c>
      <c r="V60" s="128" t="str">
        <f t="shared" si="12"/>
        <v/>
      </c>
      <c r="W60" s="45"/>
      <c r="X60" s="42"/>
      <c r="Y60" s="129" t="str">
        <f t="shared" si="13"/>
        <v/>
      </c>
      <c r="Z60" s="64"/>
      <c r="AA60" s="46"/>
      <c r="AB60"/>
      <c r="AC60" s="88" t="str" cm="1">
        <f t="array" ref="AC60">IF($C60="","",_xlfn.IFS($T60="中間期",1,$T60="夏期",2,$T60="冬期",3,$T60="",0))</f>
        <v/>
      </c>
      <c r="AD60" s="90" t="str" cm="1">
        <f t="array" ref="AD60">IF($C60="","",_xlfn.IFS($T60="中間期",$L60,$T60="夏期",$O60,$T60="冬期",$R60,$T60="",""))</f>
        <v/>
      </c>
      <c r="AE60" s="90" t="str" cm="1">
        <f t="array" ref="AE60">IF($C60="","",_xlfn.IFS($T60="中間期",$M60,$T60="夏期",$P60,$T60="冬期",$S60,$T60="",""))</f>
        <v/>
      </c>
      <c r="AF60" s="88" t="str">
        <f t="shared" si="19"/>
        <v/>
      </c>
      <c r="AG60" s="48">
        <f t="shared" si="14"/>
        <v>0</v>
      </c>
      <c r="AH60" s="101">
        <f t="shared" si="15"/>
        <v>0</v>
      </c>
      <c r="AI60" s="101">
        <f t="shared" si="16"/>
        <v>0</v>
      </c>
      <c r="AJ60" s="49">
        <f t="shared" si="20"/>
        <v>0</v>
      </c>
      <c r="AK60" s="49">
        <f t="shared" si="17"/>
        <v>0</v>
      </c>
    </row>
    <row r="61" spans="1:43" s="6" customFormat="1" ht="45" customHeight="1">
      <c r="A61" s="117">
        <f t="shared" si="3"/>
        <v>49</v>
      </c>
      <c r="B61" s="118" t="str">
        <f t="shared" si="4"/>
        <v/>
      </c>
      <c r="C61" s="22"/>
      <c r="D61" s="23" t="str">
        <f t="shared" si="5"/>
        <v/>
      </c>
      <c r="E61" s="23" t="str">
        <f t="shared" si="18"/>
        <v/>
      </c>
      <c r="F61" s="24"/>
      <c r="G61" s="24"/>
      <c r="H61" s="122" t="str">
        <f t="shared" si="6"/>
        <v/>
      </c>
      <c r="I61" s="123" t="str">
        <f t="shared" si="7"/>
        <v/>
      </c>
      <c r="J61" s="96"/>
      <c r="K61" s="126" t="str">
        <f t="shared" si="8"/>
        <v/>
      </c>
      <c r="L61" s="105"/>
      <c r="M61" s="105"/>
      <c r="N61" s="126" t="str">
        <f t="shared" si="9"/>
        <v/>
      </c>
      <c r="O61" s="105"/>
      <c r="P61" s="105"/>
      <c r="Q61" s="126" t="str">
        <f t="shared" si="10"/>
        <v/>
      </c>
      <c r="R61" s="105"/>
      <c r="S61" s="105"/>
      <c r="T61" s="77"/>
      <c r="U61" s="75" t="str">
        <f t="shared" si="11"/>
        <v/>
      </c>
      <c r="V61" s="128" t="str">
        <f t="shared" si="12"/>
        <v/>
      </c>
      <c r="W61" s="45"/>
      <c r="X61" s="42"/>
      <c r="Y61" s="129" t="str">
        <f t="shared" si="13"/>
        <v/>
      </c>
      <c r="Z61" s="64"/>
      <c r="AA61" s="46"/>
      <c r="AB61"/>
      <c r="AC61" s="88" t="str" cm="1">
        <f t="array" ref="AC61">IF($C61="","",_xlfn.IFS($T61="中間期",1,$T61="夏期",2,$T61="冬期",3,$T61="",0))</f>
        <v/>
      </c>
      <c r="AD61" s="90" t="str" cm="1">
        <f t="array" ref="AD61">IF($C61="","",_xlfn.IFS($T61="中間期",$L61,$T61="夏期",$O61,$T61="冬期",$R61,$T61="",""))</f>
        <v/>
      </c>
      <c r="AE61" s="90" t="str" cm="1">
        <f t="array" ref="AE61">IF($C61="","",_xlfn.IFS($T61="中間期",$M61,$T61="夏期",$P61,$T61="冬期",$S61,$T61="",""))</f>
        <v/>
      </c>
      <c r="AF61" s="88" t="str">
        <f t="shared" si="19"/>
        <v/>
      </c>
      <c r="AG61" s="48">
        <f t="shared" si="14"/>
        <v>0</v>
      </c>
      <c r="AH61" s="101">
        <f t="shared" si="15"/>
        <v>0</v>
      </c>
      <c r="AI61" s="101">
        <f t="shared" si="16"/>
        <v>0</v>
      </c>
      <c r="AJ61" s="49">
        <f t="shared" si="20"/>
        <v>0</v>
      </c>
      <c r="AK61" s="49">
        <f t="shared" si="17"/>
        <v>0</v>
      </c>
    </row>
    <row r="62" spans="1:43" s="6" customFormat="1" ht="45" customHeight="1" thickBot="1">
      <c r="A62" s="119">
        <f t="shared" si="3"/>
        <v>50</v>
      </c>
      <c r="B62" s="120" t="str">
        <f t="shared" si="4"/>
        <v/>
      </c>
      <c r="C62" s="25"/>
      <c r="D62" s="26" t="str">
        <f t="shared" si="5"/>
        <v/>
      </c>
      <c r="E62" s="26" t="str">
        <f t="shared" si="18"/>
        <v/>
      </c>
      <c r="F62" s="27"/>
      <c r="G62" s="27"/>
      <c r="H62" s="124" t="str">
        <f t="shared" si="6"/>
        <v/>
      </c>
      <c r="I62" s="125" t="str">
        <f t="shared" si="7"/>
        <v/>
      </c>
      <c r="J62" s="97"/>
      <c r="K62" s="127" t="str">
        <f t="shared" si="8"/>
        <v/>
      </c>
      <c r="L62" s="106"/>
      <c r="M62" s="106"/>
      <c r="N62" s="127" t="str">
        <f t="shared" si="9"/>
        <v/>
      </c>
      <c r="O62" s="106"/>
      <c r="P62" s="106"/>
      <c r="Q62" s="127" t="str">
        <f t="shared" si="10"/>
        <v/>
      </c>
      <c r="R62" s="106"/>
      <c r="S62" s="106"/>
      <c r="T62" s="78"/>
      <c r="U62" s="76" t="str">
        <f t="shared" si="11"/>
        <v/>
      </c>
      <c r="V62" s="128" t="str">
        <f t="shared" si="12"/>
        <v/>
      </c>
      <c r="W62" s="58"/>
      <c r="X62" s="63"/>
      <c r="Y62" s="130" t="str">
        <f t="shared" si="13"/>
        <v/>
      </c>
      <c r="Z62" s="64"/>
      <c r="AA62" s="46"/>
      <c r="AB62"/>
      <c r="AC62" s="88" t="str" cm="1">
        <f t="array" ref="AC62">IF($C62="","",_xlfn.IFS($T62="中間期",1,$T62="夏期",2,$T62="冬期",3,$T62="",0))</f>
        <v/>
      </c>
      <c r="AD62" s="90" t="str" cm="1">
        <f t="array" ref="AD62">IF($C62="","",_xlfn.IFS($T62="中間期",$L62,$T62="夏期",$O62,$T62="冬期",$R62,$T62="",""))</f>
        <v/>
      </c>
      <c r="AE62" s="90" t="str" cm="1">
        <f t="array" ref="AE62">IF($C62="","",_xlfn.IFS($T62="中間期",$M62,$T62="夏期",$P62,$T62="冬期",$S62,$T62="",""))</f>
        <v/>
      </c>
      <c r="AF62" s="88" t="str">
        <f t="shared" si="19"/>
        <v/>
      </c>
      <c r="AG62" s="48">
        <f t="shared" si="14"/>
        <v>0</v>
      </c>
      <c r="AH62" s="101">
        <f t="shared" si="15"/>
        <v>0</v>
      </c>
      <c r="AI62" s="101">
        <f t="shared" si="16"/>
        <v>0</v>
      </c>
      <c r="AJ62" s="49">
        <f t="shared" si="20"/>
        <v>0</v>
      </c>
      <c r="AK62" s="49">
        <f t="shared" si="17"/>
        <v>0</v>
      </c>
    </row>
    <row r="63" spans="1:43" ht="30" customHeight="1">
      <c r="W63" s="37"/>
      <c r="X63" s="37"/>
      <c r="AC63" s="87">
        <f>MIN(AC13:AC62)</f>
        <v>0</v>
      </c>
      <c r="AD63" s="89"/>
      <c r="AE63" s="89"/>
      <c r="AF63" s="89"/>
      <c r="AG63" s="79">
        <f>SUM(AG13:AG62)</f>
        <v>0</v>
      </c>
      <c r="AH63" s="79">
        <f>SUM(AH13:AH62)</f>
        <v>0</v>
      </c>
      <c r="AI63" s="79">
        <f>SUM(AI13:AI62)</f>
        <v>0</v>
      </c>
      <c r="AJ63" s="80" t="str">
        <f>IF(COUNTIF(AJ13:AJ62,"&gt;=2"),2,"1")</f>
        <v>1</v>
      </c>
      <c r="AK63" s="80">
        <f>IF(COUNTIF(AK13:AK62,"&gt;=1"),1,0)</f>
        <v>0</v>
      </c>
      <c r="AM63" s="85"/>
      <c r="AN63" s="86"/>
      <c r="AO63" s="86"/>
      <c r="AP63" s="13"/>
      <c r="AQ63" s="1"/>
    </row>
    <row r="64" spans="1:43" ht="30" customHeight="1">
      <c r="AI64" s="87">
        <f>SUM(AG63:AI63)</f>
        <v>0</v>
      </c>
    </row>
  </sheetData>
  <sheetProtection algorithmName="SHA-512" hashValue="1jj05o6EXWizzvdkKOtiuApG7WLic5gnV2kCscDLuTysCFFQryU9g4rtSGk2JZXdxVlBJ74E+0DhT+qv4A4G3Q==" saltValue="Mhtb0Xevghkjuw7uhVkdZA==" spinCount="100000" sheet="1" objects="1" scenarios="1"/>
  <autoFilter ref="A12:X12" xr:uid="{B837ED5F-98F2-44D1-8693-857A6DFFA809}"/>
  <dataConsolidate/>
  <mergeCells count="44">
    <mergeCell ref="D6:E6"/>
    <mergeCell ref="D7:E7"/>
    <mergeCell ref="X9:X11"/>
    <mergeCell ref="F9:F11"/>
    <mergeCell ref="G9:G11"/>
    <mergeCell ref="I9:I11"/>
    <mergeCell ref="R10:R11"/>
    <mergeCell ref="S10:S11"/>
    <mergeCell ref="P10:P11"/>
    <mergeCell ref="N10:N11"/>
    <mergeCell ref="M10:M11"/>
    <mergeCell ref="K9:M9"/>
    <mergeCell ref="K10:K11"/>
    <mergeCell ref="J9:J11"/>
    <mergeCell ref="H9:H11"/>
    <mergeCell ref="A1:G1"/>
    <mergeCell ref="A2:B2"/>
    <mergeCell ref="C2:D2"/>
    <mergeCell ref="F2:G2"/>
    <mergeCell ref="A3:E4"/>
    <mergeCell ref="A9:A11"/>
    <mergeCell ref="B9:B11"/>
    <mergeCell ref="C9:C11"/>
    <mergeCell ref="D9:D11"/>
    <mergeCell ref="E9:E11"/>
    <mergeCell ref="Z6:AA6"/>
    <mergeCell ref="T9:T11"/>
    <mergeCell ref="Q10:Q11"/>
    <mergeCell ref="O10:O11"/>
    <mergeCell ref="Z8:AA8"/>
    <mergeCell ref="W9:W11"/>
    <mergeCell ref="Y9:Y11"/>
    <mergeCell ref="Z9:Z11"/>
    <mergeCell ref="U9:U11"/>
    <mergeCell ref="V9:V11"/>
    <mergeCell ref="Q9:S9"/>
    <mergeCell ref="N9:P9"/>
    <mergeCell ref="Z7:AA7"/>
    <mergeCell ref="AA9:AA11"/>
    <mergeCell ref="K2:L2"/>
    <mergeCell ref="K3:L3"/>
    <mergeCell ref="K4:L4"/>
    <mergeCell ref="J1:L1"/>
    <mergeCell ref="L10:L11"/>
  </mergeCells>
  <phoneticPr fontId="18"/>
  <conditionalFormatting sqref="C2">
    <cfRule type="expression" dxfId="17" priority="61">
      <formula>$C$2=""</formula>
    </cfRule>
  </conditionalFormatting>
  <conditionalFormatting sqref="F2">
    <cfRule type="expression" dxfId="16" priority="59">
      <formula>$F$2=""</formula>
    </cfRule>
  </conditionalFormatting>
  <conditionalFormatting sqref="G3">
    <cfRule type="expression" dxfId="15" priority="28">
      <formula>$B$13=""</formula>
    </cfRule>
    <cfRule type="expression" dxfId="14" priority="31">
      <formula>$G$3=""</formula>
    </cfRule>
    <cfRule type="expression" dxfId="13" priority="183">
      <formula>$B$13=""</formula>
    </cfRule>
    <cfRule type="expression" dxfId="12" priority="184">
      <formula>$G$3=""</formula>
    </cfRule>
  </conditionalFormatting>
  <conditionalFormatting sqref="C2:D2">
    <cfRule type="expression" dxfId="11" priority="30">
      <formula>$B$13=""</formula>
    </cfRule>
  </conditionalFormatting>
  <conditionalFormatting sqref="F2:G2">
    <cfRule type="expression" dxfId="10" priority="29">
      <formula>$B$13=""</formula>
    </cfRule>
  </conditionalFormatting>
  <conditionalFormatting sqref="G13:G62">
    <cfRule type="duplicateValues" dxfId="9" priority="3"/>
  </conditionalFormatting>
  <conditionalFormatting sqref="V13:V62">
    <cfRule type="expression" dxfId="8" priority="13">
      <formula>AND($U13&lt;&gt;"",$U13&gt;$V13)</formula>
    </cfRule>
    <cfRule type="notContainsBlanks" dxfId="7" priority="14">
      <formula>LEN(TRIM(V13))&gt;0</formula>
    </cfRule>
  </conditionalFormatting>
  <conditionalFormatting sqref="K2">
    <cfRule type="expression" dxfId="6" priority="10">
      <formula>$AI$64&gt;=1</formula>
    </cfRule>
  </conditionalFormatting>
  <conditionalFormatting sqref="J13:J62 L13:M62 O13:P62 R13:T62 F13:G62">
    <cfRule type="notContainsBlanks" dxfId="5" priority="4">
      <formula>LEN(TRIM(F13))&gt;0</formula>
    </cfRule>
  </conditionalFormatting>
  <conditionalFormatting sqref="O13:P62">
    <cfRule type="expression" dxfId="4" priority="5">
      <formula>$T13="夏期"</formula>
    </cfRule>
  </conditionalFormatting>
  <conditionalFormatting sqref="R13:S62">
    <cfRule type="expression" dxfId="3" priority="8">
      <formula>$T13="冬期"</formula>
    </cfRule>
  </conditionalFormatting>
  <conditionalFormatting sqref="J13:J62 L13:M62 T13:T62 F13:G62">
    <cfRule type="expression" dxfId="2" priority="7">
      <formula>$C13&lt;&gt;""</formula>
    </cfRule>
  </conditionalFormatting>
  <conditionalFormatting sqref="K3:L3">
    <cfRule type="expression" dxfId="1" priority="2">
      <formula>AJ63=2</formula>
    </cfRule>
  </conditionalFormatting>
  <conditionalFormatting sqref="K4:L4">
    <cfRule type="expression" dxfId="0" priority="1">
      <formula>$AK$63&gt;=1</formula>
    </cfRule>
  </conditionalFormatting>
  <dataValidations xWindow="586" yWindow="370" count="17"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B3C824BD-6405-4064-BE9E-A73A6556F544}">
      <formula1>40</formula1>
    </dataValidation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prompt="40字以内で入力してください。" sqref="F16:F62" xr:uid="{03A404ED-0885-4F9B-990B-AEBB52B2BE20}">
      <formula1>40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G13:G62" xr:uid="{7E7B2345-5CC5-491C-B37A-B0263884F79F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068A3C14-8FD9-42BC-8DAD-FE0FA19C76C2}">
      <formula1>44256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0769623C-F0D3-4C7A-8611-0CF1B5407B4C}">
      <formula1>40</formula1>
    </dataValidation>
    <dataValidation type="textLength" operator="lessThanOrEqual" allowBlank="1" showErrorMessage="1" errorTitle="無効な入力" error="プルダウンより選択してください。" sqref="X13:X62" xr:uid="{A025EFA8-8E67-4914-B03A-9176CE9D427B}">
      <formula1>40</formula1>
    </dataValidation>
    <dataValidation allowBlank="1" showErrorMessage="1" sqref="K63:L1048576 H13:I62" xr:uid="{1C3F17C5-316E-4A8B-9FBD-71114D1B333B}"/>
    <dataValidation type="textLength" operator="lessThanOrEqual" allowBlank="1" showInputMessage="1" showErrorMessage="1" prompt="40字以内で入力してください。" sqref="F13:F15" xr:uid="{4B7600BA-1474-4379-8798-3FE5ACF47B70}">
      <formula1>40</formula1>
    </dataValidation>
    <dataValidation type="whole" allowBlank="1" showInputMessage="1" showErrorMessage="1" errorTitle="無効な入力" error="10文字以内の数値を入力してください。" prompt="10文字以内の数値を入力してください。" sqref="W13:W62" xr:uid="{1132D4CD-B28F-45F2-93B1-25C02BBD4A05}">
      <formula1>1</formula1>
      <formula2>9999999999</formula2>
    </dataValidation>
    <dataValidation type="whole" allowBlank="1" showInputMessage="1" showErrorMessage="1" errorTitle="無効な入力" error="60(℃)以上、4文字以内の数値を入力してください。" prompt="60(℃)以上、4文字以内の数値を入力してください。" sqref="J13:J62" xr:uid="{7645F7C2-6F8D-4FF7-B774-A32C628C8EDE}">
      <formula1>60</formula1>
      <formula2>9999</formula2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3:L62" xr:uid="{9EEAC9AD-C823-4A7B-8D5B-722081972713}">
      <formula1>$L13*100=INT($L13*100)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3:M62" xr:uid="{2EF29AED-BCD0-4F5C-BB34-B08BC59AF337}">
      <formula1>$M13*100=INT($M13*100)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O13:O62" xr:uid="{146E200D-5D55-428A-9454-E04AADFF1544}">
      <formula1>$O13*100=INT($O13*100)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P13:P62" xr:uid="{7E34F538-6F5B-4719-B1DB-89FA39B2ADB5}">
      <formula1>$P13*100=INT($P13*100)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R13:R62" xr:uid="{981B21E8-CBFB-4A2B-B64E-7914E0A5A24D}">
      <formula1>$R13*100=INT($R13*100)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S13:S62" xr:uid="{878F68A5-DAD4-413B-AFD5-B8045A199979}">
      <formula1>$S13*100=INT($S13*100)</formula1>
    </dataValidation>
  </dataValidations>
  <pageMargins left="0.23622047244094491" right="0.23622047244094491" top="0.74803149606299213" bottom="0.74803149606299213" header="0.31496062992125984" footer="0.31496062992125984"/>
  <pageSetup paperSize="8" scale="24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86" yWindow="370" count="3">
        <x14:dataValidation type="list" allowBlank="1" showInputMessage="1" showErrorMessage="1" xr:uid="{F9F13BFD-68DE-4BCF-B224-E15D23AB058C}">
          <x14:formula1>
            <xm:f>プルダウン!$B$2</xm:f>
          </x14:formula1>
          <xm:sqref>C13:C62</xm:sqref>
        </x14:dataValidation>
        <x14:dataValidation type="list" allowBlank="1" showInputMessage="1" showErrorMessage="1" xr:uid="{B2AB7737-8E08-4321-B910-B3A1C3856097}">
          <x14:formula1>
            <xm:f>プルダウン!$D$2:$D$4</xm:f>
          </x14:formula1>
          <xm:sqref>T13:T62</xm:sqref>
        </x14:dataValidation>
        <x14:dataValidation type="list" operator="lessThanOrEqual" allowBlank="1" showInputMessage="1" showErrorMessage="1" error="5字以内で入力してください。" prompt="5字以内で入力してください。" xr:uid="{705CCAF9-5C1F-4C81-AE4F-A3701913E568}">
          <x14:formula1>
            <xm:f>プルダウン!$D$2:$D$4</xm:f>
          </x14:formula1>
          <xm:sqref>T13:T62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dimension ref="A1:J15"/>
  <sheetViews>
    <sheetView zoomScale="85" zoomScaleNormal="85" workbookViewId="0"/>
  </sheetViews>
  <sheetFormatPr defaultRowHeight="16.5"/>
  <cols>
    <col min="1" max="1" width="18.5" style="29" bestFit="1" customWidth="1"/>
    <col min="2" max="2" width="21" style="29" bestFit="1" customWidth="1"/>
    <col min="3" max="4" width="9" style="29"/>
    <col min="5" max="6" width="45.625" style="29" customWidth="1"/>
    <col min="7" max="8" width="9" style="29"/>
    <col min="9" max="9" width="12" style="29" bestFit="1" customWidth="1"/>
    <col min="10" max="16384" width="9" style="29"/>
  </cols>
  <sheetData>
    <row r="1" spans="1:10" ht="45" customHeight="1">
      <c r="A1" s="28" t="s">
        <v>20</v>
      </c>
      <c r="B1" s="28" t="s">
        <v>19</v>
      </c>
      <c r="D1" s="28" t="s">
        <v>32</v>
      </c>
      <c r="E1" s="28" t="s">
        <v>49</v>
      </c>
      <c r="F1" s="28" t="s">
        <v>50</v>
      </c>
      <c r="H1" s="28" t="s">
        <v>35</v>
      </c>
    </row>
    <row r="2" spans="1:10" ht="45" customHeight="1">
      <c r="A2" s="29" t="s">
        <v>27</v>
      </c>
      <c r="B2" s="29" t="s">
        <v>99</v>
      </c>
      <c r="D2" s="29" t="s">
        <v>28</v>
      </c>
      <c r="E2" s="70" t="s">
        <v>89</v>
      </c>
      <c r="F2" s="70" t="s">
        <v>91</v>
      </c>
      <c r="H2" s="29" t="s">
        <v>28</v>
      </c>
      <c r="I2" s="29" t="s">
        <v>33</v>
      </c>
      <c r="J2" s="116">
        <v>2.15</v>
      </c>
    </row>
    <row r="3" spans="1:10" ht="45" customHeight="1">
      <c r="D3" s="29" t="s">
        <v>29</v>
      </c>
      <c r="F3" s="70" t="s">
        <v>93</v>
      </c>
      <c r="H3" s="29" t="s">
        <v>28</v>
      </c>
      <c r="I3" s="29" t="s">
        <v>34</v>
      </c>
      <c r="J3" s="116">
        <v>3.09</v>
      </c>
    </row>
    <row r="4" spans="1:10" ht="45" customHeight="1">
      <c r="D4" s="29" t="s">
        <v>30</v>
      </c>
      <c r="F4" s="70" t="s">
        <v>95</v>
      </c>
      <c r="H4" s="29" t="s">
        <v>29</v>
      </c>
      <c r="I4" s="29" t="s">
        <v>33</v>
      </c>
      <c r="J4" s="116">
        <v>2.5</v>
      </c>
    </row>
    <row r="5" spans="1:10" ht="45" customHeight="1">
      <c r="A5" s="71" t="s">
        <v>42</v>
      </c>
      <c r="B5" s="71" t="s">
        <v>43</v>
      </c>
      <c r="H5" s="29" t="s">
        <v>29</v>
      </c>
      <c r="I5" s="29" t="s">
        <v>34</v>
      </c>
      <c r="J5" s="116">
        <v>3.09</v>
      </c>
    </row>
    <row r="6" spans="1:10" ht="45" customHeight="1">
      <c r="A6" s="29" t="s">
        <v>40</v>
      </c>
      <c r="B6" s="29" t="s">
        <v>40</v>
      </c>
      <c r="H6" s="29" t="s">
        <v>30</v>
      </c>
      <c r="I6" s="29" t="s">
        <v>33</v>
      </c>
      <c r="J6" s="116">
        <v>2</v>
      </c>
    </row>
    <row r="7" spans="1:10" ht="45" customHeight="1">
      <c r="H7" s="29" t="s">
        <v>30</v>
      </c>
      <c r="I7" s="29" t="s">
        <v>34</v>
      </c>
      <c r="J7" s="116">
        <v>2.1</v>
      </c>
    </row>
    <row r="8" spans="1:10" ht="45" customHeight="1"/>
    <row r="9" spans="1:10" ht="45" customHeight="1"/>
    <row r="10" spans="1:10" ht="45" customHeight="1"/>
    <row r="11" spans="1:10" ht="45" customHeight="1"/>
    <row r="12" spans="1:10" ht="45" customHeight="1"/>
    <row r="13" spans="1:10" ht="45" customHeight="1"/>
    <row r="14" spans="1:10" ht="45" customHeight="1"/>
    <row r="15" spans="1:10" ht="45" customHeight="1"/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dimension ref="A24"/>
  <sheetViews>
    <sheetView showGridLines="0" view="pageBreakPreview" zoomScaleNormal="100" zoomScaleSheetLayoutView="100" workbookViewId="0"/>
  </sheetViews>
  <sheetFormatPr defaultRowHeight="13.5"/>
  <sheetData>
    <row r="24" spans="1:1">
      <c r="A24" t="s">
        <v>97</v>
      </c>
    </row>
  </sheetData>
  <sheetProtection algorithmName="SHA-512" hashValue="rbbzCk5JB7UTH4KlTp/z0iwX7wIFJflY33Os8lKG6R+nJs8uwxx5Q9O9xNpWxIY7E3sozkJQTdh0eZhgGp0H6g==" saltValue="FU+NqbglSNd4jQloRv0qPw==" spinCount="100000" sheet="1" objects="1" scenarios="1"/>
  <phoneticPr fontId="18"/>
  <pageMargins left="0.7" right="0.7" top="0.75" bottom="0.75" header="0.3" footer="0.3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BE13-CDF8-4676-96BA-B5B7B5526A49}">
  <dimension ref="A1:B28"/>
  <sheetViews>
    <sheetView showGridLines="0" view="pageBreakPreview" zoomScaleNormal="100" zoomScaleSheetLayoutView="100" workbookViewId="0"/>
  </sheetViews>
  <sheetFormatPr defaultRowHeight="13.5"/>
  <cols>
    <col min="1" max="1" width="13.5" customWidth="1"/>
    <col min="2" max="2" width="86.875" customWidth="1"/>
  </cols>
  <sheetData>
    <row r="1" spans="1:2" ht="17.25">
      <c r="A1" s="111" t="s">
        <v>73</v>
      </c>
    </row>
    <row r="2" spans="1:2">
      <c r="A2" s="112"/>
      <c r="B2" s="112"/>
    </row>
    <row r="3" spans="1:2" ht="22.5" customHeight="1">
      <c r="A3" s="113" t="s">
        <v>74</v>
      </c>
      <c r="B3" s="114" t="s">
        <v>85</v>
      </c>
    </row>
    <row r="4" spans="1:2" ht="22.5" customHeight="1">
      <c r="A4" s="113" t="s">
        <v>75</v>
      </c>
      <c r="B4" s="115" t="s">
        <v>76</v>
      </c>
    </row>
    <row r="5" spans="1:2" ht="19.5" customHeight="1">
      <c r="A5" s="237" t="s">
        <v>77</v>
      </c>
      <c r="B5" s="240" t="s">
        <v>78</v>
      </c>
    </row>
    <row r="6" spans="1:2" ht="19.5" customHeight="1">
      <c r="A6" s="238"/>
      <c r="B6" s="241"/>
    </row>
    <row r="7" spans="1:2" ht="19.5" customHeight="1">
      <c r="A7" s="238"/>
      <c r="B7" s="241"/>
    </row>
    <row r="8" spans="1:2" ht="19.5" customHeight="1">
      <c r="A8" s="238"/>
      <c r="B8" s="241"/>
    </row>
    <row r="9" spans="1:2" ht="19.5" customHeight="1">
      <c r="A9" s="238"/>
      <c r="B9" s="241"/>
    </row>
    <row r="10" spans="1:2" ht="19.5" customHeight="1">
      <c r="A10" s="238"/>
      <c r="B10" s="241"/>
    </row>
    <row r="11" spans="1:2" ht="19.5" customHeight="1">
      <c r="A11" s="238"/>
      <c r="B11" s="241"/>
    </row>
    <row r="12" spans="1:2" ht="19.5" customHeight="1">
      <c r="A12" s="238"/>
      <c r="B12" s="241"/>
    </row>
    <row r="13" spans="1:2" ht="19.5" customHeight="1">
      <c r="A13" s="238"/>
      <c r="B13" s="241"/>
    </row>
    <row r="14" spans="1:2" ht="19.5" customHeight="1">
      <c r="A14" s="238"/>
      <c r="B14" s="241"/>
    </row>
    <row r="15" spans="1:2" ht="19.5" customHeight="1">
      <c r="A15" s="238"/>
      <c r="B15" s="241"/>
    </row>
    <row r="16" spans="1:2" ht="19.5" customHeight="1">
      <c r="A16" s="238"/>
      <c r="B16" s="241"/>
    </row>
    <row r="17" spans="1:2" ht="19.5" customHeight="1">
      <c r="A17" s="238"/>
      <c r="B17" s="241"/>
    </row>
    <row r="18" spans="1:2" ht="19.5" customHeight="1">
      <c r="A18" s="238"/>
      <c r="B18" s="241"/>
    </row>
    <row r="19" spans="1:2" ht="19.5" customHeight="1">
      <c r="A19" s="238"/>
      <c r="B19" s="241"/>
    </row>
    <row r="20" spans="1:2" ht="19.5" customHeight="1">
      <c r="A20" s="238"/>
      <c r="B20" s="241"/>
    </row>
    <row r="21" spans="1:2" ht="19.5" customHeight="1">
      <c r="A21" s="238"/>
      <c r="B21" s="241"/>
    </row>
    <row r="22" spans="1:2" ht="19.5" customHeight="1">
      <c r="A22" s="238"/>
      <c r="B22" s="241"/>
    </row>
    <row r="23" spans="1:2" ht="19.5" customHeight="1">
      <c r="A23" s="238"/>
      <c r="B23" s="241"/>
    </row>
    <row r="24" spans="1:2" ht="19.5" customHeight="1">
      <c r="A24" s="238"/>
      <c r="B24" s="241"/>
    </row>
    <row r="25" spans="1:2" ht="19.5" customHeight="1">
      <c r="A25" s="238"/>
      <c r="B25" s="241"/>
    </row>
    <row r="26" spans="1:2" ht="19.5" customHeight="1">
      <c r="A26" s="238"/>
      <c r="B26" s="241"/>
    </row>
    <row r="27" spans="1:2" ht="19.5" customHeight="1">
      <c r="A27" s="238"/>
      <c r="B27" s="241"/>
    </row>
    <row r="28" spans="1:2" ht="19.5" customHeight="1">
      <c r="A28" s="239"/>
      <c r="B28" s="242"/>
    </row>
  </sheetData>
  <sheetProtection algorithmName="SHA-512" hashValue="7CyTsy5b8xdySzT94rTvWwzG8Os5tNIiDxQh5whMvVFi00W+nWI9Bp2mP3Z+Aha4D3lQfvUMMOn5mzbsDrl50w==" saltValue="8L6eijEtWdt/ctJCdRPsfA==" spinCount="100000" sheet="1" objects="1" scenarios="1"/>
  <mergeCells count="2">
    <mergeCell ref="A5:A28"/>
    <mergeCell ref="B5:B28"/>
  </mergeCells>
  <phoneticPr fontId="18"/>
  <hyperlinks>
    <hyperlink ref="B3" r:id="rId1" xr:uid="{A2A87536-7B8F-40EA-A5C0-EB9982E3E07A}"/>
  </hyperlinks>
  <pageMargins left="0.7" right="0.7" top="0.75" bottom="0.75" header="0.3" footer="0.3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製品型番リスト (循環加温式ヒートポンプ)</vt:lpstr>
      <vt:lpstr>プルダウン</vt:lpstr>
      <vt:lpstr>基準値</vt:lpstr>
      <vt:lpstr>登録申請メールテンプレート</vt:lpstr>
      <vt:lpstr>基準値!Print_Area</vt:lpstr>
      <vt:lpstr>'製品型番リスト (循環加温式ヒートポンプ)'!Print_Area</vt:lpstr>
      <vt:lpstr>登録申請メールテンプレート!Print_Area</vt:lpstr>
      <vt:lpstr>入力例!Print_Area</vt:lpstr>
      <vt:lpstr>'製品型番リスト (循環加温式ヒートポンプ)'!Print_Titles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2021-03-22T06:34:50Z</dcterms:modified>
</cp:coreProperties>
</file>