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5D1C8647-E1FD-4FC6-91CB-4386649D0112}" xr6:coauthVersionLast="45" xr6:coauthVersionMax="45" xr10:uidLastSave="{00000000-0000-0000-0000-000000000000}"/>
  <workbookProtection workbookAlgorithmName="SHA-512" workbookHashValue="2rSSB0vGikNnfkJobv/J7Lu1+pGoFRLMxJ07DDrukttilS4ZcSu/VLOPs3+XGU6oWxvirRm+zIe6gxSC7LVNIw==" workbookSaltValue="wcB2kudo+33AsaMsyzLFqw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22" r:id="rId1"/>
    <sheet name="製品型番リスト(温水ヒートポンプ)" sheetId="18" r:id="rId2"/>
    <sheet name="プルダウン" sheetId="19" state="hidden" r:id="rId3"/>
    <sheet name="基準値" sheetId="20" r:id="rId4"/>
    <sheet name="登録申請メールテンプレート" sheetId="21" r:id="rId5"/>
  </sheets>
  <externalReferences>
    <externalReference r:id="rId6"/>
    <externalReference r:id="rId7"/>
  </externalReferences>
  <definedNames>
    <definedName name="_" localSheetId="1">'製品型番リスト(温水ヒートポンプ)'!#REF!</definedName>
    <definedName name="_" localSheetId="4">#REF!</definedName>
    <definedName name="_" localSheetId="0">入力例!#REF!</definedName>
    <definedName name="_">#REF!</definedName>
    <definedName name="_xlnm._FilterDatabase" localSheetId="1" hidden="1">'製品型番リスト(温水ヒートポンプ)'!$A$9:$Q$11</definedName>
    <definedName name="_xlnm._FilterDatabase" localSheetId="0" hidden="1">入力例!$A$9:$Q$11</definedName>
    <definedName name="_xlnm.Print_Area" localSheetId="3">基準値!$A$1:$J$41</definedName>
    <definedName name="_xlnm.Print_Area" localSheetId="1">'製品型番リスト(温水ヒートポンプ)'!$A$1:$AC$62</definedName>
    <definedName name="_xlnm.Print_Area" localSheetId="4">登録申請メールテンプレート!$A$1:$B$28</definedName>
    <definedName name="_xlnm.Print_Area" localSheetId="0">入力例!$A$1:$AC$62</definedName>
    <definedName name="_xlnm.Print_Titles" localSheetId="1">'製品型番リスト(温水ヒートポンプ)'!$1:$11</definedName>
    <definedName name="_xlnm.Print_Titles" localSheetId="0">入力例!$1:$11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8" l="1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13" i="18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13" i="22"/>
  <c r="R13" i="18" l="1"/>
  <c r="W13" i="18" l="1" a="1"/>
  <c r="W13" i="18" s="1"/>
  <c r="Z13" i="18"/>
  <c r="AA13" i="18"/>
  <c r="AA14" i="18"/>
  <c r="Z14" i="18" l="1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A13" i="18" l="1"/>
  <c r="I6" i="22" l="1"/>
  <c r="W14" i="18" a="1"/>
  <c r="W14" i="18" s="1"/>
  <c r="W15" i="18" a="1"/>
  <c r="W15" i="18" s="1"/>
  <c r="W16" i="18" a="1"/>
  <c r="W16" i="18" s="1"/>
  <c r="W17" i="18" a="1"/>
  <c r="W17" i="18" s="1"/>
  <c r="W18" i="18" a="1"/>
  <c r="W18" i="18" s="1"/>
  <c r="W19" i="18" a="1"/>
  <c r="W19" i="18" s="1"/>
  <c r="W20" i="18" a="1"/>
  <c r="W20" i="18" s="1"/>
  <c r="W21" i="18" a="1"/>
  <c r="W21" i="18" s="1"/>
  <c r="W22" i="18" a="1"/>
  <c r="W22" i="18" s="1"/>
  <c r="W23" i="18" a="1"/>
  <c r="W23" i="18" s="1"/>
  <c r="W24" i="18" a="1"/>
  <c r="W24" i="18" s="1"/>
  <c r="W25" i="18" a="1"/>
  <c r="W25" i="18"/>
  <c r="W26" i="18" a="1"/>
  <c r="W26" i="18" s="1"/>
  <c r="W27" i="18" a="1"/>
  <c r="W27" i="18" s="1"/>
  <c r="W28" i="18" a="1"/>
  <c r="W28" i="18" s="1"/>
  <c r="W29" i="18" a="1"/>
  <c r="W29" i="18" s="1"/>
  <c r="W30" i="18" a="1"/>
  <c r="W30" i="18" s="1"/>
  <c r="W31" i="18" a="1"/>
  <c r="W31" i="18"/>
  <c r="W32" i="18" a="1"/>
  <c r="W32" i="18" s="1"/>
  <c r="W33" i="18" a="1"/>
  <c r="W33" i="18" s="1"/>
  <c r="W34" i="18" a="1"/>
  <c r="W34" i="18" s="1"/>
  <c r="W35" i="18" a="1"/>
  <c r="W35" i="18" s="1"/>
  <c r="W36" i="18" a="1"/>
  <c r="W36" i="18" s="1"/>
  <c r="W37" i="18" a="1"/>
  <c r="W37" i="18" s="1"/>
  <c r="W38" i="18" a="1"/>
  <c r="W38" i="18" s="1"/>
  <c r="W39" i="18" a="1"/>
  <c r="W39" i="18" s="1"/>
  <c r="W40" i="18" a="1"/>
  <c r="W40" i="18"/>
  <c r="W41" i="18" a="1"/>
  <c r="W41" i="18" s="1"/>
  <c r="W42" i="18" a="1"/>
  <c r="W42" i="18" s="1"/>
  <c r="W43" i="18" a="1"/>
  <c r="W43" i="18" s="1"/>
  <c r="W44" i="18" a="1"/>
  <c r="W44" i="18" s="1"/>
  <c r="W45" i="18" a="1"/>
  <c r="W45" i="18" s="1"/>
  <c r="W46" i="18" a="1"/>
  <c r="W46" i="18" s="1"/>
  <c r="W47" i="18" a="1"/>
  <c r="W47" i="18" s="1"/>
  <c r="W48" i="18" a="1"/>
  <c r="W48" i="18" s="1"/>
  <c r="W49" i="18" a="1"/>
  <c r="W49" i="18"/>
  <c r="W50" i="18" a="1"/>
  <c r="W50" i="18" s="1"/>
  <c r="W51" i="18" a="1"/>
  <c r="W51" i="18" s="1"/>
  <c r="W52" i="18" a="1"/>
  <c r="W52" i="18" s="1"/>
  <c r="W53" i="18" a="1"/>
  <c r="W53" i="18" s="1"/>
  <c r="W54" i="18" a="1"/>
  <c r="W54" i="18" s="1"/>
  <c r="W55" i="18" a="1"/>
  <c r="W55" i="18" s="1"/>
  <c r="W56" i="18" a="1"/>
  <c r="W56" i="18" s="1"/>
  <c r="W57" i="18" a="1"/>
  <c r="W57" i="18" s="1"/>
  <c r="W58" i="18" a="1"/>
  <c r="W58" i="18"/>
  <c r="W59" i="18" a="1"/>
  <c r="W59" i="18" s="1"/>
  <c r="W60" i="18" a="1"/>
  <c r="W60" i="18" s="1"/>
  <c r="W61" i="18" a="1"/>
  <c r="W61" i="18" s="1"/>
  <c r="W62" i="18" a="1"/>
  <c r="W62" i="18" s="1"/>
  <c r="AB62" i="22" l="1"/>
  <c r="AA62" i="22"/>
  <c r="Z62" i="22"/>
  <c r="N62" i="22" s="1"/>
  <c r="W62" i="22" a="1"/>
  <c r="W62" i="22" s="1"/>
  <c r="V62" i="22"/>
  <c r="R62" i="22"/>
  <c r="D62" i="22"/>
  <c r="B62" i="22"/>
  <c r="E62" i="22" s="1"/>
  <c r="A62" i="22"/>
  <c r="AB61" i="22"/>
  <c r="AA61" i="22"/>
  <c r="Z61" i="22"/>
  <c r="N61" i="22" s="1"/>
  <c r="W61" i="22" a="1"/>
  <c r="W61" i="22" s="1"/>
  <c r="V61" i="22"/>
  <c r="R61" i="22"/>
  <c r="E61" i="22"/>
  <c r="B61" i="22"/>
  <c r="D61" i="22" s="1"/>
  <c r="A61" i="22"/>
  <c r="AB60" i="22"/>
  <c r="AA60" i="22"/>
  <c r="Z60" i="22"/>
  <c r="N60" i="22" s="1"/>
  <c r="AC60" i="22" s="1"/>
  <c r="W60" i="22" a="1"/>
  <c r="W60" i="22" s="1"/>
  <c r="V60" i="22"/>
  <c r="R60" i="22"/>
  <c r="B60" i="22"/>
  <c r="E60" i="22" s="1"/>
  <c r="A60" i="22"/>
  <c r="AB59" i="22"/>
  <c r="AA59" i="22"/>
  <c r="Z59" i="22"/>
  <c r="N59" i="22" s="1"/>
  <c r="W59" i="22" a="1"/>
  <c r="W59" i="22" s="1"/>
  <c r="V59" i="22"/>
  <c r="R59" i="22"/>
  <c r="B59" i="22"/>
  <c r="E59" i="22" s="1"/>
  <c r="A59" i="22"/>
  <c r="AB58" i="22"/>
  <c r="AA58" i="22"/>
  <c r="Z58" i="22"/>
  <c r="W58" i="22" a="1"/>
  <c r="W58" i="22" s="1"/>
  <c r="V58" i="22"/>
  <c r="X58" i="22" s="1"/>
  <c r="R58" i="22"/>
  <c r="N58" i="22"/>
  <c r="D58" i="22"/>
  <c r="B58" i="22"/>
  <c r="E58" i="22" s="1"/>
  <c r="A58" i="22"/>
  <c r="AB57" i="22"/>
  <c r="AA57" i="22"/>
  <c r="Z57" i="22"/>
  <c r="W57" i="22" a="1"/>
  <c r="W57" i="22" s="1"/>
  <c r="X57" i="22" s="1"/>
  <c r="Y57" i="22" s="1" a="1"/>
  <c r="Y57" i="22" s="1"/>
  <c r="V57" i="22"/>
  <c r="R57" i="22"/>
  <c r="N57" i="22"/>
  <c r="B57" i="22"/>
  <c r="A57" i="22"/>
  <c r="AB56" i="22"/>
  <c r="AA56" i="22"/>
  <c r="Z56" i="22"/>
  <c r="N56" i="22" s="1"/>
  <c r="AC56" i="22" s="1"/>
  <c r="T56" i="22" s="1"/>
  <c r="W56" i="22" a="1"/>
  <c r="W56" i="22" s="1"/>
  <c r="X56" i="22" s="1"/>
  <c r="V56" i="22"/>
  <c r="R56" i="22"/>
  <c r="B56" i="22"/>
  <c r="E56" i="22" s="1"/>
  <c r="A56" i="22"/>
  <c r="AB55" i="22"/>
  <c r="AA55" i="22"/>
  <c r="Z55" i="22"/>
  <c r="N55" i="22" s="1"/>
  <c r="AC55" i="22" s="1"/>
  <c r="W55" i="22" a="1"/>
  <c r="W55" i="22" s="1"/>
  <c r="V55" i="22"/>
  <c r="R55" i="22"/>
  <c r="E55" i="22"/>
  <c r="B55" i="22"/>
  <c r="D55" i="22" s="1"/>
  <c r="A55" i="22"/>
  <c r="AB54" i="22"/>
  <c r="AA54" i="22"/>
  <c r="Z54" i="22"/>
  <c r="N54" i="22" s="1"/>
  <c r="W54" i="22" a="1"/>
  <c r="W54" i="22" s="1"/>
  <c r="V54" i="22"/>
  <c r="R54" i="22"/>
  <c r="D54" i="22"/>
  <c r="B54" i="22"/>
  <c r="E54" i="22" s="1"/>
  <c r="A54" i="22"/>
  <c r="AB53" i="22"/>
  <c r="AA53" i="22"/>
  <c r="Z53" i="22"/>
  <c r="N53" i="22" s="1"/>
  <c r="W53" i="22" a="1"/>
  <c r="W53" i="22" s="1"/>
  <c r="V53" i="22"/>
  <c r="R53" i="22"/>
  <c r="E53" i="22"/>
  <c r="B53" i="22"/>
  <c r="D53" i="22" s="1"/>
  <c r="A53" i="22"/>
  <c r="AB52" i="22"/>
  <c r="AA52" i="22"/>
  <c r="Z52" i="22"/>
  <c r="W52" i="22" a="1"/>
  <c r="W52" i="22" s="1"/>
  <c r="V52" i="22"/>
  <c r="R52" i="22"/>
  <c r="N52" i="22"/>
  <c r="AC52" i="22" s="1"/>
  <c r="B52" i="22"/>
  <c r="E52" i="22" s="1"/>
  <c r="A52" i="22"/>
  <c r="AB51" i="22"/>
  <c r="AA51" i="22"/>
  <c r="Z51" i="22"/>
  <c r="N51" i="22" s="1"/>
  <c r="W51" i="22" a="1"/>
  <c r="W51" i="22" s="1"/>
  <c r="V51" i="22"/>
  <c r="R51" i="22"/>
  <c r="B51" i="22"/>
  <c r="A51" i="22"/>
  <c r="AB50" i="22"/>
  <c r="AA50" i="22"/>
  <c r="Z50" i="22"/>
  <c r="W50" i="22" a="1"/>
  <c r="W50" i="22" s="1"/>
  <c r="V50" i="22"/>
  <c r="R50" i="22"/>
  <c r="N50" i="22"/>
  <c r="AC50" i="22" s="1"/>
  <c r="B50" i="22"/>
  <c r="E50" i="22" s="1"/>
  <c r="A50" i="22"/>
  <c r="AB49" i="22"/>
  <c r="AA49" i="22"/>
  <c r="Z49" i="22"/>
  <c r="N49" i="22" s="1"/>
  <c r="AC49" i="22" s="1"/>
  <c r="S49" i="22" s="1"/>
  <c r="W49" i="22" a="1"/>
  <c r="W49" i="22" s="1"/>
  <c r="V49" i="22"/>
  <c r="R49" i="22"/>
  <c r="B49" i="22"/>
  <c r="D49" i="22" s="1"/>
  <c r="A49" i="22"/>
  <c r="AB48" i="22"/>
  <c r="AA48" i="22"/>
  <c r="Z48" i="22"/>
  <c r="N48" i="22" s="1"/>
  <c r="W48" i="22" a="1"/>
  <c r="W48" i="22" s="1"/>
  <c r="V48" i="22"/>
  <c r="R48" i="22"/>
  <c r="D48" i="22"/>
  <c r="B48" i="22"/>
  <c r="E48" i="22" s="1"/>
  <c r="A48" i="22"/>
  <c r="AB47" i="22"/>
  <c r="AA47" i="22"/>
  <c r="Z47" i="22"/>
  <c r="N47" i="22" s="1"/>
  <c r="W47" i="22" a="1"/>
  <c r="W47" i="22" s="1"/>
  <c r="V47" i="22"/>
  <c r="R47" i="22"/>
  <c r="B47" i="22"/>
  <c r="E47" i="22" s="1"/>
  <c r="A47" i="22"/>
  <c r="AB46" i="22"/>
  <c r="AA46" i="22"/>
  <c r="Z46" i="22"/>
  <c r="W46" i="22" a="1"/>
  <c r="W46" i="22" s="1"/>
  <c r="V46" i="22"/>
  <c r="R46" i="22"/>
  <c r="N46" i="22"/>
  <c r="AC46" i="22" s="1"/>
  <c r="B46" i="22"/>
  <c r="E46" i="22" s="1"/>
  <c r="A46" i="22"/>
  <c r="AB45" i="22"/>
  <c r="AA45" i="22"/>
  <c r="Z45" i="22"/>
  <c r="W45" i="22" a="1"/>
  <c r="W45" i="22" s="1"/>
  <c r="V45" i="22"/>
  <c r="R45" i="22"/>
  <c r="N45" i="22"/>
  <c r="AC45" i="22" s="1"/>
  <c r="B45" i="22"/>
  <c r="A45" i="22"/>
  <c r="AB44" i="22"/>
  <c r="AA44" i="22"/>
  <c r="Z44" i="22"/>
  <c r="N44" i="22" s="1"/>
  <c r="W44" i="22" a="1"/>
  <c r="W44" i="22" s="1"/>
  <c r="X44" i="22" s="1"/>
  <c r="V44" i="22"/>
  <c r="R44" i="22"/>
  <c r="B44" i="22"/>
  <c r="E44" i="22" s="1"/>
  <c r="A44" i="22"/>
  <c r="AB43" i="22"/>
  <c r="AA43" i="22"/>
  <c r="Z43" i="22"/>
  <c r="N43" i="22" s="1"/>
  <c r="AC43" i="22" s="1"/>
  <c r="W43" i="22" a="1"/>
  <c r="W43" i="22" s="1"/>
  <c r="V43" i="22"/>
  <c r="R43" i="22"/>
  <c r="B43" i="22"/>
  <c r="D43" i="22" s="1"/>
  <c r="A43" i="22"/>
  <c r="AB42" i="22"/>
  <c r="AA42" i="22"/>
  <c r="Z42" i="22"/>
  <c r="N42" i="22" s="1"/>
  <c r="W42" i="22" a="1"/>
  <c r="W42" i="22" s="1"/>
  <c r="V42" i="22"/>
  <c r="R42" i="22"/>
  <c r="D42" i="22"/>
  <c r="B42" i="22"/>
  <c r="E42" i="22" s="1"/>
  <c r="A42" i="22"/>
  <c r="AB41" i="22"/>
  <c r="AA41" i="22"/>
  <c r="Z41" i="22"/>
  <c r="N41" i="22" s="1"/>
  <c r="W41" i="22" a="1"/>
  <c r="W41" i="22" s="1"/>
  <c r="V41" i="22"/>
  <c r="R41" i="22"/>
  <c r="B41" i="22"/>
  <c r="E41" i="22" s="1"/>
  <c r="A41" i="22"/>
  <c r="AB40" i="22"/>
  <c r="AA40" i="22"/>
  <c r="Z40" i="22"/>
  <c r="W40" i="22" a="1"/>
  <c r="W40" i="22" s="1"/>
  <c r="V40" i="22"/>
  <c r="R40" i="22"/>
  <c r="N40" i="22"/>
  <c r="AC40" i="22" s="1"/>
  <c r="B40" i="22"/>
  <c r="E40" i="22" s="1"/>
  <c r="A40" i="22"/>
  <c r="AB39" i="22"/>
  <c r="AA39" i="22"/>
  <c r="Z39" i="22"/>
  <c r="N39" i="22" s="1"/>
  <c r="W39" i="22" a="1"/>
  <c r="W39" i="22" s="1"/>
  <c r="V39" i="22"/>
  <c r="R39" i="22"/>
  <c r="B39" i="22"/>
  <c r="A39" i="22"/>
  <c r="AB38" i="22"/>
  <c r="AA38" i="22"/>
  <c r="Z38" i="22"/>
  <c r="W38" i="22" a="1"/>
  <c r="W38" i="22" s="1"/>
  <c r="V38" i="22"/>
  <c r="R38" i="22"/>
  <c r="N38" i="22"/>
  <c r="AC38" i="22" s="1"/>
  <c r="B38" i="22"/>
  <c r="E38" i="22" s="1"/>
  <c r="A38" i="22"/>
  <c r="AB37" i="22"/>
  <c r="AA37" i="22"/>
  <c r="Z37" i="22"/>
  <c r="N37" i="22" s="1"/>
  <c r="AC37" i="22" s="1"/>
  <c r="W37" i="22" a="1"/>
  <c r="W37" i="22" s="1"/>
  <c r="V37" i="22"/>
  <c r="R37" i="22"/>
  <c r="B37" i="22"/>
  <c r="D37" i="22" s="1"/>
  <c r="A37" i="22"/>
  <c r="AB36" i="22"/>
  <c r="AA36" i="22"/>
  <c r="Z36" i="22"/>
  <c r="W36" i="22" a="1"/>
  <c r="W36" i="22" s="1"/>
  <c r="V36" i="22"/>
  <c r="R36" i="22"/>
  <c r="N36" i="22"/>
  <c r="AC36" i="22" s="1"/>
  <c r="B36" i="22"/>
  <c r="E36" i="22" s="1"/>
  <c r="A36" i="22"/>
  <c r="AB35" i="22"/>
  <c r="AA35" i="22"/>
  <c r="Z35" i="22"/>
  <c r="N35" i="22" s="1"/>
  <c r="W35" i="22" a="1"/>
  <c r="W35" i="22" s="1"/>
  <c r="V35" i="22"/>
  <c r="R35" i="22"/>
  <c r="E35" i="22"/>
  <c r="D35" i="22"/>
  <c r="B35" i="22"/>
  <c r="A35" i="22"/>
  <c r="AB34" i="22"/>
  <c r="AA34" i="22"/>
  <c r="Z34" i="22"/>
  <c r="N34" i="22" s="1"/>
  <c r="W34" i="22" a="1"/>
  <c r="W34" i="22" s="1"/>
  <c r="X34" i="22" s="1"/>
  <c r="V34" i="22"/>
  <c r="R34" i="22"/>
  <c r="B34" i="22"/>
  <c r="E34" i="22" s="1"/>
  <c r="A34" i="22"/>
  <c r="AB33" i="22"/>
  <c r="AA33" i="22"/>
  <c r="Z33" i="22"/>
  <c r="N33" i="22" s="1"/>
  <c r="W33" i="22" a="1"/>
  <c r="W33" i="22" s="1"/>
  <c r="X33" i="22" s="1"/>
  <c r="V33" i="22"/>
  <c r="R33" i="22"/>
  <c r="B33" i="22"/>
  <c r="A33" i="22"/>
  <c r="AB32" i="22"/>
  <c r="AA32" i="22"/>
  <c r="Z32" i="22"/>
  <c r="W32" i="22"/>
  <c r="W32" i="22" a="1"/>
  <c r="V32" i="22"/>
  <c r="R32" i="22"/>
  <c r="N32" i="22"/>
  <c r="AC32" i="22" s="1"/>
  <c r="D32" i="22"/>
  <c r="B32" i="22"/>
  <c r="E32" i="22" s="1"/>
  <c r="A32" i="22"/>
  <c r="AB31" i="22"/>
  <c r="AA31" i="22"/>
  <c r="Z31" i="22"/>
  <c r="N31" i="22" s="1"/>
  <c r="W31" i="22" a="1"/>
  <c r="W31" i="22" s="1"/>
  <c r="V31" i="22"/>
  <c r="R31" i="22"/>
  <c r="B31" i="22"/>
  <c r="D31" i="22" s="1"/>
  <c r="A31" i="22"/>
  <c r="AB30" i="22"/>
  <c r="AA30" i="22"/>
  <c r="Z30" i="22"/>
  <c r="N30" i="22" s="1"/>
  <c r="AC30" i="22" s="1"/>
  <c r="W30" i="22" a="1"/>
  <c r="W30" i="22" s="1"/>
  <c r="V30" i="22"/>
  <c r="R30" i="22"/>
  <c r="D30" i="22"/>
  <c r="B30" i="22"/>
  <c r="E30" i="22" s="1"/>
  <c r="A30" i="22"/>
  <c r="AB29" i="22"/>
  <c r="AA29" i="22"/>
  <c r="Z29" i="22"/>
  <c r="N29" i="22" s="1"/>
  <c r="W29" i="22" a="1"/>
  <c r="W29" i="22" s="1"/>
  <c r="V29" i="22"/>
  <c r="R29" i="22"/>
  <c r="B29" i="22"/>
  <c r="E29" i="22" s="1"/>
  <c r="A29" i="22"/>
  <c r="AB28" i="22"/>
  <c r="AA28" i="22"/>
  <c r="Z28" i="22"/>
  <c r="N28" i="22" s="1"/>
  <c r="W28" i="22" a="1"/>
  <c r="W28" i="22" s="1"/>
  <c r="V28" i="22"/>
  <c r="R28" i="22"/>
  <c r="E28" i="22"/>
  <c r="B28" i="22"/>
  <c r="D28" i="22" s="1"/>
  <c r="A28" i="22"/>
  <c r="AB27" i="22"/>
  <c r="AA27" i="22"/>
  <c r="Z27" i="22"/>
  <c r="N27" i="22" s="1"/>
  <c r="AC27" i="22" s="1"/>
  <c r="W27" i="22" a="1"/>
  <c r="W27" i="22" s="1"/>
  <c r="V27" i="22"/>
  <c r="R27" i="22"/>
  <c r="B27" i="22"/>
  <c r="A27" i="22"/>
  <c r="AB26" i="22"/>
  <c r="AA26" i="22"/>
  <c r="Z26" i="22"/>
  <c r="W26" i="22" a="1"/>
  <c r="W26" i="22" s="1"/>
  <c r="X26" i="22" s="1"/>
  <c r="V26" i="22"/>
  <c r="R26" i="22"/>
  <c r="N26" i="22"/>
  <c r="B26" i="22"/>
  <c r="E26" i="22" s="1"/>
  <c r="A26" i="22"/>
  <c r="AB25" i="22"/>
  <c r="AA25" i="22"/>
  <c r="Z25" i="22"/>
  <c r="N25" i="22" s="1"/>
  <c r="W25" i="22" a="1"/>
  <c r="W25" i="22" s="1"/>
  <c r="V25" i="22"/>
  <c r="R25" i="22"/>
  <c r="E25" i="22"/>
  <c r="B25" i="22"/>
  <c r="D25" i="22" s="1"/>
  <c r="A25" i="22"/>
  <c r="AB24" i="22"/>
  <c r="AA24" i="22"/>
  <c r="Z24" i="22"/>
  <c r="N24" i="22" s="1"/>
  <c r="W24" i="22" a="1"/>
  <c r="W24" i="22" s="1"/>
  <c r="V24" i="22"/>
  <c r="R24" i="22"/>
  <c r="B24" i="22"/>
  <c r="E24" i="22" s="1"/>
  <c r="A24" i="22"/>
  <c r="AB23" i="22"/>
  <c r="AA23" i="22"/>
  <c r="Z23" i="22"/>
  <c r="N23" i="22" s="1"/>
  <c r="W23" i="22" a="1"/>
  <c r="W23" i="22" s="1"/>
  <c r="V23" i="22"/>
  <c r="R23" i="22"/>
  <c r="E23" i="22"/>
  <c r="D23" i="22"/>
  <c r="B23" i="22"/>
  <c r="A23" i="22"/>
  <c r="AB22" i="22"/>
  <c r="AA22" i="22"/>
  <c r="Z22" i="22"/>
  <c r="N22" i="22" s="1"/>
  <c r="W22" i="22" a="1"/>
  <c r="W22" i="22" s="1"/>
  <c r="X22" i="22" s="1"/>
  <c r="V22" i="22"/>
  <c r="R22" i="22"/>
  <c r="B22" i="22"/>
  <c r="E22" i="22" s="1"/>
  <c r="A22" i="22"/>
  <c r="AB21" i="22"/>
  <c r="AA21" i="22"/>
  <c r="Z21" i="22"/>
  <c r="W21" i="22" a="1"/>
  <c r="W21" i="22" s="1"/>
  <c r="V21" i="22"/>
  <c r="R21" i="22"/>
  <c r="N21" i="22"/>
  <c r="AC21" i="22" s="1"/>
  <c r="B21" i="22"/>
  <c r="A21" i="22"/>
  <c r="AB20" i="22"/>
  <c r="AA20" i="22"/>
  <c r="Z20" i="22"/>
  <c r="N20" i="22" s="1"/>
  <c r="W20" i="22" a="1"/>
  <c r="W20" i="22" s="1"/>
  <c r="V20" i="22"/>
  <c r="R20" i="22"/>
  <c r="B20" i="22"/>
  <c r="E20" i="22" s="1"/>
  <c r="A20" i="22"/>
  <c r="AB19" i="22"/>
  <c r="AA19" i="22"/>
  <c r="Z19" i="22"/>
  <c r="N19" i="22" s="1"/>
  <c r="AC19" i="22" s="1"/>
  <c r="W19" i="22" a="1"/>
  <c r="W19" i="22" s="1"/>
  <c r="V19" i="22"/>
  <c r="R19" i="22"/>
  <c r="E19" i="22"/>
  <c r="B19" i="22"/>
  <c r="D19" i="22" s="1"/>
  <c r="A19" i="22"/>
  <c r="AB18" i="22"/>
  <c r="AA18" i="22"/>
  <c r="Z18" i="22"/>
  <c r="N18" i="22" s="1"/>
  <c r="W18" i="22" a="1"/>
  <c r="W18" i="22" s="1"/>
  <c r="V18" i="22"/>
  <c r="R18" i="22"/>
  <c r="B18" i="22"/>
  <c r="E18" i="22" s="1"/>
  <c r="A18" i="22"/>
  <c r="AB17" i="22"/>
  <c r="AA17" i="22"/>
  <c r="Z17" i="22"/>
  <c r="N17" i="22" s="1"/>
  <c r="W17" i="22" a="1"/>
  <c r="W17" i="22" s="1"/>
  <c r="V17" i="22"/>
  <c r="R17" i="22"/>
  <c r="E17" i="22"/>
  <c r="D17" i="22"/>
  <c r="B17" i="22"/>
  <c r="A17" i="22"/>
  <c r="AB16" i="22"/>
  <c r="AA16" i="22"/>
  <c r="Z16" i="22"/>
  <c r="N16" i="22" s="1"/>
  <c r="W16" i="22" a="1"/>
  <c r="W16" i="22" s="1"/>
  <c r="V16" i="22"/>
  <c r="R16" i="22"/>
  <c r="B16" i="22"/>
  <c r="E16" i="22" s="1"/>
  <c r="A16" i="22"/>
  <c r="AB15" i="22"/>
  <c r="AA15" i="22"/>
  <c r="Z15" i="22"/>
  <c r="N15" i="22" s="1"/>
  <c r="W15" i="22" a="1"/>
  <c r="W15" i="22" s="1"/>
  <c r="V15" i="22"/>
  <c r="R15" i="22"/>
  <c r="B15" i="22"/>
  <c r="A15" i="22"/>
  <c r="AB14" i="22"/>
  <c r="AA14" i="22"/>
  <c r="Z14" i="22"/>
  <c r="N14" i="22" s="1"/>
  <c r="W14" i="22" a="1"/>
  <c r="W14" i="22" s="1"/>
  <c r="V14" i="22"/>
  <c r="R14" i="22"/>
  <c r="D14" i="22"/>
  <c r="B14" i="22"/>
  <c r="E14" i="22" s="1"/>
  <c r="A14" i="22"/>
  <c r="AB13" i="22"/>
  <c r="AA13" i="22"/>
  <c r="W13" i="22" a="1"/>
  <c r="W13" i="22" s="1"/>
  <c r="V13" i="22"/>
  <c r="R13" i="22"/>
  <c r="B13" i="22"/>
  <c r="E13" i="22" s="1"/>
  <c r="A13" i="22"/>
  <c r="S6" i="22"/>
  <c r="R6" i="22"/>
  <c r="Q6" i="22"/>
  <c r="P6" i="22"/>
  <c r="O6" i="22"/>
  <c r="N6" i="22"/>
  <c r="M6" i="22"/>
  <c r="L6" i="22"/>
  <c r="K6" i="22"/>
  <c r="J6" i="22"/>
  <c r="H6" i="22"/>
  <c r="G6" i="22"/>
  <c r="F6" i="22"/>
  <c r="C6" i="22"/>
  <c r="B6" i="22"/>
  <c r="G4" i="22"/>
  <c r="D16" i="22" l="1"/>
  <c r="AC20" i="22"/>
  <c r="T20" i="22" s="1"/>
  <c r="AC24" i="22"/>
  <c r="T24" i="22" s="1"/>
  <c r="X28" i="22"/>
  <c r="D29" i="22"/>
  <c r="AC29" i="22"/>
  <c r="S29" i="22" s="1"/>
  <c r="D34" i="22"/>
  <c r="AC34" i="22"/>
  <c r="T34" i="22" s="1"/>
  <c r="E43" i="22"/>
  <c r="D46" i="22"/>
  <c r="X46" i="22"/>
  <c r="D47" i="22"/>
  <c r="AC47" i="22"/>
  <c r="T47" i="22" s="1"/>
  <c r="D56" i="22"/>
  <c r="AC16" i="22"/>
  <c r="T16" i="22" s="1"/>
  <c r="D20" i="22"/>
  <c r="D24" i="22"/>
  <c r="X27" i="22"/>
  <c r="Y27" i="22" s="1" a="1"/>
  <c r="Y27" i="22" s="1"/>
  <c r="AC28" i="22"/>
  <c r="T28" i="22" s="1"/>
  <c r="AC33" i="22"/>
  <c r="S33" i="22" s="1"/>
  <c r="D38" i="22"/>
  <c r="AC42" i="22"/>
  <c r="D50" i="22"/>
  <c r="T50" i="22"/>
  <c r="X21" i="22"/>
  <c r="D22" i="22"/>
  <c r="AC22" i="22"/>
  <c r="T22" i="22" s="1"/>
  <c r="D26" i="22"/>
  <c r="AC31" i="22"/>
  <c r="S31" i="22" s="1"/>
  <c r="E37" i="22"/>
  <c r="X39" i="22"/>
  <c r="Y39" i="22" s="1" a="1"/>
  <c r="Y39" i="22" s="1"/>
  <c r="D40" i="22"/>
  <c r="X40" i="22"/>
  <c r="D41" i="22"/>
  <c r="AC44" i="22"/>
  <c r="E49" i="22"/>
  <c r="X51" i="22"/>
  <c r="D52" i="22"/>
  <c r="X52" i="22"/>
  <c r="AC54" i="22"/>
  <c r="D59" i="22"/>
  <c r="AC18" i="22"/>
  <c r="AC14" i="22"/>
  <c r="S14" i="22" s="1"/>
  <c r="D18" i="22"/>
  <c r="AC25" i="22"/>
  <c r="S25" i="22" s="1"/>
  <c r="AC26" i="22"/>
  <c r="T26" i="22" s="1"/>
  <c r="E31" i="22"/>
  <c r="D36" i="22"/>
  <c r="AC39" i="22"/>
  <c r="S39" i="22" s="1"/>
  <c r="D44" i="22"/>
  <c r="AC48" i="22"/>
  <c r="T48" i="22" s="1"/>
  <c r="AC51" i="22"/>
  <c r="AC57" i="22"/>
  <c r="S57" i="22" s="1"/>
  <c r="AC58" i="22"/>
  <c r="T58" i="22" s="1"/>
  <c r="AC61" i="22"/>
  <c r="T61" i="22" s="1"/>
  <c r="Z13" i="22"/>
  <c r="N13" i="22" s="1"/>
  <c r="AC13" i="22" s="1"/>
  <c r="S13" i="22" s="1"/>
  <c r="X19" i="22"/>
  <c r="Y40" i="22" a="1"/>
  <c r="Y40" i="22" s="1"/>
  <c r="T44" i="22"/>
  <c r="AC62" i="22"/>
  <c r="T62" i="22" s="1"/>
  <c r="T49" i="22"/>
  <c r="S37" i="22"/>
  <c r="T38" i="22"/>
  <c r="S51" i="22"/>
  <c r="X20" i="22"/>
  <c r="Y20" i="22" s="1" a="1"/>
  <c r="Y20" i="22" s="1"/>
  <c r="X50" i="22"/>
  <c r="Y50" i="22" s="1" a="1"/>
  <c r="Y50" i="22" s="1"/>
  <c r="T32" i="22"/>
  <c r="X45" i="22"/>
  <c r="Y45" i="22" s="1" a="1"/>
  <c r="Y45" i="22" s="1"/>
  <c r="S44" i="22"/>
  <c r="S46" i="22"/>
  <c r="S56" i="22"/>
  <c r="S18" i="22"/>
  <c r="T19" i="22"/>
  <c r="X29" i="22"/>
  <c r="X30" i="22"/>
  <c r="Y30" i="22" s="1" a="1"/>
  <c r="Y30" i="22" s="1"/>
  <c r="S32" i="22"/>
  <c r="X38" i="22"/>
  <c r="Y38" i="22" s="1" a="1"/>
  <c r="Y38" i="22" s="1"/>
  <c r="Y51" i="22" a="1"/>
  <c r="Y51" i="22" s="1"/>
  <c r="X53" i="22"/>
  <c r="Y53" i="22" s="1" a="1"/>
  <c r="Y53" i="22" s="1"/>
  <c r="Y26" i="22" a="1"/>
  <c r="Y26" i="22" s="1"/>
  <c r="Y32" i="22" a="1"/>
  <c r="Y32" i="22" s="1"/>
  <c r="S34" i="22"/>
  <c r="S43" i="22"/>
  <c r="Y44" i="22" a="1"/>
  <c r="Y44" i="22" s="1"/>
  <c r="S55" i="22"/>
  <c r="Y56" i="22" a="1"/>
  <c r="Y56" i="22" s="1"/>
  <c r="Y58" i="22" a="1"/>
  <c r="Y58" i="22" s="1"/>
  <c r="AA63" i="22"/>
  <c r="T14" i="22"/>
  <c r="S21" i="22"/>
  <c r="S27" i="22"/>
  <c r="X32" i="22"/>
  <c r="X47" i="22"/>
  <c r="Y47" i="22" s="1" a="1"/>
  <c r="Y47" i="22" s="1"/>
  <c r="X48" i="22"/>
  <c r="Y48" i="22" s="1" a="1"/>
  <c r="Y48" i="22" s="1"/>
  <c r="S50" i="22"/>
  <c r="S61" i="22"/>
  <c r="S38" i="22"/>
  <c r="S45" i="22"/>
  <c r="S52" i="22"/>
  <c r="S19" i="22"/>
  <c r="S26" i="22"/>
  <c r="Y33" i="22" a="1"/>
  <c r="Y33" i="22" s="1"/>
  <c r="X35" i="22"/>
  <c r="Y35" i="22" s="1" a="1"/>
  <c r="Y35" i="22" s="1"/>
  <c r="D15" i="22"/>
  <c r="E15" i="22"/>
  <c r="AC17" i="22"/>
  <c r="T17" i="22" s="1"/>
  <c r="Y21" i="22" a="1"/>
  <c r="Y21" i="22" s="1"/>
  <c r="X23" i="22"/>
  <c r="Y23" i="22" s="1" a="1"/>
  <c r="Y23" i="22" s="1"/>
  <c r="S40" i="22"/>
  <c r="AC41" i="22"/>
  <c r="T41" i="22" s="1"/>
  <c r="T42" i="22"/>
  <c r="S42" i="22"/>
  <c r="T43" i="22"/>
  <c r="D45" i="22"/>
  <c r="E45" i="22"/>
  <c r="S47" i="22"/>
  <c r="X49" i="22"/>
  <c r="Y49" i="22" s="1" a="1"/>
  <c r="Y49" i="22" s="1"/>
  <c r="Y52" i="22" a="1"/>
  <c r="Y52" i="22" s="1"/>
  <c r="X59" i="22"/>
  <c r="X60" i="22"/>
  <c r="Y60" i="22" s="1" a="1"/>
  <c r="Y60" i="22" s="1"/>
  <c r="D13" i="22"/>
  <c r="X13" i="22"/>
  <c r="Y13" i="22" s="1" a="1"/>
  <c r="Y13" i="22" s="1"/>
  <c r="AC15" i="22"/>
  <c r="S15" i="22" s="1"/>
  <c r="Y19" i="22" a="1"/>
  <c r="Y19" i="22" s="1"/>
  <c r="X24" i="22"/>
  <c r="Y24" i="22" s="1" a="1"/>
  <c r="Y24" i="22" s="1"/>
  <c r="T27" i="22"/>
  <c r="AC35" i="22"/>
  <c r="S35" i="22" s="1"/>
  <c r="T36" i="22"/>
  <c r="S36" i="22"/>
  <c r="T37" i="22"/>
  <c r="D39" i="22"/>
  <c r="E39" i="22"/>
  <c r="X43" i="22"/>
  <c r="Y43" i="22" s="1" a="1"/>
  <c r="Y43" i="22" s="1"/>
  <c r="Y46" i="22" a="1"/>
  <c r="Y46" i="22" s="1"/>
  <c r="X54" i="22"/>
  <c r="Y54" i="22" s="1" a="1"/>
  <c r="Y54" i="22" s="1"/>
  <c r="T21" i="22"/>
  <c r="S28" i="22"/>
  <c r="T30" i="22"/>
  <c r="S30" i="22"/>
  <c r="D33" i="22"/>
  <c r="E33" i="22"/>
  <c r="X37" i="22"/>
  <c r="Y37" i="22" s="1" a="1"/>
  <c r="Y37" i="22" s="1"/>
  <c r="T57" i="22"/>
  <c r="T60" i="22"/>
  <c r="S60" i="22"/>
  <c r="X16" i="22"/>
  <c r="Y16" i="22" s="1" a="1"/>
  <c r="Y16" i="22" s="1"/>
  <c r="X17" i="22"/>
  <c r="Y17" i="22" s="1" a="1"/>
  <c r="Y17" i="22" s="1"/>
  <c r="T18" i="22"/>
  <c r="S22" i="22"/>
  <c r="AC23" i="22"/>
  <c r="T23" i="22" s="1"/>
  <c r="D27" i="22"/>
  <c r="E27" i="22"/>
  <c r="X31" i="22"/>
  <c r="Y31" i="22" s="1" a="1"/>
  <c r="Y31" i="22" s="1"/>
  <c r="Y34" i="22" a="1"/>
  <c r="Y34" i="22" s="1"/>
  <c r="X41" i="22"/>
  <c r="T51" i="22"/>
  <c r="S58" i="22"/>
  <c r="AC59" i="22"/>
  <c r="T59" i="22" s="1"/>
  <c r="X61" i="22"/>
  <c r="Y61" i="22" s="1" a="1"/>
  <c r="Y61" i="22" s="1"/>
  <c r="D21" i="22"/>
  <c r="E21" i="22"/>
  <c r="X25" i="22"/>
  <c r="Y25" i="22" s="1" a="1"/>
  <c r="Y25" i="22" s="1"/>
  <c r="Y28" i="22" a="1"/>
  <c r="Y28" i="22" s="1"/>
  <c r="T29" i="22"/>
  <c r="X42" i="22"/>
  <c r="Y42" i="22" s="1" a="1"/>
  <c r="Y42" i="22" s="1"/>
  <c r="T45" i="22"/>
  <c r="AC53" i="22"/>
  <c r="T53" i="22" s="1"/>
  <c r="T54" i="22"/>
  <c r="S54" i="22"/>
  <c r="T55" i="22"/>
  <c r="D57" i="22"/>
  <c r="E57" i="22"/>
  <c r="X14" i="22"/>
  <c r="Y14" i="22" s="1" a="1"/>
  <c r="Y14" i="22" s="1"/>
  <c r="X15" i="22"/>
  <c r="Y15" i="22" s="1" a="1"/>
  <c r="Y15" i="22" s="1"/>
  <c r="S16" i="22"/>
  <c r="X18" i="22"/>
  <c r="Y18" i="22" s="1" a="1"/>
  <c r="Y18" i="22" s="1"/>
  <c r="Y22" i="22" a="1"/>
  <c r="Y22" i="22" s="1"/>
  <c r="S23" i="22"/>
  <c r="X36" i="22"/>
  <c r="Y36" i="22" s="1" a="1"/>
  <c r="Y36" i="22" s="1"/>
  <c r="T39" i="22"/>
  <c r="D51" i="22"/>
  <c r="E51" i="22"/>
  <c r="X55" i="22"/>
  <c r="Y55" i="22" s="1" a="1"/>
  <c r="Y55" i="22" s="1"/>
  <c r="AB63" i="22"/>
  <c r="Y29" i="22" a="1"/>
  <c r="Y29" i="22" s="1"/>
  <c r="T40" i="22"/>
  <c r="Y41" i="22" a="1"/>
  <c r="Y41" i="22" s="1"/>
  <c r="T46" i="22"/>
  <c r="T52" i="22"/>
  <c r="Y59" i="22" a="1"/>
  <c r="Y59" i="22" s="1"/>
  <c r="D60" i="22"/>
  <c r="X62" i="22"/>
  <c r="Y62" i="22" s="1" a="1"/>
  <c r="Y62" i="22" s="1"/>
  <c r="V14" i="18"/>
  <c r="X14" i="18" s="1"/>
  <c r="V15" i="18"/>
  <c r="X15" i="18" s="1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13" i="18"/>
  <c r="X13" i="18" s="1"/>
  <c r="S24" i="22" l="1"/>
  <c r="T33" i="22"/>
  <c r="S48" i="22"/>
  <c r="T25" i="22"/>
  <c r="S20" i="22"/>
  <c r="T31" i="22"/>
  <c r="S17" i="22"/>
  <c r="X62" i="18"/>
  <c r="Y62" i="18" s="1" a="1"/>
  <c r="Y62" i="18" s="1"/>
  <c r="X48" i="18"/>
  <c r="Y48" i="18" s="1" a="1"/>
  <c r="Y48" i="18" s="1"/>
  <c r="X24" i="18"/>
  <c r="Y24" i="18" s="1" a="1"/>
  <c r="Y24" i="18" s="1"/>
  <c r="X58" i="18"/>
  <c r="Y58" i="18" s="1" a="1"/>
  <c r="Y58" i="18" s="1"/>
  <c r="X46" i="18"/>
  <c r="Y46" i="18" s="1" a="1"/>
  <c r="Y46" i="18" s="1"/>
  <c r="X57" i="18"/>
  <c r="Y57" i="18" s="1" a="1"/>
  <c r="Y57" i="18" s="1"/>
  <c r="X51" i="18"/>
  <c r="Y51" i="18" s="1" a="1"/>
  <c r="Y51" i="18" s="1"/>
  <c r="X45" i="18"/>
  <c r="Y45" i="18" s="1" a="1"/>
  <c r="Y45" i="18" s="1"/>
  <c r="X39" i="18"/>
  <c r="Y39" i="18" s="1" a="1"/>
  <c r="Y39" i="18" s="1"/>
  <c r="X33" i="18"/>
  <c r="Y33" i="18" s="1" a="1"/>
  <c r="Y33" i="18" s="1"/>
  <c r="X27" i="18"/>
  <c r="Y27" i="18" s="1" a="1"/>
  <c r="Y27" i="18" s="1"/>
  <c r="X21" i="18"/>
  <c r="Y21" i="18" s="1" a="1"/>
  <c r="Y21" i="18" s="1"/>
  <c r="X55" i="18"/>
  <c r="Y55" i="18" s="1" a="1"/>
  <c r="Y55" i="18" s="1"/>
  <c r="X49" i="18"/>
  <c r="Y49" i="18" s="1" a="1"/>
  <c r="Y49" i="18" s="1"/>
  <c r="X43" i="18"/>
  <c r="Y43" i="18" s="1" a="1"/>
  <c r="Y43" i="18" s="1"/>
  <c r="X37" i="18"/>
  <c r="Y37" i="18" s="1" a="1"/>
  <c r="Y37" i="18" s="1"/>
  <c r="X31" i="18"/>
  <c r="Y31" i="18" s="1" a="1"/>
  <c r="Y31" i="18" s="1"/>
  <c r="X25" i="18"/>
  <c r="Y25" i="18" s="1" a="1"/>
  <c r="Y25" i="18" s="1"/>
  <c r="X19" i="18"/>
  <c r="Y19" i="18" s="1" a="1"/>
  <c r="Y19" i="18" s="1"/>
  <c r="X50" i="18"/>
  <c r="Y50" i="18" s="1" a="1"/>
  <c r="Y50" i="18" s="1"/>
  <c r="X32" i="18"/>
  <c r="Y32" i="18" s="1" a="1"/>
  <c r="Y32" i="18" s="1"/>
  <c r="X54" i="18"/>
  <c r="Y54" i="18" s="1" a="1"/>
  <c r="Y54" i="18" s="1"/>
  <c r="X30" i="18"/>
  <c r="Y30" i="18" s="1" a="1"/>
  <c r="Y30" i="18" s="1"/>
  <c r="X18" i="18"/>
  <c r="Y18" i="18" s="1" a="1"/>
  <c r="Y18" i="18" s="1"/>
  <c r="X44" i="18"/>
  <c r="Y44" i="18" s="1" a="1"/>
  <c r="Y44" i="18" s="1"/>
  <c r="X26" i="18"/>
  <c r="Y26" i="18" s="1" a="1"/>
  <c r="Y26" i="18" s="1"/>
  <c r="X61" i="18"/>
  <c r="Y61" i="18" s="1" a="1"/>
  <c r="Y61" i="18" s="1"/>
  <c r="X36" i="18"/>
  <c r="Y36" i="18" s="1" a="1"/>
  <c r="Y36" i="18" s="1"/>
  <c r="X53" i="18"/>
  <c r="Y53" i="18" s="1" a="1"/>
  <c r="Y53" i="18" s="1"/>
  <c r="X47" i="18"/>
  <c r="Y47" i="18" s="1" a="1"/>
  <c r="Y47" i="18" s="1"/>
  <c r="X41" i="18"/>
  <c r="Y41" i="18" s="1" a="1"/>
  <c r="Y41" i="18" s="1"/>
  <c r="X35" i="18"/>
  <c r="Y35" i="18" s="1" a="1"/>
  <c r="Y35" i="18" s="1"/>
  <c r="X29" i="18"/>
  <c r="Y29" i="18" s="1" a="1"/>
  <c r="Y29" i="18" s="1"/>
  <c r="X23" i="18"/>
  <c r="Y23" i="18" s="1" a="1"/>
  <c r="Y23" i="18" s="1"/>
  <c r="X17" i="18"/>
  <c r="Y17" i="18" s="1" a="1"/>
  <c r="Y17" i="18" s="1"/>
  <c r="X56" i="18"/>
  <c r="Y56" i="18" s="1" a="1"/>
  <c r="Y56" i="18" s="1"/>
  <c r="X38" i="18"/>
  <c r="Y38" i="18" s="1" a="1"/>
  <c r="Y38" i="18" s="1"/>
  <c r="X20" i="18"/>
  <c r="Y20" i="18" s="1" a="1"/>
  <c r="Y20" i="18" s="1"/>
  <c r="X60" i="18"/>
  <c r="Y60" i="18" s="1" a="1"/>
  <c r="Y60" i="18" s="1"/>
  <c r="X42" i="18"/>
  <c r="Y42" i="18" s="1" a="1"/>
  <c r="Y42" i="18" s="1"/>
  <c r="X59" i="18"/>
  <c r="Y59" i="18" s="1" a="1"/>
  <c r="Y59" i="18" s="1"/>
  <c r="X52" i="18"/>
  <c r="Y52" i="18" s="1" a="1"/>
  <c r="Y52" i="18" s="1"/>
  <c r="X40" i="18"/>
  <c r="Y40" i="18" s="1" a="1"/>
  <c r="Y40" i="18" s="1"/>
  <c r="X34" i="18"/>
  <c r="Y34" i="18" s="1" a="1"/>
  <c r="Y34" i="18" s="1"/>
  <c r="X28" i="18"/>
  <c r="Y28" i="18" s="1" a="1"/>
  <c r="Y28" i="18" s="1"/>
  <c r="X22" i="18"/>
  <c r="Y22" i="18" s="1" a="1"/>
  <c r="Y22" i="18" s="1"/>
  <c r="X16" i="18"/>
  <c r="Y16" i="18" s="1" a="1"/>
  <c r="Y16" i="18" s="1"/>
  <c r="Y13" i="18" a="1"/>
  <c r="Y13" i="18" s="1"/>
  <c r="Y14" i="18" a="1"/>
  <c r="Y14" i="18" s="1"/>
  <c r="Y15" i="18" a="1"/>
  <c r="Y15" i="18" s="1"/>
  <c r="T13" i="22"/>
  <c r="S62" i="22"/>
  <c r="S59" i="22"/>
  <c r="T35" i="22"/>
  <c r="S41" i="22"/>
  <c r="S53" i="22"/>
  <c r="T15" i="22"/>
  <c r="AC63" i="22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N14" i="18" l="1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N13" i="18" l="1"/>
  <c r="P6" i="18"/>
  <c r="J6" i="18" l="1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G4" i="18"/>
  <c r="K6" i="18"/>
  <c r="R6" i="18"/>
  <c r="S6" i="18" l="1"/>
  <c r="G6" i="18" l="1"/>
  <c r="H6" i="18"/>
  <c r="I6" i="18"/>
  <c r="L6" i="18"/>
  <c r="M6" i="18"/>
  <c r="N6" i="18"/>
  <c r="O6" i="18"/>
  <c r="Q6" i="18"/>
  <c r="F6" i="18"/>
  <c r="C6" i="18"/>
  <c r="B6" i="18"/>
  <c r="AC15" i="18" l="1"/>
  <c r="AC16" i="18"/>
  <c r="AC18" i="18"/>
  <c r="AC21" i="18"/>
  <c r="AC22" i="18"/>
  <c r="AC24" i="18"/>
  <c r="AC27" i="18"/>
  <c r="AC28" i="18"/>
  <c r="AC30" i="18"/>
  <c r="AC33" i="18"/>
  <c r="AC34" i="18"/>
  <c r="AC36" i="18"/>
  <c r="AC39" i="18"/>
  <c r="AC40" i="18"/>
  <c r="AC42" i="18"/>
  <c r="AC45" i="18"/>
  <c r="AC46" i="18"/>
  <c r="AC48" i="18"/>
  <c r="AC51" i="18"/>
  <c r="AC52" i="18"/>
  <c r="AC54" i="18"/>
  <c r="AC14" i="18"/>
  <c r="AC17" i="18"/>
  <c r="AC19" i="18"/>
  <c r="AC20" i="18"/>
  <c r="AC23" i="18"/>
  <c r="AC25" i="18"/>
  <c r="AC26" i="18"/>
  <c r="AC29" i="18"/>
  <c r="AC31" i="18"/>
  <c r="AC32" i="18"/>
  <c r="AC35" i="18"/>
  <c r="AC37" i="18"/>
  <c r="AC38" i="18"/>
  <c r="AC41" i="18"/>
  <c r="AC43" i="18"/>
  <c r="AC44" i="18"/>
  <c r="AC47" i="18"/>
  <c r="AC49" i="18"/>
  <c r="AC50" i="18"/>
  <c r="AC53" i="18"/>
  <c r="AC55" i="18"/>
  <c r="AC56" i="18"/>
  <c r="AC57" i="18"/>
  <c r="AC58" i="18"/>
  <c r="AC59" i="18"/>
  <c r="AC60" i="18"/>
  <c r="AC61" i="18"/>
  <c r="AC62" i="18"/>
  <c r="AC13" i="18"/>
  <c r="AC63" i="18" l="1"/>
  <c r="AA6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B62" i="18" l="1"/>
  <c r="E62" i="18"/>
  <c r="D62" i="18"/>
  <c r="AB61" i="18"/>
  <c r="E61" i="18"/>
  <c r="D61" i="18"/>
  <c r="AB60" i="18"/>
  <c r="E60" i="18"/>
  <c r="D60" i="18"/>
  <c r="AB59" i="18"/>
  <c r="E59" i="18"/>
  <c r="D59" i="18"/>
  <c r="AB58" i="18"/>
  <c r="E58" i="18"/>
  <c r="D58" i="18"/>
  <c r="AB57" i="18"/>
  <c r="E57" i="18"/>
  <c r="D57" i="18"/>
  <c r="AB56" i="18"/>
  <c r="E56" i="18"/>
  <c r="D56" i="18"/>
  <c r="AB55" i="18"/>
  <c r="E55" i="18"/>
  <c r="D55" i="18"/>
  <c r="AB54" i="18"/>
  <c r="E54" i="18"/>
  <c r="D54" i="18"/>
  <c r="AB53" i="18"/>
  <c r="E53" i="18"/>
  <c r="D53" i="18"/>
  <c r="AB52" i="18"/>
  <c r="E52" i="18"/>
  <c r="D52" i="18"/>
  <c r="AB51" i="18"/>
  <c r="E51" i="18"/>
  <c r="D51" i="18"/>
  <c r="AB50" i="18"/>
  <c r="E50" i="18"/>
  <c r="D50" i="18"/>
  <c r="AB49" i="18"/>
  <c r="E49" i="18"/>
  <c r="D49" i="18"/>
  <c r="AB48" i="18"/>
  <c r="E48" i="18"/>
  <c r="D48" i="18"/>
  <c r="AB47" i="18"/>
  <c r="E47" i="18"/>
  <c r="D47" i="18"/>
  <c r="AB46" i="18"/>
  <c r="E46" i="18"/>
  <c r="D46" i="18"/>
  <c r="AB45" i="18"/>
  <c r="E45" i="18"/>
  <c r="D45" i="18"/>
  <c r="AB44" i="18"/>
  <c r="E44" i="18"/>
  <c r="D44" i="18"/>
  <c r="AB43" i="18"/>
  <c r="E43" i="18"/>
  <c r="D43" i="18"/>
  <c r="AB42" i="18"/>
  <c r="E42" i="18"/>
  <c r="D42" i="18"/>
  <c r="AB41" i="18"/>
  <c r="E41" i="18"/>
  <c r="D41" i="18"/>
  <c r="AB40" i="18"/>
  <c r="E40" i="18"/>
  <c r="D40" i="18"/>
  <c r="AB39" i="18"/>
  <c r="E39" i="18"/>
  <c r="D39" i="18"/>
  <c r="AB38" i="18"/>
  <c r="E38" i="18"/>
  <c r="D38" i="18"/>
  <c r="AB37" i="18"/>
  <c r="E37" i="18"/>
  <c r="D37" i="18"/>
  <c r="AB36" i="18"/>
  <c r="E36" i="18"/>
  <c r="D36" i="18"/>
  <c r="AB35" i="18"/>
  <c r="E35" i="18"/>
  <c r="D35" i="18"/>
  <c r="AB34" i="18"/>
  <c r="E34" i="18"/>
  <c r="D34" i="18"/>
  <c r="AB33" i="18"/>
  <c r="E33" i="18"/>
  <c r="D33" i="18"/>
  <c r="AB32" i="18"/>
  <c r="E32" i="18"/>
  <c r="D32" i="18"/>
  <c r="AB31" i="18"/>
  <c r="E31" i="18"/>
  <c r="D31" i="18"/>
  <c r="AB30" i="18"/>
  <c r="E30" i="18"/>
  <c r="D30" i="18"/>
  <c r="AB29" i="18"/>
  <c r="E29" i="18"/>
  <c r="D29" i="18"/>
  <c r="AB28" i="18"/>
  <c r="E28" i="18"/>
  <c r="D28" i="18"/>
  <c r="AB27" i="18"/>
  <c r="E27" i="18"/>
  <c r="D27" i="18"/>
  <c r="AB26" i="18"/>
  <c r="E26" i="18"/>
  <c r="D26" i="18"/>
  <c r="AB25" i="18"/>
  <c r="E25" i="18"/>
  <c r="D25" i="18"/>
  <c r="AB24" i="18"/>
  <c r="E24" i="18"/>
  <c r="D24" i="18"/>
  <c r="AB23" i="18"/>
  <c r="E23" i="18"/>
  <c r="D23" i="18"/>
  <c r="AB22" i="18"/>
  <c r="E22" i="18"/>
  <c r="D22" i="18"/>
  <c r="AB21" i="18"/>
  <c r="E21" i="18"/>
  <c r="D21" i="18"/>
  <c r="AB20" i="18"/>
  <c r="E20" i="18"/>
  <c r="D20" i="18"/>
  <c r="AB19" i="18"/>
  <c r="E19" i="18"/>
  <c r="D19" i="18"/>
  <c r="AB18" i="18"/>
  <c r="E18" i="18"/>
  <c r="D18" i="18"/>
  <c r="AB17" i="18"/>
  <c r="E17" i="18"/>
  <c r="D17" i="18"/>
  <c r="AB16" i="18"/>
  <c r="E16" i="18"/>
  <c r="D16" i="18"/>
  <c r="AB15" i="18"/>
  <c r="E15" i="18"/>
  <c r="D15" i="18"/>
  <c r="AB14" i="18"/>
  <c r="E14" i="18"/>
  <c r="D14" i="18"/>
  <c r="AB13" i="18"/>
  <c r="E13" i="18"/>
  <c r="D13" i="18"/>
  <c r="AB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<sst xmlns="http://schemas.openxmlformats.org/spreadsheetml/2006/main" count="256" uniqueCount="99">
  <si>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</si>
  <si>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</si>
  <si>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</si>
  <si>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</si>
  <si>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</si>
  <si>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</si>
  <si>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</si>
  <si>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</si>
  <si>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</si>
  <si>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</si>
  <si>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</si>
  <si>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</si>
  <si>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</si>
  <si>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</si>
  <si>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</si>
  <si>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</si>
  <si>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</si>
  <si>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</si>
  <si>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</si>
  <si>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</si>
  <si>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</si>
  <si>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</si>
  <si>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</si>
  <si>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</si>
  <si>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</si>
  <si>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</si>
  <si>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</si>
  <si>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</si>
  <si>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</si>
  <si>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</si>
  <si>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</si>
  <si>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</si>
  <si>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</si>
  <si>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</si>
  <si>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</si>
  <si>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</si>
  <si>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</si>
  <si>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</si>
  <si>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</si>
  <si>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熱源／方式</t>
    <rPh sb="0" eb="2">
      <t>ネツゲン</t>
    </rPh>
    <rPh sb="3" eb="5">
      <t>ホウシキ</t>
    </rPh>
    <phoneticPr fontId="18"/>
  </si>
  <si>
    <t>希望小売価格
（万円）</t>
    <rPh sb="0" eb="6">
      <t>キボウコウリカカク</t>
    </rPh>
    <rPh sb="8" eb="10">
      <t>マンエン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</si>
  <si>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</si>
  <si>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・本ファイル内「基準値」シートを参照いただき、基準値を満たす型番の記入をお願いいたします。
※基準値を満たしていない場合は行が赤く表示されます。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phoneticPr fontId="18"/>
  </si>
  <si>
    <t>非表示項目</t>
    <rPh sb="0" eb="3">
      <t>ヒヒョウジ</t>
    </rPh>
    <rPh sb="3" eb="5">
      <t>コウモク</t>
    </rPh>
    <phoneticPr fontId="18"/>
  </si>
  <si>
    <t>必須</t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</si>
  <si>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</si>
  <si>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r>
      <t xml:space="preserve">掛かり増し経費
</t>
    </r>
    <r>
      <rPr>
        <sz val="11"/>
        <color theme="1"/>
        <rFont val="Meiryo UI"/>
        <family val="3"/>
        <charset val="128"/>
      </rPr>
      <t>（設計費・工事費）</t>
    </r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</si>
  <si>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</si>
  <si>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温水ヒートポンプ</t>
    <rPh sb="0" eb="2">
      <t>オンスイ</t>
    </rPh>
    <phoneticPr fontId="18"/>
  </si>
  <si>
    <t>産業用ヒートポンプ（温水ヒートポンプ）</t>
    <rPh sb="0" eb="3">
      <t>サンギョウヨウ</t>
    </rPh>
    <rPh sb="10" eb="12">
      <t>オンスイ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</si>
  <si>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</si>
  <si>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phoneticPr fontId="18"/>
  </si>
  <si>
    <t>最高出口温度（℃）</t>
    <rPh sb="0" eb="6">
      <t>サイコウデグチオンド</t>
    </rPh>
    <phoneticPr fontId="18"/>
  </si>
  <si>
    <t>中項目</t>
    <rPh sb="0" eb="1">
      <t>チュウ</t>
    </rPh>
    <rPh sb="1" eb="3">
      <t>コウモク</t>
    </rPh>
    <phoneticPr fontId="18"/>
  </si>
  <si>
    <t>小項目</t>
    <rPh sb="0" eb="3">
      <t>ショウコウモク</t>
    </rPh>
    <phoneticPr fontId="18"/>
  </si>
  <si>
    <t>熱源水入口温度：12℃以上～22℃未満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7" eb="19">
      <t>ミマン</t>
    </rPh>
    <phoneticPr fontId="18"/>
  </si>
  <si>
    <t>熱源水入口温度：0℃以下</t>
    <rPh sb="10" eb="12">
      <t>イカ</t>
    </rPh>
    <phoneticPr fontId="18"/>
  </si>
  <si>
    <t>熱源水入口温度：50℃以上</t>
    <phoneticPr fontId="18"/>
  </si>
  <si>
    <t>測定条件①
※プルダウン選択</t>
    <rPh sb="0" eb="4">
      <t>ソクテイジョウケン</t>
    </rPh>
    <phoneticPr fontId="18"/>
  </si>
  <si>
    <t>熱源／方式
※プルダウン選択</t>
    <rPh sb="0" eb="2">
      <t>ネツゲン</t>
    </rPh>
    <rPh sb="3" eb="5">
      <t>ホウシキ</t>
    </rPh>
    <phoneticPr fontId="18"/>
  </si>
  <si>
    <t>測定条件①</t>
    <phoneticPr fontId="18"/>
  </si>
  <si>
    <t>最終更新日</t>
    <rPh sb="0" eb="2">
      <t>サイシュウ</t>
    </rPh>
    <rPh sb="2" eb="5">
      <t>コウシンビ</t>
    </rPh>
    <phoneticPr fontId="18"/>
  </si>
  <si>
    <t>※項番17⇒掛かり増し経費について、加熱能力1kWあたりの金額を記載する予定です（最高出口温度になる可能性有）。</t>
    <rPh sb="1" eb="3">
      <t>コウバン</t>
    </rPh>
    <rPh sb="6" eb="7">
      <t>カ</t>
    </rPh>
    <rPh sb="9" eb="10">
      <t>マ</t>
    </rPh>
    <rPh sb="11" eb="13">
      <t>ケイヒ</t>
    </rPh>
    <rPh sb="18" eb="22">
      <t>カネツノウリョク</t>
    </rPh>
    <rPh sb="29" eb="31">
      <t>キンガク</t>
    </rPh>
    <rPh sb="32" eb="34">
      <t>キサイ</t>
    </rPh>
    <rPh sb="36" eb="38">
      <t>ヨテイ</t>
    </rPh>
    <rPh sb="41" eb="47">
      <t>サイコウデグチオンド</t>
    </rPh>
    <rPh sb="50" eb="54">
      <t>カノウセイアリ</t>
    </rPh>
    <phoneticPr fontId="18"/>
  </si>
  <si>
    <t>測定条件①
判定</t>
    <rPh sb="0" eb="4">
      <t>ソクテイジョウケン</t>
    </rPh>
    <rPh sb="6" eb="8">
      <t>ハンテイ</t>
    </rPh>
    <phoneticPr fontId="18"/>
  </si>
  <si>
    <t>熱源/方式</t>
    <rPh sb="0" eb="2">
      <t>ネツゲン</t>
    </rPh>
    <rPh sb="3" eb="5">
      <t>ホウシキ</t>
    </rPh>
    <phoneticPr fontId="18"/>
  </si>
  <si>
    <t>測定条件②
判定_1</t>
    <rPh sb="0" eb="4">
      <t>ソクテイジョウケン</t>
    </rPh>
    <rPh sb="6" eb="8">
      <t>ハンテイ</t>
    </rPh>
    <phoneticPr fontId="18"/>
  </si>
  <si>
    <t>測定条件②
判定_2</t>
    <rPh sb="0" eb="4">
      <t>ソクテイジョウケン</t>
    </rPh>
    <rPh sb="6" eb="8">
      <t>ハンテイ</t>
    </rPh>
    <phoneticPr fontId="18"/>
  </si>
  <si>
    <t>熱源水入口温度：12℃以上～22℃未満</t>
  </si>
  <si>
    <t>測定条件②
※プルダウン選択</t>
    <phoneticPr fontId="18"/>
  </si>
  <si>
    <t>基準値判定</t>
    <rPh sb="0" eb="3">
      <t>キジュンチ</t>
    </rPh>
    <rPh sb="3" eb="5">
      <t>ハンテイ</t>
    </rPh>
    <phoneticPr fontId="18"/>
  </si>
  <si>
    <t>水・空気両熱源／循環式</t>
    <rPh sb="0" eb="1">
      <t>ミズ</t>
    </rPh>
    <rPh sb="2" eb="4">
      <t>クウキ</t>
    </rPh>
    <rPh sb="4" eb="5">
      <t>リョウ</t>
    </rPh>
    <rPh sb="5" eb="7">
      <t>ネツゲン</t>
    </rPh>
    <rPh sb="8" eb="11">
      <t>ジュンカンシキ</t>
    </rPh>
    <phoneticPr fontId="18"/>
  </si>
  <si>
    <t>水・空気両熱源／一過式</t>
    <rPh sb="0" eb="1">
      <t>ミズ</t>
    </rPh>
    <rPh sb="2" eb="4">
      <t>クウキ</t>
    </rPh>
    <rPh sb="5" eb="7">
      <t>ネツゲン</t>
    </rPh>
    <rPh sb="8" eb="11">
      <t>イッカシキ</t>
    </rPh>
    <phoneticPr fontId="18"/>
  </si>
  <si>
    <t>水・空気両熱源／循環式</t>
    <rPh sb="0" eb="1">
      <t>ミズ</t>
    </rPh>
    <rPh sb="2" eb="4">
      <t>クウキ</t>
    </rPh>
    <rPh sb="5" eb="7">
      <t>ネツゲン</t>
    </rPh>
    <rPh sb="8" eb="11">
      <t>ジュンカンシキ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</si>
  <si>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</si>
  <si>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</si>
  <si>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</si>
  <si>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</si>
  <si>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</si>
  <si>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令和２年度補正予算
産業・業務部門における高効率ヒートポンプ導入促進事業費補助金の
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1" eb="143">
      <t>セイヒン</t>
    </rPh>
    <rPh sb="148" eb="151">
      <t>シヨウショ</t>
    </rPh>
    <rPh sb="151" eb="152">
      <t>トウ</t>
    </rPh>
    <phoneticPr fontId="18"/>
  </si>
  <si>
    <t>マルマルマル</t>
    <phoneticPr fontId="18"/>
  </si>
  <si>
    <t>○○○株式会社</t>
    <phoneticPr fontId="18"/>
  </si>
  <si>
    <t>ss-kataban@sii.or.jp</t>
    <phoneticPr fontId="18"/>
  </si>
  <si>
    <t>温水出口温度：45℃以上～65℃未満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</si>
  <si>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rPh sb="36" eb="38">
      <t>イジョウ</t>
    </rPh>
    <phoneticPr fontId="18"/>
  </si>
  <si>
    <t>温水出口温度：75℃以上～90℃未満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</si>
  <si>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</si>
  <si>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温水出口温度：90℃以上
（ΔT：温水入出口温度差）：5℃～10℃</t>
    <rPh sb="0" eb="4">
      <t>オンスイデグチ</t>
    </rPh>
    <rPh sb="4" eb="6">
      <t>オンド</t>
    </rPh>
    <rPh sb="10" eb="12">
      <t>イジョウ</t>
    </rPh>
    <rPh sb="17" eb="19">
      <t>オンスイ</t>
    </rPh>
    <rPh sb="19" eb="20">
      <t>ハイ</t>
    </rPh>
    <rPh sb="20" eb="22">
      <t>デグチ</t>
    </rPh>
    <rPh sb="22" eb="24">
      <t>オンド</t>
    </rPh>
    <rPh sb="24" eb="25">
      <t>サ</t>
    </rPh>
    <phoneticPr fontId="18"/>
  </si>
  <si>
    <t>温水出口温度：65℃以上～75℃未満
（ΔT：温水入出口温度差）：48℃以上</t>
    <rPh sb="4" eb="6">
      <t>オンスイ</t>
    </rPh>
    <rPh sb="6" eb="7">
      <t>ハイ</t>
    </rPh>
    <rPh sb="7" eb="9">
      <t>デグチ</t>
    </rPh>
    <rPh sb="9" eb="11">
      <t>オンド</t>
    </rPh>
    <rPh sb="11" eb="12">
      <t>サ</t>
    </rPh>
    <rPh sb="17" eb="19">
      <t>イジョウ</t>
    </rPh>
    <phoneticPr fontId="18"/>
  </si>
  <si>
    <t>温水出口温度：45℃以上～65℃未満
（ΔT：温水入出口温度差）：5℃～10℃</t>
    <phoneticPr fontId="18"/>
  </si>
  <si>
    <t>標準省エネ量（kl）</t>
    <rPh sb="0" eb="2">
      <t>ヒョウジュン</t>
    </rPh>
    <rPh sb="2" eb="3">
      <t>ショウ</t>
    </rPh>
    <rPh sb="5" eb="6">
      <t>リョウ</t>
    </rPh>
    <phoneticPr fontId="18"/>
  </si>
  <si>
    <t>※COP：測定条件における（加熱能力）/（消費電力）</t>
  </si>
  <si>
    <t/>
  </si>
  <si>
    <t>熱源水入口温度：12℃以上～22℃未満</t>
    <phoneticPr fontId="18"/>
  </si>
  <si>
    <t>熱源水入口温度：12℃以上22℃未満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6" eb="18">
      <t>ミマン</t>
    </rPh>
    <phoneticPr fontId="18"/>
  </si>
  <si>
    <t>熱源水入口温度：50℃以上</t>
    <phoneticPr fontId="18"/>
  </si>
  <si>
    <t>温水出口温度：45℃以上～65℃未満
（ΔT：温水入出口温度差）：5℃～10℃</t>
    <phoneticPr fontId="18"/>
  </si>
  <si>
    <t>熱源水入口温度：5℃以上～10℃未満</t>
    <phoneticPr fontId="18"/>
  </si>
  <si>
    <t>熱源水入口温度：30℃以上～40℃未満</t>
    <phoneticPr fontId="18"/>
  </si>
  <si>
    <t>Ver01.00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</si>
</sst>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0_);[Red]\(0\)"/>
    <numFmt numFmtId="179" formatCode="0.000"/>
    <numFmt numFmtId="180" formatCode="0.00_);[Red]\(0.00\)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10"/>
      <name val="Meiryo U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2" xfId="169" applyFont="1" applyFill="1" applyBorder="1" applyAlignment="1" applyProtection="1">
      <alignment horizontal="center" vertical="center"/>
    </xf>
    <xf numFmtId="0" fontId="51" fillId="42" borderId="24" xfId="169" applyFont="1" applyFill="1" applyBorder="1" applyAlignment="1" applyProtection="1">
      <alignment horizontal="center" vertical="center" wrapText="1"/>
    </xf>
    <xf numFmtId="0" fontId="51" fillId="41" borderId="24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9" xfId="169" applyFont="1" applyFill="1" applyBorder="1" applyAlignment="1" applyProtection="1">
      <alignment horizontal="center" vertical="center" shrinkToFit="1"/>
      <protection locked="0"/>
    </xf>
    <xf numFmtId="177" fontId="52" fillId="33" borderId="29" xfId="102" applyNumberFormat="1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42" borderId="37" xfId="169" applyFont="1" applyFill="1" applyBorder="1" applyAlignment="1" applyProtection="1">
      <alignment horizontal="center" vertical="center"/>
    </xf>
    <xf numFmtId="0" fontId="52" fillId="34" borderId="29" xfId="169" applyFont="1" applyFill="1" applyBorder="1" applyAlignment="1" applyProtection="1">
      <alignment horizontal="center" vertical="center"/>
    </xf>
    <xf numFmtId="0" fontId="52" fillId="33" borderId="29" xfId="169" applyFont="1" applyFill="1" applyBorder="1" applyAlignment="1" applyProtection="1">
      <alignment horizontal="center" vertical="center"/>
    </xf>
    <xf numFmtId="0" fontId="52" fillId="35" borderId="29" xfId="169" applyFont="1" applyFill="1" applyBorder="1" applyAlignment="1" applyProtection="1">
      <alignment horizontal="center" vertical="center"/>
    </xf>
    <xf numFmtId="0" fontId="44" fillId="0" borderId="38" xfId="169" applyFont="1" applyFill="1" applyBorder="1" applyAlignment="1">
      <alignment vertical="center"/>
    </xf>
    <xf numFmtId="0" fontId="48" fillId="37" borderId="10" xfId="169" applyFont="1" applyFill="1" applyBorder="1" applyAlignment="1">
      <alignment horizontal="center" vertical="center"/>
    </xf>
    <xf numFmtId="0" fontId="48" fillId="0" borderId="0" xfId="169" applyFont="1" applyFill="1" applyBorder="1" applyAlignment="1">
      <alignment vertical="center"/>
    </xf>
    <xf numFmtId="0" fontId="43" fillId="0" borderId="0" xfId="169" applyFont="1" applyFill="1" applyBorder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50" fillId="38" borderId="24" xfId="169" applyFont="1" applyFill="1" applyBorder="1" applyAlignment="1" applyProtection="1">
      <alignment horizontal="center" vertical="center"/>
    </xf>
    <xf numFmtId="0" fontId="50" fillId="38" borderId="27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>
      <alignment vertical="center" wrapText="1"/>
    </xf>
    <xf numFmtId="0" fontId="56" fillId="0" borderId="0" xfId="169" applyFont="1" applyFill="1" applyBorder="1" applyAlignment="1" applyProtection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  <protection locked="0"/>
    </xf>
    <xf numFmtId="0" fontId="53" fillId="0" borderId="0" xfId="169" applyFont="1" applyFill="1" applyAlignment="1">
      <alignment horizontal="center" vertical="center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41" borderId="10" xfId="102" applyNumberFormat="1" applyFont="1" applyFill="1" applyBorder="1" applyAlignment="1" applyProtection="1">
      <alignment horizontal="left" vertical="center" shrinkToFi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7" borderId="23" xfId="169" applyFont="1" applyFill="1" applyBorder="1" applyAlignment="1" applyProtection="1">
      <alignment horizontal="center" vertical="center"/>
    </xf>
    <xf numFmtId="0" fontId="51" fillId="37" borderId="31" xfId="169" applyFont="1" applyFill="1" applyBorder="1" applyAlignment="1" applyProtection="1">
      <alignment horizontal="center" vertical="center"/>
    </xf>
    <xf numFmtId="0" fontId="51" fillId="36" borderId="23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1" fillId="37" borderId="25" xfId="169" applyFont="1" applyFill="1" applyBorder="1" applyAlignment="1" applyProtection="1">
      <alignment horizontal="center" vertical="center"/>
    </xf>
    <xf numFmtId="0" fontId="45" fillId="39" borderId="10" xfId="0" applyFont="1" applyFill="1" applyBorder="1" applyAlignment="1">
      <alignment horizontal="center" vertical="center" wrapText="1"/>
    </xf>
    <xf numFmtId="0" fontId="42" fillId="0" borderId="0" xfId="169" applyFont="1" applyFill="1" applyAlignment="1">
      <alignment vertical="center"/>
    </xf>
    <xf numFmtId="0" fontId="51" fillId="0" borderId="0" xfId="169" applyFont="1" applyFill="1" applyBorder="1" applyAlignment="1">
      <alignment horizontal="center" vertical="center"/>
    </xf>
    <xf numFmtId="0" fontId="51" fillId="0" borderId="0" xfId="169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169" applyFont="1" applyFill="1" applyAlignment="1" applyProtection="1">
      <alignment vertical="center"/>
    </xf>
    <xf numFmtId="178" fontId="51" fillId="41" borderId="10" xfId="102" applyNumberFormat="1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37" borderId="23" xfId="169" applyFont="1" applyFill="1" applyBorder="1" applyAlignment="1" applyProtection="1">
      <alignment horizontal="center" vertical="center"/>
    </xf>
    <xf numFmtId="0" fontId="45" fillId="39" borderId="12" xfId="0" applyFont="1" applyFill="1" applyBorder="1" applyAlignment="1">
      <alignment horizontal="center" vertical="center" wrapText="1"/>
    </xf>
    <xf numFmtId="0" fontId="52" fillId="33" borderId="28" xfId="169" applyFont="1" applyFill="1" applyBorder="1" applyAlignment="1" applyProtection="1">
      <alignment horizontal="center" vertical="center"/>
    </xf>
    <xf numFmtId="0" fontId="51" fillId="41" borderId="25" xfId="102" applyNumberFormat="1" applyFont="1" applyFill="1" applyBorder="1" applyAlignment="1" applyProtection="1">
      <alignment horizontal="left" vertical="center" shrinkToFit="1"/>
    </xf>
    <xf numFmtId="176" fontId="52" fillId="0" borderId="29" xfId="102" applyNumberFormat="1" applyFont="1" applyBorder="1" applyAlignment="1" applyProtection="1">
      <alignment horizontal="center" vertical="center" shrinkToFit="1"/>
      <protection locked="0"/>
    </xf>
    <xf numFmtId="178" fontId="52" fillId="0" borderId="29" xfId="102" applyNumberFormat="1" applyFont="1" applyBorder="1" applyAlignment="1" applyProtection="1">
      <alignment horizontal="center" vertical="center" shrinkToFit="1"/>
      <protection locked="0"/>
    </xf>
    <xf numFmtId="38" fontId="52" fillId="0" borderId="29" xfId="177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left" vertical="center" shrinkToFit="1"/>
      <protection locked="0"/>
    </xf>
    <xf numFmtId="0" fontId="47" fillId="0" borderId="0" xfId="169" applyFont="1" applyFill="1" applyBorder="1" applyAlignment="1" applyProtection="1">
      <alignment vertical="center"/>
    </xf>
    <xf numFmtId="0" fontId="53" fillId="0" borderId="0" xfId="169" applyFont="1" applyAlignment="1">
      <alignment horizontal="center" vertical="center" wrapText="1"/>
    </xf>
    <xf numFmtId="0" fontId="42" fillId="44" borderId="0" xfId="169" applyFont="1" applyFill="1" applyAlignment="1">
      <alignment horizontal="right" vertical="center"/>
    </xf>
    <xf numFmtId="0" fontId="56" fillId="0" borderId="41" xfId="169" applyFont="1" applyBorder="1" applyAlignment="1">
      <alignment horizontal="left" vertical="center" wrapText="1"/>
    </xf>
    <xf numFmtId="176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176" fontId="52" fillId="0" borderId="29" xfId="102" applyNumberFormat="1" applyFont="1" applyBorder="1" applyAlignment="1" applyProtection="1">
      <alignment horizontal="center" vertical="center" wrapText="1" shrinkToFit="1"/>
      <protection locked="0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8" fillId="0" borderId="0" xfId="169" applyFont="1">
      <alignment vertical="center"/>
    </xf>
    <xf numFmtId="0" fontId="45" fillId="39" borderId="0" xfId="0" applyFont="1" applyFill="1" applyAlignment="1">
      <alignment horizontal="center" vertical="center" wrapText="1"/>
    </xf>
    <xf numFmtId="0" fontId="45" fillId="0" borderId="0" xfId="169" applyFont="1" applyFill="1" applyAlignment="1" applyProtection="1">
      <alignment horizontal="center" vertical="center"/>
    </xf>
    <xf numFmtId="2" fontId="51" fillId="41" borderId="10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0" fontId="45" fillId="0" borderId="0" xfId="169" quotePrefix="1" applyFont="1" applyFill="1" applyAlignment="1" applyProtection="1">
      <alignment horizontal="center" vertical="center"/>
    </xf>
    <xf numFmtId="0" fontId="45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wrapText="1" shrinkToFit="1"/>
    </xf>
    <xf numFmtId="0" fontId="56" fillId="0" borderId="41" xfId="169" applyFont="1" applyBorder="1" applyAlignment="1" applyProtection="1">
      <alignment horizontal="left" vertical="center" wrapText="1"/>
    </xf>
    <xf numFmtId="0" fontId="56" fillId="0" borderId="32" xfId="169" applyFont="1" applyFill="1" applyBorder="1" applyAlignment="1" applyProtection="1">
      <alignment horizontal="left" vertical="center" wrapText="1"/>
    </xf>
    <xf numFmtId="0" fontId="53" fillId="0" borderId="24" xfId="169" applyFont="1" applyBorder="1" applyAlignment="1" applyProtection="1">
      <alignment horizontal="center" vertical="center"/>
    </xf>
    <xf numFmtId="0" fontId="53" fillId="0" borderId="10" xfId="169" applyFont="1" applyBorder="1" applyAlignment="1" applyProtection="1">
      <alignment horizontal="center" vertical="center"/>
    </xf>
    <xf numFmtId="179" fontId="53" fillId="0" borderId="25" xfId="169" applyNumberFormat="1" applyFont="1" applyBorder="1" applyAlignment="1" applyProtection="1">
      <alignment horizontal="center" vertical="center"/>
    </xf>
    <xf numFmtId="179" fontId="53" fillId="0" borderId="28" xfId="169" applyNumberFormat="1" applyFont="1" applyBorder="1" applyAlignment="1" applyProtection="1">
      <alignment horizontal="center" vertical="center"/>
    </xf>
    <xf numFmtId="176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180" fontId="51" fillId="41" borderId="10" xfId="102" applyNumberFormat="1" applyFont="1" applyFill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  <protection locked="0"/>
    </xf>
    <xf numFmtId="180" fontId="52" fillId="0" borderId="29" xfId="102" applyNumberFormat="1" applyFont="1" applyBorder="1" applyAlignment="1" applyProtection="1">
      <alignment horizontal="center" vertical="center" shrinkToFit="1"/>
      <protection locked="0"/>
    </xf>
    <xf numFmtId="0" fontId="60" fillId="0" borderId="0" xfId="0" applyFont="1">
      <alignment vertical="center"/>
    </xf>
    <xf numFmtId="0" fontId="0" fillId="0" borderId="42" xfId="0" applyBorder="1">
      <alignment vertical="center"/>
    </xf>
    <xf numFmtId="0" fontId="32" fillId="0" borderId="10" xfId="0" applyFont="1" applyBorder="1">
      <alignment vertical="center"/>
    </xf>
    <xf numFmtId="0" fontId="59" fillId="37" borderId="10" xfId="178" applyFill="1" applyBorder="1" applyAlignment="1" applyProtection="1">
      <alignment vertical="center" wrapText="1"/>
    </xf>
    <xf numFmtId="0" fontId="32" fillId="37" borderId="10" xfId="0" applyFont="1" applyFill="1" applyBorder="1">
      <alignment vertical="center"/>
    </xf>
    <xf numFmtId="0" fontId="45" fillId="39" borderId="10" xfId="0" applyFont="1" applyFill="1" applyBorder="1" applyAlignment="1" applyProtection="1">
      <alignment horizontal="center" vertical="center" wrapText="1"/>
    </xf>
    <xf numFmtId="0" fontId="45" fillId="39" borderId="10" xfId="169" applyFont="1" applyFill="1" applyBorder="1" applyAlignment="1" applyProtection="1">
      <alignment horizontal="center" vertical="center" wrapText="1"/>
    </xf>
    <xf numFmtId="0" fontId="45" fillId="0" borderId="10" xfId="169" applyFont="1" applyFill="1" applyBorder="1" applyAlignment="1" applyProtection="1">
      <alignment horizontal="center" vertical="center"/>
    </xf>
    <xf numFmtId="0" fontId="45" fillId="0" borderId="10" xfId="169" quotePrefix="1" applyFont="1" applyFill="1" applyBorder="1" applyAlignment="1" applyProtection="1">
      <alignment horizontal="center" vertical="center"/>
    </xf>
    <xf numFmtId="0" fontId="45" fillId="0" borderId="10" xfId="0" applyFont="1" applyBorder="1" applyAlignment="1" applyProtection="1">
      <alignment horizontal="center" vertical="center"/>
    </xf>
    <xf numFmtId="0" fontId="45" fillId="0" borderId="10" xfId="169" applyFont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0" borderId="24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7" xfId="169" applyFont="1" applyBorder="1" applyAlignment="1" applyProtection="1">
      <alignment horizontal="center" vertical="center" shrinkToFit="1"/>
    </xf>
    <xf numFmtId="0" fontId="52" fillId="33" borderId="29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179" fontId="53" fillId="33" borderId="25" xfId="169" applyNumberFormat="1" applyFont="1" applyFill="1" applyBorder="1" applyAlignment="1" applyProtection="1">
      <alignment horizontal="center" vertical="center"/>
    </xf>
    <xf numFmtId="179" fontId="53" fillId="33" borderId="28" xfId="169" applyNumberFormat="1" applyFont="1" applyFill="1" applyBorder="1" applyAlignment="1" applyProtection="1">
      <alignment horizontal="center" vertical="center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58" fillId="0" borderId="0" xfId="169" applyFont="1" applyProtection="1">
      <alignment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38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51" fillId="0" borderId="0" xfId="169" applyFont="1" applyFill="1" applyBorder="1" applyAlignment="1" applyProtection="1">
      <alignment horizontal="center" vertical="center"/>
    </xf>
    <xf numFmtId="0" fontId="51" fillId="0" borderId="0" xfId="169" applyFont="1" applyFill="1" applyBorder="1" applyAlignment="1" applyProtection="1">
      <alignment horizontal="center" vertical="center" wrapText="1"/>
    </xf>
    <xf numFmtId="0" fontId="45" fillId="39" borderId="12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wrapText="1" shrinkToFit="1"/>
    </xf>
    <xf numFmtId="176" fontId="52" fillId="0" borderId="10" xfId="102" applyNumberFormat="1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0" fontId="52" fillId="0" borderId="29" xfId="169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</xf>
    <xf numFmtId="176" fontId="52" fillId="0" borderId="29" xfId="102" applyNumberFormat="1" applyFont="1" applyBorder="1" applyAlignment="1" applyProtection="1">
      <alignment horizontal="center" vertical="center" shrinkToFit="1"/>
    </xf>
    <xf numFmtId="176" fontId="52" fillId="0" borderId="29" xfId="102" applyNumberFormat="1" applyFont="1" applyBorder="1" applyAlignment="1" applyProtection="1">
      <alignment horizontal="center" vertical="center" wrapText="1" shrinkToFit="1"/>
    </xf>
    <xf numFmtId="176" fontId="52" fillId="0" borderId="29" xfId="102" applyNumberFormat="1" applyFont="1" applyFill="1" applyBorder="1" applyAlignment="1" applyProtection="1">
      <alignment horizontal="center" vertical="center" shrinkToFit="1"/>
    </xf>
    <xf numFmtId="178" fontId="52" fillId="0" borderId="29" xfId="102" applyNumberFormat="1" applyFont="1" applyBorder="1" applyAlignment="1" applyProtection="1">
      <alignment horizontal="center" vertical="center" shrinkToFit="1"/>
    </xf>
    <xf numFmtId="180" fontId="52" fillId="0" borderId="29" xfId="102" applyNumberFormat="1" applyFont="1" applyBorder="1" applyAlignment="1" applyProtection="1">
      <alignment horizontal="center" vertical="center" shrinkToFit="1"/>
    </xf>
    <xf numFmtId="38" fontId="52" fillId="0" borderId="29" xfId="177" applyFont="1" applyBorder="1" applyAlignment="1" applyProtection="1">
      <alignment horizontal="center" vertical="center" shrinkToFit="1"/>
    </xf>
    <xf numFmtId="0" fontId="52" fillId="0" borderId="29" xfId="102" applyNumberFormat="1" applyFont="1" applyBorder="1" applyAlignment="1" applyProtection="1">
      <alignment horizontal="left" vertical="center" shrinkToFit="1"/>
    </xf>
    <xf numFmtId="0" fontId="42" fillId="0" borderId="0" xfId="169" applyFont="1" applyAlignment="1" applyProtection="1">
      <alignment horizontal="center" vertical="center"/>
    </xf>
    <xf numFmtId="0" fontId="42" fillId="0" borderId="0" xfId="169" applyFont="1" applyFill="1" applyAlignment="1" applyProtection="1">
      <alignment vertical="center"/>
    </xf>
    <xf numFmtId="0" fontId="42" fillId="44" borderId="0" xfId="169" applyFont="1" applyFill="1" applyAlignment="1" applyProtection="1">
      <alignment horizontal="right" vertical="center"/>
    </xf>
    <xf numFmtId="0" fontId="53" fillId="0" borderId="0" xfId="169" applyFont="1" applyFill="1" applyAlignment="1">
      <alignment horizontal="center" vertical="center" wrapText="1"/>
    </xf>
    <xf numFmtId="0" fontId="66" fillId="39" borderId="0" xfId="0" applyFont="1" applyFill="1" applyAlignment="1">
      <alignment horizontal="center" vertical="center" wrapText="1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30" xfId="169" applyFont="1" applyFill="1" applyBorder="1" applyAlignment="1" applyProtection="1">
      <alignment horizontal="center" vertical="center"/>
    </xf>
    <xf numFmtId="0" fontId="54" fillId="0" borderId="20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9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0" fillId="0" borderId="10" xfId="169" applyFont="1" applyBorder="1" applyAlignment="1" applyProtection="1">
      <alignment horizontal="left" vertical="top" wrapText="1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36" xfId="169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12" xfId="169" applyFont="1" applyFill="1" applyBorder="1" applyAlignment="1" applyProtection="1">
      <alignment horizontal="center" vertical="center"/>
    </xf>
    <xf numFmtId="0" fontId="51" fillId="39" borderId="13" xfId="169" applyFont="1" applyFill="1" applyBorder="1" applyAlignment="1" applyProtection="1">
      <alignment horizontal="center" vertical="center"/>
    </xf>
    <xf numFmtId="0" fontId="47" fillId="40" borderId="39" xfId="169" applyFont="1" applyFill="1" applyBorder="1" applyAlignment="1" applyProtection="1">
      <alignment horizontal="center" vertical="center"/>
    </xf>
    <xf numFmtId="0" fontId="47" fillId="40" borderId="21" xfId="169" applyFont="1" applyFill="1" applyBorder="1" applyAlignment="1" applyProtection="1">
      <alignment horizontal="center" vertical="center"/>
    </xf>
    <xf numFmtId="0" fontId="51" fillId="36" borderId="35" xfId="169" applyFont="1" applyFill="1" applyBorder="1" applyAlignment="1" applyProtection="1">
      <alignment horizontal="center" vertical="center"/>
    </xf>
    <xf numFmtId="0" fontId="51" fillId="36" borderId="14" xfId="169" applyFont="1" applyFill="1" applyBorder="1" applyAlignment="1" applyProtection="1">
      <alignment horizontal="center" vertical="center"/>
    </xf>
    <xf numFmtId="0" fontId="52" fillId="0" borderId="33" xfId="169" applyFont="1" applyBorder="1" applyAlignment="1" applyProtection="1">
      <alignment horizontal="center" vertical="center"/>
    </xf>
    <xf numFmtId="0" fontId="52" fillId="0" borderId="34" xfId="169" applyFont="1" applyBorder="1" applyAlignment="1" applyProtection="1">
      <alignment horizontal="center" vertical="center"/>
    </xf>
    <xf numFmtId="0" fontId="52" fillId="36" borderId="18" xfId="169" applyFont="1" applyFill="1" applyBorder="1" applyAlignment="1" applyProtection="1">
      <alignment horizontal="center" vertical="center" wrapText="1"/>
    </xf>
    <xf numFmtId="0" fontId="52" fillId="36" borderId="18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35" xfId="0" applyFont="1" applyFill="1" applyBorder="1" applyAlignment="1" applyProtection="1">
      <alignment horizontal="center" vertical="center" wrapText="1"/>
    </xf>
    <xf numFmtId="0" fontId="52" fillId="37" borderId="18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2" fillId="37" borderId="18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1" fillId="0" borderId="15" xfId="169" applyFont="1" applyBorder="1" applyAlignment="1" applyProtection="1">
      <alignment horizontal="center" vertical="center" wrapText="1"/>
    </xf>
    <xf numFmtId="0" fontId="51" fillId="0" borderId="16" xfId="169" applyFont="1" applyBorder="1" applyAlignment="1" applyProtection="1">
      <alignment horizontal="center" vertical="center"/>
    </xf>
    <xf numFmtId="0" fontId="51" fillId="0" borderId="17" xfId="169" applyFont="1" applyBorder="1" applyAlignment="1" applyProtection="1">
      <alignment horizontal="center" vertical="center"/>
    </xf>
    <xf numFmtId="0" fontId="51" fillId="0" borderId="40" xfId="169" applyFont="1" applyBorder="1" applyAlignment="1" applyProtection="1">
      <alignment horizontal="center" vertical="center" wrapText="1"/>
    </xf>
    <xf numFmtId="0" fontId="51" fillId="0" borderId="18" xfId="169" applyFont="1" applyBorder="1" applyAlignment="1" applyProtection="1">
      <alignment horizontal="center" vertical="center"/>
    </xf>
    <xf numFmtId="0" fontId="51" fillId="0" borderId="14" xfId="169" applyFont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37" borderId="18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54" fillId="0" borderId="20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9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0" fillId="0" borderId="10" xfId="169" applyFont="1" applyBorder="1" applyAlignment="1">
      <alignment horizontal="left" vertical="top" wrapText="1"/>
    </xf>
    <xf numFmtId="0" fontId="51" fillId="39" borderId="12" xfId="169" applyFont="1" applyFill="1" applyBorder="1" applyAlignment="1">
      <alignment horizontal="center" vertical="center"/>
    </xf>
    <xf numFmtId="0" fontId="51" fillId="39" borderId="10" xfId="169" applyFont="1" applyFill="1" applyBorder="1" applyAlignment="1">
      <alignment horizontal="center" vertical="center"/>
    </xf>
    <xf numFmtId="0" fontId="52" fillId="37" borderId="43" xfId="0" applyFont="1" applyFill="1" applyBorder="1" applyAlignment="1">
      <alignment horizontal="center" vertical="center" wrapText="1"/>
    </xf>
    <xf numFmtId="0" fontId="52" fillId="37" borderId="41" xfId="0" applyFont="1" applyFill="1" applyBorder="1" applyAlignment="1">
      <alignment horizontal="center" vertical="center" wrapText="1"/>
    </xf>
    <xf numFmtId="0" fontId="52" fillId="37" borderId="44" xfId="0" applyFont="1" applyFill="1" applyBorder="1" applyAlignment="1">
      <alignment horizontal="center" vertical="center" wrapText="1"/>
    </xf>
    <xf numFmtId="0" fontId="51" fillId="0" borderId="15" xfId="169" applyFont="1" applyBorder="1" applyAlignment="1">
      <alignment horizontal="center" vertical="center" wrapText="1"/>
    </xf>
    <xf numFmtId="0" fontId="51" fillId="0" borderId="16" xfId="169" applyFont="1" applyBorder="1" applyAlignment="1">
      <alignment horizontal="center" vertical="center"/>
    </xf>
    <xf numFmtId="0" fontId="51" fillId="0" borderId="17" xfId="169" applyFont="1" applyBorder="1" applyAlignment="1">
      <alignment horizontal="center" vertical="center"/>
    </xf>
    <xf numFmtId="0" fontId="51" fillId="0" borderId="40" xfId="169" applyFont="1" applyBorder="1" applyAlignment="1">
      <alignment horizontal="center" vertical="center" wrapText="1"/>
    </xf>
    <xf numFmtId="0" fontId="51" fillId="0" borderId="18" xfId="169" applyFont="1" applyBorder="1" applyAlignment="1">
      <alignment horizontal="center" vertical="center"/>
    </xf>
    <xf numFmtId="0" fontId="51" fillId="0" borderId="14" xfId="169" applyFont="1" applyBorder="1" applyAlignment="1">
      <alignment horizontal="center" vertical="center"/>
    </xf>
    <xf numFmtId="0" fontId="51" fillId="39" borderId="13" xfId="169" applyFont="1" applyFill="1" applyBorder="1" applyAlignment="1">
      <alignment horizontal="center" vertical="center"/>
    </xf>
    <xf numFmtId="0" fontId="32" fillId="0" borderId="40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61" fillId="37" borderId="40" xfId="0" applyFont="1" applyFill="1" applyBorder="1" applyAlignment="1">
      <alignment vertical="top" wrapText="1"/>
    </xf>
    <xf numFmtId="0" fontId="61" fillId="37" borderId="18" xfId="0" applyFont="1" applyFill="1" applyBorder="1" applyAlignment="1">
      <alignment vertical="top" wrapText="1"/>
    </xf>
    <xf numFmtId="0" fontId="61" fillId="37" borderId="14" xfId="0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8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30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9999FF"/>
      <color rgb="FFFFCCFF"/>
      <color rgb="FFFF9966"/>
      <color rgb="FFFFCC99"/>
      <color rgb="FFFF6699"/>
      <color rgb="FFCCFFCC"/>
      <color rgb="FF99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554181</xdr:colOff>
      <xdr:row>1</xdr:row>
      <xdr:rowOff>1131558</xdr:rowOff>
    </xdr:from>
    <xdr:to>
      <xdr:col>13</xdr:col>
      <xdr:colOff>1065685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08D23A7-DAB6-4AAA-970D-1852FFE709CD}"/>
            </a:ext>
          </a:extLst>
        </xdr:cNvPr>
        <xdr:cNvGrpSpPr/>
      </xdr:nvGrpSpPr>
      <xdr:grpSpPr>
        <a:xfrm>
          <a:off x="27006467" y="1594201"/>
          <a:ext cx="6389789" cy="303222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69BC1F7-D0DB-4CF9-89FA-EA3C42FD2C9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C7BA7612-E584-4C2C-A375-080AF008043A}"/>
              </a:ext>
            </a:extLst>
          </xdr:cNvPr>
          <xdr:cNvGrpSpPr/>
        </xdr:nvGrpSpPr>
        <xdr:grpSpPr>
          <a:xfrm>
            <a:off x="25431454" y="849725"/>
            <a:ext cx="4773333" cy="514041"/>
            <a:chOff x="20809325" y="530440"/>
            <a:chExt cx="223555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4053533-F6D1-4DCD-8398-EC7F56613C9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A01A0EB-0FFB-4358-9604-742C071FE9AB}"/>
                </a:ext>
              </a:extLst>
            </xdr:cNvPr>
            <xdr:cNvSpPr/>
          </xdr:nvSpPr>
          <xdr:spPr>
            <a:xfrm>
              <a:off x="21761824" y="530440"/>
              <a:ext cx="12830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9D3C389F-0593-4496-AE34-D030E114F015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C364097-36D7-45DF-9A2F-0DB88A64E57C}"/>
              </a:ext>
            </a:extLst>
          </xdr:cNvPr>
          <xdr:cNvGrpSpPr/>
        </xdr:nvGrpSpPr>
        <xdr:grpSpPr>
          <a:xfrm>
            <a:off x="25407432" y="1584070"/>
            <a:ext cx="4855005" cy="514041"/>
            <a:chOff x="20809325" y="530440"/>
            <a:chExt cx="227366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4A82CB0-54A4-47BA-A0DA-3825096D3C8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377FC27-C0A4-4700-AE90-7BC91403244C}"/>
                </a:ext>
              </a:extLst>
            </xdr:cNvPr>
            <xdr:cNvSpPr/>
          </xdr:nvSpPr>
          <xdr:spPr>
            <a:xfrm>
              <a:off x="21761823" y="530440"/>
              <a:ext cx="132116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4788F9C-1003-4986-AAEB-15708FFAA9D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B0AD0B8-AE95-4978-ABDD-720C5D786460}"/>
              </a:ext>
            </a:extLst>
          </xdr:cNvPr>
          <xdr:cNvGrpSpPr/>
        </xdr:nvGrpSpPr>
        <xdr:grpSpPr>
          <a:xfrm>
            <a:off x="25407436" y="2326559"/>
            <a:ext cx="4899510" cy="513770"/>
            <a:chOff x="20809325" y="534306"/>
            <a:chExt cx="229455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EAEF50A-BED7-4376-907A-1D077F573EF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C7B5143-F175-4C58-9C05-81ABADD628F2}"/>
                </a:ext>
              </a:extLst>
            </xdr:cNvPr>
            <xdr:cNvSpPr/>
          </xdr:nvSpPr>
          <xdr:spPr>
            <a:xfrm>
              <a:off x="21761821" y="534306"/>
              <a:ext cx="134205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DB50E293-D879-499E-9A9C-9F8CFA2CADE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2553515</xdr:colOff>
      <xdr:row>1</xdr:row>
      <xdr:rowOff>1037919</xdr:rowOff>
    </xdr:from>
    <xdr:to>
      <xdr:col>5</xdr:col>
      <xdr:colOff>0</xdr:colOff>
      <xdr:row>4</xdr:row>
      <xdr:rowOff>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DE49A102-5AEF-4111-BE0C-C918F3C0AFDC}"/>
            </a:ext>
          </a:extLst>
        </xdr:cNvPr>
        <xdr:cNvSpPr/>
      </xdr:nvSpPr>
      <xdr:spPr>
        <a:xfrm>
          <a:off x="5722742" y="1505510"/>
          <a:ext cx="5222349" cy="2754763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法人格込みで会社名を入力してください。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会社名をフリガナで入力してください。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法人格不要です。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申請年月日：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へメール申請した日付を入力してください。</a:t>
          </a:r>
        </a:p>
      </xdr:txBody>
    </xdr:sp>
    <xdr:clientData/>
  </xdr:twoCellAnchor>
  <xdr:twoCellAnchor>
    <xdr:from>
      <xdr:col>9</xdr:col>
      <xdr:colOff>1156854</xdr:colOff>
      <xdr:row>1</xdr:row>
      <xdr:rowOff>1234787</xdr:rowOff>
    </xdr:from>
    <xdr:to>
      <xdr:col>10</xdr:col>
      <xdr:colOff>1749136</xdr:colOff>
      <xdr:row>4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0DD13B9-9F18-4295-BEB7-3A32592F1B2C}"/>
            </a:ext>
          </a:extLst>
        </xdr:cNvPr>
        <xdr:cNvSpPr/>
      </xdr:nvSpPr>
      <xdr:spPr>
        <a:xfrm>
          <a:off x="22215763" y="1702378"/>
          <a:ext cx="5216237" cy="2557895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エラー表示欄：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入力内容に不備があった場合、自動で表示されます。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表示された場合は、表示内容の通りに修正してください。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1589809</xdr:colOff>
      <xdr:row>16</xdr:row>
      <xdr:rowOff>541192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CB6839D3-D1AE-4177-81D3-60FD8D3A3E66}"/>
            </a:ext>
          </a:extLst>
        </xdr:cNvPr>
        <xdr:cNvSpPr/>
      </xdr:nvSpPr>
      <xdr:spPr>
        <a:xfrm>
          <a:off x="3169227" y="8122227"/>
          <a:ext cx="4689764" cy="2255692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種別：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設備区分・製造事業者名・製造事業者名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474519</xdr:colOff>
      <xdr:row>13</xdr:row>
      <xdr:rowOff>0</xdr:rowOff>
    </xdr:from>
    <xdr:to>
      <xdr:col>7</xdr:col>
      <xdr:colOff>0</xdr:colOff>
      <xdr:row>16</xdr:row>
      <xdr:rowOff>541192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DBD4E009-6425-4C86-BD21-8589AF66FBD4}"/>
            </a:ext>
          </a:extLst>
        </xdr:cNvPr>
        <xdr:cNvSpPr/>
      </xdr:nvSpPr>
      <xdr:spPr>
        <a:xfrm>
          <a:off x="9081655" y="8122227"/>
          <a:ext cx="6539345" cy="2255692"/>
        </a:xfrm>
        <a:prstGeom prst="wedgeRoundRectCallout">
          <a:avLst>
            <a:gd name="adj1" fmla="val -1272"/>
            <a:gd name="adj2" fmla="val -6164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カタログ（仕様書）記載の「製品名」を入力してください。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カタログ（仕様書）記載の「型番」を入力してください。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1066800</xdr:colOff>
      <xdr:row>17</xdr:row>
      <xdr:rowOff>0</xdr:rowOff>
    </xdr:from>
    <xdr:to>
      <xdr:col>11</xdr:col>
      <xdr:colOff>0</xdr:colOff>
      <xdr:row>20</xdr:row>
      <xdr:rowOff>148937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4B4A5B53-37FB-4480-A4CC-36FD5A20A10D}"/>
            </a:ext>
          </a:extLst>
        </xdr:cNvPr>
        <xdr:cNvSpPr/>
      </xdr:nvSpPr>
      <xdr:spPr>
        <a:xfrm>
          <a:off x="22125709" y="10408227"/>
          <a:ext cx="5514109" cy="1863437"/>
        </a:xfrm>
        <a:prstGeom prst="wedgeRoundRectCallout">
          <a:avLst>
            <a:gd name="adj1" fmla="val 32252"/>
            <a:gd name="adj2" fmla="val -18544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最高出口温度（℃）：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カタログ（仕様書）記載の最高出口温度を整数で入力してください。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温水ヒートポンプの場合、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45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℃以上であることをご確認ください。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557645</xdr:colOff>
      <xdr:row>20</xdr:row>
      <xdr:rowOff>519545</xdr:rowOff>
    </xdr:from>
    <xdr:to>
      <xdr:col>13</xdr:col>
      <xdr:colOff>207818</xdr:colOff>
      <xdr:row>25</xdr:row>
      <xdr:rowOff>481446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A79350BC-2967-471D-9170-B535D9F0CD9E}"/>
            </a:ext>
          </a:extLst>
        </xdr:cNvPr>
        <xdr:cNvSpPr/>
      </xdr:nvSpPr>
      <xdr:spPr>
        <a:xfrm>
          <a:off x="26240509" y="12642272"/>
          <a:ext cx="5521036" cy="2819401"/>
        </a:xfrm>
        <a:prstGeom prst="wedgeRoundRectCallout">
          <a:avLst>
            <a:gd name="adj1" fmla="val 4291"/>
            <a:gd name="adj2" fmla="val -21686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加熱能力（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カタログ（仕様書）記載の加熱能力を入力してください。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カタログ（仕様書）記載の消費電力を入力してください。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343716</xdr:colOff>
      <xdr:row>13</xdr:row>
      <xdr:rowOff>51954</xdr:rowOff>
    </xdr:from>
    <xdr:to>
      <xdr:col>15</xdr:col>
      <xdr:colOff>0</xdr:colOff>
      <xdr:row>16</xdr:row>
      <xdr:rowOff>127288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83D2C00F-C6D4-4BAC-8F49-1DF98B90F92F}"/>
            </a:ext>
          </a:extLst>
        </xdr:cNvPr>
        <xdr:cNvSpPr/>
      </xdr:nvSpPr>
      <xdr:spPr>
        <a:xfrm>
          <a:off x="29940489" y="8174181"/>
          <a:ext cx="5527147" cy="1789834"/>
        </a:xfrm>
        <a:prstGeom prst="wedgeRoundRectCallout">
          <a:avLst>
            <a:gd name="adj1" fmla="val 23320"/>
            <a:gd name="adj2" fmla="val -7106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性能値（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が自動で表示されます。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基準値を満たしていることをご確認ください。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506507</xdr:colOff>
      <xdr:row>13</xdr:row>
      <xdr:rowOff>0</xdr:rowOff>
    </xdr:from>
    <xdr:to>
      <xdr:col>16</xdr:col>
      <xdr:colOff>4485409</xdr:colOff>
      <xdr:row>16</xdr:row>
      <xdr:rowOff>541195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7B940D3F-040C-4FE3-82DE-1FDC1A121D56}"/>
            </a:ext>
          </a:extLst>
        </xdr:cNvPr>
        <xdr:cNvSpPr/>
      </xdr:nvSpPr>
      <xdr:spPr>
        <a:xfrm>
          <a:off x="35974143" y="8122227"/>
          <a:ext cx="5554857" cy="2255695"/>
        </a:xfrm>
        <a:prstGeom prst="wedgeRoundRectCallout">
          <a:avLst>
            <a:gd name="adj1" fmla="val -37855"/>
            <a:gd name="adj2" fmla="val -6437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希望小売価格（万円）：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単位に注意して入力してください。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文字以内で記入してください。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374073</xdr:colOff>
      <xdr:row>19</xdr:row>
      <xdr:rowOff>0</xdr:rowOff>
    </xdr:from>
    <xdr:to>
      <xdr:col>18</xdr:col>
      <xdr:colOff>0</xdr:colOff>
      <xdr:row>20</xdr:row>
      <xdr:rowOff>453736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72C0EC46-AF7D-476A-8AC1-D2BB1DF9B74F}"/>
            </a:ext>
          </a:extLst>
        </xdr:cNvPr>
        <xdr:cNvSpPr/>
      </xdr:nvSpPr>
      <xdr:spPr>
        <a:xfrm>
          <a:off x="37417664" y="11551227"/>
          <a:ext cx="6864927" cy="1025236"/>
        </a:xfrm>
        <a:prstGeom prst="wedgeRoundRectCallout">
          <a:avLst>
            <a:gd name="adj1" fmla="val 40074"/>
            <a:gd name="adj2" fmla="val -4082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省エネ量（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kl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入力された情報に基づいて、型番に対する省エネ量が自動で表示されます。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658091</xdr:colOff>
      <xdr:row>14</xdr:row>
      <xdr:rowOff>0</xdr:rowOff>
    </xdr:from>
    <xdr:to>
      <xdr:col>9</xdr:col>
      <xdr:colOff>2510321</xdr:colOff>
      <xdr:row>16</xdr:row>
      <xdr:rowOff>330776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9D135016-30EC-4A19-A453-9C25082F13FA}"/>
            </a:ext>
          </a:extLst>
        </xdr:cNvPr>
        <xdr:cNvSpPr/>
      </xdr:nvSpPr>
      <xdr:spPr>
        <a:xfrm>
          <a:off x="16279091" y="8693727"/>
          <a:ext cx="7290139" cy="1473776"/>
        </a:xfrm>
        <a:prstGeom prst="wedgeRoundRectCallout">
          <a:avLst>
            <a:gd name="adj1" fmla="val -32065"/>
            <a:gd name="adj2" fmla="val -9797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「熱源／方式」をプルダウンで選択してください。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その後、測定条件①②をプルダウンで選択してください。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「熱源／方式」によって、測定条件は異なりますのでご注意ください。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554181</xdr:colOff>
      <xdr:row>1</xdr:row>
      <xdr:rowOff>1131558</xdr:rowOff>
    </xdr:from>
    <xdr:to>
      <xdr:col>13</xdr:col>
      <xdr:colOff>1065685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7006467" y="1594201"/>
          <a:ext cx="6389789" cy="3032228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7" y="849725"/>
            <a:ext cx="4872562" cy="514041"/>
            <a:chOff x="20809325" y="530440"/>
            <a:chExt cx="2282027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32952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7" y="1584070"/>
            <a:ext cx="4957186" cy="514041"/>
            <a:chOff x="20809325" y="530440"/>
            <a:chExt cx="2321518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36902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7" y="2326559"/>
            <a:ext cx="5003306" cy="513770"/>
            <a:chOff x="20809325" y="534306"/>
            <a:chExt cx="2343164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3906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温水ヒートポンプ／基準値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38</xdr:row>
      <xdr:rowOff>156210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708141-389D-4717-B8A8-A5268E1A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6172200" cy="6156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E0C3-72D7-482E-85E3-FA289C6C5FA1}">
  <sheetPr>
    <tabColor rgb="FFFFFFCC"/>
    <pageSetUpPr fitToPage="1"/>
  </sheetPr>
  <dimension ref="A1:AO63"/>
  <sheetViews>
    <sheetView tabSelected="1" view="pageBreakPreview" zoomScale="70" zoomScaleNormal="70" zoomScaleSheetLayoutView="70" zoomScalePageLayoutView="55" workbookViewId="0">
      <selection sqref="A1:G1"/>
    </sheetView>
  </sheetViews>
  <sheetFormatPr defaultColWidth="9" defaultRowHeight="12" outlineLevelCol="1"/>
  <cols>
    <col min="1" max="1" width="12.5" style="165" customWidth="1"/>
    <col min="2" max="2" width="29" style="165" bestFit="1" customWidth="1"/>
    <col min="3" max="3" width="40.625" style="10" customWidth="1"/>
    <col min="4" max="8" width="30.625" style="10" customWidth="1"/>
    <col min="9" max="9" width="50.625" style="10" customWidth="1"/>
    <col min="10" max="10" width="60.625" style="10" customWidth="1"/>
    <col min="11" max="15" width="25.625" style="10" customWidth="1"/>
    <col min="16" max="16" width="20.625" style="10" customWidth="1"/>
    <col min="17" max="17" width="75.625" style="10" customWidth="1"/>
    <col min="18" max="18" width="25.625" style="10" customWidth="1"/>
    <col min="19" max="19" width="25.625" style="10" hidden="1" customWidth="1" outlineLevel="1"/>
    <col min="20" max="20" width="25.625" style="166" hidden="1" customWidth="1" outlineLevel="1"/>
    <col min="21" max="23" width="19.25" style="10" hidden="1" customWidth="1" outlineLevel="1"/>
    <col min="24" max="26" width="34" style="10" hidden="1" customWidth="1" outlineLevel="1"/>
    <col min="27" max="28" width="16.125" style="10" hidden="1" customWidth="1" outlineLevel="1"/>
    <col min="29" max="29" width="20.25" style="10" hidden="1" customWidth="1" outlineLevel="1"/>
    <col min="30" max="30" width="32.25" style="10" customWidth="1" collapsed="1"/>
    <col min="31" max="31" width="16" style="10" customWidth="1"/>
    <col min="32" max="32" width="22.125" style="10" customWidth="1"/>
    <col min="33" max="33" width="19" style="10" customWidth="1"/>
    <col min="34" max="34" width="17.625" style="10" customWidth="1"/>
    <col min="35" max="35" width="40.625" style="10" customWidth="1"/>
    <col min="36" max="36" width="10.625" style="10" customWidth="1"/>
    <col min="37" max="37" width="20.625" style="10" customWidth="1"/>
    <col min="38" max="41" width="9" style="10" customWidth="1"/>
    <col min="42" max="16384" width="9" style="10"/>
  </cols>
  <sheetData>
    <row r="1" spans="1:34" ht="36.75" customHeight="1">
      <c r="A1" s="172" t="s">
        <v>49</v>
      </c>
      <c r="B1" s="173"/>
      <c r="C1" s="173"/>
      <c r="D1" s="173"/>
      <c r="E1" s="173"/>
      <c r="F1" s="173"/>
      <c r="G1" s="174"/>
      <c r="I1" s="188" t="s">
        <v>15</v>
      </c>
      <c r="J1" s="189"/>
      <c r="K1" s="81"/>
      <c r="L1" s="81"/>
      <c r="M1" s="175"/>
      <c r="N1" s="175"/>
      <c r="O1" s="175"/>
      <c r="P1" s="175"/>
      <c r="S1" s="130" t="s">
        <v>61</v>
      </c>
      <c r="T1" s="131">
        <v>44257</v>
      </c>
    </row>
    <row r="2" spans="1:34" ht="110.1" customHeight="1">
      <c r="A2" s="176" t="s">
        <v>20</v>
      </c>
      <c r="B2" s="177"/>
      <c r="C2" s="178"/>
      <c r="D2" s="179"/>
      <c r="E2" s="132" t="s">
        <v>30</v>
      </c>
      <c r="F2" s="180"/>
      <c r="G2" s="181"/>
      <c r="I2" s="45" t="s">
        <v>13</v>
      </c>
      <c r="J2" s="99" t="s">
        <v>31</v>
      </c>
      <c r="K2" s="51"/>
      <c r="L2" s="51"/>
      <c r="M2" s="48"/>
      <c r="N2" s="51"/>
      <c r="O2" s="51"/>
      <c r="P2" s="51"/>
      <c r="Q2" s="133"/>
      <c r="R2" s="133"/>
      <c r="S2" s="133"/>
      <c r="T2" s="133"/>
      <c r="U2" s="134"/>
      <c r="V2" s="134"/>
      <c r="W2" s="134"/>
      <c r="X2" s="134"/>
      <c r="Y2" s="134"/>
      <c r="Z2" s="134"/>
      <c r="AA2" s="134"/>
    </row>
    <row r="3" spans="1:34" ht="110.1" customHeight="1">
      <c r="A3" s="182" t="s">
        <v>42</v>
      </c>
      <c r="B3" s="182"/>
      <c r="C3" s="182"/>
      <c r="D3" s="182"/>
      <c r="E3" s="182"/>
      <c r="F3" s="135" t="s">
        <v>28</v>
      </c>
      <c r="G3" s="136"/>
      <c r="I3" s="45" t="s">
        <v>14</v>
      </c>
      <c r="J3" s="99" t="s">
        <v>32</v>
      </c>
      <c r="K3" s="51"/>
      <c r="L3" s="51"/>
      <c r="M3" s="48"/>
      <c r="N3" s="51"/>
      <c r="O3" s="51"/>
      <c r="P3" s="51"/>
      <c r="Q3" s="137"/>
      <c r="R3" s="137"/>
      <c r="S3" s="138" t="s">
        <v>62</v>
      </c>
      <c r="T3" s="137"/>
      <c r="AA3" s="134"/>
    </row>
    <row r="4" spans="1:34" ht="110.1" customHeight="1" thickBot="1">
      <c r="A4" s="182"/>
      <c r="B4" s="182"/>
      <c r="C4" s="182"/>
      <c r="D4" s="182"/>
      <c r="E4" s="182"/>
      <c r="F4" s="139" t="s">
        <v>29</v>
      </c>
      <c r="G4" s="139">
        <f>COUNTIF($C$13:$C$62,"温水ヒートポンプ")</f>
        <v>0</v>
      </c>
      <c r="I4" s="46" t="s">
        <v>37</v>
      </c>
      <c r="J4" s="100" t="s">
        <v>41</v>
      </c>
      <c r="K4" s="51"/>
      <c r="L4" s="51"/>
      <c r="M4" s="49"/>
      <c r="N4" s="51"/>
      <c r="O4" s="51"/>
      <c r="P4" s="51"/>
      <c r="Q4" s="133"/>
      <c r="R4" s="133"/>
      <c r="S4" s="133"/>
      <c r="T4" s="133"/>
      <c r="AA4" s="134"/>
    </row>
    <row r="5" spans="1:34" s="11" customFormat="1" ht="25.5" customHeight="1" thickBot="1">
      <c r="A5" s="1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</row>
    <row r="6" spans="1:34" s="12" customFormat="1" ht="36" customHeight="1">
      <c r="A6" s="18" t="s">
        <v>18</v>
      </c>
      <c r="B6" s="61">
        <f>COLUMN()-1</f>
        <v>1</v>
      </c>
      <c r="C6" s="61">
        <f>COLUMN()-1</f>
        <v>2</v>
      </c>
      <c r="D6" s="183">
        <v>3</v>
      </c>
      <c r="E6" s="184"/>
      <c r="F6" s="61">
        <f>COLUMN()-2</f>
        <v>4</v>
      </c>
      <c r="G6" s="61">
        <f t="shared" ref="G6:S6" si="0">COLUMN()-2</f>
        <v>5</v>
      </c>
      <c r="H6" s="73">
        <f t="shared" si="0"/>
        <v>6</v>
      </c>
      <c r="I6" s="73">
        <f t="shared" si="0"/>
        <v>7</v>
      </c>
      <c r="J6" s="73">
        <f t="shared" si="0"/>
        <v>8</v>
      </c>
      <c r="K6" s="73">
        <f t="shared" si="0"/>
        <v>9</v>
      </c>
      <c r="L6" s="61">
        <f t="shared" si="0"/>
        <v>10</v>
      </c>
      <c r="M6" s="73">
        <f t="shared" si="0"/>
        <v>11</v>
      </c>
      <c r="N6" s="73">
        <f t="shared" si="0"/>
        <v>12</v>
      </c>
      <c r="O6" s="73">
        <f t="shared" si="0"/>
        <v>13</v>
      </c>
      <c r="P6" s="73">
        <f t="shared" si="0"/>
        <v>14</v>
      </c>
      <c r="Q6" s="73">
        <f t="shared" si="0"/>
        <v>15</v>
      </c>
      <c r="R6" s="60">
        <f t="shared" si="0"/>
        <v>16</v>
      </c>
      <c r="S6" s="170">
        <f t="shared" si="0"/>
        <v>17</v>
      </c>
      <c r="T6" s="171"/>
      <c r="U6" s="143"/>
      <c r="V6" s="143"/>
      <c r="W6" s="143"/>
      <c r="X6" s="143"/>
      <c r="Y6" s="143"/>
      <c r="Z6" s="143"/>
    </row>
    <row r="7" spans="1:34" s="12" customFormat="1" ht="39">
      <c r="A7" s="19" t="s">
        <v>6</v>
      </c>
      <c r="B7" s="62" t="s">
        <v>7</v>
      </c>
      <c r="C7" s="62" t="s">
        <v>7</v>
      </c>
      <c r="D7" s="185" t="s">
        <v>7</v>
      </c>
      <c r="E7" s="186"/>
      <c r="F7" s="62" t="s">
        <v>7</v>
      </c>
      <c r="G7" s="62" t="s">
        <v>7</v>
      </c>
      <c r="H7" s="63" t="s">
        <v>8</v>
      </c>
      <c r="I7" s="63" t="s">
        <v>8</v>
      </c>
      <c r="J7" s="63" t="s">
        <v>8</v>
      </c>
      <c r="K7" s="63" t="s">
        <v>8</v>
      </c>
      <c r="L7" s="62" t="s">
        <v>7</v>
      </c>
      <c r="M7" s="63" t="s">
        <v>8</v>
      </c>
      <c r="N7" s="63" t="s">
        <v>8</v>
      </c>
      <c r="O7" s="63" t="s">
        <v>8</v>
      </c>
      <c r="P7" s="63" t="s">
        <v>8</v>
      </c>
      <c r="Q7" s="63" t="s">
        <v>8</v>
      </c>
      <c r="R7" s="64" t="s">
        <v>8</v>
      </c>
      <c r="S7" s="187" t="s">
        <v>43</v>
      </c>
      <c r="T7" s="170"/>
      <c r="U7" s="143"/>
      <c r="V7" s="143"/>
      <c r="W7" s="143"/>
      <c r="X7" s="143"/>
      <c r="Y7" s="143"/>
      <c r="Z7" s="143"/>
    </row>
    <row r="8" spans="1:34" s="12" customFormat="1" ht="31.5" customHeight="1" thickBot="1">
      <c r="A8" s="34" t="s">
        <v>27</v>
      </c>
      <c r="B8" s="36" t="s">
        <v>19</v>
      </c>
      <c r="C8" s="35" t="s">
        <v>10</v>
      </c>
      <c r="D8" s="36" t="s">
        <v>19</v>
      </c>
      <c r="E8" s="36" t="s">
        <v>19</v>
      </c>
      <c r="F8" s="35" t="s">
        <v>10</v>
      </c>
      <c r="G8" s="35" t="s">
        <v>10</v>
      </c>
      <c r="H8" s="35" t="s">
        <v>10</v>
      </c>
      <c r="I8" s="35" t="s">
        <v>10</v>
      </c>
      <c r="J8" s="35" t="s">
        <v>10</v>
      </c>
      <c r="K8" s="35" t="s">
        <v>10</v>
      </c>
      <c r="L8" s="35" t="s">
        <v>10</v>
      </c>
      <c r="M8" s="35" t="s">
        <v>10</v>
      </c>
      <c r="N8" s="36" t="s">
        <v>19</v>
      </c>
      <c r="O8" s="36" t="s">
        <v>19</v>
      </c>
      <c r="P8" s="37" t="s">
        <v>11</v>
      </c>
      <c r="Q8" s="37" t="s">
        <v>11</v>
      </c>
      <c r="R8" s="75" t="s">
        <v>19</v>
      </c>
      <c r="S8" s="170" t="s">
        <v>44</v>
      </c>
      <c r="T8" s="171"/>
      <c r="U8" s="143"/>
      <c r="V8" s="143"/>
      <c r="W8" s="143"/>
      <c r="X8" s="143"/>
      <c r="Y8" s="143"/>
      <c r="Z8" s="143"/>
    </row>
    <row r="9" spans="1:34" s="12" customFormat="1" ht="35.25" customHeight="1">
      <c r="A9" s="192" t="s">
        <v>9</v>
      </c>
      <c r="B9" s="194" t="s">
        <v>22</v>
      </c>
      <c r="C9" s="194" t="s">
        <v>12</v>
      </c>
      <c r="D9" s="195" t="s">
        <v>20</v>
      </c>
      <c r="E9" s="194" t="s">
        <v>47</v>
      </c>
      <c r="F9" s="195" t="s">
        <v>0</v>
      </c>
      <c r="G9" s="195" t="s">
        <v>2</v>
      </c>
      <c r="H9" s="197" t="s">
        <v>59</v>
      </c>
      <c r="I9" s="197" t="s">
        <v>58</v>
      </c>
      <c r="J9" s="197" t="s">
        <v>68</v>
      </c>
      <c r="K9" s="197" t="s">
        <v>52</v>
      </c>
      <c r="L9" s="190" t="s">
        <v>23</v>
      </c>
      <c r="M9" s="198" t="s">
        <v>24</v>
      </c>
      <c r="N9" s="200" t="s">
        <v>35</v>
      </c>
      <c r="O9" s="201" t="s">
        <v>36</v>
      </c>
      <c r="P9" s="197" t="s">
        <v>40</v>
      </c>
      <c r="Q9" s="200" t="s">
        <v>1</v>
      </c>
      <c r="R9" s="200" t="s">
        <v>89</v>
      </c>
      <c r="S9" s="202" t="s">
        <v>45</v>
      </c>
      <c r="T9" s="205" t="s">
        <v>46</v>
      </c>
      <c r="U9" s="144"/>
      <c r="V9" s="144"/>
      <c r="W9" s="144"/>
      <c r="X9" s="144"/>
      <c r="Y9" s="144"/>
      <c r="Z9" s="144"/>
    </row>
    <row r="10" spans="1:34" s="12" customFormat="1" ht="27" customHeight="1">
      <c r="A10" s="192"/>
      <c r="B10" s="195"/>
      <c r="C10" s="195"/>
      <c r="D10" s="195"/>
      <c r="E10" s="195"/>
      <c r="F10" s="195"/>
      <c r="G10" s="195"/>
      <c r="H10" s="198"/>
      <c r="I10" s="200"/>
      <c r="J10" s="200"/>
      <c r="K10" s="200"/>
      <c r="L10" s="191"/>
      <c r="M10" s="199"/>
      <c r="N10" s="200"/>
      <c r="O10" s="208"/>
      <c r="P10" s="200"/>
      <c r="Q10" s="200"/>
      <c r="R10" s="200"/>
      <c r="S10" s="203"/>
      <c r="T10" s="206"/>
      <c r="U10" s="143"/>
      <c r="V10" s="143"/>
      <c r="W10" s="143"/>
      <c r="X10" s="143"/>
      <c r="Y10" s="143"/>
      <c r="Z10" s="143"/>
    </row>
    <row r="11" spans="1:34" s="12" customFormat="1" ht="19.5">
      <c r="A11" s="193"/>
      <c r="B11" s="196"/>
      <c r="C11" s="196"/>
      <c r="D11" s="196"/>
      <c r="E11" s="196"/>
      <c r="F11" s="196"/>
      <c r="G11" s="196"/>
      <c r="H11" s="199"/>
      <c r="I11" s="201"/>
      <c r="J11" s="201"/>
      <c r="K11" s="121" t="s">
        <v>3</v>
      </c>
      <c r="L11" s="62" t="s">
        <v>3</v>
      </c>
      <c r="M11" s="121" t="s">
        <v>3</v>
      </c>
      <c r="N11" s="201"/>
      <c r="O11" s="121" t="s">
        <v>26</v>
      </c>
      <c r="P11" s="201"/>
      <c r="Q11" s="201"/>
      <c r="R11" s="201"/>
      <c r="S11" s="204"/>
      <c r="T11" s="207"/>
      <c r="U11" s="143"/>
      <c r="V11" s="143"/>
      <c r="W11" s="143"/>
      <c r="X11" s="143"/>
      <c r="Y11" s="143"/>
      <c r="Z11" s="143"/>
    </row>
    <row r="12" spans="1:34" s="12" customFormat="1" ht="45" customHeight="1">
      <c r="A12" s="20" t="s">
        <v>5</v>
      </c>
      <c r="B12" s="21" t="s">
        <v>34</v>
      </c>
      <c r="C12" s="21" t="s">
        <v>48</v>
      </c>
      <c r="D12" s="22" t="s">
        <v>80</v>
      </c>
      <c r="E12" s="22" t="s">
        <v>79</v>
      </c>
      <c r="F12" s="23" t="s">
        <v>25</v>
      </c>
      <c r="G12" s="23" t="s">
        <v>4</v>
      </c>
      <c r="H12" s="32" t="s">
        <v>50</v>
      </c>
      <c r="I12" s="98" t="s">
        <v>88</v>
      </c>
      <c r="J12" s="32" t="s">
        <v>67</v>
      </c>
      <c r="K12" s="71">
        <v>65</v>
      </c>
      <c r="L12" s="107">
        <v>101</v>
      </c>
      <c r="M12" s="107">
        <v>25</v>
      </c>
      <c r="N12" s="92">
        <v>3.79</v>
      </c>
      <c r="O12" s="93">
        <v>4.04</v>
      </c>
      <c r="P12" s="55">
        <v>3500</v>
      </c>
      <c r="Q12" s="57"/>
      <c r="R12" s="76"/>
      <c r="S12" s="145"/>
      <c r="T12" s="115"/>
      <c r="U12" s="146"/>
      <c r="V12" s="115" t="s">
        <v>64</v>
      </c>
      <c r="W12" s="115" t="s">
        <v>63</v>
      </c>
      <c r="X12" s="115" t="s">
        <v>65</v>
      </c>
      <c r="Y12" s="115" t="s">
        <v>66</v>
      </c>
      <c r="Z12" s="115" t="s">
        <v>69</v>
      </c>
      <c r="AA12" s="115" t="s">
        <v>16</v>
      </c>
      <c r="AB12" s="116" t="s">
        <v>17</v>
      </c>
      <c r="AC12" s="116" t="s">
        <v>33</v>
      </c>
    </row>
    <row r="13" spans="1:34" s="12" customFormat="1" ht="45" customHeight="1">
      <c r="A13" s="122">
        <f>ROW()-12</f>
        <v>1</v>
      </c>
      <c r="B13" s="123" t="str">
        <f>IF($C13="","","産業用ヒートポンプ")</f>
        <v/>
      </c>
      <c r="C13" s="147"/>
      <c r="D13" s="25" t="str">
        <f>IF($B13&lt;&gt;"",$C$2,"")</f>
        <v/>
      </c>
      <c r="E13" s="25" t="str">
        <f>IF($B13&lt;&gt;"",$F$2,"")</f>
        <v/>
      </c>
      <c r="F13" s="52"/>
      <c r="G13" s="148"/>
      <c r="H13" s="149"/>
      <c r="I13" s="150"/>
      <c r="J13" s="151" t="s">
        <v>91</v>
      </c>
      <c r="K13" s="152"/>
      <c r="L13" s="153"/>
      <c r="M13" s="153"/>
      <c r="N13" s="94" t="str">
        <f>IF($Z13="","",$Z13)</f>
        <v/>
      </c>
      <c r="O13" s="127" t="str">
        <f>IF(OR($L13="",$M13=""),"",ROUND($L13/$M13,2))</f>
        <v/>
      </c>
      <c r="P13" s="154"/>
      <c r="Q13" s="155"/>
      <c r="R13" s="103" t="str">
        <f>IF($L13="","",(($L13*26.545)-($L13*1365*(3.6/1000)))*0.0258)</f>
        <v/>
      </c>
      <c r="S13" s="101" t="str">
        <f>IF(AND($AA13=0,$AB13=1,$AC13=0),プルダウン!$A$6,"")</f>
        <v/>
      </c>
      <c r="T13" s="102" t="str">
        <f>IF(AND($AA13=0,$AB13=1,$AC13=0),プルダウン!$B$6,"")</f>
        <v/>
      </c>
      <c r="U13" s="70"/>
      <c r="V13" s="120" t="str">
        <f>IF($H13="","",IF($H13="水熱源／循環式",1,IF($H13="水熱源／一過式",2,IF($H13="水・空気両熱源／循環式",3,IF($H13="水・空気両熱源／一過式",4)))))</f>
        <v/>
      </c>
      <c r="W13" s="117" t="str" cm="1">
        <f t="array" ref="W13">IFERROR(IF($I13="","",_xlfn.IFS($I13="温水出口温度：45℃以上～65℃未満
温水入出口温度差：5℃～10℃",1,$I13="温水出口温度：65℃以上～75℃未満
温水入出口温度差：5℃～10℃",2,$I13="温水出口温度：75℃以上～90℃未満
温水入出口温度差：5℃～10℃",3,$I13="温水出口温度：90℃以上
温水入出口温度差：5℃～10℃",4,$I13="温水出口温度：65℃以上～75℃未満
温水入出口温度差：48℃以上",5)),"")</f>
        <v/>
      </c>
      <c r="X13" s="118" t="str">
        <f>IF(OR($V13="",$W13=""),"",IF(AND($V13=1,$W13=1),"熱源水入口温度：12℃以上～22℃未満",IF(AND($V13=1,$W13=2),"熱源水入口温度：0℃以下",IF(AND($V13=1,$W13=3),"熱源水入口温度：30℃以上～40℃未満",IF(AND($V13=1,$W13=4),"熱源水入口温度：12℃以上～22℃未満",IF(AND($V13=2,$W13=1),"熱源水入口温度：12℃以上～22℃未満",IF(AND($V13=2,$W13=5),"熱源水入口温度：12℃以上～22℃未満",IF(AND($V13=3,$W13=3),"熱源水入口温度：12℃以上～22℃未満",IF(AND($V13=4,$W13=5),"熱源水入口温度：12℃以上～22℃未満")))))))))</f>
        <v/>
      </c>
      <c r="Y13" s="118" t="str" cm="1">
        <f t="array" ref="Y13">IFERROR(_xlfn.IFS(AND($V13=1,$W13=2,$X13&lt;&gt;""),"熱源水入口温度：12℃以上～22℃未満",AND($V13=2,$W13=5,$X13&lt;&gt;""),"熱源水入口温度：50℃以上"),"")</f>
        <v/>
      </c>
      <c r="Z13" s="118" t="str">
        <f>IF($L13="","",IF(AND($V13=1,W13=1,$L13&gt;100),VALUE(3.79),IF(AND($V13=1,W13=2,$J13="熱源水入口温度：0℃以下",$L13&gt;100),VALUE(2.75),IF(AND($V13=1,W13=2,$J13="熱源水入口温度：12℃以上～22℃未満",$L13&lt;=100),VALUE(2.88),IF(AND($V13=1,W13=2,$J13="熱源水入口温度：12℃以上～22℃未満",$L13&gt;100),VALUE(3.19),IF(AND($V13=1,W13=3,$L13&lt;=100),VALUE(3.38),IF(AND($V13=1,W13=4,$L13&gt;100),VALUE(2.74),IF(AND($V13=2,W13=5,$J13="熱源水入口温度：12℃以上～22℃未満"),VALUE(4.23),IF(AND($V13=2,W13=5,$J13="熱源水入口温度：50℃以上"),VALUE(10.19),IF(AND($V13=3,W13=3),VALUE(2.02),IF(AND($V13=4,W13=5),VALUE(3.96),"要確認")))))))))))</f>
        <v/>
      </c>
      <c r="AA13" s="119">
        <f>IF(AND(($C13&lt;&gt;""),(OR($C$2="",$F$2="",$G$3="",C13="",F13="",G13="",H13="",I13="",J13="",L13="",M13="",K13=""))),1,0)</f>
        <v>0</v>
      </c>
      <c r="AB13" s="120">
        <f t="shared" ref="AB13:AB62" si="1">COUNTIF(G$13:G$62,G13)</f>
        <v>0</v>
      </c>
      <c r="AC13" s="120">
        <f>IF($N13&gt;$O13,1,0)</f>
        <v>0</v>
      </c>
    </row>
    <row r="14" spans="1:34" s="12" customFormat="1" ht="45" customHeight="1">
      <c r="A14" s="122">
        <f t="shared" ref="A14:A62" si="2">ROW()-12</f>
        <v>2</v>
      </c>
      <c r="B14" s="123" t="str">
        <f t="shared" ref="B14:B62" si="3">IF($C14="","","産業用ヒートポンプ")</f>
        <v/>
      </c>
      <c r="C14" s="147"/>
      <c r="D14" s="25" t="str">
        <f t="shared" ref="D14:D62" si="4">IF($B14&lt;&gt;"",$C$2,"")</f>
        <v/>
      </c>
      <c r="E14" s="25" t="str">
        <f>IF($B14&lt;&gt;"",$F$2,"")</f>
        <v/>
      </c>
      <c r="F14" s="148"/>
      <c r="G14" s="148"/>
      <c r="H14" s="149"/>
      <c r="I14" s="150"/>
      <c r="J14" s="151"/>
      <c r="K14" s="152"/>
      <c r="L14" s="153"/>
      <c r="M14" s="153"/>
      <c r="N14" s="94" t="str">
        <f t="shared" ref="N14:N62" si="5">IF($Z14="","",$Z14)</f>
        <v/>
      </c>
      <c r="O14" s="127" t="str">
        <f t="shared" ref="O14:O62" si="6">IF(OR($L14="",$M14=""),"",ROUND($L14/$M14,2))</f>
        <v/>
      </c>
      <c r="P14" s="154"/>
      <c r="Q14" s="155"/>
      <c r="R14" s="103" t="str">
        <f t="shared" ref="R14:R62" si="7">IF($L14="","",(($L14*26.545)-($L14*1365*(3.6/1000)))*0.0258)</f>
        <v/>
      </c>
      <c r="S14" s="101" t="str">
        <f>IF(AND($AA14=0,$AB14=1,$AC14=0),プルダウン!$A$6,"")</f>
        <v/>
      </c>
      <c r="T14" s="102" t="str">
        <f>IF(AND($AA14=0,$AB14=1,$AC14=0),プルダウン!$B$6,"")</f>
        <v/>
      </c>
      <c r="U14" s="70"/>
      <c r="V14" s="120" t="str">
        <f t="shared" ref="V14:V62" si="8">IF($H14="","",IF($H14="水熱源／循環式",1,IF($H14="水熱源／一過式",2,IF($H14="水・空気両熱源／循環式",3,IF($H14="水・空気両熱源／一過式",4)))))</f>
        <v/>
      </c>
      <c r="W14" s="117" t="str" cm="1">
        <f t="array" ref="W14">IFERROR(IF($I14="","",_xlfn.IFS($I14="温水出口温度：45℃以上～65℃未満
温水入出口温度差：5℃～10℃",1,$I14="温水出口温度：65℃以上～75℃未満
温水入出口温度差：5℃～10℃",2,$I14="温水出口温度：75℃以上～90℃未満
温水入出口温度差：5℃～10℃",3,$I14="温水出口温度：90℃以上
温水入出口温度差：5℃～10℃",4,$I14="温水出口温度：65℃以上～75℃未満
温水入出口温度差：48℃以上",5)),"")</f>
        <v/>
      </c>
      <c r="X14" s="118" t="str">
        <f t="shared" ref="X14:X62" si="9">IF(OR($V14="",$W14=""),"",IF(AND($V14=1,$W14=1),"熱源水入口温度：12℃以上～22℃未満",IF(AND($V14=1,$W14=2),"熱源水入口温度：0℃以下",IF(AND($V14=1,$W14=3),"熱源水入口温度：30℃以上～40℃未満",IF(AND($V14=1,$W14=4),"熱源水入口温度：12℃以上～22℃未満",IF(AND($V14=2,$W14=1),"熱源水入口温度：12℃以上～22℃未満",IF(AND($V14=2,$W14=5),"熱源水入口温度：12℃以上～22℃未満",IF(AND($V14=3,$W14=3),"熱源水入口温度：12℃以上～22℃未満",IF(AND($V14=4,$W14=5),"熱源水入口温度：12℃以上～22℃未満")))))))))</f>
        <v/>
      </c>
      <c r="Y14" s="118" t="str" cm="1">
        <f t="array" ref="Y14">IFERROR(_xlfn.IFS(AND($V14=1,$W14=2,$X14&lt;&gt;""),"熱源水入口温度：12℃以上～22℃未満",AND($V14=2,$W14=5,$X14&lt;&gt;""),"熱源水入口温度：50℃以上"),"")</f>
        <v/>
      </c>
      <c r="Z14" s="118" t="str">
        <f t="shared" ref="Z14:Z62" si="10">IF($L14="","",IF(AND($V14=1,W14=1,$L14&gt;100),VALUE(3.79),IF(AND($V14=1,W14=2,$J14="熱源水入口温度：0℃以下",$L14&gt;100),VALUE(2.75),IF(AND($V14=1,W14=2,$J14="熱源水入口温度：12℃以上～22℃未満",$L14&lt;=100),VALUE(2.88),IF(AND($V14=1,W14=2,$J14="熱源水入口温度：12℃以上～22℃未満",$L14&gt;100),VALUE(3.19),IF(AND($V14=1,W14=3,$L14&lt;=100),VALUE(3.38),IF(AND($V14=1,W14=4,$L14&gt;100),VALUE(2.74),IF(AND($V14=2,W14=5,$J14="熱源水入口温度：12℃以上～22℃未満"),VALUE(4.23),IF(AND($V14=2,W14=5,$J14="熱源水入口温度：50℃以上"),VALUE(10.19),IF(AND($V14=3,W14=3),VALUE(2.02),IF(AND($V14=4,W14=5),VALUE(3.96),"要確認")))))))))))</f>
        <v/>
      </c>
      <c r="AA14" s="119">
        <f t="shared" ref="AA14:AA62" si="11">IF(AND(($C14&lt;&gt;""),(OR($C$2="",$F$2="",$G$3="",C14="",F14="",G14="",H14="",I14="",J14="",L14="",M14="",K14=""))),1,0)</f>
        <v>0</v>
      </c>
      <c r="AB14" s="120">
        <f t="shared" si="1"/>
        <v>0</v>
      </c>
      <c r="AC14" s="120">
        <f t="shared" ref="AC14:AC62" si="12">IF($N14&gt;$O14,1,0)</f>
        <v>0</v>
      </c>
    </row>
    <row r="15" spans="1:34" s="12" customFormat="1" ht="45" customHeight="1">
      <c r="A15" s="122">
        <f t="shared" si="2"/>
        <v>3</v>
      </c>
      <c r="B15" s="123" t="str">
        <f t="shared" si="3"/>
        <v/>
      </c>
      <c r="C15" s="147"/>
      <c r="D15" s="25" t="str">
        <f t="shared" si="4"/>
        <v/>
      </c>
      <c r="E15" s="25" t="str">
        <f t="shared" ref="E15:E62" si="13">IF($B15&lt;&gt;"",$F$2,"")</f>
        <v/>
      </c>
      <c r="F15" s="148"/>
      <c r="G15" s="148"/>
      <c r="H15" s="149"/>
      <c r="I15" s="150"/>
      <c r="J15" s="151"/>
      <c r="K15" s="152"/>
      <c r="L15" s="153"/>
      <c r="M15" s="153"/>
      <c r="N15" s="94" t="str">
        <f t="shared" si="5"/>
        <v/>
      </c>
      <c r="O15" s="127" t="str">
        <f t="shared" si="6"/>
        <v/>
      </c>
      <c r="P15" s="154"/>
      <c r="Q15" s="155"/>
      <c r="R15" s="103" t="str">
        <f t="shared" si="7"/>
        <v/>
      </c>
      <c r="S15" s="101" t="str">
        <f>IF(AND($AA15=0,$AB15=1,$AC15=0),プルダウン!$A$6,"")</f>
        <v/>
      </c>
      <c r="T15" s="102" t="str">
        <f>IF(AND($AA15=0,$AB15=1,$AC15=0),プルダウン!$B$6,"")</f>
        <v/>
      </c>
      <c r="U15" s="70"/>
      <c r="V15" s="120" t="str">
        <f t="shared" si="8"/>
        <v/>
      </c>
      <c r="W15" s="117" t="str" cm="1">
        <f t="array" ref="W15">IFERROR(IF($I15="","",_xlfn.IFS($I15="温水出口温度：45℃以上～65℃未満
温水入出口温度差：5℃～10℃",1,$I15="温水出口温度：65℃以上～75℃未満
温水入出口温度差：5℃～10℃",2,$I15="温水出口温度：75℃以上～90℃未満
温水入出口温度差：5℃～10℃",3,$I15="温水出口温度：90℃以上
温水入出口温度差：5℃～10℃",4,$I15="温水出口温度：65℃以上～75℃未満
温水入出口温度差：48℃以上",5)),"")</f>
        <v/>
      </c>
      <c r="X15" s="118" t="str">
        <f t="shared" si="9"/>
        <v/>
      </c>
      <c r="Y15" s="118" t="str" cm="1">
        <f t="array" ref="Y15">IFERROR(_xlfn.IFS(AND($V15=1,$W15=2,$X15&lt;&gt;""),"熱源水入口温度：12℃以上～22℃未満",AND($V15=2,$W15=5,$X15&lt;&gt;""),"熱源水入口温度：50℃以上"),"")</f>
        <v/>
      </c>
      <c r="Z15" s="118" t="str">
        <f t="shared" si="10"/>
        <v/>
      </c>
      <c r="AA15" s="119">
        <f t="shared" si="11"/>
        <v>0</v>
      </c>
      <c r="AB15" s="120">
        <f t="shared" si="1"/>
        <v>0</v>
      </c>
      <c r="AC15" s="120">
        <f t="shared" si="12"/>
        <v>0</v>
      </c>
    </row>
    <row r="16" spans="1:34" s="12" customFormat="1" ht="45" customHeight="1">
      <c r="A16" s="122">
        <f t="shared" si="2"/>
        <v>4</v>
      </c>
      <c r="B16" s="123" t="str">
        <f t="shared" si="3"/>
        <v/>
      </c>
      <c r="C16" s="147"/>
      <c r="D16" s="25" t="str">
        <f t="shared" si="4"/>
        <v/>
      </c>
      <c r="E16" s="25" t="str">
        <f t="shared" si="13"/>
        <v/>
      </c>
      <c r="F16" s="148"/>
      <c r="G16" s="148"/>
      <c r="H16" s="149"/>
      <c r="I16" s="150"/>
      <c r="J16" s="151"/>
      <c r="K16" s="152"/>
      <c r="L16" s="153"/>
      <c r="M16" s="153"/>
      <c r="N16" s="94" t="str">
        <f t="shared" si="5"/>
        <v/>
      </c>
      <c r="O16" s="127" t="str">
        <f t="shared" si="6"/>
        <v/>
      </c>
      <c r="P16" s="154"/>
      <c r="Q16" s="155"/>
      <c r="R16" s="103" t="str">
        <f t="shared" si="7"/>
        <v/>
      </c>
      <c r="S16" s="101" t="str">
        <f>IF(AND($AA16=0,$AB16=1,$AC16=0),プルダウン!$A$6,"")</f>
        <v/>
      </c>
      <c r="T16" s="102" t="str">
        <f>IF(AND($AA16=0,$AB16=1,$AC16=0),プルダウン!$B$6,"")</f>
        <v/>
      </c>
      <c r="U16" s="70"/>
      <c r="V16" s="120" t="str">
        <f t="shared" si="8"/>
        <v/>
      </c>
      <c r="W16" s="117" t="str" cm="1">
        <f t="array" ref="W16">IFERROR(IF($I16="","",_xlfn.IFS($I16="温水出口温度：45℃以上～65℃未満
温水入出口温度差：5℃～10℃",1,$I16="温水出口温度：65℃以上～75℃未満
温水入出口温度差：5℃～10℃",2,$I16="温水出口温度：75℃以上～90℃未満
温水入出口温度差：5℃～10℃",3,$I16="温水出口温度：90℃以上
温水入出口温度差：5℃～10℃",4,$I16="温水出口温度：65℃以上～75℃未満
温水入出口温度差：48℃以上",5)),"")</f>
        <v/>
      </c>
      <c r="X16" s="118" t="str">
        <f t="shared" si="9"/>
        <v/>
      </c>
      <c r="Y16" s="118" t="str" cm="1">
        <f t="array" ref="Y16">IFERROR(_xlfn.IFS(AND($V16=1,$W16=2,$X16&lt;&gt;""),"熱源水入口温度：12℃以上～22℃未満",AND($V16=2,$W16=5,$X16&lt;&gt;""),"熱源水入口温度：50℃以上"),"")</f>
        <v/>
      </c>
      <c r="Z16" s="118" t="str">
        <f t="shared" si="10"/>
        <v/>
      </c>
      <c r="AA16" s="119">
        <f t="shared" si="11"/>
        <v>0</v>
      </c>
      <c r="AB16" s="120">
        <f t="shared" si="1"/>
        <v>0</v>
      </c>
      <c r="AC16" s="120">
        <f t="shared" si="12"/>
        <v>0</v>
      </c>
    </row>
    <row r="17" spans="1:29" s="12" customFormat="1" ht="45" customHeight="1">
      <c r="A17" s="122">
        <f t="shared" si="2"/>
        <v>5</v>
      </c>
      <c r="B17" s="123" t="str">
        <f t="shared" si="3"/>
        <v/>
      </c>
      <c r="C17" s="147"/>
      <c r="D17" s="25" t="str">
        <f t="shared" si="4"/>
        <v/>
      </c>
      <c r="E17" s="25" t="str">
        <f t="shared" si="13"/>
        <v/>
      </c>
      <c r="F17" s="148"/>
      <c r="G17" s="148"/>
      <c r="H17" s="149"/>
      <c r="I17" s="150"/>
      <c r="J17" s="151"/>
      <c r="K17" s="152"/>
      <c r="L17" s="153"/>
      <c r="M17" s="153"/>
      <c r="N17" s="94" t="str">
        <f t="shared" si="5"/>
        <v/>
      </c>
      <c r="O17" s="127" t="str">
        <f t="shared" si="6"/>
        <v/>
      </c>
      <c r="P17" s="154"/>
      <c r="Q17" s="155"/>
      <c r="R17" s="103" t="str">
        <f t="shared" si="7"/>
        <v/>
      </c>
      <c r="S17" s="101" t="str">
        <f>IF(AND($AA17=0,$AB17=1,$AC17=0),プルダウン!$A$6,"")</f>
        <v/>
      </c>
      <c r="T17" s="102" t="str">
        <f>IF(AND($AA17=0,$AB17=1,$AC17=0),プルダウン!$B$6,"")</f>
        <v/>
      </c>
      <c r="U17" s="70"/>
      <c r="V17" s="120" t="str">
        <f t="shared" si="8"/>
        <v/>
      </c>
      <c r="W17" s="117" t="str" cm="1">
        <f t="array" ref="W17">IFERROR(IF($I17="","",_xlfn.IFS($I17="温水出口温度：45℃以上～65℃未満
温水入出口温度差：5℃～10℃",1,$I17="温水出口温度：65℃以上～75℃未満
温水入出口温度差：5℃～10℃",2,$I17="温水出口温度：75℃以上～90℃未満
温水入出口温度差：5℃～10℃",3,$I17="温水出口温度：90℃以上
温水入出口温度差：5℃～10℃",4,$I17="温水出口温度：65℃以上～75℃未満
温水入出口温度差：48℃以上",5)),"")</f>
        <v/>
      </c>
      <c r="X17" s="118" t="str">
        <f t="shared" si="9"/>
        <v/>
      </c>
      <c r="Y17" s="118" t="str" cm="1">
        <f t="array" ref="Y17">IFERROR(_xlfn.IFS(AND($V17=1,$W17=2,$X17&lt;&gt;""),"熱源水入口温度：12℃以上～22℃未満",AND($V17=2,$W17=5,$X17&lt;&gt;""),"熱源水入口温度：50℃以上"),"")</f>
        <v/>
      </c>
      <c r="Z17" s="118" t="str">
        <f t="shared" si="10"/>
        <v/>
      </c>
      <c r="AA17" s="119">
        <f t="shared" si="11"/>
        <v>0</v>
      </c>
      <c r="AB17" s="120">
        <f t="shared" si="1"/>
        <v>0</v>
      </c>
      <c r="AC17" s="120">
        <f t="shared" si="12"/>
        <v>0</v>
      </c>
    </row>
    <row r="18" spans="1:29" s="12" customFormat="1" ht="45" customHeight="1">
      <c r="A18" s="122">
        <f t="shared" si="2"/>
        <v>6</v>
      </c>
      <c r="B18" s="123" t="str">
        <f t="shared" si="3"/>
        <v/>
      </c>
      <c r="C18" s="147"/>
      <c r="D18" s="25" t="str">
        <f t="shared" si="4"/>
        <v/>
      </c>
      <c r="E18" s="25" t="str">
        <f t="shared" si="13"/>
        <v/>
      </c>
      <c r="F18" s="148"/>
      <c r="G18" s="148"/>
      <c r="H18" s="149"/>
      <c r="I18" s="150"/>
      <c r="J18" s="151"/>
      <c r="K18" s="152"/>
      <c r="L18" s="153"/>
      <c r="M18" s="153"/>
      <c r="N18" s="94" t="str">
        <f t="shared" si="5"/>
        <v/>
      </c>
      <c r="O18" s="127" t="str">
        <f t="shared" si="6"/>
        <v/>
      </c>
      <c r="P18" s="154"/>
      <c r="Q18" s="155"/>
      <c r="R18" s="103" t="str">
        <f t="shared" si="7"/>
        <v/>
      </c>
      <c r="S18" s="101" t="str">
        <f>IF(AND($AA18=0,$AB18=1,$AC18=0),プルダウン!$A$6,"")</f>
        <v/>
      </c>
      <c r="T18" s="102" t="str">
        <f>IF(AND($AA18=0,$AB18=1,$AC18=0),プルダウン!$B$6,"")</f>
        <v/>
      </c>
      <c r="U18" s="70"/>
      <c r="V18" s="120" t="str">
        <f t="shared" si="8"/>
        <v/>
      </c>
      <c r="W18" s="117" t="str" cm="1">
        <f t="array" ref="W18">IFERROR(IF($I18="","",_xlfn.IFS($I18="温水出口温度：45℃以上～65℃未満
温水入出口温度差：5℃～10℃",1,$I18="温水出口温度：65℃以上～75℃未満
温水入出口温度差：5℃～10℃",2,$I18="温水出口温度：75℃以上～90℃未満
温水入出口温度差：5℃～10℃",3,$I18="温水出口温度：90℃以上
温水入出口温度差：5℃～10℃",4,$I18="温水出口温度：65℃以上～75℃未満
温水入出口温度差：48℃以上",5)),"")</f>
        <v/>
      </c>
      <c r="X18" s="118" t="str">
        <f t="shared" si="9"/>
        <v/>
      </c>
      <c r="Y18" s="118" t="str" cm="1">
        <f t="array" ref="Y18">IFERROR(_xlfn.IFS(AND($V18=1,$W18=2,$X18&lt;&gt;""),"熱源水入口温度：12℃以上～22℃未満",AND($V18=2,$W18=5,$X18&lt;&gt;""),"熱源水入口温度：50℃以上"),"")</f>
        <v/>
      </c>
      <c r="Z18" s="118" t="str">
        <f t="shared" si="10"/>
        <v/>
      </c>
      <c r="AA18" s="119">
        <f t="shared" si="11"/>
        <v>0</v>
      </c>
      <c r="AB18" s="120">
        <f t="shared" si="1"/>
        <v>0</v>
      </c>
      <c r="AC18" s="120">
        <f t="shared" si="12"/>
        <v>0</v>
      </c>
    </row>
    <row r="19" spans="1:29" s="12" customFormat="1" ht="45" customHeight="1">
      <c r="A19" s="122">
        <f t="shared" si="2"/>
        <v>7</v>
      </c>
      <c r="B19" s="123" t="str">
        <f t="shared" si="3"/>
        <v/>
      </c>
      <c r="C19" s="147"/>
      <c r="D19" s="25" t="str">
        <f t="shared" si="4"/>
        <v/>
      </c>
      <c r="E19" s="25" t="str">
        <f t="shared" si="13"/>
        <v/>
      </c>
      <c r="F19" s="148"/>
      <c r="G19" s="148"/>
      <c r="H19" s="149"/>
      <c r="I19" s="150"/>
      <c r="J19" s="151"/>
      <c r="K19" s="152"/>
      <c r="L19" s="153"/>
      <c r="M19" s="153"/>
      <c r="N19" s="94" t="str">
        <f t="shared" si="5"/>
        <v/>
      </c>
      <c r="O19" s="127" t="str">
        <f t="shared" si="6"/>
        <v/>
      </c>
      <c r="P19" s="154"/>
      <c r="Q19" s="155"/>
      <c r="R19" s="103" t="str">
        <f t="shared" si="7"/>
        <v/>
      </c>
      <c r="S19" s="101" t="str">
        <f>IF(AND($AA19=0,$AB19=1,$AC19=0),プルダウン!$A$6,"")</f>
        <v/>
      </c>
      <c r="T19" s="102" t="str">
        <f>IF(AND($AA19=0,$AB19=1,$AC19=0),プルダウン!$B$6,"")</f>
        <v/>
      </c>
      <c r="U19" s="70"/>
      <c r="V19" s="120" t="str">
        <f t="shared" si="8"/>
        <v/>
      </c>
      <c r="W19" s="117" t="str" cm="1">
        <f t="array" ref="W19">IFERROR(IF($I19="","",_xlfn.IFS($I19="温水出口温度：45℃以上～65℃未満
温水入出口温度差：5℃～10℃",1,$I19="温水出口温度：65℃以上～75℃未満
温水入出口温度差：5℃～10℃",2,$I19="温水出口温度：75℃以上～90℃未満
温水入出口温度差：5℃～10℃",3,$I19="温水出口温度：90℃以上
温水入出口温度差：5℃～10℃",4,$I19="温水出口温度：65℃以上～75℃未満
温水入出口温度差：48℃以上",5)),"")</f>
        <v/>
      </c>
      <c r="X19" s="118" t="str">
        <f t="shared" si="9"/>
        <v/>
      </c>
      <c r="Y19" s="118" t="str" cm="1">
        <f t="array" ref="Y19">IFERROR(_xlfn.IFS(AND($V19=1,$W19=2,$X19&lt;&gt;""),"熱源水入口温度：12℃以上～22℃未満",AND($V19=2,$W19=5,$X19&lt;&gt;""),"熱源水入口温度：50℃以上"),"")</f>
        <v/>
      </c>
      <c r="Z19" s="118" t="str">
        <f t="shared" si="10"/>
        <v/>
      </c>
      <c r="AA19" s="119">
        <f t="shared" si="11"/>
        <v>0</v>
      </c>
      <c r="AB19" s="120">
        <f t="shared" si="1"/>
        <v>0</v>
      </c>
      <c r="AC19" s="120">
        <f t="shared" si="12"/>
        <v>0</v>
      </c>
    </row>
    <row r="20" spans="1:29" s="12" customFormat="1" ht="45" customHeight="1">
      <c r="A20" s="122">
        <f t="shared" si="2"/>
        <v>8</v>
      </c>
      <c r="B20" s="123" t="str">
        <f t="shared" si="3"/>
        <v/>
      </c>
      <c r="C20" s="147"/>
      <c r="D20" s="25" t="str">
        <f t="shared" si="4"/>
        <v/>
      </c>
      <c r="E20" s="25" t="str">
        <f t="shared" si="13"/>
        <v/>
      </c>
      <c r="F20" s="148"/>
      <c r="G20" s="148"/>
      <c r="H20" s="149"/>
      <c r="I20" s="150"/>
      <c r="J20" s="151"/>
      <c r="K20" s="152"/>
      <c r="L20" s="153"/>
      <c r="M20" s="153"/>
      <c r="N20" s="94" t="str">
        <f t="shared" si="5"/>
        <v/>
      </c>
      <c r="O20" s="127" t="str">
        <f t="shared" si="6"/>
        <v/>
      </c>
      <c r="P20" s="154"/>
      <c r="Q20" s="155"/>
      <c r="R20" s="103" t="str">
        <f t="shared" si="7"/>
        <v/>
      </c>
      <c r="S20" s="101" t="str">
        <f>IF(AND($AA20=0,$AB20=1,$AC20=0),プルダウン!$A$6,"")</f>
        <v/>
      </c>
      <c r="T20" s="102" t="str">
        <f>IF(AND($AA20=0,$AB20=1,$AC20=0),プルダウン!$B$6,"")</f>
        <v/>
      </c>
      <c r="U20" s="70"/>
      <c r="V20" s="120" t="str">
        <f t="shared" si="8"/>
        <v/>
      </c>
      <c r="W20" s="117" t="str" cm="1">
        <f t="array" ref="W20">IFERROR(IF($I20="","",_xlfn.IFS($I20="温水出口温度：45℃以上～65℃未満
温水入出口温度差：5℃～10℃",1,$I20="温水出口温度：65℃以上～75℃未満
温水入出口温度差：5℃～10℃",2,$I20="温水出口温度：75℃以上～90℃未満
温水入出口温度差：5℃～10℃",3,$I20="温水出口温度：90℃以上
温水入出口温度差：5℃～10℃",4,$I20="温水出口温度：65℃以上～75℃未満
温水入出口温度差：48℃以上",5)),"")</f>
        <v/>
      </c>
      <c r="X20" s="118" t="str">
        <f t="shared" si="9"/>
        <v/>
      </c>
      <c r="Y20" s="118" t="str" cm="1">
        <f t="array" ref="Y20">IFERROR(_xlfn.IFS(AND($V20=1,$W20=2,$X20&lt;&gt;""),"熱源水入口温度：12℃以上～22℃未満",AND($V20=2,$W20=5,$X20&lt;&gt;""),"熱源水入口温度：50℃以上"),"")</f>
        <v/>
      </c>
      <c r="Z20" s="118" t="str">
        <f t="shared" si="10"/>
        <v/>
      </c>
      <c r="AA20" s="119">
        <f t="shared" si="11"/>
        <v>0</v>
      </c>
      <c r="AB20" s="120">
        <f t="shared" si="1"/>
        <v>0</v>
      </c>
      <c r="AC20" s="120">
        <f t="shared" si="12"/>
        <v>0</v>
      </c>
    </row>
    <row r="21" spans="1:29" s="12" customFormat="1" ht="45" customHeight="1">
      <c r="A21" s="122">
        <f t="shared" si="2"/>
        <v>9</v>
      </c>
      <c r="B21" s="123" t="str">
        <f t="shared" si="3"/>
        <v/>
      </c>
      <c r="C21" s="147"/>
      <c r="D21" s="25" t="str">
        <f t="shared" si="4"/>
        <v/>
      </c>
      <c r="E21" s="25" t="str">
        <f t="shared" si="13"/>
        <v/>
      </c>
      <c r="F21" s="148"/>
      <c r="G21" s="148"/>
      <c r="H21" s="149"/>
      <c r="I21" s="150"/>
      <c r="J21" s="151"/>
      <c r="K21" s="152"/>
      <c r="L21" s="153"/>
      <c r="M21" s="153"/>
      <c r="N21" s="94" t="str">
        <f t="shared" si="5"/>
        <v/>
      </c>
      <c r="O21" s="127" t="str">
        <f t="shared" si="6"/>
        <v/>
      </c>
      <c r="P21" s="154"/>
      <c r="Q21" s="155"/>
      <c r="R21" s="103" t="str">
        <f t="shared" si="7"/>
        <v/>
      </c>
      <c r="S21" s="101" t="str">
        <f>IF(AND($AA21=0,$AB21=1,$AC21=0),プルダウン!$A$6,"")</f>
        <v/>
      </c>
      <c r="T21" s="102" t="str">
        <f>IF(AND($AA21=0,$AB21=1,$AC21=0),プルダウン!$B$6,"")</f>
        <v/>
      </c>
      <c r="U21" s="70"/>
      <c r="V21" s="120" t="str">
        <f t="shared" si="8"/>
        <v/>
      </c>
      <c r="W21" s="117" t="str" cm="1">
        <f t="array" ref="W21">IFERROR(IF($I21="","",_xlfn.IFS($I21="温水出口温度：45℃以上～65℃未満
温水入出口温度差：5℃～10℃",1,$I21="温水出口温度：65℃以上～75℃未満
温水入出口温度差：5℃～10℃",2,$I21="温水出口温度：75℃以上～90℃未満
温水入出口温度差：5℃～10℃",3,$I21="温水出口温度：90℃以上
温水入出口温度差：5℃～10℃",4,$I21="温水出口温度：65℃以上～75℃未満
温水入出口温度差：48℃以上",5)),"")</f>
        <v/>
      </c>
      <c r="X21" s="118" t="str">
        <f t="shared" si="9"/>
        <v/>
      </c>
      <c r="Y21" s="118" t="str" cm="1">
        <f t="array" ref="Y21">IFERROR(_xlfn.IFS(AND($V21=1,$W21=2,$X21&lt;&gt;""),"熱源水入口温度：12℃以上～22℃未満",AND($V21=2,$W21=5,$X21&lt;&gt;""),"熱源水入口温度：50℃以上"),"")</f>
        <v/>
      </c>
      <c r="Z21" s="118" t="str">
        <f t="shared" si="10"/>
        <v/>
      </c>
      <c r="AA21" s="119">
        <f t="shared" si="11"/>
        <v>0</v>
      </c>
      <c r="AB21" s="120">
        <f t="shared" si="1"/>
        <v>0</v>
      </c>
      <c r="AC21" s="120">
        <f t="shared" si="12"/>
        <v>0</v>
      </c>
    </row>
    <row r="22" spans="1:29" s="12" customFormat="1" ht="45" customHeight="1">
      <c r="A22" s="122">
        <f t="shared" si="2"/>
        <v>10</v>
      </c>
      <c r="B22" s="123" t="str">
        <f t="shared" si="3"/>
        <v/>
      </c>
      <c r="C22" s="147"/>
      <c r="D22" s="25" t="str">
        <f t="shared" si="4"/>
        <v/>
      </c>
      <c r="E22" s="25" t="str">
        <f t="shared" si="13"/>
        <v/>
      </c>
      <c r="F22" s="148"/>
      <c r="G22" s="148"/>
      <c r="H22" s="149"/>
      <c r="I22" s="150"/>
      <c r="J22" s="151"/>
      <c r="K22" s="152"/>
      <c r="L22" s="153"/>
      <c r="M22" s="153"/>
      <c r="N22" s="94" t="str">
        <f t="shared" si="5"/>
        <v/>
      </c>
      <c r="O22" s="127" t="str">
        <f t="shared" si="6"/>
        <v/>
      </c>
      <c r="P22" s="154"/>
      <c r="Q22" s="155"/>
      <c r="R22" s="103" t="str">
        <f t="shared" si="7"/>
        <v/>
      </c>
      <c r="S22" s="101" t="str">
        <f>IF(AND($AA22=0,$AB22=1,$AC22=0),プルダウン!$A$6,"")</f>
        <v/>
      </c>
      <c r="T22" s="102" t="str">
        <f>IF(AND($AA22=0,$AB22=1,$AC22=0),プルダウン!$B$6,"")</f>
        <v/>
      </c>
      <c r="U22" s="70"/>
      <c r="V22" s="120" t="str">
        <f t="shared" si="8"/>
        <v/>
      </c>
      <c r="W22" s="117" t="str" cm="1">
        <f t="array" ref="W22">IFERROR(IF($I22="","",_xlfn.IFS($I22="温水出口温度：45℃以上～65℃未満
温水入出口温度差：5℃～10℃",1,$I22="温水出口温度：65℃以上～75℃未満
温水入出口温度差：5℃～10℃",2,$I22="温水出口温度：75℃以上～90℃未満
温水入出口温度差：5℃～10℃",3,$I22="温水出口温度：90℃以上
温水入出口温度差：5℃～10℃",4,$I22="温水出口温度：65℃以上～75℃未満
温水入出口温度差：48℃以上",5)),"")</f>
        <v/>
      </c>
      <c r="X22" s="118" t="str">
        <f t="shared" si="9"/>
        <v/>
      </c>
      <c r="Y22" s="118" t="str" cm="1">
        <f t="array" ref="Y22">IFERROR(_xlfn.IFS(AND($V22=1,$W22=2,$X22&lt;&gt;""),"熱源水入口温度：12℃以上～22℃未満",AND($V22=2,$W22=5,$X22&lt;&gt;""),"熱源水入口温度：50℃以上"),"")</f>
        <v/>
      </c>
      <c r="Z22" s="118" t="str">
        <f t="shared" si="10"/>
        <v/>
      </c>
      <c r="AA22" s="119">
        <f t="shared" si="11"/>
        <v>0</v>
      </c>
      <c r="AB22" s="120">
        <f t="shared" si="1"/>
        <v>0</v>
      </c>
      <c r="AC22" s="120">
        <f t="shared" si="12"/>
        <v>0</v>
      </c>
    </row>
    <row r="23" spans="1:29" s="12" customFormat="1" ht="45" customHeight="1">
      <c r="A23" s="122">
        <f t="shared" si="2"/>
        <v>11</v>
      </c>
      <c r="B23" s="123" t="str">
        <f t="shared" si="3"/>
        <v/>
      </c>
      <c r="C23" s="147"/>
      <c r="D23" s="25" t="str">
        <f t="shared" si="4"/>
        <v/>
      </c>
      <c r="E23" s="25" t="str">
        <f t="shared" si="13"/>
        <v/>
      </c>
      <c r="F23" s="148"/>
      <c r="G23" s="148"/>
      <c r="H23" s="149"/>
      <c r="I23" s="150"/>
      <c r="J23" s="151"/>
      <c r="K23" s="152"/>
      <c r="L23" s="153"/>
      <c r="M23" s="153"/>
      <c r="N23" s="94" t="str">
        <f t="shared" si="5"/>
        <v/>
      </c>
      <c r="O23" s="127" t="str">
        <f t="shared" si="6"/>
        <v/>
      </c>
      <c r="P23" s="154"/>
      <c r="Q23" s="155"/>
      <c r="R23" s="103" t="str">
        <f t="shared" si="7"/>
        <v/>
      </c>
      <c r="S23" s="101" t="str">
        <f>IF(AND($AA23=0,$AB23=1,$AC23=0),プルダウン!$A$6,"")</f>
        <v/>
      </c>
      <c r="T23" s="102" t="str">
        <f>IF(AND($AA23=0,$AB23=1,$AC23=0),プルダウン!$B$6,"")</f>
        <v/>
      </c>
      <c r="U23" s="70"/>
      <c r="V23" s="120" t="str">
        <f t="shared" si="8"/>
        <v/>
      </c>
      <c r="W23" s="117" t="str" cm="1">
        <f t="array" ref="W23">IFERROR(IF($I23="","",_xlfn.IFS($I23="温水出口温度：45℃以上～65℃未満
温水入出口温度差：5℃～10℃",1,$I23="温水出口温度：65℃以上～75℃未満
温水入出口温度差：5℃～10℃",2,$I23="温水出口温度：75℃以上～90℃未満
温水入出口温度差：5℃～10℃",3,$I23="温水出口温度：90℃以上
温水入出口温度差：5℃～10℃",4,$I23="温水出口温度：65℃以上～75℃未満
温水入出口温度差：48℃以上",5)),"")</f>
        <v/>
      </c>
      <c r="X23" s="118" t="str">
        <f t="shared" si="9"/>
        <v/>
      </c>
      <c r="Y23" s="118" t="str" cm="1">
        <f t="array" ref="Y23">IFERROR(_xlfn.IFS(AND($V23=1,$W23=2,$X23&lt;&gt;""),"熱源水入口温度：12℃以上～22℃未満",AND($V23=2,$W23=5,$X23&lt;&gt;""),"熱源水入口温度：50℃以上"),"")</f>
        <v/>
      </c>
      <c r="Z23" s="118" t="str">
        <f t="shared" si="10"/>
        <v/>
      </c>
      <c r="AA23" s="119">
        <f t="shared" si="11"/>
        <v>0</v>
      </c>
      <c r="AB23" s="120">
        <f t="shared" si="1"/>
        <v>0</v>
      </c>
      <c r="AC23" s="120">
        <f t="shared" si="12"/>
        <v>0</v>
      </c>
    </row>
    <row r="24" spans="1:29" s="12" customFormat="1" ht="45" customHeight="1">
      <c r="A24" s="122">
        <f t="shared" si="2"/>
        <v>12</v>
      </c>
      <c r="B24" s="123" t="str">
        <f t="shared" si="3"/>
        <v/>
      </c>
      <c r="C24" s="147"/>
      <c r="D24" s="25" t="str">
        <f t="shared" si="4"/>
        <v/>
      </c>
      <c r="E24" s="25" t="str">
        <f t="shared" si="13"/>
        <v/>
      </c>
      <c r="F24" s="148"/>
      <c r="G24" s="148"/>
      <c r="H24" s="149"/>
      <c r="I24" s="150"/>
      <c r="J24" s="151"/>
      <c r="K24" s="152"/>
      <c r="L24" s="153"/>
      <c r="M24" s="153"/>
      <c r="N24" s="94" t="str">
        <f t="shared" si="5"/>
        <v/>
      </c>
      <c r="O24" s="127" t="str">
        <f t="shared" si="6"/>
        <v/>
      </c>
      <c r="P24" s="154"/>
      <c r="Q24" s="155"/>
      <c r="R24" s="103" t="str">
        <f t="shared" si="7"/>
        <v/>
      </c>
      <c r="S24" s="101" t="str">
        <f>IF(AND($AA24=0,$AB24=1,$AC24=0),プルダウン!$A$6,"")</f>
        <v/>
      </c>
      <c r="T24" s="102" t="str">
        <f>IF(AND($AA24=0,$AB24=1,$AC24=0),プルダウン!$B$6,"")</f>
        <v/>
      </c>
      <c r="U24" s="70"/>
      <c r="V24" s="120" t="str">
        <f t="shared" si="8"/>
        <v/>
      </c>
      <c r="W24" s="117" t="str" cm="1">
        <f t="array" ref="W24">IFERROR(IF($I24="","",_xlfn.IFS($I24="温水出口温度：45℃以上～65℃未満
温水入出口温度差：5℃～10℃",1,$I24="温水出口温度：65℃以上～75℃未満
温水入出口温度差：5℃～10℃",2,$I24="温水出口温度：75℃以上～90℃未満
温水入出口温度差：5℃～10℃",3,$I24="温水出口温度：90℃以上
温水入出口温度差：5℃～10℃",4,$I24="温水出口温度：65℃以上～75℃未満
温水入出口温度差：48℃以上",5)),"")</f>
        <v/>
      </c>
      <c r="X24" s="118" t="str">
        <f t="shared" si="9"/>
        <v/>
      </c>
      <c r="Y24" s="118" t="str" cm="1">
        <f t="array" ref="Y24">IFERROR(_xlfn.IFS(AND($V24=1,$W24=2,$X24&lt;&gt;""),"熱源水入口温度：12℃以上～22℃未満",AND($V24=2,$W24=5,$X24&lt;&gt;""),"熱源水入口温度：50℃以上"),"")</f>
        <v/>
      </c>
      <c r="Z24" s="118" t="str">
        <f t="shared" si="10"/>
        <v/>
      </c>
      <c r="AA24" s="119">
        <f t="shared" si="11"/>
        <v>0</v>
      </c>
      <c r="AB24" s="120">
        <f t="shared" si="1"/>
        <v>0</v>
      </c>
      <c r="AC24" s="120">
        <f t="shared" si="12"/>
        <v>0</v>
      </c>
    </row>
    <row r="25" spans="1:29" s="12" customFormat="1" ht="45" customHeight="1">
      <c r="A25" s="122">
        <f t="shared" si="2"/>
        <v>13</v>
      </c>
      <c r="B25" s="123" t="str">
        <f t="shared" si="3"/>
        <v/>
      </c>
      <c r="C25" s="147"/>
      <c r="D25" s="25" t="str">
        <f t="shared" si="4"/>
        <v/>
      </c>
      <c r="E25" s="25" t="str">
        <f t="shared" si="13"/>
        <v/>
      </c>
      <c r="F25" s="148"/>
      <c r="G25" s="148"/>
      <c r="H25" s="149"/>
      <c r="I25" s="150"/>
      <c r="J25" s="151"/>
      <c r="K25" s="152"/>
      <c r="L25" s="153"/>
      <c r="M25" s="153"/>
      <c r="N25" s="94" t="str">
        <f t="shared" si="5"/>
        <v/>
      </c>
      <c r="O25" s="127" t="str">
        <f t="shared" si="6"/>
        <v/>
      </c>
      <c r="P25" s="154"/>
      <c r="Q25" s="155"/>
      <c r="R25" s="103" t="str">
        <f t="shared" si="7"/>
        <v/>
      </c>
      <c r="S25" s="101" t="str">
        <f>IF(AND($AA25=0,$AB25=1,$AC25=0),プルダウン!$A$6,"")</f>
        <v/>
      </c>
      <c r="T25" s="102" t="str">
        <f>IF(AND($AA25=0,$AB25=1,$AC25=0),プルダウン!$B$6,"")</f>
        <v/>
      </c>
      <c r="U25" s="70"/>
      <c r="V25" s="120" t="str">
        <f t="shared" si="8"/>
        <v/>
      </c>
      <c r="W25" s="117" t="str" cm="1">
        <f t="array" ref="W25">IFERROR(IF($I25="","",_xlfn.IFS($I25="温水出口温度：45℃以上～65℃未満
温水入出口温度差：5℃～10℃",1,$I25="温水出口温度：65℃以上～75℃未満
温水入出口温度差：5℃～10℃",2,$I25="温水出口温度：75℃以上～90℃未満
温水入出口温度差：5℃～10℃",3,$I25="温水出口温度：90℃以上
温水入出口温度差：5℃～10℃",4,$I25="温水出口温度：65℃以上～75℃未満
温水入出口温度差：48℃以上",5)),"")</f>
        <v/>
      </c>
      <c r="X25" s="118" t="str">
        <f t="shared" si="9"/>
        <v/>
      </c>
      <c r="Y25" s="118" t="str" cm="1">
        <f t="array" ref="Y25">IFERROR(_xlfn.IFS(AND($V25=1,$W25=2,$X25&lt;&gt;""),"熱源水入口温度：12℃以上～22℃未満",AND($V25=2,$W25=5,$X25&lt;&gt;""),"熱源水入口温度：50℃以上"),"")</f>
        <v/>
      </c>
      <c r="Z25" s="118" t="str">
        <f t="shared" si="10"/>
        <v/>
      </c>
      <c r="AA25" s="119">
        <f t="shared" si="11"/>
        <v>0</v>
      </c>
      <c r="AB25" s="120">
        <f t="shared" si="1"/>
        <v>0</v>
      </c>
      <c r="AC25" s="120">
        <f t="shared" si="12"/>
        <v>0</v>
      </c>
    </row>
    <row r="26" spans="1:29" s="12" customFormat="1" ht="45" customHeight="1">
      <c r="A26" s="122">
        <f t="shared" si="2"/>
        <v>14</v>
      </c>
      <c r="B26" s="123" t="str">
        <f t="shared" si="3"/>
        <v/>
      </c>
      <c r="C26" s="147"/>
      <c r="D26" s="25" t="str">
        <f t="shared" si="4"/>
        <v/>
      </c>
      <c r="E26" s="25" t="str">
        <f t="shared" si="13"/>
        <v/>
      </c>
      <c r="F26" s="148"/>
      <c r="G26" s="148"/>
      <c r="H26" s="149"/>
      <c r="I26" s="150"/>
      <c r="J26" s="151"/>
      <c r="K26" s="152"/>
      <c r="L26" s="153"/>
      <c r="M26" s="153"/>
      <c r="N26" s="94" t="str">
        <f t="shared" si="5"/>
        <v/>
      </c>
      <c r="O26" s="127" t="str">
        <f t="shared" si="6"/>
        <v/>
      </c>
      <c r="P26" s="154"/>
      <c r="Q26" s="155"/>
      <c r="R26" s="103" t="str">
        <f t="shared" si="7"/>
        <v/>
      </c>
      <c r="S26" s="101" t="str">
        <f>IF(AND($AA26=0,$AB26=1,$AC26=0),プルダウン!$A$6,"")</f>
        <v/>
      </c>
      <c r="T26" s="102" t="str">
        <f>IF(AND($AA26=0,$AB26=1,$AC26=0),プルダウン!$B$6,"")</f>
        <v/>
      </c>
      <c r="U26" s="70"/>
      <c r="V26" s="120" t="str">
        <f t="shared" si="8"/>
        <v/>
      </c>
      <c r="W26" s="117" t="str" cm="1">
        <f t="array" ref="W26">IFERROR(IF($I26="","",_xlfn.IFS($I26="温水出口温度：45℃以上～65℃未満
温水入出口温度差：5℃～10℃",1,$I26="温水出口温度：65℃以上～75℃未満
温水入出口温度差：5℃～10℃",2,$I26="温水出口温度：75℃以上～90℃未満
温水入出口温度差：5℃～10℃",3,$I26="温水出口温度：90℃以上
温水入出口温度差：5℃～10℃",4,$I26="温水出口温度：65℃以上～75℃未満
温水入出口温度差：48℃以上",5)),"")</f>
        <v/>
      </c>
      <c r="X26" s="118" t="str">
        <f t="shared" si="9"/>
        <v/>
      </c>
      <c r="Y26" s="118" t="str" cm="1">
        <f t="array" ref="Y26">IFERROR(_xlfn.IFS(AND($V26=1,$W26=2,$X26&lt;&gt;""),"熱源水入口温度：12℃以上～22℃未満",AND($V26=2,$W26=5,$X26&lt;&gt;""),"熱源水入口温度：50℃以上"),"")</f>
        <v/>
      </c>
      <c r="Z26" s="118" t="str">
        <f t="shared" si="10"/>
        <v/>
      </c>
      <c r="AA26" s="119">
        <f t="shared" si="11"/>
        <v>0</v>
      </c>
      <c r="AB26" s="120">
        <f t="shared" si="1"/>
        <v>0</v>
      </c>
      <c r="AC26" s="120">
        <f t="shared" si="12"/>
        <v>0</v>
      </c>
    </row>
    <row r="27" spans="1:29" s="12" customFormat="1" ht="45" customHeight="1">
      <c r="A27" s="122">
        <f t="shared" si="2"/>
        <v>15</v>
      </c>
      <c r="B27" s="123" t="str">
        <f t="shared" si="3"/>
        <v/>
      </c>
      <c r="C27" s="147"/>
      <c r="D27" s="25" t="str">
        <f t="shared" si="4"/>
        <v/>
      </c>
      <c r="E27" s="25" t="str">
        <f t="shared" si="13"/>
        <v/>
      </c>
      <c r="F27" s="148"/>
      <c r="G27" s="148"/>
      <c r="H27" s="149"/>
      <c r="I27" s="150"/>
      <c r="J27" s="151"/>
      <c r="K27" s="152"/>
      <c r="L27" s="153"/>
      <c r="M27" s="153"/>
      <c r="N27" s="94" t="str">
        <f t="shared" si="5"/>
        <v/>
      </c>
      <c r="O27" s="127" t="str">
        <f t="shared" si="6"/>
        <v/>
      </c>
      <c r="P27" s="154"/>
      <c r="Q27" s="155"/>
      <c r="R27" s="103" t="str">
        <f t="shared" si="7"/>
        <v/>
      </c>
      <c r="S27" s="101" t="str">
        <f>IF(AND($AA27=0,$AB27=1,$AC27=0),プルダウン!$A$6,"")</f>
        <v/>
      </c>
      <c r="T27" s="102" t="str">
        <f>IF(AND($AA27=0,$AB27=1,$AC27=0),プルダウン!$B$6,"")</f>
        <v/>
      </c>
      <c r="U27" s="70"/>
      <c r="V27" s="120" t="str">
        <f t="shared" si="8"/>
        <v/>
      </c>
      <c r="W27" s="117" t="str" cm="1">
        <f t="array" ref="W27">IFERROR(IF($I27="","",_xlfn.IFS($I27="温水出口温度：45℃以上～65℃未満
温水入出口温度差：5℃～10℃",1,$I27="温水出口温度：65℃以上～75℃未満
温水入出口温度差：5℃～10℃",2,$I27="温水出口温度：75℃以上～90℃未満
温水入出口温度差：5℃～10℃",3,$I27="温水出口温度：90℃以上
温水入出口温度差：5℃～10℃",4,$I27="温水出口温度：65℃以上～75℃未満
温水入出口温度差：48℃以上",5)),"")</f>
        <v/>
      </c>
      <c r="X27" s="118" t="str">
        <f t="shared" si="9"/>
        <v/>
      </c>
      <c r="Y27" s="118" t="str" cm="1">
        <f t="array" ref="Y27">IFERROR(_xlfn.IFS(AND($V27=1,$W27=2,$X27&lt;&gt;""),"熱源水入口温度：12℃以上～22℃未満",AND($V27=2,$W27=5,$X27&lt;&gt;""),"熱源水入口温度：50℃以上"),"")</f>
        <v/>
      </c>
      <c r="Z27" s="118" t="str">
        <f t="shared" si="10"/>
        <v/>
      </c>
      <c r="AA27" s="119">
        <f t="shared" si="11"/>
        <v>0</v>
      </c>
      <c r="AB27" s="120">
        <f t="shared" si="1"/>
        <v>0</v>
      </c>
      <c r="AC27" s="120">
        <f t="shared" si="12"/>
        <v>0</v>
      </c>
    </row>
    <row r="28" spans="1:29" s="12" customFormat="1" ht="45" customHeight="1">
      <c r="A28" s="122">
        <f t="shared" si="2"/>
        <v>16</v>
      </c>
      <c r="B28" s="123" t="str">
        <f t="shared" si="3"/>
        <v/>
      </c>
      <c r="C28" s="147"/>
      <c r="D28" s="25" t="str">
        <f t="shared" si="4"/>
        <v/>
      </c>
      <c r="E28" s="25" t="str">
        <f t="shared" si="13"/>
        <v/>
      </c>
      <c r="F28" s="148"/>
      <c r="G28" s="148"/>
      <c r="H28" s="149"/>
      <c r="I28" s="150"/>
      <c r="J28" s="151"/>
      <c r="K28" s="152"/>
      <c r="L28" s="153"/>
      <c r="M28" s="153"/>
      <c r="N28" s="94" t="str">
        <f t="shared" si="5"/>
        <v/>
      </c>
      <c r="O28" s="127" t="str">
        <f t="shared" si="6"/>
        <v/>
      </c>
      <c r="P28" s="154"/>
      <c r="Q28" s="155"/>
      <c r="R28" s="103" t="str">
        <f t="shared" si="7"/>
        <v/>
      </c>
      <c r="S28" s="101" t="str">
        <f>IF(AND($AA28=0,$AB28=1,$AC28=0),プルダウン!$A$6,"")</f>
        <v/>
      </c>
      <c r="T28" s="102" t="str">
        <f>IF(AND($AA28=0,$AB28=1,$AC28=0),プルダウン!$B$6,"")</f>
        <v/>
      </c>
      <c r="U28" s="70"/>
      <c r="V28" s="120" t="str">
        <f t="shared" si="8"/>
        <v/>
      </c>
      <c r="W28" s="117" t="str" cm="1">
        <f t="array" ref="W28">IFERROR(IF($I28="","",_xlfn.IFS($I28="温水出口温度：45℃以上～65℃未満
温水入出口温度差：5℃～10℃",1,$I28="温水出口温度：65℃以上～75℃未満
温水入出口温度差：5℃～10℃",2,$I28="温水出口温度：75℃以上～90℃未満
温水入出口温度差：5℃～10℃",3,$I28="温水出口温度：90℃以上
温水入出口温度差：5℃～10℃",4,$I28="温水出口温度：65℃以上～75℃未満
温水入出口温度差：48℃以上",5)),"")</f>
        <v/>
      </c>
      <c r="X28" s="118" t="str">
        <f t="shared" si="9"/>
        <v/>
      </c>
      <c r="Y28" s="118" t="str" cm="1">
        <f t="array" ref="Y28">IFERROR(_xlfn.IFS(AND($V28=1,$W28=2,$X28&lt;&gt;""),"熱源水入口温度：12℃以上～22℃未満",AND($V28=2,$W28=5,$X28&lt;&gt;""),"熱源水入口温度：50℃以上"),"")</f>
        <v/>
      </c>
      <c r="Z28" s="118" t="str">
        <f t="shared" si="10"/>
        <v/>
      </c>
      <c r="AA28" s="119">
        <f t="shared" si="11"/>
        <v>0</v>
      </c>
      <c r="AB28" s="120">
        <f t="shared" si="1"/>
        <v>0</v>
      </c>
      <c r="AC28" s="120">
        <f t="shared" si="12"/>
        <v>0</v>
      </c>
    </row>
    <row r="29" spans="1:29" s="12" customFormat="1" ht="45" customHeight="1">
      <c r="A29" s="122">
        <f t="shared" si="2"/>
        <v>17</v>
      </c>
      <c r="B29" s="123" t="str">
        <f t="shared" si="3"/>
        <v/>
      </c>
      <c r="C29" s="147"/>
      <c r="D29" s="25" t="str">
        <f t="shared" si="4"/>
        <v/>
      </c>
      <c r="E29" s="25" t="str">
        <f t="shared" si="13"/>
        <v/>
      </c>
      <c r="F29" s="148"/>
      <c r="G29" s="148"/>
      <c r="H29" s="149"/>
      <c r="I29" s="150"/>
      <c r="J29" s="151"/>
      <c r="K29" s="152"/>
      <c r="L29" s="153"/>
      <c r="M29" s="153"/>
      <c r="N29" s="94" t="str">
        <f t="shared" si="5"/>
        <v/>
      </c>
      <c r="O29" s="127" t="str">
        <f t="shared" si="6"/>
        <v/>
      </c>
      <c r="P29" s="154"/>
      <c r="Q29" s="155"/>
      <c r="R29" s="103" t="str">
        <f t="shared" si="7"/>
        <v/>
      </c>
      <c r="S29" s="101" t="str">
        <f>IF(AND($AA29=0,$AB29=1,$AC29=0),プルダウン!$A$6,"")</f>
        <v/>
      </c>
      <c r="T29" s="102" t="str">
        <f>IF(AND($AA29=0,$AB29=1,$AC29=0),プルダウン!$B$6,"")</f>
        <v/>
      </c>
      <c r="U29" s="70"/>
      <c r="V29" s="120" t="str">
        <f t="shared" si="8"/>
        <v/>
      </c>
      <c r="W29" s="117" t="str" cm="1">
        <f t="array" ref="W29">IFERROR(IF($I29="","",_xlfn.IFS($I29="温水出口温度：45℃以上～65℃未満
温水入出口温度差：5℃～10℃",1,$I29="温水出口温度：65℃以上～75℃未満
温水入出口温度差：5℃～10℃",2,$I29="温水出口温度：75℃以上～90℃未満
温水入出口温度差：5℃～10℃",3,$I29="温水出口温度：90℃以上
温水入出口温度差：5℃～10℃",4,$I29="温水出口温度：65℃以上～75℃未満
温水入出口温度差：48℃以上",5)),"")</f>
        <v/>
      </c>
      <c r="X29" s="118" t="str">
        <f t="shared" si="9"/>
        <v/>
      </c>
      <c r="Y29" s="118" t="str" cm="1">
        <f t="array" ref="Y29">IFERROR(_xlfn.IFS(AND($V29=1,$W29=2,$X29&lt;&gt;""),"熱源水入口温度：12℃以上～22℃未満",AND($V29=2,$W29=5,$X29&lt;&gt;""),"熱源水入口温度：50℃以上"),"")</f>
        <v/>
      </c>
      <c r="Z29" s="118" t="str">
        <f t="shared" si="10"/>
        <v/>
      </c>
      <c r="AA29" s="119">
        <f t="shared" si="11"/>
        <v>0</v>
      </c>
      <c r="AB29" s="120">
        <f t="shared" si="1"/>
        <v>0</v>
      </c>
      <c r="AC29" s="120">
        <f t="shared" si="12"/>
        <v>0</v>
      </c>
    </row>
    <row r="30" spans="1:29" s="12" customFormat="1" ht="45" customHeight="1">
      <c r="A30" s="122">
        <f t="shared" si="2"/>
        <v>18</v>
      </c>
      <c r="B30" s="123" t="str">
        <f t="shared" si="3"/>
        <v/>
      </c>
      <c r="C30" s="147"/>
      <c r="D30" s="25" t="str">
        <f t="shared" si="4"/>
        <v/>
      </c>
      <c r="E30" s="25" t="str">
        <f t="shared" si="13"/>
        <v/>
      </c>
      <c r="F30" s="148"/>
      <c r="G30" s="148"/>
      <c r="H30" s="149"/>
      <c r="I30" s="150"/>
      <c r="J30" s="151"/>
      <c r="K30" s="152"/>
      <c r="L30" s="153"/>
      <c r="M30" s="153"/>
      <c r="N30" s="94" t="str">
        <f t="shared" si="5"/>
        <v/>
      </c>
      <c r="O30" s="127" t="str">
        <f t="shared" si="6"/>
        <v/>
      </c>
      <c r="P30" s="154"/>
      <c r="Q30" s="155"/>
      <c r="R30" s="103" t="str">
        <f t="shared" si="7"/>
        <v/>
      </c>
      <c r="S30" s="101" t="str">
        <f>IF(AND($AA30=0,$AB30=1,$AC30=0),プルダウン!$A$6,"")</f>
        <v/>
      </c>
      <c r="T30" s="102" t="str">
        <f>IF(AND($AA30=0,$AB30=1,$AC30=0),プルダウン!$B$6,"")</f>
        <v/>
      </c>
      <c r="U30" s="70"/>
      <c r="V30" s="120" t="str">
        <f t="shared" si="8"/>
        <v/>
      </c>
      <c r="W30" s="117" t="str" cm="1">
        <f t="array" ref="W30">IFERROR(IF($I30="","",_xlfn.IFS($I30="温水出口温度：45℃以上～65℃未満
温水入出口温度差：5℃～10℃",1,$I30="温水出口温度：65℃以上～75℃未満
温水入出口温度差：5℃～10℃",2,$I30="温水出口温度：75℃以上～90℃未満
温水入出口温度差：5℃～10℃",3,$I30="温水出口温度：90℃以上
温水入出口温度差：5℃～10℃",4,$I30="温水出口温度：65℃以上～75℃未満
温水入出口温度差：48℃以上",5)),"")</f>
        <v/>
      </c>
      <c r="X30" s="118" t="str">
        <f t="shared" si="9"/>
        <v/>
      </c>
      <c r="Y30" s="118" t="str" cm="1">
        <f t="array" ref="Y30">IFERROR(_xlfn.IFS(AND($V30=1,$W30=2,$X30&lt;&gt;""),"熱源水入口温度：12℃以上～22℃未満",AND($V30=2,$W30=5,$X30&lt;&gt;""),"熱源水入口温度：50℃以上"),"")</f>
        <v/>
      </c>
      <c r="Z30" s="118" t="str">
        <f t="shared" si="10"/>
        <v/>
      </c>
      <c r="AA30" s="119">
        <f t="shared" si="11"/>
        <v>0</v>
      </c>
      <c r="AB30" s="120">
        <f t="shared" si="1"/>
        <v>0</v>
      </c>
      <c r="AC30" s="120">
        <f t="shared" si="12"/>
        <v>0</v>
      </c>
    </row>
    <row r="31" spans="1:29" s="12" customFormat="1" ht="45" customHeight="1">
      <c r="A31" s="122">
        <f t="shared" si="2"/>
        <v>19</v>
      </c>
      <c r="B31" s="123" t="str">
        <f t="shared" si="3"/>
        <v/>
      </c>
      <c r="C31" s="147"/>
      <c r="D31" s="25" t="str">
        <f t="shared" si="4"/>
        <v/>
      </c>
      <c r="E31" s="25" t="str">
        <f t="shared" si="13"/>
        <v/>
      </c>
      <c r="F31" s="148"/>
      <c r="G31" s="148"/>
      <c r="H31" s="149"/>
      <c r="I31" s="150"/>
      <c r="J31" s="151"/>
      <c r="K31" s="152"/>
      <c r="L31" s="153"/>
      <c r="M31" s="153"/>
      <c r="N31" s="94" t="str">
        <f t="shared" si="5"/>
        <v/>
      </c>
      <c r="O31" s="127" t="str">
        <f t="shared" si="6"/>
        <v/>
      </c>
      <c r="P31" s="154"/>
      <c r="Q31" s="155"/>
      <c r="R31" s="103" t="str">
        <f t="shared" si="7"/>
        <v/>
      </c>
      <c r="S31" s="101" t="str">
        <f>IF(AND($AA31=0,$AB31=1,$AC31=0),プルダウン!$A$6,"")</f>
        <v/>
      </c>
      <c r="T31" s="102" t="str">
        <f>IF(AND($AA31=0,$AB31=1,$AC31=0),プルダウン!$B$6,"")</f>
        <v/>
      </c>
      <c r="U31" s="70"/>
      <c r="V31" s="120" t="str">
        <f t="shared" si="8"/>
        <v/>
      </c>
      <c r="W31" s="117" t="str" cm="1">
        <f t="array" ref="W31">IFERROR(IF($I31="","",_xlfn.IFS($I31="温水出口温度：45℃以上～65℃未満
温水入出口温度差：5℃～10℃",1,$I31="温水出口温度：65℃以上～75℃未満
温水入出口温度差：5℃～10℃",2,$I31="温水出口温度：75℃以上～90℃未満
温水入出口温度差：5℃～10℃",3,$I31="温水出口温度：90℃以上
温水入出口温度差：5℃～10℃",4,$I31="温水出口温度：65℃以上～75℃未満
温水入出口温度差：48℃以上",5)),"")</f>
        <v/>
      </c>
      <c r="X31" s="118" t="str">
        <f t="shared" si="9"/>
        <v/>
      </c>
      <c r="Y31" s="118" t="str" cm="1">
        <f t="array" ref="Y31">IFERROR(_xlfn.IFS(AND($V31=1,$W31=2,$X31&lt;&gt;""),"熱源水入口温度：12℃以上～22℃未満",AND($V31=2,$W31=5,$X31&lt;&gt;""),"熱源水入口温度：50℃以上"),"")</f>
        <v/>
      </c>
      <c r="Z31" s="118" t="str">
        <f t="shared" si="10"/>
        <v/>
      </c>
      <c r="AA31" s="119">
        <f t="shared" si="11"/>
        <v>0</v>
      </c>
      <c r="AB31" s="120">
        <f t="shared" si="1"/>
        <v>0</v>
      </c>
      <c r="AC31" s="120">
        <f t="shared" si="12"/>
        <v>0</v>
      </c>
    </row>
    <row r="32" spans="1:29" s="12" customFormat="1" ht="45" customHeight="1">
      <c r="A32" s="122">
        <f t="shared" si="2"/>
        <v>20</v>
      </c>
      <c r="B32" s="123" t="str">
        <f t="shared" si="3"/>
        <v/>
      </c>
      <c r="C32" s="147"/>
      <c r="D32" s="25" t="str">
        <f t="shared" si="4"/>
        <v/>
      </c>
      <c r="E32" s="25" t="str">
        <f t="shared" si="13"/>
        <v/>
      </c>
      <c r="F32" s="148"/>
      <c r="G32" s="148"/>
      <c r="H32" s="149"/>
      <c r="I32" s="150"/>
      <c r="J32" s="151"/>
      <c r="K32" s="152"/>
      <c r="L32" s="153"/>
      <c r="M32" s="153"/>
      <c r="N32" s="94" t="str">
        <f t="shared" si="5"/>
        <v/>
      </c>
      <c r="O32" s="127" t="str">
        <f t="shared" si="6"/>
        <v/>
      </c>
      <c r="P32" s="154"/>
      <c r="Q32" s="155"/>
      <c r="R32" s="103" t="str">
        <f t="shared" si="7"/>
        <v/>
      </c>
      <c r="S32" s="101" t="str">
        <f>IF(AND($AA32=0,$AB32=1,$AC32=0),プルダウン!$A$6,"")</f>
        <v/>
      </c>
      <c r="T32" s="102" t="str">
        <f>IF(AND($AA32=0,$AB32=1,$AC32=0),プルダウン!$B$6,"")</f>
        <v/>
      </c>
      <c r="U32" s="70"/>
      <c r="V32" s="120" t="str">
        <f t="shared" si="8"/>
        <v/>
      </c>
      <c r="W32" s="117" t="str" cm="1">
        <f t="array" ref="W32">IFERROR(IF($I32="","",_xlfn.IFS($I32="温水出口温度：45℃以上～65℃未満
温水入出口温度差：5℃～10℃",1,$I32="温水出口温度：65℃以上～75℃未満
温水入出口温度差：5℃～10℃",2,$I32="温水出口温度：75℃以上～90℃未満
温水入出口温度差：5℃～10℃",3,$I32="温水出口温度：90℃以上
温水入出口温度差：5℃～10℃",4,$I32="温水出口温度：65℃以上～75℃未満
温水入出口温度差：48℃以上",5)),"")</f>
        <v/>
      </c>
      <c r="X32" s="118" t="str">
        <f t="shared" si="9"/>
        <v/>
      </c>
      <c r="Y32" s="118" t="str" cm="1">
        <f t="array" ref="Y32">IFERROR(_xlfn.IFS(AND($V32=1,$W32=2,$X32&lt;&gt;""),"熱源水入口温度：12℃以上～22℃未満",AND($V32=2,$W32=5,$X32&lt;&gt;""),"熱源水入口温度：50℃以上"),"")</f>
        <v/>
      </c>
      <c r="Z32" s="118" t="str">
        <f t="shared" si="10"/>
        <v/>
      </c>
      <c r="AA32" s="119">
        <f t="shared" si="11"/>
        <v>0</v>
      </c>
      <c r="AB32" s="120">
        <f t="shared" si="1"/>
        <v>0</v>
      </c>
      <c r="AC32" s="120">
        <f t="shared" si="12"/>
        <v>0</v>
      </c>
    </row>
    <row r="33" spans="1:29" s="12" customFormat="1" ht="45" customHeight="1">
      <c r="A33" s="122">
        <f t="shared" si="2"/>
        <v>21</v>
      </c>
      <c r="B33" s="123" t="str">
        <f t="shared" si="3"/>
        <v/>
      </c>
      <c r="C33" s="147"/>
      <c r="D33" s="25" t="str">
        <f t="shared" si="4"/>
        <v/>
      </c>
      <c r="E33" s="25" t="str">
        <f t="shared" si="13"/>
        <v/>
      </c>
      <c r="F33" s="148"/>
      <c r="G33" s="148"/>
      <c r="H33" s="149"/>
      <c r="I33" s="150"/>
      <c r="J33" s="151"/>
      <c r="K33" s="152"/>
      <c r="L33" s="153"/>
      <c r="M33" s="153"/>
      <c r="N33" s="94" t="str">
        <f t="shared" si="5"/>
        <v/>
      </c>
      <c r="O33" s="127" t="str">
        <f t="shared" si="6"/>
        <v/>
      </c>
      <c r="P33" s="154"/>
      <c r="Q33" s="155"/>
      <c r="R33" s="103" t="str">
        <f t="shared" si="7"/>
        <v/>
      </c>
      <c r="S33" s="101" t="str">
        <f>IF(AND($AA33=0,$AB33=1,$AC33=0),プルダウン!$A$6,"")</f>
        <v/>
      </c>
      <c r="T33" s="102" t="str">
        <f>IF(AND($AA33=0,$AB33=1,$AC33=0),プルダウン!$B$6,"")</f>
        <v/>
      </c>
      <c r="U33" s="70"/>
      <c r="V33" s="120" t="str">
        <f t="shared" si="8"/>
        <v/>
      </c>
      <c r="W33" s="117" t="str" cm="1">
        <f t="array" ref="W33">IFERROR(IF($I33="","",_xlfn.IFS($I33="温水出口温度：45℃以上～65℃未満
温水入出口温度差：5℃～10℃",1,$I33="温水出口温度：65℃以上～75℃未満
温水入出口温度差：5℃～10℃",2,$I33="温水出口温度：75℃以上～90℃未満
温水入出口温度差：5℃～10℃",3,$I33="温水出口温度：90℃以上
温水入出口温度差：5℃～10℃",4,$I33="温水出口温度：65℃以上～75℃未満
温水入出口温度差：48℃以上",5)),"")</f>
        <v/>
      </c>
      <c r="X33" s="118" t="str">
        <f t="shared" si="9"/>
        <v/>
      </c>
      <c r="Y33" s="118" t="str" cm="1">
        <f t="array" ref="Y33">IFERROR(_xlfn.IFS(AND($V33=1,$W33=2,$X33&lt;&gt;""),"熱源水入口温度：12℃以上～22℃未満",AND($V33=2,$W33=5,$X33&lt;&gt;""),"熱源水入口温度：50℃以上"),"")</f>
        <v/>
      </c>
      <c r="Z33" s="118" t="str">
        <f t="shared" si="10"/>
        <v/>
      </c>
      <c r="AA33" s="119">
        <f t="shared" si="11"/>
        <v>0</v>
      </c>
      <c r="AB33" s="120">
        <f t="shared" si="1"/>
        <v>0</v>
      </c>
      <c r="AC33" s="120">
        <f t="shared" si="12"/>
        <v>0</v>
      </c>
    </row>
    <row r="34" spans="1:29" s="12" customFormat="1" ht="45" customHeight="1">
      <c r="A34" s="122">
        <f t="shared" si="2"/>
        <v>22</v>
      </c>
      <c r="B34" s="123" t="str">
        <f t="shared" si="3"/>
        <v/>
      </c>
      <c r="C34" s="147"/>
      <c r="D34" s="25" t="str">
        <f t="shared" si="4"/>
        <v/>
      </c>
      <c r="E34" s="25" t="str">
        <f t="shared" si="13"/>
        <v/>
      </c>
      <c r="F34" s="148"/>
      <c r="G34" s="148"/>
      <c r="H34" s="149"/>
      <c r="I34" s="150"/>
      <c r="J34" s="151"/>
      <c r="K34" s="152"/>
      <c r="L34" s="153"/>
      <c r="M34" s="153"/>
      <c r="N34" s="94" t="str">
        <f t="shared" si="5"/>
        <v/>
      </c>
      <c r="O34" s="127" t="str">
        <f t="shared" si="6"/>
        <v/>
      </c>
      <c r="P34" s="154"/>
      <c r="Q34" s="155"/>
      <c r="R34" s="103" t="str">
        <f t="shared" si="7"/>
        <v/>
      </c>
      <c r="S34" s="101" t="str">
        <f>IF(AND($AA34=0,$AB34=1,$AC34=0),プルダウン!$A$6,"")</f>
        <v/>
      </c>
      <c r="T34" s="102" t="str">
        <f>IF(AND($AA34=0,$AB34=1,$AC34=0),プルダウン!$B$6,"")</f>
        <v/>
      </c>
      <c r="U34" s="70"/>
      <c r="V34" s="120" t="str">
        <f t="shared" si="8"/>
        <v/>
      </c>
      <c r="W34" s="117" t="str" cm="1">
        <f t="array" ref="W34">IFERROR(IF($I34="","",_xlfn.IFS($I34="温水出口温度：45℃以上～65℃未満
温水入出口温度差：5℃～10℃",1,$I34="温水出口温度：65℃以上～75℃未満
温水入出口温度差：5℃～10℃",2,$I34="温水出口温度：75℃以上～90℃未満
温水入出口温度差：5℃～10℃",3,$I34="温水出口温度：90℃以上
温水入出口温度差：5℃～10℃",4,$I34="温水出口温度：65℃以上～75℃未満
温水入出口温度差：48℃以上",5)),"")</f>
        <v/>
      </c>
      <c r="X34" s="118" t="str">
        <f t="shared" si="9"/>
        <v/>
      </c>
      <c r="Y34" s="118" t="str" cm="1">
        <f t="array" ref="Y34">IFERROR(_xlfn.IFS(AND($V34=1,$W34=2,$X34&lt;&gt;""),"熱源水入口温度：12℃以上～22℃未満",AND($V34=2,$W34=5,$X34&lt;&gt;""),"熱源水入口温度：50℃以上"),"")</f>
        <v/>
      </c>
      <c r="Z34" s="118" t="str">
        <f t="shared" si="10"/>
        <v/>
      </c>
      <c r="AA34" s="119">
        <f t="shared" si="11"/>
        <v>0</v>
      </c>
      <c r="AB34" s="120">
        <f t="shared" si="1"/>
        <v>0</v>
      </c>
      <c r="AC34" s="120">
        <f t="shared" si="12"/>
        <v>0</v>
      </c>
    </row>
    <row r="35" spans="1:29" s="12" customFormat="1" ht="45" customHeight="1">
      <c r="A35" s="122">
        <f t="shared" si="2"/>
        <v>23</v>
      </c>
      <c r="B35" s="123" t="str">
        <f t="shared" si="3"/>
        <v/>
      </c>
      <c r="C35" s="147"/>
      <c r="D35" s="25" t="str">
        <f t="shared" si="4"/>
        <v/>
      </c>
      <c r="E35" s="25" t="str">
        <f t="shared" si="13"/>
        <v/>
      </c>
      <c r="F35" s="148"/>
      <c r="G35" s="148"/>
      <c r="H35" s="149"/>
      <c r="I35" s="150"/>
      <c r="J35" s="151"/>
      <c r="K35" s="152"/>
      <c r="L35" s="153"/>
      <c r="M35" s="153"/>
      <c r="N35" s="94" t="str">
        <f t="shared" si="5"/>
        <v/>
      </c>
      <c r="O35" s="127" t="str">
        <f t="shared" si="6"/>
        <v/>
      </c>
      <c r="P35" s="154"/>
      <c r="Q35" s="155"/>
      <c r="R35" s="103" t="str">
        <f t="shared" si="7"/>
        <v/>
      </c>
      <c r="S35" s="101" t="str">
        <f>IF(AND($AA35=0,$AB35=1,$AC35=0),プルダウン!$A$6,"")</f>
        <v/>
      </c>
      <c r="T35" s="102" t="str">
        <f>IF(AND($AA35=0,$AB35=1,$AC35=0),プルダウン!$B$6,"")</f>
        <v/>
      </c>
      <c r="U35" s="70"/>
      <c r="V35" s="120" t="str">
        <f t="shared" si="8"/>
        <v/>
      </c>
      <c r="W35" s="117" t="str" cm="1">
        <f t="array" ref="W35">IFERROR(IF($I35="","",_xlfn.IFS($I35="温水出口温度：45℃以上～65℃未満
温水入出口温度差：5℃～10℃",1,$I35="温水出口温度：65℃以上～75℃未満
温水入出口温度差：5℃～10℃",2,$I35="温水出口温度：75℃以上～90℃未満
温水入出口温度差：5℃～10℃",3,$I35="温水出口温度：90℃以上
温水入出口温度差：5℃～10℃",4,$I35="温水出口温度：65℃以上～75℃未満
温水入出口温度差：48℃以上",5)),"")</f>
        <v/>
      </c>
      <c r="X35" s="118" t="str">
        <f t="shared" si="9"/>
        <v/>
      </c>
      <c r="Y35" s="118" t="str" cm="1">
        <f t="array" ref="Y35">IFERROR(_xlfn.IFS(AND($V35=1,$W35=2,$X35&lt;&gt;""),"熱源水入口温度：12℃以上～22℃未満",AND($V35=2,$W35=5,$X35&lt;&gt;""),"熱源水入口温度：50℃以上"),"")</f>
        <v/>
      </c>
      <c r="Z35" s="118" t="str">
        <f t="shared" si="10"/>
        <v/>
      </c>
      <c r="AA35" s="119">
        <f t="shared" si="11"/>
        <v>0</v>
      </c>
      <c r="AB35" s="120">
        <f t="shared" si="1"/>
        <v>0</v>
      </c>
      <c r="AC35" s="120">
        <f t="shared" si="12"/>
        <v>0</v>
      </c>
    </row>
    <row r="36" spans="1:29" s="12" customFormat="1" ht="45" customHeight="1">
      <c r="A36" s="122">
        <f t="shared" si="2"/>
        <v>24</v>
      </c>
      <c r="B36" s="123" t="str">
        <f t="shared" si="3"/>
        <v/>
      </c>
      <c r="C36" s="147"/>
      <c r="D36" s="25" t="str">
        <f t="shared" si="4"/>
        <v/>
      </c>
      <c r="E36" s="25" t="str">
        <f t="shared" si="13"/>
        <v/>
      </c>
      <c r="F36" s="148"/>
      <c r="G36" s="148"/>
      <c r="H36" s="149"/>
      <c r="I36" s="150"/>
      <c r="J36" s="151"/>
      <c r="K36" s="152"/>
      <c r="L36" s="153"/>
      <c r="M36" s="153"/>
      <c r="N36" s="94" t="str">
        <f t="shared" si="5"/>
        <v/>
      </c>
      <c r="O36" s="127" t="str">
        <f t="shared" si="6"/>
        <v/>
      </c>
      <c r="P36" s="154"/>
      <c r="Q36" s="155"/>
      <c r="R36" s="103" t="str">
        <f t="shared" si="7"/>
        <v/>
      </c>
      <c r="S36" s="101" t="str">
        <f>IF(AND($AA36=0,$AB36=1,$AC36=0),プルダウン!$A$6,"")</f>
        <v/>
      </c>
      <c r="T36" s="102" t="str">
        <f>IF(AND($AA36=0,$AB36=1,$AC36=0),プルダウン!$B$6,"")</f>
        <v/>
      </c>
      <c r="U36" s="70"/>
      <c r="V36" s="120" t="str">
        <f t="shared" si="8"/>
        <v/>
      </c>
      <c r="W36" s="117" t="str" cm="1">
        <f t="array" ref="W36">IFERROR(IF($I36="","",_xlfn.IFS($I36="温水出口温度：45℃以上～65℃未満
温水入出口温度差：5℃～10℃",1,$I36="温水出口温度：65℃以上～75℃未満
温水入出口温度差：5℃～10℃",2,$I36="温水出口温度：75℃以上～90℃未満
温水入出口温度差：5℃～10℃",3,$I36="温水出口温度：90℃以上
温水入出口温度差：5℃～10℃",4,$I36="温水出口温度：65℃以上～75℃未満
温水入出口温度差：48℃以上",5)),"")</f>
        <v/>
      </c>
      <c r="X36" s="118" t="str">
        <f t="shared" si="9"/>
        <v/>
      </c>
      <c r="Y36" s="118" t="str" cm="1">
        <f t="array" ref="Y36">IFERROR(_xlfn.IFS(AND($V36=1,$W36=2,$X36&lt;&gt;""),"熱源水入口温度：12℃以上～22℃未満",AND($V36=2,$W36=5,$X36&lt;&gt;""),"熱源水入口温度：50℃以上"),"")</f>
        <v/>
      </c>
      <c r="Z36" s="118" t="str">
        <f t="shared" si="10"/>
        <v/>
      </c>
      <c r="AA36" s="119">
        <f t="shared" si="11"/>
        <v>0</v>
      </c>
      <c r="AB36" s="120">
        <f t="shared" si="1"/>
        <v>0</v>
      </c>
      <c r="AC36" s="120">
        <f t="shared" si="12"/>
        <v>0</v>
      </c>
    </row>
    <row r="37" spans="1:29" s="12" customFormat="1" ht="45" customHeight="1">
      <c r="A37" s="122">
        <f t="shared" si="2"/>
        <v>25</v>
      </c>
      <c r="B37" s="123" t="str">
        <f t="shared" si="3"/>
        <v/>
      </c>
      <c r="C37" s="147"/>
      <c r="D37" s="25" t="str">
        <f t="shared" si="4"/>
        <v/>
      </c>
      <c r="E37" s="25" t="str">
        <f t="shared" si="13"/>
        <v/>
      </c>
      <c r="F37" s="148"/>
      <c r="G37" s="148"/>
      <c r="H37" s="149"/>
      <c r="I37" s="150"/>
      <c r="J37" s="151"/>
      <c r="K37" s="152"/>
      <c r="L37" s="153"/>
      <c r="M37" s="153"/>
      <c r="N37" s="94" t="str">
        <f t="shared" si="5"/>
        <v/>
      </c>
      <c r="O37" s="127" t="str">
        <f t="shared" si="6"/>
        <v/>
      </c>
      <c r="P37" s="154"/>
      <c r="Q37" s="155"/>
      <c r="R37" s="103" t="str">
        <f t="shared" si="7"/>
        <v/>
      </c>
      <c r="S37" s="101" t="str">
        <f>IF(AND($AA37=0,$AB37=1,$AC37=0),プルダウン!$A$6,"")</f>
        <v/>
      </c>
      <c r="T37" s="102" t="str">
        <f>IF(AND($AA37=0,$AB37=1,$AC37=0),プルダウン!$B$6,"")</f>
        <v/>
      </c>
      <c r="U37" s="70"/>
      <c r="V37" s="120" t="str">
        <f t="shared" si="8"/>
        <v/>
      </c>
      <c r="W37" s="117" t="str" cm="1">
        <f t="array" ref="W37">IFERROR(IF($I37="","",_xlfn.IFS($I37="温水出口温度：45℃以上～65℃未満
温水入出口温度差：5℃～10℃",1,$I37="温水出口温度：65℃以上～75℃未満
温水入出口温度差：5℃～10℃",2,$I37="温水出口温度：75℃以上～90℃未満
温水入出口温度差：5℃～10℃",3,$I37="温水出口温度：90℃以上
温水入出口温度差：5℃～10℃",4,$I37="温水出口温度：65℃以上～75℃未満
温水入出口温度差：48℃以上",5)),"")</f>
        <v/>
      </c>
      <c r="X37" s="118" t="str">
        <f t="shared" si="9"/>
        <v/>
      </c>
      <c r="Y37" s="118" t="str" cm="1">
        <f t="array" ref="Y37">IFERROR(_xlfn.IFS(AND($V37=1,$W37=2,$X37&lt;&gt;""),"熱源水入口温度：12℃以上～22℃未満",AND($V37=2,$W37=5,$X37&lt;&gt;""),"熱源水入口温度：50℃以上"),"")</f>
        <v/>
      </c>
      <c r="Z37" s="118" t="str">
        <f t="shared" si="10"/>
        <v/>
      </c>
      <c r="AA37" s="119">
        <f t="shared" si="11"/>
        <v>0</v>
      </c>
      <c r="AB37" s="120">
        <f t="shared" si="1"/>
        <v>0</v>
      </c>
      <c r="AC37" s="120">
        <f t="shared" si="12"/>
        <v>0</v>
      </c>
    </row>
    <row r="38" spans="1:29" s="12" customFormat="1" ht="45" customHeight="1">
      <c r="A38" s="122">
        <f t="shared" si="2"/>
        <v>26</v>
      </c>
      <c r="B38" s="123" t="str">
        <f t="shared" si="3"/>
        <v/>
      </c>
      <c r="C38" s="147"/>
      <c r="D38" s="25" t="str">
        <f t="shared" si="4"/>
        <v/>
      </c>
      <c r="E38" s="25" t="str">
        <f t="shared" si="13"/>
        <v/>
      </c>
      <c r="F38" s="148"/>
      <c r="G38" s="148"/>
      <c r="H38" s="149"/>
      <c r="I38" s="150"/>
      <c r="J38" s="151"/>
      <c r="K38" s="152"/>
      <c r="L38" s="153"/>
      <c r="M38" s="153"/>
      <c r="N38" s="94" t="str">
        <f t="shared" si="5"/>
        <v/>
      </c>
      <c r="O38" s="127" t="str">
        <f t="shared" si="6"/>
        <v/>
      </c>
      <c r="P38" s="154"/>
      <c r="Q38" s="155"/>
      <c r="R38" s="103" t="str">
        <f t="shared" si="7"/>
        <v/>
      </c>
      <c r="S38" s="101" t="str">
        <f>IF(AND($AA38=0,$AB38=1,$AC38=0),プルダウン!$A$6,"")</f>
        <v/>
      </c>
      <c r="T38" s="102" t="str">
        <f>IF(AND($AA38=0,$AB38=1,$AC38=0),プルダウン!$B$6,"")</f>
        <v/>
      </c>
      <c r="U38" s="70"/>
      <c r="V38" s="120" t="str">
        <f t="shared" si="8"/>
        <v/>
      </c>
      <c r="W38" s="117" t="str" cm="1">
        <f t="array" ref="W38">IFERROR(IF($I38="","",_xlfn.IFS($I38="温水出口温度：45℃以上～65℃未満
温水入出口温度差：5℃～10℃",1,$I38="温水出口温度：65℃以上～75℃未満
温水入出口温度差：5℃～10℃",2,$I38="温水出口温度：75℃以上～90℃未満
温水入出口温度差：5℃～10℃",3,$I38="温水出口温度：90℃以上
温水入出口温度差：5℃～10℃",4,$I38="温水出口温度：65℃以上～75℃未満
温水入出口温度差：48℃以上",5)),"")</f>
        <v/>
      </c>
      <c r="X38" s="118" t="str">
        <f t="shared" si="9"/>
        <v/>
      </c>
      <c r="Y38" s="118" t="str" cm="1">
        <f t="array" ref="Y38">IFERROR(_xlfn.IFS(AND($V38=1,$W38=2,$X38&lt;&gt;""),"熱源水入口温度：12℃以上～22℃未満",AND($V38=2,$W38=5,$X38&lt;&gt;""),"熱源水入口温度：50℃以上"),"")</f>
        <v/>
      </c>
      <c r="Z38" s="118" t="str">
        <f t="shared" si="10"/>
        <v/>
      </c>
      <c r="AA38" s="119">
        <f t="shared" si="11"/>
        <v>0</v>
      </c>
      <c r="AB38" s="120">
        <f t="shared" si="1"/>
        <v>0</v>
      </c>
      <c r="AC38" s="120">
        <f t="shared" si="12"/>
        <v>0</v>
      </c>
    </row>
    <row r="39" spans="1:29" s="12" customFormat="1" ht="45" customHeight="1">
      <c r="A39" s="122">
        <f t="shared" si="2"/>
        <v>27</v>
      </c>
      <c r="B39" s="123" t="str">
        <f t="shared" si="3"/>
        <v/>
      </c>
      <c r="C39" s="147"/>
      <c r="D39" s="25" t="str">
        <f t="shared" si="4"/>
        <v/>
      </c>
      <c r="E39" s="25" t="str">
        <f t="shared" si="13"/>
        <v/>
      </c>
      <c r="F39" s="148"/>
      <c r="G39" s="148"/>
      <c r="H39" s="149"/>
      <c r="I39" s="150"/>
      <c r="J39" s="151"/>
      <c r="K39" s="152"/>
      <c r="L39" s="153"/>
      <c r="M39" s="153"/>
      <c r="N39" s="94" t="str">
        <f t="shared" si="5"/>
        <v/>
      </c>
      <c r="O39" s="127" t="str">
        <f t="shared" si="6"/>
        <v/>
      </c>
      <c r="P39" s="154"/>
      <c r="Q39" s="155"/>
      <c r="R39" s="103" t="str">
        <f t="shared" si="7"/>
        <v/>
      </c>
      <c r="S39" s="101" t="str">
        <f>IF(AND($AA39=0,$AB39=1,$AC39=0),プルダウン!$A$6,"")</f>
        <v/>
      </c>
      <c r="T39" s="102" t="str">
        <f>IF(AND($AA39=0,$AB39=1,$AC39=0),プルダウン!$B$6,"")</f>
        <v/>
      </c>
      <c r="U39" s="70"/>
      <c r="V39" s="120" t="str">
        <f t="shared" si="8"/>
        <v/>
      </c>
      <c r="W39" s="117" t="str" cm="1">
        <f t="array" ref="W39">IFERROR(IF($I39="","",_xlfn.IFS($I39="温水出口温度：45℃以上～65℃未満
温水入出口温度差：5℃～10℃",1,$I39="温水出口温度：65℃以上～75℃未満
温水入出口温度差：5℃～10℃",2,$I39="温水出口温度：75℃以上～90℃未満
温水入出口温度差：5℃～10℃",3,$I39="温水出口温度：90℃以上
温水入出口温度差：5℃～10℃",4,$I39="温水出口温度：65℃以上～75℃未満
温水入出口温度差：48℃以上",5)),"")</f>
        <v/>
      </c>
      <c r="X39" s="118" t="str">
        <f t="shared" si="9"/>
        <v/>
      </c>
      <c r="Y39" s="118" t="str" cm="1">
        <f t="array" ref="Y39">IFERROR(_xlfn.IFS(AND($V39=1,$W39=2,$X39&lt;&gt;""),"熱源水入口温度：12℃以上～22℃未満",AND($V39=2,$W39=5,$X39&lt;&gt;""),"熱源水入口温度：50℃以上"),"")</f>
        <v/>
      </c>
      <c r="Z39" s="118" t="str">
        <f t="shared" si="10"/>
        <v/>
      </c>
      <c r="AA39" s="119">
        <f t="shared" si="11"/>
        <v>0</v>
      </c>
      <c r="AB39" s="120">
        <f t="shared" si="1"/>
        <v>0</v>
      </c>
      <c r="AC39" s="120">
        <f t="shared" si="12"/>
        <v>0</v>
      </c>
    </row>
    <row r="40" spans="1:29" s="12" customFormat="1" ht="45" customHeight="1">
      <c r="A40" s="122">
        <f t="shared" si="2"/>
        <v>28</v>
      </c>
      <c r="B40" s="123" t="str">
        <f t="shared" si="3"/>
        <v/>
      </c>
      <c r="C40" s="147"/>
      <c r="D40" s="25" t="str">
        <f t="shared" si="4"/>
        <v/>
      </c>
      <c r="E40" s="25" t="str">
        <f t="shared" si="13"/>
        <v/>
      </c>
      <c r="F40" s="148"/>
      <c r="G40" s="148"/>
      <c r="H40" s="149"/>
      <c r="I40" s="150"/>
      <c r="J40" s="151"/>
      <c r="K40" s="152"/>
      <c r="L40" s="153"/>
      <c r="M40" s="153"/>
      <c r="N40" s="94" t="str">
        <f t="shared" si="5"/>
        <v/>
      </c>
      <c r="O40" s="127" t="str">
        <f t="shared" si="6"/>
        <v/>
      </c>
      <c r="P40" s="154"/>
      <c r="Q40" s="155"/>
      <c r="R40" s="103" t="str">
        <f t="shared" si="7"/>
        <v/>
      </c>
      <c r="S40" s="101" t="str">
        <f>IF(AND($AA40=0,$AB40=1,$AC40=0),プルダウン!$A$6,"")</f>
        <v/>
      </c>
      <c r="T40" s="102" t="str">
        <f>IF(AND($AA40=0,$AB40=1,$AC40=0),プルダウン!$B$6,"")</f>
        <v/>
      </c>
      <c r="U40" s="70"/>
      <c r="V40" s="120" t="str">
        <f t="shared" si="8"/>
        <v/>
      </c>
      <c r="W40" s="117" t="str" cm="1">
        <f t="array" ref="W40">IFERROR(IF($I40="","",_xlfn.IFS($I40="温水出口温度：45℃以上～65℃未満
温水入出口温度差：5℃～10℃",1,$I40="温水出口温度：65℃以上～75℃未満
温水入出口温度差：5℃～10℃",2,$I40="温水出口温度：75℃以上～90℃未満
温水入出口温度差：5℃～10℃",3,$I40="温水出口温度：90℃以上
温水入出口温度差：5℃～10℃",4,$I40="温水出口温度：65℃以上～75℃未満
温水入出口温度差：48℃以上",5)),"")</f>
        <v/>
      </c>
      <c r="X40" s="118" t="str">
        <f t="shared" si="9"/>
        <v/>
      </c>
      <c r="Y40" s="118" t="str" cm="1">
        <f t="array" ref="Y40">IFERROR(_xlfn.IFS(AND($V40=1,$W40=2,$X40&lt;&gt;""),"熱源水入口温度：12℃以上～22℃未満",AND($V40=2,$W40=5,$X40&lt;&gt;""),"熱源水入口温度：50℃以上"),"")</f>
        <v/>
      </c>
      <c r="Z40" s="118" t="str">
        <f t="shared" si="10"/>
        <v/>
      </c>
      <c r="AA40" s="119">
        <f t="shared" si="11"/>
        <v>0</v>
      </c>
      <c r="AB40" s="120">
        <f t="shared" si="1"/>
        <v>0</v>
      </c>
      <c r="AC40" s="120">
        <f t="shared" si="12"/>
        <v>0</v>
      </c>
    </row>
    <row r="41" spans="1:29" s="12" customFormat="1" ht="45" customHeight="1">
      <c r="A41" s="122">
        <f t="shared" si="2"/>
        <v>29</v>
      </c>
      <c r="B41" s="123" t="str">
        <f t="shared" si="3"/>
        <v/>
      </c>
      <c r="C41" s="147"/>
      <c r="D41" s="25" t="str">
        <f t="shared" si="4"/>
        <v/>
      </c>
      <c r="E41" s="25" t="str">
        <f t="shared" si="13"/>
        <v/>
      </c>
      <c r="F41" s="148"/>
      <c r="G41" s="148"/>
      <c r="H41" s="149"/>
      <c r="I41" s="150"/>
      <c r="J41" s="151"/>
      <c r="K41" s="152"/>
      <c r="L41" s="153"/>
      <c r="M41" s="153"/>
      <c r="N41" s="94" t="str">
        <f t="shared" si="5"/>
        <v/>
      </c>
      <c r="O41" s="127" t="str">
        <f t="shared" si="6"/>
        <v/>
      </c>
      <c r="P41" s="154"/>
      <c r="Q41" s="155"/>
      <c r="R41" s="103" t="str">
        <f t="shared" si="7"/>
        <v/>
      </c>
      <c r="S41" s="101" t="str">
        <f>IF(AND($AA41=0,$AB41=1,$AC41=0),プルダウン!$A$6,"")</f>
        <v/>
      </c>
      <c r="T41" s="102" t="str">
        <f>IF(AND($AA41=0,$AB41=1,$AC41=0),プルダウン!$B$6,"")</f>
        <v/>
      </c>
      <c r="U41" s="70"/>
      <c r="V41" s="120" t="str">
        <f t="shared" si="8"/>
        <v/>
      </c>
      <c r="W41" s="117" t="str" cm="1">
        <f t="array" ref="W41">IFERROR(IF($I41="","",_xlfn.IFS($I41="温水出口温度：45℃以上～65℃未満
温水入出口温度差：5℃～10℃",1,$I41="温水出口温度：65℃以上～75℃未満
温水入出口温度差：5℃～10℃",2,$I41="温水出口温度：75℃以上～90℃未満
温水入出口温度差：5℃～10℃",3,$I41="温水出口温度：90℃以上
温水入出口温度差：5℃～10℃",4,$I41="温水出口温度：65℃以上～75℃未満
温水入出口温度差：48℃以上",5)),"")</f>
        <v/>
      </c>
      <c r="X41" s="118" t="str">
        <f t="shared" si="9"/>
        <v/>
      </c>
      <c r="Y41" s="118" t="str" cm="1">
        <f t="array" ref="Y41">IFERROR(_xlfn.IFS(AND($V41=1,$W41=2,$X41&lt;&gt;""),"熱源水入口温度：12℃以上～22℃未満",AND($V41=2,$W41=5,$X41&lt;&gt;""),"熱源水入口温度：50℃以上"),"")</f>
        <v/>
      </c>
      <c r="Z41" s="118" t="str">
        <f t="shared" si="10"/>
        <v/>
      </c>
      <c r="AA41" s="119">
        <f t="shared" si="11"/>
        <v>0</v>
      </c>
      <c r="AB41" s="120">
        <f t="shared" si="1"/>
        <v>0</v>
      </c>
      <c r="AC41" s="120">
        <f t="shared" si="12"/>
        <v>0</v>
      </c>
    </row>
    <row r="42" spans="1:29" s="12" customFormat="1" ht="45" customHeight="1">
      <c r="A42" s="122">
        <f t="shared" si="2"/>
        <v>30</v>
      </c>
      <c r="B42" s="123" t="str">
        <f t="shared" si="3"/>
        <v/>
      </c>
      <c r="C42" s="147"/>
      <c r="D42" s="25" t="str">
        <f t="shared" si="4"/>
        <v/>
      </c>
      <c r="E42" s="25" t="str">
        <f t="shared" si="13"/>
        <v/>
      </c>
      <c r="F42" s="148"/>
      <c r="G42" s="148"/>
      <c r="H42" s="149"/>
      <c r="I42" s="150"/>
      <c r="J42" s="151"/>
      <c r="K42" s="152"/>
      <c r="L42" s="153"/>
      <c r="M42" s="153"/>
      <c r="N42" s="94" t="str">
        <f t="shared" si="5"/>
        <v/>
      </c>
      <c r="O42" s="127" t="str">
        <f t="shared" si="6"/>
        <v/>
      </c>
      <c r="P42" s="154"/>
      <c r="Q42" s="155"/>
      <c r="R42" s="103" t="str">
        <f t="shared" si="7"/>
        <v/>
      </c>
      <c r="S42" s="101" t="str">
        <f>IF(AND($AA42=0,$AB42=1,$AC42=0),プルダウン!$A$6,"")</f>
        <v/>
      </c>
      <c r="T42" s="102" t="str">
        <f>IF(AND($AA42=0,$AB42=1,$AC42=0),プルダウン!$B$6,"")</f>
        <v/>
      </c>
      <c r="U42" s="70"/>
      <c r="V42" s="120" t="str">
        <f t="shared" si="8"/>
        <v/>
      </c>
      <c r="W42" s="117" t="str" cm="1">
        <f t="array" ref="W42">IFERROR(IF($I42="","",_xlfn.IFS($I42="温水出口温度：45℃以上～65℃未満
温水入出口温度差：5℃～10℃",1,$I42="温水出口温度：65℃以上～75℃未満
温水入出口温度差：5℃～10℃",2,$I42="温水出口温度：75℃以上～90℃未満
温水入出口温度差：5℃～10℃",3,$I42="温水出口温度：90℃以上
温水入出口温度差：5℃～10℃",4,$I42="温水出口温度：65℃以上～75℃未満
温水入出口温度差：48℃以上",5)),"")</f>
        <v/>
      </c>
      <c r="X42" s="118" t="str">
        <f t="shared" si="9"/>
        <v/>
      </c>
      <c r="Y42" s="118" t="str" cm="1">
        <f t="array" ref="Y42">IFERROR(_xlfn.IFS(AND($V42=1,$W42=2,$X42&lt;&gt;""),"熱源水入口温度：12℃以上～22℃未満",AND($V42=2,$W42=5,$X42&lt;&gt;""),"熱源水入口温度：50℃以上"),"")</f>
        <v/>
      </c>
      <c r="Z42" s="118" t="str">
        <f t="shared" si="10"/>
        <v/>
      </c>
      <c r="AA42" s="119">
        <f t="shared" si="11"/>
        <v>0</v>
      </c>
      <c r="AB42" s="120">
        <f t="shared" si="1"/>
        <v>0</v>
      </c>
      <c r="AC42" s="120">
        <f t="shared" si="12"/>
        <v>0</v>
      </c>
    </row>
    <row r="43" spans="1:29" s="12" customFormat="1" ht="45" customHeight="1">
      <c r="A43" s="122">
        <f t="shared" si="2"/>
        <v>31</v>
      </c>
      <c r="B43" s="123" t="str">
        <f t="shared" si="3"/>
        <v/>
      </c>
      <c r="C43" s="147"/>
      <c r="D43" s="25" t="str">
        <f t="shared" si="4"/>
        <v/>
      </c>
      <c r="E43" s="25" t="str">
        <f t="shared" si="13"/>
        <v/>
      </c>
      <c r="F43" s="148"/>
      <c r="G43" s="148"/>
      <c r="H43" s="149"/>
      <c r="I43" s="150"/>
      <c r="J43" s="151"/>
      <c r="K43" s="152"/>
      <c r="L43" s="153"/>
      <c r="M43" s="153"/>
      <c r="N43" s="94" t="str">
        <f t="shared" si="5"/>
        <v/>
      </c>
      <c r="O43" s="127" t="str">
        <f t="shared" si="6"/>
        <v/>
      </c>
      <c r="P43" s="154"/>
      <c r="Q43" s="155"/>
      <c r="R43" s="103" t="str">
        <f t="shared" si="7"/>
        <v/>
      </c>
      <c r="S43" s="101" t="str">
        <f>IF(AND($AA43=0,$AB43=1,$AC43=0),プルダウン!$A$6,"")</f>
        <v/>
      </c>
      <c r="T43" s="102" t="str">
        <f>IF(AND($AA43=0,$AB43=1,$AC43=0),プルダウン!$B$6,"")</f>
        <v/>
      </c>
      <c r="U43" s="70"/>
      <c r="V43" s="120" t="str">
        <f t="shared" si="8"/>
        <v/>
      </c>
      <c r="W43" s="117" t="str" cm="1">
        <f t="array" ref="W43">IFERROR(IF($I43="","",_xlfn.IFS($I43="温水出口温度：45℃以上～65℃未満
温水入出口温度差：5℃～10℃",1,$I43="温水出口温度：65℃以上～75℃未満
温水入出口温度差：5℃～10℃",2,$I43="温水出口温度：75℃以上～90℃未満
温水入出口温度差：5℃～10℃",3,$I43="温水出口温度：90℃以上
温水入出口温度差：5℃～10℃",4,$I43="温水出口温度：65℃以上～75℃未満
温水入出口温度差：48℃以上",5)),"")</f>
        <v/>
      </c>
      <c r="X43" s="118" t="str">
        <f t="shared" si="9"/>
        <v/>
      </c>
      <c r="Y43" s="118" t="str" cm="1">
        <f t="array" ref="Y43">IFERROR(_xlfn.IFS(AND($V43=1,$W43=2,$X43&lt;&gt;""),"熱源水入口温度：12℃以上～22℃未満",AND($V43=2,$W43=5,$X43&lt;&gt;""),"熱源水入口温度：50℃以上"),"")</f>
        <v/>
      </c>
      <c r="Z43" s="118" t="str">
        <f t="shared" si="10"/>
        <v/>
      </c>
      <c r="AA43" s="119">
        <f t="shared" si="11"/>
        <v>0</v>
      </c>
      <c r="AB43" s="120">
        <f t="shared" si="1"/>
        <v>0</v>
      </c>
      <c r="AC43" s="120">
        <f t="shared" si="12"/>
        <v>0</v>
      </c>
    </row>
    <row r="44" spans="1:29" s="12" customFormat="1" ht="45" customHeight="1">
      <c r="A44" s="122">
        <f t="shared" si="2"/>
        <v>32</v>
      </c>
      <c r="B44" s="123" t="str">
        <f t="shared" si="3"/>
        <v/>
      </c>
      <c r="C44" s="147"/>
      <c r="D44" s="25" t="str">
        <f t="shared" si="4"/>
        <v/>
      </c>
      <c r="E44" s="25" t="str">
        <f t="shared" si="13"/>
        <v/>
      </c>
      <c r="F44" s="148"/>
      <c r="G44" s="148"/>
      <c r="H44" s="149"/>
      <c r="I44" s="150"/>
      <c r="J44" s="151"/>
      <c r="K44" s="152"/>
      <c r="L44" s="153"/>
      <c r="M44" s="153"/>
      <c r="N44" s="94" t="str">
        <f t="shared" si="5"/>
        <v/>
      </c>
      <c r="O44" s="127" t="str">
        <f t="shared" si="6"/>
        <v/>
      </c>
      <c r="P44" s="154"/>
      <c r="Q44" s="155"/>
      <c r="R44" s="103" t="str">
        <f t="shared" si="7"/>
        <v/>
      </c>
      <c r="S44" s="101" t="str">
        <f>IF(AND($AA44=0,$AB44=1,$AC44=0),プルダウン!$A$6,"")</f>
        <v/>
      </c>
      <c r="T44" s="102" t="str">
        <f>IF(AND($AA44=0,$AB44=1,$AC44=0),プルダウン!$B$6,"")</f>
        <v/>
      </c>
      <c r="U44" s="70"/>
      <c r="V44" s="120" t="str">
        <f t="shared" si="8"/>
        <v/>
      </c>
      <c r="W44" s="117" t="str" cm="1">
        <f t="array" ref="W44">IFERROR(IF($I44="","",_xlfn.IFS($I44="温水出口温度：45℃以上～65℃未満
温水入出口温度差：5℃～10℃",1,$I44="温水出口温度：65℃以上～75℃未満
温水入出口温度差：5℃～10℃",2,$I44="温水出口温度：75℃以上～90℃未満
温水入出口温度差：5℃～10℃",3,$I44="温水出口温度：90℃以上
温水入出口温度差：5℃～10℃",4,$I44="温水出口温度：65℃以上～75℃未満
温水入出口温度差：48℃以上",5)),"")</f>
        <v/>
      </c>
      <c r="X44" s="118" t="str">
        <f t="shared" si="9"/>
        <v/>
      </c>
      <c r="Y44" s="118" t="str" cm="1">
        <f t="array" ref="Y44">IFERROR(_xlfn.IFS(AND($V44=1,$W44=2,$X44&lt;&gt;""),"熱源水入口温度：12℃以上～22℃未満",AND($V44=2,$W44=5,$X44&lt;&gt;""),"熱源水入口温度：50℃以上"),"")</f>
        <v/>
      </c>
      <c r="Z44" s="118" t="str">
        <f t="shared" si="10"/>
        <v/>
      </c>
      <c r="AA44" s="119">
        <f t="shared" si="11"/>
        <v>0</v>
      </c>
      <c r="AB44" s="120">
        <f t="shared" si="1"/>
        <v>0</v>
      </c>
      <c r="AC44" s="120">
        <f t="shared" si="12"/>
        <v>0</v>
      </c>
    </row>
    <row r="45" spans="1:29" s="12" customFormat="1" ht="45" customHeight="1">
      <c r="A45" s="122">
        <f t="shared" si="2"/>
        <v>33</v>
      </c>
      <c r="B45" s="123" t="str">
        <f t="shared" si="3"/>
        <v/>
      </c>
      <c r="C45" s="147"/>
      <c r="D45" s="25" t="str">
        <f t="shared" si="4"/>
        <v/>
      </c>
      <c r="E45" s="25" t="str">
        <f t="shared" si="13"/>
        <v/>
      </c>
      <c r="F45" s="148"/>
      <c r="G45" s="148"/>
      <c r="H45" s="149"/>
      <c r="I45" s="150"/>
      <c r="J45" s="151"/>
      <c r="K45" s="152"/>
      <c r="L45" s="153"/>
      <c r="M45" s="153"/>
      <c r="N45" s="94" t="str">
        <f t="shared" si="5"/>
        <v/>
      </c>
      <c r="O45" s="127" t="str">
        <f t="shared" si="6"/>
        <v/>
      </c>
      <c r="P45" s="154"/>
      <c r="Q45" s="155"/>
      <c r="R45" s="103" t="str">
        <f t="shared" si="7"/>
        <v/>
      </c>
      <c r="S45" s="101" t="str">
        <f>IF(AND($AA45=0,$AB45=1,$AC45=0),プルダウン!$A$6,"")</f>
        <v/>
      </c>
      <c r="T45" s="102" t="str">
        <f>IF(AND($AA45=0,$AB45=1,$AC45=0),プルダウン!$B$6,"")</f>
        <v/>
      </c>
      <c r="U45" s="70"/>
      <c r="V45" s="120" t="str">
        <f t="shared" si="8"/>
        <v/>
      </c>
      <c r="W45" s="117" t="str" cm="1">
        <f t="array" ref="W45">IFERROR(IF($I45="","",_xlfn.IFS($I45="温水出口温度：45℃以上～65℃未満
温水入出口温度差：5℃～10℃",1,$I45="温水出口温度：65℃以上～75℃未満
温水入出口温度差：5℃～10℃",2,$I45="温水出口温度：75℃以上～90℃未満
温水入出口温度差：5℃～10℃",3,$I45="温水出口温度：90℃以上
温水入出口温度差：5℃～10℃",4,$I45="温水出口温度：65℃以上～75℃未満
温水入出口温度差：48℃以上",5)),"")</f>
        <v/>
      </c>
      <c r="X45" s="118" t="str">
        <f t="shared" si="9"/>
        <v/>
      </c>
      <c r="Y45" s="118" t="str" cm="1">
        <f t="array" ref="Y45">IFERROR(_xlfn.IFS(AND($V45=1,$W45=2,$X45&lt;&gt;""),"熱源水入口温度：12℃以上～22℃未満",AND($V45=2,$W45=5,$X45&lt;&gt;""),"熱源水入口温度：50℃以上"),"")</f>
        <v/>
      </c>
      <c r="Z45" s="118" t="str">
        <f t="shared" si="10"/>
        <v/>
      </c>
      <c r="AA45" s="119">
        <f t="shared" si="11"/>
        <v>0</v>
      </c>
      <c r="AB45" s="120">
        <f t="shared" si="1"/>
        <v>0</v>
      </c>
      <c r="AC45" s="120">
        <f t="shared" si="12"/>
        <v>0</v>
      </c>
    </row>
    <row r="46" spans="1:29" s="12" customFormat="1" ht="45" customHeight="1">
      <c r="A46" s="122">
        <f t="shared" si="2"/>
        <v>34</v>
      </c>
      <c r="B46" s="123" t="str">
        <f t="shared" si="3"/>
        <v/>
      </c>
      <c r="C46" s="147"/>
      <c r="D46" s="25" t="str">
        <f t="shared" si="4"/>
        <v/>
      </c>
      <c r="E46" s="25" t="str">
        <f t="shared" si="13"/>
        <v/>
      </c>
      <c r="F46" s="148"/>
      <c r="G46" s="148"/>
      <c r="H46" s="149"/>
      <c r="I46" s="150"/>
      <c r="J46" s="151"/>
      <c r="K46" s="152"/>
      <c r="L46" s="153"/>
      <c r="M46" s="153"/>
      <c r="N46" s="94" t="str">
        <f t="shared" si="5"/>
        <v/>
      </c>
      <c r="O46" s="127" t="str">
        <f t="shared" si="6"/>
        <v/>
      </c>
      <c r="P46" s="154"/>
      <c r="Q46" s="155"/>
      <c r="R46" s="103" t="str">
        <f t="shared" si="7"/>
        <v/>
      </c>
      <c r="S46" s="101" t="str">
        <f>IF(AND($AA46=0,$AB46=1,$AC46=0),プルダウン!$A$6,"")</f>
        <v/>
      </c>
      <c r="T46" s="102" t="str">
        <f>IF(AND($AA46=0,$AB46=1,$AC46=0),プルダウン!$B$6,"")</f>
        <v/>
      </c>
      <c r="U46" s="70"/>
      <c r="V46" s="120" t="str">
        <f t="shared" si="8"/>
        <v/>
      </c>
      <c r="W46" s="117" t="str" cm="1">
        <f t="array" ref="W46">IFERROR(IF($I46="","",_xlfn.IFS($I46="温水出口温度：45℃以上～65℃未満
温水入出口温度差：5℃～10℃",1,$I46="温水出口温度：65℃以上～75℃未満
温水入出口温度差：5℃～10℃",2,$I46="温水出口温度：75℃以上～90℃未満
温水入出口温度差：5℃～10℃",3,$I46="温水出口温度：90℃以上
温水入出口温度差：5℃～10℃",4,$I46="温水出口温度：65℃以上～75℃未満
温水入出口温度差：48℃以上",5)),"")</f>
        <v/>
      </c>
      <c r="X46" s="118" t="str">
        <f t="shared" si="9"/>
        <v/>
      </c>
      <c r="Y46" s="118" t="str" cm="1">
        <f t="array" ref="Y46">IFERROR(_xlfn.IFS(AND($V46=1,$W46=2,$X46&lt;&gt;""),"熱源水入口温度：12℃以上～22℃未満",AND($V46=2,$W46=5,$X46&lt;&gt;""),"熱源水入口温度：50℃以上"),"")</f>
        <v/>
      </c>
      <c r="Z46" s="118" t="str">
        <f t="shared" si="10"/>
        <v/>
      </c>
      <c r="AA46" s="119">
        <f t="shared" si="11"/>
        <v>0</v>
      </c>
      <c r="AB46" s="120">
        <f t="shared" si="1"/>
        <v>0</v>
      </c>
      <c r="AC46" s="120">
        <f t="shared" si="12"/>
        <v>0</v>
      </c>
    </row>
    <row r="47" spans="1:29" s="12" customFormat="1" ht="45" customHeight="1">
      <c r="A47" s="122">
        <f t="shared" si="2"/>
        <v>35</v>
      </c>
      <c r="B47" s="123" t="str">
        <f t="shared" si="3"/>
        <v/>
      </c>
      <c r="C47" s="147"/>
      <c r="D47" s="25" t="str">
        <f t="shared" si="4"/>
        <v/>
      </c>
      <c r="E47" s="25" t="str">
        <f t="shared" si="13"/>
        <v/>
      </c>
      <c r="F47" s="148"/>
      <c r="G47" s="148"/>
      <c r="H47" s="149"/>
      <c r="I47" s="150"/>
      <c r="J47" s="151"/>
      <c r="K47" s="152"/>
      <c r="L47" s="153"/>
      <c r="M47" s="153"/>
      <c r="N47" s="94" t="str">
        <f t="shared" si="5"/>
        <v/>
      </c>
      <c r="O47" s="127" t="str">
        <f t="shared" si="6"/>
        <v/>
      </c>
      <c r="P47" s="154"/>
      <c r="Q47" s="155"/>
      <c r="R47" s="103" t="str">
        <f t="shared" si="7"/>
        <v/>
      </c>
      <c r="S47" s="101" t="str">
        <f>IF(AND($AA47=0,$AB47=1,$AC47=0),プルダウン!$A$6,"")</f>
        <v/>
      </c>
      <c r="T47" s="102" t="str">
        <f>IF(AND($AA47=0,$AB47=1,$AC47=0),プルダウン!$B$6,"")</f>
        <v/>
      </c>
      <c r="U47" s="70"/>
      <c r="V47" s="120" t="str">
        <f t="shared" si="8"/>
        <v/>
      </c>
      <c r="W47" s="117" t="str" cm="1">
        <f t="array" ref="W47">IFERROR(IF($I47="","",_xlfn.IFS($I47="温水出口温度：45℃以上～65℃未満
温水入出口温度差：5℃～10℃",1,$I47="温水出口温度：65℃以上～75℃未満
温水入出口温度差：5℃～10℃",2,$I47="温水出口温度：75℃以上～90℃未満
温水入出口温度差：5℃～10℃",3,$I47="温水出口温度：90℃以上
温水入出口温度差：5℃～10℃",4,$I47="温水出口温度：65℃以上～75℃未満
温水入出口温度差：48℃以上",5)),"")</f>
        <v/>
      </c>
      <c r="X47" s="118" t="str">
        <f t="shared" si="9"/>
        <v/>
      </c>
      <c r="Y47" s="118" t="str" cm="1">
        <f t="array" ref="Y47">IFERROR(_xlfn.IFS(AND($V47=1,$W47=2,$X47&lt;&gt;""),"熱源水入口温度：12℃以上～22℃未満",AND($V47=2,$W47=5,$X47&lt;&gt;""),"熱源水入口温度：50℃以上"),"")</f>
        <v/>
      </c>
      <c r="Z47" s="118" t="str">
        <f t="shared" si="10"/>
        <v/>
      </c>
      <c r="AA47" s="119">
        <f t="shared" si="11"/>
        <v>0</v>
      </c>
      <c r="AB47" s="120">
        <f t="shared" si="1"/>
        <v>0</v>
      </c>
      <c r="AC47" s="120">
        <f t="shared" si="12"/>
        <v>0</v>
      </c>
    </row>
    <row r="48" spans="1:29" s="12" customFormat="1" ht="45" customHeight="1">
      <c r="A48" s="122">
        <f t="shared" si="2"/>
        <v>36</v>
      </c>
      <c r="B48" s="123" t="str">
        <f t="shared" si="3"/>
        <v/>
      </c>
      <c r="C48" s="147"/>
      <c r="D48" s="25" t="str">
        <f t="shared" si="4"/>
        <v/>
      </c>
      <c r="E48" s="25" t="str">
        <f t="shared" si="13"/>
        <v/>
      </c>
      <c r="F48" s="148"/>
      <c r="G48" s="148"/>
      <c r="H48" s="149"/>
      <c r="I48" s="150"/>
      <c r="J48" s="151"/>
      <c r="K48" s="152"/>
      <c r="L48" s="153"/>
      <c r="M48" s="153"/>
      <c r="N48" s="94" t="str">
        <f t="shared" si="5"/>
        <v/>
      </c>
      <c r="O48" s="127" t="str">
        <f t="shared" si="6"/>
        <v/>
      </c>
      <c r="P48" s="154"/>
      <c r="Q48" s="155"/>
      <c r="R48" s="103" t="str">
        <f t="shared" si="7"/>
        <v/>
      </c>
      <c r="S48" s="101" t="str">
        <f>IF(AND($AA48=0,$AB48=1,$AC48=0),プルダウン!$A$6,"")</f>
        <v/>
      </c>
      <c r="T48" s="102" t="str">
        <f>IF(AND($AA48=0,$AB48=1,$AC48=0),プルダウン!$B$6,"")</f>
        <v/>
      </c>
      <c r="U48" s="70"/>
      <c r="V48" s="120" t="str">
        <f t="shared" si="8"/>
        <v/>
      </c>
      <c r="W48" s="117" t="str" cm="1">
        <f t="array" ref="W48">IFERROR(IF($I48="","",_xlfn.IFS($I48="温水出口温度：45℃以上～65℃未満
温水入出口温度差：5℃～10℃",1,$I48="温水出口温度：65℃以上～75℃未満
温水入出口温度差：5℃～10℃",2,$I48="温水出口温度：75℃以上～90℃未満
温水入出口温度差：5℃～10℃",3,$I48="温水出口温度：90℃以上
温水入出口温度差：5℃～10℃",4,$I48="温水出口温度：65℃以上～75℃未満
温水入出口温度差：48℃以上",5)),"")</f>
        <v/>
      </c>
      <c r="X48" s="118" t="str">
        <f t="shared" si="9"/>
        <v/>
      </c>
      <c r="Y48" s="118" t="str" cm="1">
        <f t="array" ref="Y48">IFERROR(_xlfn.IFS(AND($V48=1,$W48=2,$X48&lt;&gt;""),"熱源水入口温度：12℃以上～22℃未満",AND($V48=2,$W48=5,$X48&lt;&gt;""),"熱源水入口温度：50℃以上"),"")</f>
        <v/>
      </c>
      <c r="Z48" s="118" t="str">
        <f t="shared" si="10"/>
        <v/>
      </c>
      <c r="AA48" s="119">
        <f t="shared" si="11"/>
        <v>0</v>
      </c>
      <c r="AB48" s="120">
        <f t="shared" si="1"/>
        <v>0</v>
      </c>
      <c r="AC48" s="120">
        <f t="shared" si="12"/>
        <v>0</v>
      </c>
    </row>
    <row r="49" spans="1:41" s="12" customFormat="1" ht="45" customHeight="1">
      <c r="A49" s="122">
        <f t="shared" si="2"/>
        <v>37</v>
      </c>
      <c r="B49" s="123" t="str">
        <f t="shared" si="3"/>
        <v/>
      </c>
      <c r="C49" s="147"/>
      <c r="D49" s="25" t="str">
        <f t="shared" si="4"/>
        <v/>
      </c>
      <c r="E49" s="25" t="str">
        <f t="shared" si="13"/>
        <v/>
      </c>
      <c r="F49" s="148"/>
      <c r="G49" s="148"/>
      <c r="H49" s="149"/>
      <c r="I49" s="150"/>
      <c r="J49" s="151"/>
      <c r="K49" s="152"/>
      <c r="L49" s="153"/>
      <c r="M49" s="153"/>
      <c r="N49" s="94" t="str">
        <f t="shared" si="5"/>
        <v/>
      </c>
      <c r="O49" s="127" t="str">
        <f t="shared" si="6"/>
        <v/>
      </c>
      <c r="P49" s="154"/>
      <c r="Q49" s="155"/>
      <c r="R49" s="103" t="str">
        <f t="shared" si="7"/>
        <v/>
      </c>
      <c r="S49" s="101" t="str">
        <f>IF(AND($AA49=0,$AB49=1,$AC49=0),プルダウン!$A$6,"")</f>
        <v/>
      </c>
      <c r="T49" s="102" t="str">
        <f>IF(AND($AA49=0,$AB49=1,$AC49=0),プルダウン!$B$6,"")</f>
        <v/>
      </c>
      <c r="U49" s="70"/>
      <c r="V49" s="120" t="str">
        <f t="shared" si="8"/>
        <v/>
      </c>
      <c r="W49" s="117" t="str" cm="1">
        <f t="array" ref="W49">IFERROR(IF($I49="","",_xlfn.IFS($I49="温水出口温度：45℃以上～65℃未満
温水入出口温度差：5℃～10℃",1,$I49="温水出口温度：65℃以上～75℃未満
温水入出口温度差：5℃～10℃",2,$I49="温水出口温度：75℃以上～90℃未満
温水入出口温度差：5℃～10℃",3,$I49="温水出口温度：90℃以上
温水入出口温度差：5℃～10℃",4,$I49="温水出口温度：65℃以上～75℃未満
温水入出口温度差：48℃以上",5)),"")</f>
        <v/>
      </c>
      <c r="X49" s="118" t="str">
        <f t="shared" si="9"/>
        <v/>
      </c>
      <c r="Y49" s="118" t="str" cm="1">
        <f t="array" ref="Y49">IFERROR(_xlfn.IFS(AND($V49=1,$W49=2,$X49&lt;&gt;""),"熱源水入口温度：12℃以上～22℃未満",AND($V49=2,$W49=5,$X49&lt;&gt;""),"熱源水入口温度：50℃以上"),"")</f>
        <v/>
      </c>
      <c r="Z49" s="118" t="str">
        <f t="shared" si="10"/>
        <v/>
      </c>
      <c r="AA49" s="119">
        <f t="shared" si="11"/>
        <v>0</v>
      </c>
      <c r="AB49" s="120">
        <f t="shared" si="1"/>
        <v>0</v>
      </c>
      <c r="AC49" s="120">
        <f t="shared" si="12"/>
        <v>0</v>
      </c>
    </row>
    <row r="50" spans="1:41" s="12" customFormat="1" ht="45" customHeight="1">
      <c r="A50" s="122">
        <f t="shared" si="2"/>
        <v>38</v>
      </c>
      <c r="B50" s="123" t="str">
        <f t="shared" si="3"/>
        <v/>
      </c>
      <c r="C50" s="147"/>
      <c r="D50" s="25" t="str">
        <f t="shared" si="4"/>
        <v/>
      </c>
      <c r="E50" s="25" t="str">
        <f t="shared" si="13"/>
        <v/>
      </c>
      <c r="F50" s="148"/>
      <c r="G50" s="148"/>
      <c r="H50" s="149"/>
      <c r="I50" s="150"/>
      <c r="J50" s="151"/>
      <c r="K50" s="152"/>
      <c r="L50" s="153"/>
      <c r="M50" s="153"/>
      <c r="N50" s="94" t="str">
        <f t="shared" si="5"/>
        <v/>
      </c>
      <c r="O50" s="127" t="str">
        <f t="shared" si="6"/>
        <v/>
      </c>
      <c r="P50" s="154"/>
      <c r="Q50" s="155"/>
      <c r="R50" s="103" t="str">
        <f t="shared" si="7"/>
        <v/>
      </c>
      <c r="S50" s="101" t="str">
        <f>IF(AND($AA50=0,$AB50=1,$AC50=0),プルダウン!$A$6,"")</f>
        <v/>
      </c>
      <c r="T50" s="102" t="str">
        <f>IF(AND($AA50=0,$AB50=1,$AC50=0),プルダウン!$B$6,"")</f>
        <v/>
      </c>
      <c r="U50" s="70"/>
      <c r="V50" s="120" t="str">
        <f t="shared" si="8"/>
        <v/>
      </c>
      <c r="W50" s="117" t="str" cm="1">
        <f t="array" ref="W50">IFERROR(IF($I50="","",_xlfn.IFS($I50="温水出口温度：45℃以上～65℃未満
温水入出口温度差：5℃～10℃",1,$I50="温水出口温度：65℃以上～75℃未満
温水入出口温度差：5℃～10℃",2,$I50="温水出口温度：75℃以上～90℃未満
温水入出口温度差：5℃～10℃",3,$I50="温水出口温度：90℃以上
温水入出口温度差：5℃～10℃",4,$I50="温水出口温度：65℃以上～75℃未満
温水入出口温度差：48℃以上",5)),"")</f>
        <v/>
      </c>
      <c r="X50" s="118" t="str">
        <f t="shared" si="9"/>
        <v/>
      </c>
      <c r="Y50" s="118" t="str" cm="1">
        <f t="array" ref="Y50">IFERROR(_xlfn.IFS(AND($V50=1,$W50=2,$X50&lt;&gt;""),"熱源水入口温度：12℃以上～22℃未満",AND($V50=2,$W50=5,$X50&lt;&gt;""),"熱源水入口温度：50℃以上"),"")</f>
        <v/>
      </c>
      <c r="Z50" s="118" t="str">
        <f t="shared" si="10"/>
        <v/>
      </c>
      <c r="AA50" s="119">
        <f t="shared" si="11"/>
        <v>0</v>
      </c>
      <c r="AB50" s="120">
        <f t="shared" si="1"/>
        <v>0</v>
      </c>
      <c r="AC50" s="120">
        <f t="shared" si="12"/>
        <v>0</v>
      </c>
    </row>
    <row r="51" spans="1:41" s="12" customFormat="1" ht="45" customHeight="1">
      <c r="A51" s="122">
        <f t="shared" si="2"/>
        <v>39</v>
      </c>
      <c r="B51" s="123" t="str">
        <f t="shared" si="3"/>
        <v/>
      </c>
      <c r="C51" s="147"/>
      <c r="D51" s="25" t="str">
        <f t="shared" si="4"/>
        <v/>
      </c>
      <c r="E51" s="25" t="str">
        <f t="shared" si="13"/>
        <v/>
      </c>
      <c r="F51" s="148"/>
      <c r="G51" s="148"/>
      <c r="H51" s="149"/>
      <c r="I51" s="150"/>
      <c r="J51" s="151"/>
      <c r="K51" s="152"/>
      <c r="L51" s="153"/>
      <c r="M51" s="153"/>
      <c r="N51" s="94" t="str">
        <f t="shared" si="5"/>
        <v/>
      </c>
      <c r="O51" s="127" t="str">
        <f t="shared" si="6"/>
        <v/>
      </c>
      <c r="P51" s="154"/>
      <c r="Q51" s="155"/>
      <c r="R51" s="103" t="str">
        <f t="shared" si="7"/>
        <v/>
      </c>
      <c r="S51" s="101" t="str">
        <f>IF(AND($AA51=0,$AB51=1,$AC51=0),プルダウン!$A$6,"")</f>
        <v/>
      </c>
      <c r="T51" s="102" t="str">
        <f>IF(AND($AA51=0,$AB51=1,$AC51=0),プルダウン!$B$6,"")</f>
        <v/>
      </c>
      <c r="U51" s="70"/>
      <c r="V51" s="120" t="str">
        <f t="shared" si="8"/>
        <v/>
      </c>
      <c r="W51" s="117" t="str" cm="1">
        <f t="array" ref="W51">IFERROR(IF($I51="","",_xlfn.IFS($I51="温水出口温度：45℃以上～65℃未満
温水入出口温度差：5℃～10℃",1,$I51="温水出口温度：65℃以上～75℃未満
温水入出口温度差：5℃～10℃",2,$I51="温水出口温度：75℃以上～90℃未満
温水入出口温度差：5℃～10℃",3,$I51="温水出口温度：90℃以上
温水入出口温度差：5℃～10℃",4,$I51="温水出口温度：65℃以上～75℃未満
温水入出口温度差：48℃以上",5)),"")</f>
        <v/>
      </c>
      <c r="X51" s="118" t="str">
        <f t="shared" si="9"/>
        <v/>
      </c>
      <c r="Y51" s="118" t="str" cm="1">
        <f t="array" ref="Y51">IFERROR(_xlfn.IFS(AND($V51=1,$W51=2,$X51&lt;&gt;""),"熱源水入口温度：12℃以上～22℃未満",AND($V51=2,$W51=5,$X51&lt;&gt;""),"熱源水入口温度：50℃以上"),"")</f>
        <v/>
      </c>
      <c r="Z51" s="118" t="str">
        <f t="shared" si="10"/>
        <v/>
      </c>
      <c r="AA51" s="119">
        <f t="shared" si="11"/>
        <v>0</v>
      </c>
      <c r="AB51" s="120">
        <f t="shared" si="1"/>
        <v>0</v>
      </c>
      <c r="AC51" s="120">
        <f t="shared" si="12"/>
        <v>0</v>
      </c>
    </row>
    <row r="52" spans="1:41" s="12" customFormat="1" ht="45" customHeight="1">
      <c r="A52" s="122">
        <f t="shared" si="2"/>
        <v>40</v>
      </c>
      <c r="B52" s="123" t="str">
        <f t="shared" si="3"/>
        <v/>
      </c>
      <c r="C52" s="147"/>
      <c r="D52" s="25" t="str">
        <f t="shared" si="4"/>
        <v/>
      </c>
      <c r="E52" s="25" t="str">
        <f t="shared" si="13"/>
        <v/>
      </c>
      <c r="F52" s="148"/>
      <c r="G52" s="148"/>
      <c r="H52" s="149"/>
      <c r="I52" s="150"/>
      <c r="J52" s="151"/>
      <c r="K52" s="152"/>
      <c r="L52" s="153"/>
      <c r="M52" s="153"/>
      <c r="N52" s="94" t="str">
        <f t="shared" si="5"/>
        <v/>
      </c>
      <c r="O52" s="127" t="str">
        <f t="shared" si="6"/>
        <v/>
      </c>
      <c r="P52" s="154"/>
      <c r="Q52" s="155"/>
      <c r="R52" s="103" t="str">
        <f t="shared" si="7"/>
        <v/>
      </c>
      <c r="S52" s="101" t="str">
        <f>IF(AND($AA52=0,$AB52=1,$AC52=0),プルダウン!$A$6,"")</f>
        <v/>
      </c>
      <c r="T52" s="102" t="str">
        <f>IF(AND($AA52=0,$AB52=1,$AC52=0),プルダウン!$B$6,"")</f>
        <v/>
      </c>
      <c r="U52" s="70"/>
      <c r="V52" s="120" t="str">
        <f t="shared" si="8"/>
        <v/>
      </c>
      <c r="W52" s="117" t="str" cm="1">
        <f t="array" ref="W52">IFERROR(IF($I52="","",_xlfn.IFS($I52="温水出口温度：45℃以上～65℃未満
温水入出口温度差：5℃～10℃",1,$I52="温水出口温度：65℃以上～75℃未満
温水入出口温度差：5℃～10℃",2,$I52="温水出口温度：75℃以上～90℃未満
温水入出口温度差：5℃～10℃",3,$I52="温水出口温度：90℃以上
温水入出口温度差：5℃～10℃",4,$I52="温水出口温度：65℃以上～75℃未満
温水入出口温度差：48℃以上",5)),"")</f>
        <v/>
      </c>
      <c r="X52" s="118" t="str">
        <f t="shared" si="9"/>
        <v/>
      </c>
      <c r="Y52" s="118" t="str" cm="1">
        <f t="array" ref="Y52">IFERROR(_xlfn.IFS(AND($V52=1,$W52=2,$X52&lt;&gt;""),"熱源水入口温度：12℃以上～22℃未満",AND($V52=2,$W52=5,$X52&lt;&gt;""),"熱源水入口温度：50℃以上"),"")</f>
        <v/>
      </c>
      <c r="Z52" s="118" t="str">
        <f t="shared" si="10"/>
        <v/>
      </c>
      <c r="AA52" s="119">
        <f t="shared" si="11"/>
        <v>0</v>
      </c>
      <c r="AB52" s="120">
        <f t="shared" si="1"/>
        <v>0</v>
      </c>
      <c r="AC52" s="120">
        <f t="shared" si="12"/>
        <v>0</v>
      </c>
    </row>
    <row r="53" spans="1:41" s="12" customFormat="1" ht="45" customHeight="1">
      <c r="A53" s="122">
        <f t="shared" si="2"/>
        <v>41</v>
      </c>
      <c r="B53" s="123" t="str">
        <f t="shared" si="3"/>
        <v/>
      </c>
      <c r="C53" s="147"/>
      <c r="D53" s="25" t="str">
        <f t="shared" si="4"/>
        <v/>
      </c>
      <c r="E53" s="25" t="str">
        <f t="shared" si="13"/>
        <v/>
      </c>
      <c r="F53" s="148"/>
      <c r="G53" s="148"/>
      <c r="H53" s="149"/>
      <c r="I53" s="150"/>
      <c r="J53" s="151"/>
      <c r="K53" s="152"/>
      <c r="L53" s="153"/>
      <c r="M53" s="153"/>
      <c r="N53" s="94" t="str">
        <f t="shared" si="5"/>
        <v/>
      </c>
      <c r="O53" s="127" t="str">
        <f t="shared" si="6"/>
        <v/>
      </c>
      <c r="P53" s="154"/>
      <c r="Q53" s="155"/>
      <c r="R53" s="103" t="str">
        <f t="shared" si="7"/>
        <v/>
      </c>
      <c r="S53" s="101" t="str">
        <f>IF(AND($AA53=0,$AB53=1,$AC53=0),プルダウン!$A$6,"")</f>
        <v/>
      </c>
      <c r="T53" s="102" t="str">
        <f>IF(AND($AA53=0,$AB53=1,$AC53=0),プルダウン!$B$6,"")</f>
        <v/>
      </c>
      <c r="U53" s="70"/>
      <c r="V53" s="120" t="str">
        <f t="shared" si="8"/>
        <v/>
      </c>
      <c r="W53" s="117" t="str" cm="1">
        <f t="array" ref="W53">IFERROR(IF($I53="","",_xlfn.IFS($I53="温水出口温度：45℃以上～65℃未満
温水入出口温度差：5℃～10℃",1,$I53="温水出口温度：65℃以上～75℃未満
温水入出口温度差：5℃～10℃",2,$I53="温水出口温度：75℃以上～90℃未満
温水入出口温度差：5℃～10℃",3,$I53="温水出口温度：90℃以上
温水入出口温度差：5℃～10℃",4,$I53="温水出口温度：65℃以上～75℃未満
温水入出口温度差：48℃以上",5)),"")</f>
        <v/>
      </c>
      <c r="X53" s="118" t="str">
        <f t="shared" si="9"/>
        <v/>
      </c>
      <c r="Y53" s="118" t="str" cm="1">
        <f t="array" ref="Y53">IFERROR(_xlfn.IFS(AND($V53=1,$W53=2,$X53&lt;&gt;""),"熱源水入口温度：12℃以上～22℃未満",AND($V53=2,$W53=5,$X53&lt;&gt;""),"熱源水入口温度：50℃以上"),"")</f>
        <v/>
      </c>
      <c r="Z53" s="118" t="str">
        <f t="shared" si="10"/>
        <v/>
      </c>
      <c r="AA53" s="119">
        <f t="shared" si="11"/>
        <v>0</v>
      </c>
      <c r="AB53" s="120">
        <f t="shared" si="1"/>
        <v>0</v>
      </c>
      <c r="AC53" s="120">
        <f t="shared" si="12"/>
        <v>0</v>
      </c>
    </row>
    <row r="54" spans="1:41" s="12" customFormat="1" ht="45" customHeight="1">
      <c r="A54" s="122">
        <f t="shared" si="2"/>
        <v>42</v>
      </c>
      <c r="B54" s="123" t="str">
        <f t="shared" si="3"/>
        <v/>
      </c>
      <c r="C54" s="147"/>
      <c r="D54" s="25" t="str">
        <f t="shared" si="4"/>
        <v/>
      </c>
      <c r="E54" s="25" t="str">
        <f t="shared" si="13"/>
        <v/>
      </c>
      <c r="F54" s="148"/>
      <c r="G54" s="148"/>
      <c r="H54" s="149"/>
      <c r="I54" s="150"/>
      <c r="J54" s="151"/>
      <c r="K54" s="152"/>
      <c r="L54" s="153"/>
      <c r="M54" s="153"/>
      <c r="N54" s="94" t="str">
        <f t="shared" si="5"/>
        <v/>
      </c>
      <c r="O54" s="127" t="str">
        <f t="shared" si="6"/>
        <v/>
      </c>
      <c r="P54" s="154"/>
      <c r="Q54" s="155"/>
      <c r="R54" s="103" t="str">
        <f t="shared" si="7"/>
        <v/>
      </c>
      <c r="S54" s="101" t="str">
        <f>IF(AND($AA54=0,$AB54=1,$AC54=0),プルダウン!$A$6,"")</f>
        <v/>
      </c>
      <c r="T54" s="102" t="str">
        <f>IF(AND($AA54=0,$AB54=1,$AC54=0),プルダウン!$B$6,"")</f>
        <v/>
      </c>
      <c r="U54" s="70"/>
      <c r="V54" s="120" t="str">
        <f t="shared" si="8"/>
        <v/>
      </c>
      <c r="W54" s="117" t="str" cm="1">
        <f t="array" ref="W54">IFERROR(IF($I54="","",_xlfn.IFS($I54="温水出口温度：45℃以上～65℃未満
温水入出口温度差：5℃～10℃",1,$I54="温水出口温度：65℃以上～75℃未満
温水入出口温度差：5℃～10℃",2,$I54="温水出口温度：75℃以上～90℃未満
温水入出口温度差：5℃～10℃",3,$I54="温水出口温度：90℃以上
温水入出口温度差：5℃～10℃",4,$I54="温水出口温度：65℃以上～75℃未満
温水入出口温度差：48℃以上",5)),"")</f>
        <v/>
      </c>
      <c r="X54" s="118" t="str">
        <f t="shared" si="9"/>
        <v/>
      </c>
      <c r="Y54" s="118" t="str" cm="1">
        <f t="array" ref="Y54">IFERROR(_xlfn.IFS(AND($V54=1,$W54=2,$X54&lt;&gt;""),"熱源水入口温度：12℃以上～22℃未満",AND($V54=2,$W54=5,$X54&lt;&gt;""),"熱源水入口温度：50℃以上"),"")</f>
        <v/>
      </c>
      <c r="Z54" s="118" t="str">
        <f t="shared" si="10"/>
        <v/>
      </c>
      <c r="AA54" s="119">
        <f t="shared" si="11"/>
        <v>0</v>
      </c>
      <c r="AB54" s="120">
        <f t="shared" si="1"/>
        <v>0</v>
      </c>
      <c r="AC54" s="120">
        <f t="shared" si="12"/>
        <v>0</v>
      </c>
    </row>
    <row r="55" spans="1:41" s="12" customFormat="1" ht="45" customHeight="1">
      <c r="A55" s="122">
        <f t="shared" si="2"/>
        <v>43</v>
      </c>
      <c r="B55" s="123" t="str">
        <f t="shared" si="3"/>
        <v/>
      </c>
      <c r="C55" s="147"/>
      <c r="D55" s="25" t="str">
        <f t="shared" si="4"/>
        <v/>
      </c>
      <c r="E55" s="25" t="str">
        <f t="shared" si="13"/>
        <v/>
      </c>
      <c r="F55" s="148"/>
      <c r="G55" s="148"/>
      <c r="H55" s="149"/>
      <c r="I55" s="150"/>
      <c r="J55" s="151"/>
      <c r="K55" s="152"/>
      <c r="L55" s="153"/>
      <c r="M55" s="153"/>
      <c r="N55" s="94" t="str">
        <f t="shared" si="5"/>
        <v/>
      </c>
      <c r="O55" s="127" t="str">
        <f t="shared" si="6"/>
        <v/>
      </c>
      <c r="P55" s="154"/>
      <c r="Q55" s="155"/>
      <c r="R55" s="103" t="str">
        <f t="shared" si="7"/>
        <v/>
      </c>
      <c r="S55" s="101" t="str">
        <f>IF(AND($AA55=0,$AB55=1,$AC55=0),プルダウン!$A$6,"")</f>
        <v/>
      </c>
      <c r="T55" s="102" t="str">
        <f>IF(AND($AA55=0,$AB55=1,$AC55=0),プルダウン!$B$6,"")</f>
        <v/>
      </c>
      <c r="U55" s="70"/>
      <c r="V55" s="120" t="str">
        <f t="shared" si="8"/>
        <v/>
      </c>
      <c r="W55" s="117" t="str" cm="1">
        <f t="array" ref="W55">IFERROR(IF($I55="","",_xlfn.IFS($I55="温水出口温度：45℃以上～65℃未満
温水入出口温度差：5℃～10℃",1,$I55="温水出口温度：65℃以上～75℃未満
温水入出口温度差：5℃～10℃",2,$I55="温水出口温度：75℃以上～90℃未満
温水入出口温度差：5℃～10℃",3,$I55="温水出口温度：90℃以上
温水入出口温度差：5℃～10℃",4,$I55="温水出口温度：65℃以上～75℃未満
温水入出口温度差：48℃以上",5)),"")</f>
        <v/>
      </c>
      <c r="X55" s="118" t="str">
        <f t="shared" si="9"/>
        <v/>
      </c>
      <c r="Y55" s="118" t="str" cm="1">
        <f t="array" ref="Y55">IFERROR(_xlfn.IFS(AND($V55=1,$W55=2,$X55&lt;&gt;""),"熱源水入口温度：12℃以上～22℃未満",AND($V55=2,$W55=5,$X55&lt;&gt;""),"熱源水入口温度：50℃以上"),"")</f>
        <v/>
      </c>
      <c r="Z55" s="118" t="str">
        <f t="shared" si="10"/>
        <v/>
      </c>
      <c r="AA55" s="119">
        <f t="shared" si="11"/>
        <v>0</v>
      </c>
      <c r="AB55" s="120">
        <f t="shared" si="1"/>
        <v>0</v>
      </c>
      <c r="AC55" s="120">
        <f t="shared" si="12"/>
        <v>0</v>
      </c>
    </row>
    <row r="56" spans="1:41" s="12" customFormat="1" ht="45" customHeight="1">
      <c r="A56" s="122">
        <f t="shared" si="2"/>
        <v>44</v>
      </c>
      <c r="B56" s="123" t="str">
        <f t="shared" si="3"/>
        <v/>
      </c>
      <c r="C56" s="147"/>
      <c r="D56" s="25" t="str">
        <f t="shared" si="4"/>
        <v/>
      </c>
      <c r="E56" s="25" t="str">
        <f t="shared" si="13"/>
        <v/>
      </c>
      <c r="F56" s="148"/>
      <c r="G56" s="148"/>
      <c r="H56" s="149"/>
      <c r="I56" s="150"/>
      <c r="J56" s="151"/>
      <c r="K56" s="152"/>
      <c r="L56" s="153"/>
      <c r="M56" s="153"/>
      <c r="N56" s="94" t="str">
        <f t="shared" si="5"/>
        <v/>
      </c>
      <c r="O56" s="127" t="str">
        <f t="shared" si="6"/>
        <v/>
      </c>
      <c r="P56" s="154"/>
      <c r="Q56" s="155"/>
      <c r="R56" s="103" t="str">
        <f t="shared" si="7"/>
        <v/>
      </c>
      <c r="S56" s="101" t="str">
        <f>IF(AND($AA56=0,$AB56=1,$AC56=0),プルダウン!$A$6,"")</f>
        <v/>
      </c>
      <c r="T56" s="102" t="str">
        <f>IF(AND($AA56=0,$AB56=1,$AC56=0),プルダウン!$B$6,"")</f>
        <v/>
      </c>
      <c r="U56" s="70"/>
      <c r="V56" s="120" t="str">
        <f t="shared" si="8"/>
        <v/>
      </c>
      <c r="W56" s="117" t="str" cm="1">
        <f t="array" ref="W56">IFERROR(IF($I56="","",_xlfn.IFS($I56="温水出口温度：45℃以上～65℃未満
温水入出口温度差：5℃～10℃",1,$I56="温水出口温度：65℃以上～75℃未満
温水入出口温度差：5℃～10℃",2,$I56="温水出口温度：75℃以上～90℃未満
温水入出口温度差：5℃～10℃",3,$I56="温水出口温度：90℃以上
温水入出口温度差：5℃～10℃",4,$I56="温水出口温度：65℃以上～75℃未満
温水入出口温度差：48℃以上",5)),"")</f>
        <v/>
      </c>
      <c r="X56" s="118" t="str">
        <f t="shared" si="9"/>
        <v/>
      </c>
      <c r="Y56" s="118" t="str" cm="1">
        <f t="array" ref="Y56">IFERROR(_xlfn.IFS(AND($V56=1,$W56=2,$X56&lt;&gt;""),"熱源水入口温度：12℃以上～22℃未満",AND($V56=2,$W56=5,$X56&lt;&gt;""),"熱源水入口温度：50℃以上"),"")</f>
        <v/>
      </c>
      <c r="Z56" s="118" t="str">
        <f t="shared" si="10"/>
        <v/>
      </c>
      <c r="AA56" s="119">
        <f t="shared" si="11"/>
        <v>0</v>
      </c>
      <c r="AB56" s="120">
        <f t="shared" si="1"/>
        <v>0</v>
      </c>
      <c r="AC56" s="120">
        <f t="shared" si="12"/>
        <v>0</v>
      </c>
    </row>
    <row r="57" spans="1:41" s="12" customFormat="1" ht="45" customHeight="1">
      <c r="A57" s="122">
        <f t="shared" si="2"/>
        <v>45</v>
      </c>
      <c r="B57" s="123" t="str">
        <f t="shared" si="3"/>
        <v/>
      </c>
      <c r="C57" s="147"/>
      <c r="D57" s="25" t="str">
        <f t="shared" si="4"/>
        <v/>
      </c>
      <c r="E57" s="25" t="str">
        <f t="shared" si="13"/>
        <v/>
      </c>
      <c r="F57" s="148"/>
      <c r="G57" s="148"/>
      <c r="H57" s="149"/>
      <c r="I57" s="150"/>
      <c r="J57" s="151"/>
      <c r="K57" s="152"/>
      <c r="L57" s="153"/>
      <c r="M57" s="153"/>
      <c r="N57" s="94" t="str">
        <f t="shared" si="5"/>
        <v/>
      </c>
      <c r="O57" s="127" t="str">
        <f t="shared" si="6"/>
        <v/>
      </c>
      <c r="P57" s="154"/>
      <c r="Q57" s="155"/>
      <c r="R57" s="103" t="str">
        <f t="shared" si="7"/>
        <v/>
      </c>
      <c r="S57" s="101" t="str">
        <f>IF(AND($AA57=0,$AB57=1,$AC57=0),プルダウン!$A$6,"")</f>
        <v/>
      </c>
      <c r="T57" s="102" t="str">
        <f>IF(AND($AA57=0,$AB57=1,$AC57=0),プルダウン!$B$6,"")</f>
        <v/>
      </c>
      <c r="U57" s="70"/>
      <c r="V57" s="120" t="str">
        <f t="shared" si="8"/>
        <v/>
      </c>
      <c r="W57" s="117" t="str" cm="1">
        <f t="array" ref="W57">IFERROR(IF($I57="","",_xlfn.IFS($I57="温水出口温度：45℃以上～65℃未満
温水入出口温度差：5℃～10℃",1,$I57="温水出口温度：65℃以上～75℃未満
温水入出口温度差：5℃～10℃",2,$I57="温水出口温度：75℃以上～90℃未満
温水入出口温度差：5℃～10℃",3,$I57="温水出口温度：90℃以上
温水入出口温度差：5℃～10℃",4,$I57="温水出口温度：65℃以上～75℃未満
温水入出口温度差：48℃以上",5)),"")</f>
        <v/>
      </c>
      <c r="X57" s="118" t="str">
        <f t="shared" si="9"/>
        <v/>
      </c>
      <c r="Y57" s="118" t="str" cm="1">
        <f t="array" ref="Y57">IFERROR(_xlfn.IFS(AND($V57=1,$W57=2,$X57&lt;&gt;""),"熱源水入口温度：12℃以上～22℃未満",AND($V57=2,$W57=5,$X57&lt;&gt;""),"熱源水入口温度：50℃以上"),"")</f>
        <v/>
      </c>
      <c r="Z57" s="118" t="str">
        <f t="shared" si="10"/>
        <v/>
      </c>
      <c r="AA57" s="119">
        <f t="shared" si="11"/>
        <v>0</v>
      </c>
      <c r="AB57" s="120">
        <f t="shared" si="1"/>
        <v>0</v>
      </c>
      <c r="AC57" s="120">
        <f t="shared" si="12"/>
        <v>0</v>
      </c>
    </row>
    <row r="58" spans="1:41" s="12" customFormat="1" ht="45" customHeight="1">
      <c r="A58" s="122">
        <f t="shared" si="2"/>
        <v>46</v>
      </c>
      <c r="B58" s="123" t="str">
        <f t="shared" si="3"/>
        <v/>
      </c>
      <c r="C58" s="147"/>
      <c r="D58" s="25" t="str">
        <f t="shared" si="4"/>
        <v/>
      </c>
      <c r="E58" s="25" t="str">
        <f t="shared" si="13"/>
        <v/>
      </c>
      <c r="F58" s="148"/>
      <c r="G58" s="148"/>
      <c r="H58" s="149"/>
      <c r="I58" s="150"/>
      <c r="J58" s="151"/>
      <c r="K58" s="152"/>
      <c r="L58" s="153"/>
      <c r="M58" s="153"/>
      <c r="N58" s="94" t="str">
        <f t="shared" si="5"/>
        <v/>
      </c>
      <c r="O58" s="127" t="str">
        <f t="shared" si="6"/>
        <v/>
      </c>
      <c r="P58" s="154"/>
      <c r="Q58" s="155"/>
      <c r="R58" s="103" t="str">
        <f t="shared" si="7"/>
        <v/>
      </c>
      <c r="S58" s="101" t="str">
        <f>IF(AND($AA58=0,$AB58=1,$AC58=0),プルダウン!$A$6,"")</f>
        <v/>
      </c>
      <c r="T58" s="102" t="str">
        <f>IF(AND($AA58=0,$AB58=1,$AC58=0),プルダウン!$B$6,"")</f>
        <v/>
      </c>
      <c r="U58" s="70"/>
      <c r="V58" s="120" t="str">
        <f t="shared" si="8"/>
        <v/>
      </c>
      <c r="W58" s="117" t="str" cm="1">
        <f t="array" ref="W58">IFERROR(IF($I58="","",_xlfn.IFS($I58="温水出口温度：45℃以上～65℃未満
温水入出口温度差：5℃～10℃",1,$I58="温水出口温度：65℃以上～75℃未満
温水入出口温度差：5℃～10℃",2,$I58="温水出口温度：75℃以上～90℃未満
温水入出口温度差：5℃～10℃",3,$I58="温水出口温度：90℃以上
温水入出口温度差：5℃～10℃",4,$I58="温水出口温度：65℃以上～75℃未満
温水入出口温度差：48℃以上",5)),"")</f>
        <v/>
      </c>
      <c r="X58" s="118" t="str">
        <f t="shared" si="9"/>
        <v/>
      </c>
      <c r="Y58" s="118" t="str" cm="1">
        <f t="array" ref="Y58">IFERROR(_xlfn.IFS(AND($V58=1,$W58=2,$X58&lt;&gt;""),"熱源水入口温度：12℃以上～22℃未満",AND($V58=2,$W58=5,$X58&lt;&gt;""),"熱源水入口温度：50℃以上"),"")</f>
        <v/>
      </c>
      <c r="Z58" s="118" t="str">
        <f t="shared" si="10"/>
        <v/>
      </c>
      <c r="AA58" s="119">
        <f t="shared" si="11"/>
        <v>0</v>
      </c>
      <c r="AB58" s="120">
        <f t="shared" si="1"/>
        <v>0</v>
      </c>
      <c r="AC58" s="120">
        <f t="shared" si="12"/>
        <v>0</v>
      </c>
    </row>
    <row r="59" spans="1:41" s="12" customFormat="1" ht="45" customHeight="1">
      <c r="A59" s="122">
        <f t="shared" si="2"/>
        <v>47</v>
      </c>
      <c r="B59" s="123" t="str">
        <f t="shared" si="3"/>
        <v/>
      </c>
      <c r="C59" s="147"/>
      <c r="D59" s="25" t="str">
        <f t="shared" si="4"/>
        <v/>
      </c>
      <c r="E59" s="25" t="str">
        <f t="shared" si="13"/>
        <v/>
      </c>
      <c r="F59" s="148"/>
      <c r="G59" s="148"/>
      <c r="H59" s="149"/>
      <c r="I59" s="150"/>
      <c r="J59" s="151"/>
      <c r="K59" s="152"/>
      <c r="L59" s="153"/>
      <c r="M59" s="153"/>
      <c r="N59" s="94" t="str">
        <f t="shared" si="5"/>
        <v/>
      </c>
      <c r="O59" s="127" t="str">
        <f t="shared" si="6"/>
        <v/>
      </c>
      <c r="P59" s="154"/>
      <c r="Q59" s="155"/>
      <c r="R59" s="103" t="str">
        <f t="shared" si="7"/>
        <v/>
      </c>
      <c r="S59" s="101" t="str">
        <f>IF(AND($AA59=0,$AB59=1,$AC59=0),プルダウン!$A$6,"")</f>
        <v/>
      </c>
      <c r="T59" s="102" t="str">
        <f>IF(AND($AA59=0,$AB59=1,$AC59=0),プルダウン!$B$6,"")</f>
        <v/>
      </c>
      <c r="U59" s="70"/>
      <c r="V59" s="120" t="str">
        <f t="shared" si="8"/>
        <v/>
      </c>
      <c r="W59" s="117" t="str" cm="1">
        <f t="array" ref="W59">IFERROR(IF($I59="","",_xlfn.IFS($I59="温水出口温度：45℃以上～65℃未満
温水入出口温度差：5℃～10℃",1,$I59="温水出口温度：65℃以上～75℃未満
温水入出口温度差：5℃～10℃",2,$I59="温水出口温度：75℃以上～90℃未満
温水入出口温度差：5℃～10℃",3,$I59="温水出口温度：90℃以上
温水入出口温度差：5℃～10℃",4,$I59="温水出口温度：65℃以上～75℃未満
温水入出口温度差：48℃以上",5)),"")</f>
        <v/>
      </c>
      <c r="X59" s="118" t="str">
        <f t="shared" si="9"/>
        <v/>
      </c>
      <c r="Y59" s="118" t="str" cm="1">
        <f t="array" ref="Y59">IFERROR(_xlfn.IFS(AND($V59=1,$W59=2,$X59&lt;&gt;""),"熱源水入口温度：12℃以上～22℃未満",AND($V59=2,$W59=5,$X59&lt;&gt;""),"熱源水入口温度：50℃以上"),"")</f>
        <v/>
      </c>
      <c r="Z59" s="118" t="str">
        <f t="shared" si="10"/>
        <v/>
      </c>
      <c r="AA59" s="119">
        <f t="shared" si="11"/>
        <v>0</v>
      </c>
      <c r="AB59" s="120">
        <f t="shared" si="1"/>
        <v>0</v>
      </c>
      <c r="AC59" s="120">
        <f t="shared" si="12"/>
        <v>0</v>
      </c>
    </row>
    <row r="60" spans="1:41" s="12" customFormat="1" ht="45" customHeight="1">
      <c r="A60" s="122">
        <f t="shared" si="2"/>
        <v>48</v>
      </c>
      <c r="B60" s="123" t="str">
        <f t="shared" si="3"/>
        <v/>
      </c>
      <c r="C60" s="147"/>
      <c r="D60" s="25" t="str">
        <f t="shared" si="4"/>
        <v/>
      </c>
      <c r="E60" s="25" t="str">
        <f t="shared" si="13"/>
        <v/>
      </c>
      <c r="F60" s="148"/>
      <c r="G60" s="148"/>
      <c r="H60" s="149"/>
      <c r="I60" s="150"/>
      <c r="J60" s="151"/>
      <c r="K60" s="152"/>
      <c r="L60" s="153"/>
      <c r="M60" s="153"/>
      <c r="N60" s="94" t="str">
        <f t="shared" si="5"/>
        <v/>
      </c>
      <c r="O60" s="127" t="str">
        <f t="shared" si="6"/>
        <v/>
      </c>
      <c r="P60" s="154"/>
      <c r="Q60" s="155"/>
      <c r="R60" s="103" t="str">
        <f t="shared" si="7"/>
        <v/>
      </c>
      <c r="S60" s="101" t="str">
        <f>IF(AND($AA60=0,$AB60=1,$AC60=0),プルダウン!$A$6,"")</f>
        <v/>
      </c>
      <c r="T60" s="102" t="str">
        <f>IF(AND($AA60=0,$AB60=1,$AC60=0),プルダウン!$B$6,"")</f>
        <v/>
      </c>
      <c r="U60" s="70"/>
      <c r="V60" s="120" t="str">
        <f t="shared" si="8"/>
        <v/>
      </c>
      <c r="W60" s="117" t="str" cm="1">
        <f t="array" ref="W60">IFERROR(IF($I60="","",_xlfn.IFS($I60="温水出口温度：45℃以上～65℃未満
温水入出口温度差：5℃～10℃",1,$I60="温水出口温度：65℃以上～75℃未満
温水入出口温度差：5℃～10℃",2,$I60="温水出口温度：75℃以上～90℃未満
温水入出口温度差：5℃～10℃",3,$I60="温水出口温度：90℃以上
温水入出口温度差：5℃～10℃",4,$I60="温水出口温度：65℃以上～75℃未満
温水入出口温度差：48℃以上",5)),"")</f>
        <v/>
      </c>
      <c r="X60" s="118" t="str">
        <f t="shared" si="9"/>
        <v/>
      </c>
      <c r="Y60" s="118" t="str" cm="1">
        <f t="array" ref="Y60">IFERROR(_xlfn.IFS(AND($V60=1,$W60=2,$X60&lt;&gt;""),"熱源水入口温度：12℃以上～22℃未満",AND($V60=2,$W60=5,$X60&lt;&gt;""),"熱源水入口温度：50℃以上"),"")</f>
        <v/>
      </c>
      <c r="Z60" s="118" t="str">
        <f t="shared" si="10"/>
        <v/>
      </c>
      <c r="AA60" s="119">
        <f t="shared" si="11"/>
        <v>0</v>
      </c>
      <c r="AB60" s="120">
        <f t="shared" si="1"/>
        <v>0</v>
      </c>
      <c r="AC60" s="120">
        <f t="shared" si="12"/>
        <v>0</v>
      </c>
    </row>
    <row r="61" spans="1:41" s="12" customFormat="1" ht="45" customHeight="1">
      <c r="A61" s="122">
        <f t="shared" si="2"/>
        <v>49</v>
      </c>
      <c r="B61" s="123" t="str">
        <f t="shared" si="3"/>
        <v/>
      </c>
      <c r="C61" s="147"/>
      <c r="D61" s="25" t="str">
        <f t="shared" si="4"/>
        <v/>
      </c>
      <c r="E61" s="25" t="str">
        <f t="shared" si="13"/>
        <v/>
      </c>
      <c r="F61" s="148"/>
      <c r="G61" s="148"/>
      <c r="H61" s="149"/>
      <c r="I61" s="150"/>
      <c r="J61" s="151"/>
      <c r="K61" s="152"/>
      <c r="L61" s="153"/>
      <c r="M61" s="153"/>
      <c r="N61" s="94" t="str">
        <f t="shared" si="5"/>
        <v/>
      </c>
      <c r="O61" s="127" t="str">
        <f t="shared" si="6"/>
        <v/>
      </c>
      <c r="P61" s="154"/>
      <c r="Q61" s="155"/>
      <c r="R61" s="103" t="str">
        <f t="shared" si="7"/>
        <v/>
      </c>
      <c r="S61" s="101" t="str">
        <f>IF(AND($AA61=0,$AB61=1,$AC61=0),プルダウン!$A$6,"")</f>
        <v/>
      </c>
      <c r="T61" s="102" t="str">
        <f>IF(AND($AA61=0,$AB61=1,$AC61=0),プルダウン!$B$6,"")</f>
        <v/>
      </c>
      <c r="U61" s="70"/>
      <c r="V61" s="120" t="str">
        <f t="shared" si="8"/>
        <v/>
      </c>
      <c r="W61" s="117" t="str" cm="1">
        <f t="array" ref="W61">IFERROR(IF($I61="","",_xlfn.IFS($I61="温水出口温度：45℃以上～65℃未満
温水入出口温度差：5℃～10℃",1,$I61="温水出口温度：65℃以上～75℃未満
温水入出口温度差：5℃～10℃",2,$I61="温水出口温度：75℃以上～90℃未満
温水入出口温度差：5℃～10℃",3,$I61="温水出口温度：90℃以上
温水入出口温度差：5℃～10℃",4,$I61="温水出口温度：65℃以上～75℃未満
温水入出口温度差：48℃以上",5)),"")</f>
        <v/>
      </c>
      <c r="X61" s="118" t="str">
        <f t="shared" si="9"/>
        <v/>
      </c>
      <c r="Y61" s="118" t="str" cm="1">
        <f t="array" ref="Y61">IFERROR(_xlfn.IFS(AND($V61=1,$W61=2,$X61&lt;&gt;""),"熱源水入口温度：12℃以上～22℃未満",AND($V61=2,$W61=5,$X61&lt;&gt;""),"熱源水入口温度：50℃以上"),"")</f>
        <v/>
      </c>
      <c r="Z61" s="118" t="str">
        <f t="shared" si="10"/>
        <v/>
      </c>
      <c r="AA61" s="119">
        <f t="shared" si="11"/>
        <v>0</v>
      </c>
      <c r="AB61" s="120">
        <f t="shared" si="1"/>
        <v>0</v>
      </c>
      <c r="AC61" s="120">
        <f t="shared" si="12"/>
        <v>0</v>
      </c>
    </row>
    <row r="62" spans="1:41" s="12" customFormat="1" ht="45" customHeight="1" thickBot="1">
      <c r="A62" s="124">
        <f t="shared" si="2"/>
        <v>50</v>
      </c>
      <c r="B62" s="125" t="str">
        <f t="shared" si="3"/>
        <v/>
      </c>
      <c r="C62" s="156"/>
      <c r="D62" s="28" t="str">
        <f t="shared" si="4"/>
        <v/>
      </c>
      <c r="E62" s="28" t="str">
        <f t="shared" si="13"/>
        <v/>
      </c>
      <c r="F62" s="157"/>
      <c r="G62" s="157"/>
      <c r="H62" s="158"/>
      <c r="I62" s="159"/>
      <c r="J62" s="160"/>
      <c r="K62" s="161"/>
      <c r="L62" s="162"/>
      <c r="M62" s="162"/>
      <c r="N62" s="95" t="str">
        <f t="shared" si="5"/>
        <v/>
      </c>
      <c r="O62" s="127" t="str">
        <f t="shared" si="6"/>
        <v/>
      </c>
      <c r="P62" s="163"/>
      <c r="Q62" s="164"/>
      <c r="R62" s="104" t="str">
        <f t="shared" si="7"/>
        <v/>
      </c>
      <c r="S62" s="101" t="str">
        <f>IF(AND($AA62=0,$AB62=1,$AC62=0),プルダウン!$A$6,"")</f>
        <v/>
      </c>
      <c r="T62" s="102" t="str">
        <f>IF(AND($AA62=0,$AB62=1,$AC62=0),プルダウン!$B$6,"")</f>
        <v/>
      </c>
      <c r="U62" s="70"/>
      <c r="V62" s="120" t="str">
        <f t="shared" si="8"/>
        <v/>
      </c>
      <c r="W62" s="117" t="str" cm="1">
        <f t="array" ref="W62">IFERROR(IF($I62="","",_xlfn.IFS($I62="温水出口温度：45℃以上～65℃未満
温水入出口温度差：5℃～10℃",1,$I62="温水出口温度：65℃以上～75℃未満
温水入出口温度差：5℃～10℃",2,$I62="温水出口温度：75℃以上～90℃未満
温水入出口温度差：5℃～10℃",3,$I62="温水出口温度：90℃以上
温水入出口温度差：5℃～10℃",4,$I62="温水出口温度：65℃以上～75℃未満
温水入出口温度差：48℃以上",5)),"")</f>
        <v/>
      </c>
      <c r="X62" s="118" t="str">
        <f t="shared" si="9"/>
        <v/>
      </c>
      <c r="Y62" s="118" t="str" cm="1">
        <f t="array" ref="Y62">IFERROR(_xlfn.IFS(AND($V62=1,$W62=2,$X62&lt;&gt;""),"熱源水入口温度：12℃以上～22℃未満",AND($V62=2,$W62=5,$X62&lt;&gt;""),"熱源水入口温度：50℃以上"),"")</f>
        <v/>
      </c>
      <c r="Z62" s="118" t="str">
        <f t="shared" si="10"/>
        <v/>
      </c>
      <c r="AA62" s="119">
        <f t="shared" si="11"/>
        <v>0</v>
      </c>
      <c r="AB62" s="120">
        <f t="shared" si="1"/>
        <v>0</v>
      </c>
      <c r="AC62" s="120">
        <f t="shared" si="12"/>
        <v>0</v>
      </c>
    </row>
    <row r="63" spans="1:41" ht="30" customHeight="1">
      <c r="AA63" s="167">
        <f>SUM(AA13:AA62)</f>
        <v>0</v>
      </c>
      <c r="AB63" s="167" t="str">
        <f>IF(COUNTIF(AB13:AB62,"&gt;=2"),2,"1")</f>
        <v>1</v>
      </c>
      <c r="AC63" s="167">
        <f>SUM(AC13:AC62)</f>
        <v>0</v>
      </c>
      <c r="AK63" s="1"/>
      <c r="AL63" s="17"/>
      <c r="AM63" s="1"/>
      <c r="AN63" s="16"/>
      <c r="AO63" s="1"/>
    </row>
  </sheetData>
  <sheetProtection algorithmName="SHA-512" hashValue="xnxy6dpqpzbtkWrzuQKuzT/Xnp1TBHOqUHlC3yf4VC5PKh8nvl3nk2/5rurzpf6VE3X+yGpmEDC5FhnuXZQDBw==" saltValue="mr3VAKxuXXh6+D4JH32cKA==" spinCount="100000" sheet="1" objects="1" scenarios="1"/>
  <autoFilter ref="A9:P11" xr:uid="{3F30F848-6EA9-49D8-B6A3-01AA60D8A058}"/>
  <dataConsolidate/>
  <mergeCells count="32">
    <mergeCell ref="S9:S11"/>
    <mergeCell ref="T9:T11"/>
    <mergeCell ref="M9:M10"/>
    <mergeCell ref="N9:N11"/>
    <mergeCell ref="O9:O10"/>
    <mergeCell ref="P9:P11"/>
    <mergeCell ref="Q9:Q11"/>
    <mergeCell ref="R9:R11"/>
    <mergeCell ref="L9:L10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K9:K10"/>
    <mergeCell ref="J9:J11"/>
    <mergeCell ref="S8:T8"/>
    <mergeCell ref="A1:G1"/>
    <mergeCell ref="M1:P1"/>
    <mergeCell ref="A2:B2"/>
    <mergeCell ref="C2:D2"/>
    <mergeCell ref="F2:G2"/>
    <mergeCell ref="A3:E4"/>
    <mergeCell ref="D6:E6"/>
    <mergeCell ref="S6:T6"/>
    <mergeCell ref="D7:E7"/>
    <mergeCell ref="S7:T7"/>
    <mergeCell ref="I1:J1"/>
  </mergeCells>
  <phoneticPr fontId="18"/>
  <conditionalFormatting sqref="C2:D2">
    <cfRule type="expression" dxfId="29" priority="13">
      <formula>$C$13=""</formula>
    </cfRule>
    <cfRule type="expression" dxfId="28" priority="14">
      <formula>$C$2=""</formula>
    </cfRule>
  </conditionalFormatting>
  <conditionalFormatting sqref="F2:G2">
    <cfRule type="expression" dxfId="27" priority="11">
      <formula>$C$13=""</formula>
    </cfRule>
    <cfRule type="expression" dxfId="26" priority="12">
      <formula>$F$2=""</formula>
    </cfRule>
  </conditionalFormatting>
  <conditionalFormatting sqref="G3">
    <cfRule type="expression" dxfId="25" priority="9">
      <formula>$C$13=""</formula>
    </cfRule>
    <cfRule type="expression" dxfId="24" priority="10">
      <formula>$G$3=""</formula>
    </cfRule>
  </conditionalFormatting>
  <conditionalFormatting sqref="G13:G62">
    <cfRule type="duplicateValues" dxfId="23" priority="6"/>
  </conditionalFormatting>
  <conditionalFormatting sqref="J2">
    <cfRule type="expression" dxfId="22" priority="5">
      <formula>$AA$63&gt;=1</formula>
    </cfRule>
  </conditionalFormatting>
  <conditionalFormatting sqref="J3">
    <cfRule type="expression" dxfId="21" priority="4">
      <formula>$AB$63=2</formula>
    </cfRule>
  </conditionalFormatting>
  <conditionalFormatting sqref="J4">
    <cfRule type="expression" dxfId="20" priority="3">
      <formula>$AC$63&gt;=1</formula>
    </cfRule>
  </conditionalFormatting>
  <conditionalFormatting sqref="F13:M62">
    <cfRule type="notContainsBlanks" dxfId="19" priority="7">
      <formula>LEN(TRIM(F13))&gt;0</formula>
    </cfRule>
    <cfRule type="expression" dxfId="18" priority="8">
      <formula>$C13&lt;&gt;""</formula>
    </cfRule>
  </conditionalFormatting>
  <conditionalFormatting sqref="O13:O62">
    <cfRule type="expression" dxfId="17" priority="1">
      <formula>AND($N13&lt;&gt;"",$N13&gt;$O13)</formula>
    </cfRule>
    <cfRule type="notContainsBlanks" dxfId="16" priority="2">
      <formula>LEN(TRIM(O13))&gt;0</formula>
    </cfRule>
  </conditionalFormatting>
  <dataValidations count="14"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3E0D94A3-1915-4DE1-8EDA-B4E64C584465}">
      <formula1>$L13*100=INT($L13*100)</formula1>
    </dataValidation>
    <dataValidation type="whole" operator="lessThanOrEqual" allowBlank="1" showInputMessage="1" showErrorMessage="1" errorTitle="無効な入力" error="4文字以内の数値を入力してください。" prompt="4文字以内の数値を入力してください。" sqref="K13:K62" xr:uid="{35BB2635-F313-4704-8449-8D80B6683DCA}">
      <formula1>9999</formula1>
    </dataValidation>
    <dataValidation type="list" showInputMessage="1" showErrorMessage="1" sqref="J13:J62" xr:uid="{B8A9E264-40A2-4E63-BB1F-6444CD3F8E12}">
      <formula1>$X13:$Y13</formula1>
    </dataValidation>
    <dataValidation operator="lessThanOrEqual" allowBlank="1" showErrorMessage="1" errorTitle="無効な入力" error="プルダウンより選択してください。" sqref="Q12:R12" xr:uid="{BBD30D81-4C41-4F0E-8884-606902D7FE26}"/>
    <dataValidation type="whole" allowBlank="1" showInputMessage="1" showErrorMessage="1" errorTitle="無効な入力" error="10文字以内の数値を入力してください。" prompt="10文字以内の数値を入力してください。" sqref="P13:P62" xr:uid="{AD97F310-C21C-474F-9FC0-692DBAC1F0A2}">
      <formula1>1</formula1>
      <formula2>9999999999</formula2>
    </dataValidation>
    <dataValidation type="textLength" operator="lessThanOrEqual" allowBlank="1" showInputMessage="1" showErrorMessage="1" prompt="40字以内で入力してください。" sqref="F13" xr:uid="{557803A6-C7D1-4776-868E-70C8193A0562}">
      <formula1>40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52D0AD54-3ECD-4240-A265-527793B7876C}">
      <formula1>$M13*100=INT($M13*100)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7D64B1AD-2552-45E6-A55A-AC6C2748EAD1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1E1BE435-39C3-46B6-B7AC-473454B6A975}">
      <formula1>44256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D51AA674-8B51-4461-ABF6-F8DC4ADD4CA1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D6A1C747-672A-4397-9A6F-EF872498F908}">
      <formula1>40</formula1>
    </dataValidation>
    <dataValidation allowBlank="1" showErrorMessage="1" sqref="D13:E62 J63:K1048576" xr:uid="{A816B3DE-3411-4118-B828-53F917B68865}"/>
    <dataValidation imeMode="fullKatakana" operator="lessThanOrEqual" allowBlank="1" showInputMessage="1" showErrorMessage="1" sqref="E2" xr:uid="{9F499D23-2BF0-4CF2-81EB-2CDA9FE55434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3907C15-86DD-4195-8DEC-B24F9645DE7B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rowBreaks count="1" manualBreakCount="1">
    <brk id="42" max="2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966D55-3EAD-4197-A8ED-6C4E6FE37085}">
          <x14:formula1>
            <xm:f>OFFSET(プルダウン!$D$1,MATCH($H13,プルダウン!$D$2:$D$5,0),1,1,4)</xm:f>
          </x14:formula1>
          <xm:sqref>I13:I62</xm:sqref>
        </x14:dataValidation>
        <x14:dataValidation type="list" allowBlank="1" showInputMessage="1" showErrorMessage="1" xr:uid="{5AAE82BE-FDC2-4831-A3F5-01276ABFF525}">
          <x14:formula1>
            <xm:f>プルダウン!$D$2:$D$5</xm:f>
          </x14:formula1>
          <xm:sqref>H13:H62</xm:sqref>
        </x14:dataValidation>
        <x14:dataValidation type="list" allowBlank="1" showInputMessage="1" showErrorMessage="1" xr:uid="{010B66E1-ADA5-4997-9557-B6F029C65543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O63"/>
  <sheetViews>
    <sheetView view="pageBreakPreview" zoomScale="70" zoomScaleNormal="70" zoomScaleSheetLayoutView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G1"/>
    </sheetView>
  </sheetViews>
  <sheetFormatPr defaultColWidth="9" defaultRowHeight="12" outlineLevelCol="1"/>
  <cols>
    <col min="1" max="1" width="12.5" style="3" customWidth="1"/>
    <col min="2" max="2" width="29" style="3" bestFit="1" customWidth="1"/>
    <col min="3" max="3" width="40.625" style="4" customWidth="1"/>
    <col min="4" max="8" width="30.625" style="4" customWidth="1"/>
    <col min="9" max="9" width="50.625" style="4" customWidth="1"/>
    <col min="10" max="10" width="60.625" style="4" customWidth="1"/>
    <col min="11" max="15" width="25.625" style="4" customWidth="1"/>
    <col min="16" max="16" width="20.625" style="4" customWidth="1"/>
    <col min="17" max="17" width="75.625" style="4" customWidth="1"/>
    <col min="18" max="18" width="25.625" style="4" customWidth="1"/>
    <col min="19" max="19" width="25.625" style="4" hidden="1" customWidth="1" outlineLevel="1"/>
    <col min="20" max="20" width="25.625" style="66" hidden="1" customWidth="1" outlineLevel="1"/>
    <col min="21" max="23" width="19.25" style="4" hidden="1" customWidth="1" outlineLevel="1"/>
    <col min="24" max="26" width="34" style="4" hidden="1" customWidth="1" outlineLevel="1"/>
    <col min="27" max="28" width="16.125" style="4" hidden="1" customWidth="1" outlineLevel="1"/>
    <col min="29" max="29" width="20.25" style="4" hidden="1" customWidth="1" outlineLevel="1"/>
    <col min="30" max="30" width="32.25" style="4" customWidth="1" collapsed="1"/>
    <col min="31" max="31" width="16" style="4" customWidth="1"/>
    <col min="32" max="32" width="22.125" style="7" customWidth="1"/>
    <col min="33" max="33" width="19" style="4" customWidth="1"/>
    <col min="34" max="34" width="17.625" style="4" customWidth="1"/>
    <col min="35" max="35" width="40.625" style="4" customWidth="1"/>
    <col min="36" max="36" width="10.625" style="10" customWidth="1"/>
    <col min="37" max="37" width="20.625" style="10" customWidth="1"/>
    <col min="38" max="41" width="9" style="10" customWidth="1"/>
    <col min="42" max="16384" width="9" style="4"/>
  </cols>
  <sheetData>
    <row r="1" spans="1:41" ht="36.75" customHeight="1">
      <c r="A1" s="172" t="s">
        <v>49</v>
      </c>
      <c r="B1" s="173"/>
      <c r="C1" s="173"/>
      <c r="D1" s="173"/>
      <c r="E1" s="173"/>
      <c r="F1" s="173"/>
      <c r="G1" s="174"/>
      <c r="I1" s="188" t="s">
        <v>15</v>
      </c>
      <c r="J1" s="189"/>
      <c r="K1" s="81"/>
      <c r="L1" s="81"/>
      <c r="M1" s="175"/>
      <c r="N1" s="175"/>
      <c r="O1" s="175"/>
      <c r="P1" s="175"/>
      <c r="S1" s="87" t="s">
        <v>61</v>
      </c>
      <c r="T1" s="88">
        <v>44274</v>
      </c>
      <c r="U1" s="88" t="s">
        <v>98</v>
      </c>
      <c r="AB1" s="7"/>
      <c r="AE1" s="10"/>
      <c r="AF1" s="10"/>
      <c r="AG1" s="10"/>
      <c r="AH1" s="10"/>
      <c r="AI1" s="10"/>
      <c r="AK1" s="4"/>
      <c r="AL1" s="4"/>
      <c r="AM1" s="4"/>
      <c r="AN1" s="4"/>
      <c r="AO1" s="4"/>
    </row>
    <row r="2" spans="1:41" ht="110.1" customHeight="1">
      <c r="A2" s="176" t="s">
        <v>20</v>
      </c>
      <c r="B2" s="177"/>
      <c r="C2" s="211"/>
      <c r="D2" s="212"/>
      <c r="E2" s="43" t="s">
        <v>30</v>
      </c>
      <c r="F2" s="213"/>
      <c r="G2" s="214"/>
      <c r="I2" s="45" t="s">
        <v>13</v>
      </c>
      <c r="J2" s="84" t="s">
        <v>31</v>
      </c>
      <c r="K2" s="50"/>
      <c r="L2" s="50"/>
      <c r="M2" s="48"/>
      <c r="N2" s="50"/>
      <c r="O2" s="50"/>
      <c r="P2" s="50"/>
      <c r="Q2" s="40"/>
      <c r="R2" s="40"/>
      <c r="S2" s="89"/>
      <c r="T2" s="40"/>
      <c r="U2" s="5"/>
      <c r="V2" s="5"/>
      <c r="W2" s="5"/>
      <c r="X2" s="5"/>
      <c r="Y2" s="5"/>
      <c r="Z2" s="5"/>
      <c r="AA2" s="5"/>
      <c r="AE2" s="10"/>
      <c r="AF2" s="10"/>
      <c r="AG2" s="10"/>
      <c r="AH2" s="10"/>
      <c r="AI2" s="10"/>
      <c r="AK2" s="4"/>
      <c r="AL2" s="4"/>
      <c r="AM2" s="4"/>
      <c r="AN2" s="4"/>
      <c r="AO2" s="4"/>
    </row>
    <row r="3" spans="1:41" ht="110.1" customHeight="1">
      <c r="A3" s="215" t="s">
        <v>42</v>
      </c>
      <c r="B3" s="215"/>
      <c r="C3" s="215"/>
      <c r="D3" s="215"/>
      <c r="E3" s="215"/>
      <c r="F3" s="42" t="s">
        <v>28</v>
      </c>
      <c r="G3" s="44"/>
      <c r="I3" s="45" t="s">
        <v>14</v>
      </c>
      <c r="J3" s="99" t="s">
        <v>32</v>
      </c>
      <c r="K3" s="51"/>
      <c r="L3" s="51"/>
      <c r="M3" s="48"/>
      <c r="N3" s="51"/>
      <c r="O3" s="51"/>
      <c r="P3" s="51"/>
      <c r="Q3" s="41"/>
      <c r="R3" s="41"/>
      <c r="S3" s="89"/>
      <c r="T3" s="41"/>
      <c r="AA3" s="5"/>
      <c r="AE3" s="10"/>
      <c r="AF3" s="10"/>
      <c r="AG3" s="10"/>
      <c r="AH3" s="10"/>
      <c r="AI3" s="10"/>
      <c r="AK3" s="4"/>
      <c r="AL3" s="4"/>
      <c r="AM3" s="4"/>
      <c r="AN3" s="4"/>
      <c r="AO3" s="4"/>
    </row>
    <row r="4" spans="1:41" ht="110.1" customHeight="1" thickBot="1">
      <c r="A4" s="215"/>
      <c r="B4" s="215"/>
      <c r="C4" s="215"/>
      <c r="D4" s="215"/>
      <c r="E4" s="215"/>
      <c r="F4" s="39" t="s">
        <v>29</v>
      </c>
      <c r="G4" s="39">
        <f>COUNTIF($C$13:$C$62,"温水ヒートポンプ")</f>
        <v>0</v>
      </c>
      <c r="I4" s="46" t="s">
        <v>37</v>
      </c>
      <c r="J4" s="100" t="s">
        <v>41</v>
      </c>
      <c r="K4" s="51"/>
      <c r="L4" s="51"/>
      <c r="M4" s="49"/>
      <c r="N4" s="51"/>
      <c r="O4" s="51"/>
      <c r="P4" s="51"/>
      <c r="Q4" s="40"/>
      <c r="R4" s="40"/>
      <c r="S4" s="40"/>
      <c r="T4" s="40"/>
      <c r="AA4" s="5"/>
      <c r="AE4" s="10"/>
      <c r="AF4" s="10"/>
      <c r="AG4" s="10"/>
      <c r="AH4" s="10"/>
      <c r="AI4" s="10"/>
      <c r="AK4" s="4"/>
      <c r="AL4" s="4"/>
      <c r="AM4" s="4"/>
      <c r="AN4" s="4"/>
      <c r="AO4" s="4"/>
    </row>
    <row r="5" spans="1:41" s="2" customFormat="1" ht="25.5" customHeight="1" thickBot="1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  <c r="AJ5" s="11"/>
      <c r="AK5" s="11"/>
      <c r="AL5" s="11"/>
      <c r="AM5" s="11"/>
      <c r="AN5" s="11"/>
      <c r="AO5" s="11"/>
    </row>
    <row r="6" spans="1:41" s="6" customFormat="1" ht="36" customHeight="1">
      <c r="A6" s="18" t="s">
        <v>18</v>
      </c>
      <c r="B6" s="61">
        <f>COLUMN()-1</f>
        <v>1</v>
      </c>
      <c r="C6" s="61">
        <f>COLUMN()-1</f>
        <v>2</v>
      </c>
      <c r="D6" s="183">
        <v>3</v>
      </c>
      <c r="E6" s="184"/>
      <c r="F6" s="61">
        <f>COLUMN()-2</f>
        <v>4</v>
      </c>
      <c r="G6" s="61">
        <f t="shared" ref="G6:S6" si="0">COLUMN()-2</f>
        <v>5</v>
      </c>
      <c r="H6" s="59">
        <f t="shared" si="0"/>
        <v>6</v>
      </c>
      <c r="I6" s="59">
        <f t="shared" si="0"/>
        <v>7</v>
      </c>
      <c r="J6" s="59">
        <f t="shared" si="0"/>
        <v>8</v>
      </c>
      <c r="K6" s="59">
        <f t="shared" si="0"/>
        <v>9</v>
      </c>
      <c r="L6" s="61">
        <f t="shared" si="0"/>
        <v>10</v>
      </c>
      <c r="M6" s="59">
        <f t="shared" si="0"/>
        <v>11</v>
      </c>
      <c r="N6" s="59">
        <f t="shared" si="0"/>
        <v>12</v>
      </c>
      <c r="O6" s="59">
        <f t="shared" si="0"/>
        <v>13</v>
      </c>
      <c r="P6" s="73">
        <f t="shared" si="0"/>
        <v>14</v>
      </c>
      <c r="Q6" s="59">
        <f t="shared" si="0"/>
        <v>15</v>
      </c>
      <c r="R6" s="60">
        <f t="shared" si="0"/>
        <v>16</v>
      </c>
      <c r="S6" s="216">
        <f t="shared" si="0"/>
        <v>17</v>
      </c>
      <c r="T6" s="217"/>
      <c r="U6" s="67"/>
      <c r="V6" s="67"/>
      <c r="W6" s="67"/>
      <c r="X6" s="67"/>
      <c r="Y6" s="67"/>
      <c r="Z6" s="67"/>
      <c r="AA6" s="12"/>
      <c r="AB6" s="12"/>
      <c r="AC6" s="12"/>
    </row>
    <row r="7" spans="1:41" s="6" customFormat="1" ht="39">
      <c r="A7" s="19" t="s">
        <v>6</v>
      </c>
      <c r="B7" s="62" t="s">
        <v>7</v>
      </c>
      <c r="C7" s="62" t="s">
        <v>7</v>
      </c>
      <c r="D7" s="185" t="s">
        <v>7</v>
      </c>
      <c r="E7" s="186"/>
      <c r="F7" s="62" t="s">
        <v>7</v>
      </c>
      <c r="G7" s="62" t="s">
        <v>7</v>
      </c>
      <c r="H7" s="63" t="s">
        <v>8</v>
      </c>
      <c r="I7" s="63" t="s">
        <v>8</v>
      </c>
      <c r="J7" s="63" t="s">
        <v>8</v>
      </c>
      <c r="K7" s="63" t="s">
        <v>8</v>
      </c>
      <c r="L7" s="62" t="s">
        <v>7</v>
      </c>
      <c r="M7" s="63" t="s">
        <v>8</v>
      </c>
      <c r="N7" s="63" t="s">
        <v>8</v>
      </c>
      <c r="O7" s="63" t="s">
        <v>8</v>
      </c>
      <c r="P7" s="63" t="s">
        <v>8</v>
      </c>
      <c r="Q7" s="63" t="s">
        <v>8</v>
      </c>
      <c r="R7" s="64" t="s">
        <v>8</v>
      </c>
      <c r="S7" s="227" t="s">
        <v>43</v>
      </c>
      <c r="T7" s="216"/>
      <c r="U7" s="67"/>
      <c r="V7" s="67"/>
      <c r="W7" s="67"/>
      <c r="X7" s="67"/>
      <c r="Y7" s="67"/>
      <c r="Z7" s="67"/>
      <c r="AA7" s="12"/>
      <c r="AB7" s="12"/>
      <c r="AC7" s="12"/>
    </row>
    <row r="8" spans="1:41" s="6" customFormat="1" ht="31.5" customHeight="1" thickBot="1">
      <c r="A8" s="34" t="s">
        <v>27</v>
      </c>
      <c r="B8" s="36" t="s">
        <v>19</v>
      </c>
      <c r="C8" s="35" t="s">
        <v>10</v>
      </c>
      <c r="D8" s="36" t="s">
        <v>19</v>
      </c>
      <c r="E8" s="36" t="s">
        <v>19</v>
      </c>
      <c r="F8" s="35" t="s">
        <v>10</v>
      </c>
      <c r="G8" s="35" t="s">
        <v>10</v>
      </c>
      <c r="H8" s="35" t="s">
        <v>10</v>
      </c>
      <c r="I8" s="35" t="s">
        <v>10</v>
      </c>
      <c r="J8" s="35" t="s">
        <v>10</v>
      </c>
      <c r="K8" s="35" t="s">
        <v>10</v>
      </c>
      <c r="L8" s="35" t="s">
        <v>10</v>
      </c>
      <c r="M8" s="35" t="s">
        <v>10</v>
      </c>
      <c r="N8" s="36" t="s">
        <v>19</v>
      </c>
      <c r="O8" s="36" t="s">
        <v>19</v>
      </c>
      <c r="P8" s="37" t="s">
        <v>11</v>
      </c>
      <c r="Q8" s="37" t="s">
        <v>11</v>
      </c>
      <c r="R8" s="75" t="s">
        <v>19</v>
      </c>
      <c r="S8" s="216" t="s">
        <v>44</v>
      </c>
      <c r="T8" s="217"/>
      <c r="U8" s="67"/>
      <c r="V8" s="67"/>
      <c r="W8" s="67"/>
      <c r="X8" s="67"/>
      <c r="Y8" s="67"/>
      <c r="Z8" s="67"/>
      <c r="AA8" s="12"/>
      <c r="AB8" s="12"/>
      <c r="AC8" s="12"/>
    </row>
    <row r="9" spans="1:41" s="6" customFormat="1" ht="35.25" customHeight="1">
      <c r="A9" s="192" t="s">
        <v>9</v>
      </c>
      <c r="B9" s="194" t="s">
        <v>22</v>
      </c>
      <c r="C9" s="194" t="s">
        <v>12</v>
      </c>
      <c r="D9" s="195" t="s">
        <v>20</v>
      </c>
      <c r="E9" s="194" t="s">
        <v>47</v>
      </c>
      <c r="F9" s="195" t="s">
        <v>0</v>
      </c>
      <c r="G9" s="195" t="s">
        <v>2</v>
      </c>
      <c r="H9" s="197" t="s">
        <v>59</v>
      </c>
      <c r="I9" s="197" t="s">
        <v>58</v>
      </c>
      <c r="J9" s="197" t="s">
        <v>68</v>
      </c>
      <c r="K9" s="197" t="s">
        <v>52</v>
      </c>
      <c r="L9" s="190" t="s">
        <v>23</v>
      </c>
      <c r="M9" s="198" t="s">
        <v>24</v>
      </c>
      <c r="N9" s="209" t="s">
        <v>35</v>
      </c>
      <c r="O9" s="201" t="s">
        <v>36</v>
      </c>
      <c r="P9" s="197" t="s">
        <v>40</v>
      </c>
      <c r="Q9" s="209" t="s">
        <v>1</v>
      </c>
      <c r="R9" s="218" t="s">
        <v>89</v>
      </c>
      <c r="S9" s="221" t="s">
        <v>45</v>
      </c>
      <c r="T9" s="224" t="s">
        <v>46</v>
      </c>
      <c r="U9" s="68"/>
      <c r="V9" s="68"/>
      <c r="W9" s="68"/>
      <c r="X9" s="68"/>
      <c r="Y9" s="68"/>
      <c r="Z9" s="68"/>
      <c r="AA9" s="12"/>
      <c r="AB9" s="12"/>
      <c r="AC9" s="12"/>
    </row>
    <row r="10" spans="1:41" s="6" customFormat="1" ht="27" customHeight="1">
      <c r="A10" s="192"/>
      <c r="B10" s="195"/>
      <c r="C10" s="195"/>
      <c r="D10" s="195"/>
      <c r="E10" s="195"/>
      <c r="F10" s="195"/>
      <c r="G10" s="195"/>
      <c r="H10" s="198"/>
      <c r="I10" s="198"/>
      <c r="J10" s="200"/>
      <c r="K10" s="200"/>
      <c r="L10" s="191"/>
      <c r="M10" s="199"/>
      <c r="N10" s="209"/>
      <c r="O10" s="208"/>
      <c r="P10" s="200"/>
      <c r="Q10" s="209"/>
      <c r="R10" s="219"/>
      <c r="S10" s="222"/>
      <c r="T10" s="225"/>
      <c r="U10" s="67"/>
      <c r="V10" s="67"/>
      <c r="W10" s="67"/>
      <c r="X10" s="67"/>
      <c r="Y10" s="67"/>
      <c r="Z10" s="67"/>
      <c r="AA10" s="12"/>
      <c r="AB10" s="12"/>
      <c r="AC10" s="12"/>
    </row>
    <row r="11" spans="1:41" s="6" customFormat="1" ht="19.5">
      <c r="A11" s="193"/>
      <c r="B11" s="196"/>
      <c r="C11" s="196"/>
      <c r="D11" s="196"/>
      <c r="E11" s="196"/>
      <c r="F11" s="196"/>
      <c r="G11" s="196"/>
      <c r="H11" s="199"/>
      <c r="I11" s="199"/>
      <c r="J11" s="201"/>
      <c r="K11" s="58" t="s">
        <v>3</v>
      </c>
      <c r="L11" s="62" t="s">
        <v>3</v>
      </c>
      <c r="M11" s="58" t="s">
        <v>3</v>
      </c>
      <c r="N11" s="210"/>
      <c r="O11" s="58" t="s">
        <v>26</v>
      </c>
      <c r="P11" s="201"/>
      <c r="Q11" s="210"/>
      <c r="R11" s="220"/>
      <c r="S11" s="223"/>
      <c r="T11" s="226"/>
      <c r="U11" s="67"/>
      <c r="V11" s="67"/>
      <c r="W11" s="67"/>
      <c r="X11" s="67"/>
      <c r="Y11" s="67"/>
      <c r="Z11" s="67"/>
      <c r="AA11" s="12"/>
      <c r="AB11" s="12"/>
      <c r="AC11" s="12"/>
    </row>
    <row r="12" spans="1:41" s="6" customFormat="1" ht="45" customHeight="1">
      <c r="A12" s="20" t="s">
        <v>5</v>
      </c>
      <c r="B12" s="21" t="s">
        <v>34</v>
      </c>
      <c r="C12" s="21" t="s">
        <v>48</v>
      </c>
      <c r="D12" s="22" t="s">
        <v>80</v>
      </c>
      <c r="E12" s="22" t="s">
        <v>79</v>
      </c>
      <c r="F12" s="23" t="s">
        <v>25</v>
      </c>
      <c r="G12" s="23" t="s">
        <v>4</v>
      </c>
      <c r="H12" s="32" t="s">
        <v>50</v>
      </c>
      <c r="I12" s="98" t="s">
        <v>82</v>
      </c>
      <c r="J12" s="32" t="s">
        <v>67</v>
      </c>
      <c r="K12" s="71">
        <v>65</v>
      </c>
      <c r="L12" s="107">
        <v>101</v>
      </c>
      <c r="M12" s="107">
        <v>25</v>
      </c>
      <c r="N12" s="92">
        <v>3.79</v>
      </c>
      <c r="O12" s="93">
        <v>4.04</v>
      </c>
      <c r="P12" s="55">
        <v>3500</v>
      </c>
      <c r="Q12" s="57"/>
      <c r="R12" s="76"/>
      <c r="S12" s="74"/>
      <c r="T12" s="65"/>
      <c r="U12" s="69"/>
      <c r="V12" s="90" t="s">
        <v>64</v>
      </c>
      <c r="W12" s="90" t="s">
        <v>63</v>
      </c>
      <c r="X12" s="169" t="s">
        <v>65</v>
      </c>
      <c r="Y12" s="169" t="s">
        <v>66</v>
      </c>
      <c r="Z12" s="169" t="s">
        <v>69</v>
      </c>
      <c r="AA12" s="13" t="s">
        <v>16</v>
      </c>
      <c r="AB12" s="14" t="s">
        <v>17</v>
      </c>
      <c r="AC12" s="14" t="s">
        <v>33</v>
      </c>
    </row>
    <row r="13" spans="1:41" s="6" customFormat="1" ht="45" customHeight="1">
      <c r="A13" s="122">
        <f>ROW()-12</f>
        <v>1</v>
      </c>
      <c r="B13" s="123" t="str">
        <f>IF($C13="","","産業用ヒートポンプ")</f>
        <v/>
      </c>
      <c r="C13" s="24"/>
      <c r="D13" s="25" t="str">
        <f>IF($B13&lt;&gt;"",$C$2,"")</f>
        <v/>
      </c>
      <c r="E13" s="25" t="str">
        <f>IF($B13&lt;&gt;"",$F$2,"")</f>
        <v/>
      </c>
      <c r="F13" s="126"/>
      <c r="G13" s="26"/>
      <c r="H13" s="33"/>
      <c r="I13" s="85"/>
      <c r="J13" s="105"/>
      <c r="K13" s="72"/>
      <c r="L13" s="108"/>
      <c r="M13" s="108"/>
      <c r="N13" s="94" t="str">
        <f>IF($Z13="","",$Z13)</f>
        <v/>
      </c>
      <c r="O13" s="127" t="str">
        <f>IF(OR($L13="",$M13=""),"",ROUND($L13/$M13,2))</f>
        <v/>
      </c>
      <c r="P13" s="56"/>
      <c r="Q13" s="53"/>
      <c r="R13" s="128" t="str">
        <f>IF($L13="","",(($L13*26.545)-($L13*1365*(3.6/1000)))*0.0258)</f>
        <v/>
      </c>
      <c r="S13" s="101"/>
      <c r="T13" s="102"/>
      <c r="U13" s="70"/>
      <c r="V13" s="97" t="str">
        <f>IF($H13="","",IF($H13="水熱源／循環式",1,IF($H13="水熱源／一過式",2,IF($H13="水・空気両熱源／循環式",3,IF($H13="水・空気両熱源／一過式",4)))))</f>
        <v/>
      </c>
      <c r="W13" s="91" t="str" cm="1">
        <f t="array" ref="W13">IFERROR(IF($I13="","",_xlfn.IFS($I13="温水出口温度：45℃以上～65℃未満
（ΔT：温水入出口温度差）：5℃～10℃",1,$I13="温水出口温度：65℃以上～75℃未満
（ΔT：温水入出口温度差）：5℃～10℃",2,$I13="温水出口温度：75℃以上～90℃未満
（ΔT：温水入出口温度差）：5℃～10℃",3,$I13="温水出口温度：90℃以上
（ΔT：温水入出口温度差）：5℃～10℃",4,$I13="温水出口温度：65℃以上～75℃未満
（ΔT：温水入出口温度差）：48℃以上",5)),"")</f>
        <v/>
      </c>
      <c r="X13" s="96" t="str">
        <f>IF(OR($V13="",$W13=""),"",IF(AND($V13=1,$W13=1),"熱源水入口温度：12℃以上～22℃未満",IF(AND($V13=1,$W13=2),"熱源水入口温度：0℃以下",IF(AND($V13=1,$W13=3),"熱源水入口温度：12℃以上～22℃未満",IF(AND($V13=1,$W13=4),"熱源水入口温度：12℃以上～22℃未満",IF(AND($V13=2,$W13=1),"熱源水入口温度：12℃以上～22℃未満",IF(AND($V13=2,$W13=5),"熱源水入口温度：12℃以上～22℃未満",IF(AND($V13=3,$W13=1),"熱源水入口温度：5℃以上～12℃未満",IF(AND($V13=3,$W13=3),"熱源水入口温度：12℃以上～22℃未満",IF(AND($V13=4,$W13=5),"熱源水入口温度：12℃以上～22℃未満"))))))))))</f>
        <v/>
      </c>
      <c r="Y13" s="96" t="str" cm="1">
        <f t="array" ref="Y13">IFERROR(_xlfn.IFS(AND($V13=1,$W13=2,$X13&lt;&gt;""),"熱源水入口温度：12℃以上～22℃未満",AND($V13=1,$W13=3,$X13&lt;&gt;""),"熱源水入口温度：30℃以上～40℃未満",AND($V13=1,$W13=4,$X13&lt;&gt;""),"熱源水入口温度：50℃以上",AND($V13=2,$W13=5,$X13&lt;&gt;""),"熱源水入口温度：50℃以上"),"")</f>
        <v/>
      </c>
      <c r="Z13" s="96" t="str">
        <f t="shared" ref="Z13:Z62" si="1">IF($L13="","",IF(AND($V13=1,W13=1,$L13&gt;100),VALUE(3.79),IF(AND($V13=1,W13=1,$L13&lt;=100),VALUE(4.27),IF(AND($V13=1,W13=2,$J13="熱源水入口温度：0℃以下"),VALUE(2.75),IF(AND($V13=1,W13=2,$J13="熱源水入口温度：12℃以上～22℃未満",$L13&lt;=100),VALUE(2.88),IF(AND($V13=1,W13=2,$J13="熱源水入口温度：12℃以上～22℃未満",$L13&gt;100),VALUE(3.19),IF(AND($V13=1,W13=3,$J13="熱源水入口温度：12℃以上～22℃未満"),VALUE(2.2),IF(AND($V13=1,W13=3,$J13="熱源水入口温度：30℃以上～40℃未満"),VALUE(3.38),IF(AND($V13=1,W13=4,$J13="熱源水入口温度：12℃以上～22℃未満"),VALUE(2.74),IF(AND($V13=1,W13=4,$J13="熱源水入口温度：50℃以上"),VALUE(4),IF(AND($V13=2,W13=5,$J13="熱源水入口温度：12℃以上～22℃未満"),VALUE(4.23),IF(AND($V13=2,W13=5,$J13="熱源水入口温度：50℃以上"),VALUE(10.19),IF(AND($V13=3,W13=1,$J13="熱源水入口温度：5℃以上～12℃未満"),VALUE(2.4),IF(AND($V13=3,W13=3,$J13="熱源水入口温度：12℃以上～22℃未満"),VALUE(2.02),IF(AND($V13=4,W13=5),VALUE(3.96),"要確認")))))))))))))))</f>
        <v/>
      </c>
      <c r="AA13" s="47">
        <f>IF(AND(($C13&lt;&gt;""),(OR($C$2="",$F$2="",$G$3="",C13="",F13="",G13="",H13="",I13="",J13="",L13="",M13="",K13=""))),1,0)</f>
        <v>0</v>
      </c>
      <c r="AB13" s="15">
        <f t="shared" ref="AB13:AB44" si="2">COUNTIF(G$13:G$62,G13)</f>
        <v>0</v>
      </c>
      <c r="AC13" s="15">
        <f>IF($N13&gt;$O13,1,0)</f>
        <v>0</v>
      </c>
    </row>
    <row r="14" spans="1:41" s="6" customFormat="1" ht="45" customHeight="1">
      <c r="A14" s="122">
        <f t="shared" ref="A14:A62" si="3">ROW()-12</f>
        <v>2</v>
      </c>
      <c r="B14" s="123" t="str">
        <f t="shared" ref="B14:B62" si="4">IF($C14="","","産業用ヒートポンプ")</f>
        <v/>
      </c>
      <c r="C14" s="24"/>
      <c r="D14" s="25" t="str">
        <f t="shared" ref="D14:D62" si="5">IF($B14&lt;&gt;"",$C$2,"")</f>
        <v/>
      </c>
      <c r="E14" s="25" t="str">
        <f>IF($B14&lt;&gt;"",$F$2,"")</f>
        <v/>
      </c>
      <c r="F14" s="126"/>
      <c r="G14" s="26"/>
      <c r="H14" s="33"/>
      <c r="I14" s="85"/>
      <c r="J14" s="105"/>
      <c r="K14" s="72"/>
      <c r="L14" s="108"/>
      <c r="M14" s="108"/>
      <c r="N14" s="94" t="str">
        <f t="shared" ref="N14:N62" si="6">IF($Z14="","",$Z14)</f>
        <v/>
      </c>
      <c r="O14" s="127" t="str">
        <f t="shared" ref="O14:O62" si="7">IF(OR($L14="",$M14=""),"",ROUND($L14/$M14,2))</f>
        <v/>
      </c>
      <c r="P14" s="56"/>
      <c r="Q14" s="53"/>
      <c r="R14" s="128" t="str">
        <f t="shared" ref="R14:R62" si="8">IF($L14="","",(($L14*26.545)-($L14*1365*(3.6/1000)))*0.0258)</f>
        <v/>
      </c>
      <c r="S14" s="101"/>
      <c r="T14" s="102"/>
      <c r="U14" s="70"/>
      <c r="V14" s="97" t="str">
        <f t="shared" ref="V14:V62" si="9">IF($H14="","",IF($H14="水熱源／循環式",1,IF($H14="水熱源／一過式",2,IF($H14="水・空気両熱源／循環式",3,IF($H14="水・空気両熱源／一過式",4)))))</f>
        <v/>
      </c>
      <c r="W14" s="91" t="str" cm="1">
        <f t="array" ref="W14">IFERROR(IF($I14="","",_xlfn.IFS($I14="温水出口温度：45℃以上～65℃未満
（ΔT：温水入出口温度差）：5℃～10℃",1,$I14="温水出口温度：65℃以上～75℃未満
（ΔT：温水入出口温度差）：5℃～10℃",2,$I14="温水出口温度：75℃以上～90℃未満
（ΔT：温水入出口温度差）：5℃～10℃",3,$I14="温水出口温度：90℃以上
（ΔT：温水入出口温度差）：5℃～10℃",4,$I14="温水出口温度：65℃以上～75℃未満
（ΔT：温水入出口温度差）：48℃以上",5)),"")</f>
        <v/>
      </c>
      <c r="X14" s="96" t="str">
        <f t="shared" ref="X14:X62" si="10">IF(OR($V14="",$W14=""),"",IF(AND($V14=1,$W14=1),"熱源水入口温度：12℃以上～22℃未満",IF(AND($V14=1,$W14=2),"熱源水入口温度：0℃以下",IF(AND($V14=1,$W14=3),"熱源水入口温度：12℃以上～22℃未満",IF(AND($V14=1,$W14=4),"熱源水入口温度：12℃以上～22℃未満",IF(AND($V14=2,$W14=1),"熱源水入口温度：12℃以上～22℃未満",IF(AND($V14=2,$W14=5),"熱源水入口温度：12℃以上～22℃未満",IF(AND($V14=3,$W14=1),"熱源水入口温度：5℃以上～12℃未満",IF(AND($V14=3,$W14=3),"熱源水入口温度：12℃以上～22℃未満",IF(AND($V14=4,$W14=5),"熱源水入口温度：12℃以上～22℃未満"))))))))))</f>
        <v/>
      </c>
      <c r="Y14" s="96" t="str" cm="1">
        <f t="array" ref="Y14">IFERROR(_xlfn.IFS(AND($V14=1,$W14=2,$X14&lt;&gt;""),"熱源水入口温度：12℃以上～22℃未満",AND($V14=1,$W14=3,$X14&lt;&gt;""),"熱源水入口温度：30℃以上～40℃未満",AND($V14=1,$W14=4,$X14&lt;&gt;""),"熱源水入口温度：50℃以上",AND($V14=2,$W14=5,$X14&lt;&gt;""),"熱源水入口温度：50℃以上"),"")</f>
        <v/>
      </c>
      <c r="Z14" s="96" t="str">
        <f t="shared" si="1"/>
        <v/>
      </c>
      <c r="AA14" s="47">
        <f>IF(AND(($C14&lt;&gt;""),(OR($C$2="",$F$2="",$G$3="",C14="",F14="",G14="",H14="",I14="",J14="",L14="",M14="",K14=""))),1,0)</f>
        <v>0</v>
      </c>
      <c r="AB14" s="15">
        <f t="shared" si="2"/>
        <v>0</v>
      </c>
      <c r="AC14" s="15">
        <f t="shared" ref="AC14:AC62" si="11">IF($N14&gt;$O14,1,0)</f>
        <v>0</v>
      </c>
    </row>
    <row r="15" spans="1:41" s="6" customFormat="1" ht="45" customHeight="1">
      <c r="A15" s="122">
        <f t="shared" si="3"/>
        <v>3</v>
      </c>
      <c r="B15" s="123" t="str">
        <f t="shared" si="4"/>
        <v/>
      </c>
      <c r="C15" s="24"/>
      <c r="D15" s="25" t="str">
        <f t="shared" si="5"/>
        <v/>
      </c>
      <c r="E15" s="25" t="str">
        <f t="shared" ref="E15:E62" si="12">IF($B15&lt;&gt;"",$F$2,"")</f>
        <v/>
      </c>
      <c r="F15" s="26"/>
      <c r="G15" s="26"/>
      <c r="H15" s="33"/>
      <c r="I15" s="85"/>
      <c r="J15" s="105"/>
      <c r="K15" s="72"/>
      <c r="L15" s="108"/>
      <c r="M15" s="108"/>
      <c r="N15" s="94" t="str">
        <f t="shared" si="6"/>
        <v/>
      </c>
      <c r="O15" s="127" t="str">
        <f t="shared" si="7"/>
        <v/>
      </c>
      <c r="P15" s="56"/>
      <c r="Q15" s="53"/>
      <c r="R15" s="128" t="str">
        <f t="shared" si="8"/>
        <v/>
      </c>
      <c r="S15" s="101"/>
      <c r="T15" s="102"/>
      <c r="U15" s="70"/>
      <c r="V15" s="97" t="str">
        <f t="shared" si="9"/>
        <v/>
      </c>
      <c r="W15" s="91" t="str" cm="1">
        <f t="array" ref="W15">IFERROR(IF($I15="","",_xlfn.IFS($I15="温水出口温度：45℃以上～65℃未満
（ΔT：温水入出口温度差）：5℃～10℃",1,$I15="温水出口温度：65℃以上～75℃未満
（ΔT：温水入出口温度差）：5℃～10℃",2,$I15="温水出口温度：75℃以上～90℃未満
（ΔT：温水入出口温度差）：5℃～10℃",3,$I15="温水出口温度：90℃以上
（ΔT：温水入出口温度差）：5℃～10℃",4,$I15="温水出口温度：65℃以上～75℃未満
（ΔT：温水入出口温度差）：48℃以上",5)),"")</f>
        <v/>
      </c>
      <c r="X15" s="96" t="str">
        <f t="shared" si="10"/>
        <v/>
      </c>
      <c r="Y15" s="96" t="str" cm="1">
        <f t="array" ref="Y15">IFERROR(_xlfn.IFS(AND($V15=1,$W15=2,$X15&lt;&gt;""),"熱源水入口温度：12℃以上～22℃未満",AND($V15=1,$W15=3,$X15&lt;&gt;""),"熱源水入口温度：30℃以上～40℃未満",AND($V15=1,$W15=4,$X15&lt;&gt;""),"熱源水入口温度：50℃以上",AND($V15=2,$W15=5,$X15&lt;&gt;""),"熱源水入口温度：50℃以上"),"")</f>
        <v/>
      </c>
      <c r="Z15" s="96" t="str">
        <f t="shared" si="1"/>
        <v/>
      </c>
      <c r="AA15" s="47">
        <f t="shared" ref="AA15:AA62" si="13">IF(AND(($C15&lt;&gt;""),(OR($C$2="",$F$2="",$G$3="",C15="",F15="",G15="",H15="",I15="",J15="",L15="",M15="",K15=""))),1,0)</f>
        <v>0</v>
      </c>
      <c r="AB15" s="15">
        <f t="shared" si="2"/>
        <v>0</v>
      </c>
      <c r="AC15" s="15">
        <f t="shared" si="11"/>
        <v>0</v>
      </c>
    </row>
    <row r="16" spans="1:41" s="6" customFormat="1" ht="45" customHeight="1">
      <c r="A16" s="122">
        <f t="shared" si="3"/>
        <v>4</v>
      </c>
      <c r="B16" s="123" t="str">
        <f t="shared" si="4"/>
        <v/>
      </c>
      <c r="C16" s="24"/>
      <c r="D16" s="25" t="str">
        <f t="shared" si="5"/>
        <v/>
      </c>
      <c r="E16" s="25" t="str">
        <f t="shared" si="12"/>
        <v/>
      </c>
      <c r="F16" s="26"/>
      <c r="G16" s="26"/>
      <c r="H16" s="33"/>
      <c r="I16" s="85"/>
      <c r="J16" s="105"/>
      <c r="K16" s="72"/>
      <c r="L16" s="108"/>
      <c r="M16" s="108"/>
      <c r="N16" s="94" t="str">
        <f t="shared" si="6"/>
        <v/>
      </c>
      <c r="O16" s="127" t="str">
        <f t="shared" si="7"/>
        <v/>
      </c>
      <c r="P16" s="56"/>
      <c r="Q16" s="53"/>
      <c r="R16" s="128" t="str">
        <f t="shared" si="8"/>
        <v/>
      </c>
      <c r="S16" s="101"/>
      <c r="T16" s="102"/>
      <c r="U16" s="70"/>
      <c r="V16" s="97" t="str">
        <f t="shared" si="9"/>
        <v/>
      </c>
      <c r="W16" s="91" t="str" cm="1">
        <f t="array" ref="W16">IFERROR(IF($I16="","",_xlfn.IFS($I16="温水出口温度：45℃以上～65℃未満
（ΔT：温水入出口温度差）：5℃～10℃",1,$I16="温水出口温度：65℃以上～75℃未満
（ΔT：温水入出口温度差）：5℃～10℃",2,$I16="温水出口温度：75℃以上～90℃未満
（ΔT：温水入出口温度差）：5℃～10℃",3,$I16="温水出口温度：90℃以上
（ΔT：温水入出口温度差）：5℃～10℃",4,$I16="温水出口温度：65℃以上～75℃未満
（ΔT：温水入出口温度差）：48℃以上",5)),"")</f>
        <v/>
      </c>
      <c r="X16" s="96" t="str">
        <f t="shared" si="10"/>
        <v/>
      </c>
      <c r="Y16" s="96" t="str" cm="1">
        <f t="array" ref="Y16">IFERROR(_xlfn.IFS(AND($V16=1,$W16=2,$X16&lt;&gt;""),"熱源水入口温度：12℃以上～22℃未満",AND($V16=1,$W16=3,$X16&lt;&gt;""),"熱源水入口温度：30℃以上～40℃未満",AND($V16=1,$W16=4,$X16&lt;&gt;""),"熱源水入口温度：50℃以上",AND($V16=2,$W16=5,$X16&lt;&gt;""),"熱源水入口温度：50℃以上"),"")</f>
        <v/>
      </c>
      <c r="Z16" s="96" t="str">
        <f t="shared" si="1"/>
        <v/>
      </c>
      <c r="AA16" s="47">
        <f t="shared" si="13"/>
        <v>0</v>
      </c>
      <c r="AB16" s="15">
        <f t="shared" si="2"/>
        <v>0</v>
      </c>
      <c r="AC16" s="15">
        <f t="shared" si="11"/>
        <v>0</v>
      </c>
    </row>
    <row r="17" spans="1:29" s="6" customFormat="1" ht="45" customHeight="1">
      <c r="A17" s="122">
        <f t="shared" si="3"/>
        <v>5</v>
      </c>
      <c r="B17" s="123" t="str">
        <f t="shared" si="4"/>
        <v/>
      </c>
      <c r="C17" s="24"/>
      <c r="D17" s="25" t="str">
        <f t="shared" si="5"/>
        <v/>
      </c>
      <c r="E17" s="25" t="str">
        <f t="shared" si="12"/>
        <v/>
      </c>
      <c r="F17" s="26"/>
      <c r="G17" s="26"/>
      <c r="H17" s="33"/>
      <c r="I17" s="85"/>
      <c r="J17" s="105"/>
      <c r="K17" s="72"/>
      <c r="L17" s="108"/>
      <c r="M17" s="108"/>
      <c r="N17" s="94" t="str">
        <f t="shared" si="6"/>
        <v/>
      </c>
      <c r="O17" s="127" t="str">
        <f t="shared" si="7"/>
        <v/>
      </c>
      <c r="P17" s="56"/>
      <c r="Q17" s="53"/>
      <c r="R17" s="128" t="str">
        <f t="shared" si="8"/>
        <v/>
      </c>
      <c r="S17" s="101"/>
      <c r="T17" s="102"/>
      <c r="U17" s="70"/>
      <c r="V17" s="97" t="str">
        <f t="shared" si="9"/>
        <v/>
      </c>
      <c r="W17" s="91" t="str" cm="1">
        <f t="array" ref="W17">IFERROR(IF($I17="","",_xlfn.IFS($I17="温水出口温度：45℃以上～65℃未満
（ΔT：温水入出口温度差）：5℃～10℃",1,$I17="温水出口温度：65℃以上～75℃未満
（ΔT：温水入出口温度差）：5℃～10℃",2,$I17="温水出口温度：75℃以上～90℃未満
（ΔT：温水入出口温度差）：5℃～10℃",3,$I17="温水出口温度：90℃以上
（ΔT：温水入出口温度差）：5℃～10℃",4,$I17="温水出口温度：65℃以上～75℃未満
（ΔT：温水入出口温度差）：48℃以上",5)),"")</f>
        <v/>
      </c>
      <c r="X17" s="96" t="str">
        <f t="shared" si="10"/>
        <v/>
      </c>
      <c r="Y17" s="96" t="str" cm="1">
        <f t="array" ref="Y17">IFERROR(_xlfn.IFS(AND($V17=1,$W17=2,$X17&lt;&gt;""),"熱源水入口温度：12℃以上～22℃未満",AND($V17=1,$W17=3,$X17&lt;&gt;""),"熱源水入口温度：30℃以上～40℃未満",AND($V17=1,$W17=4,$X17&lt;&gt;""),"熱源水入口温度：50℃以上",AND($V17=2,$W17=5,$X17&lt;&gt;""),"熱源水入口温度：50℃以上"),"")</f>
        <v/>
      </c>
      <c r="Z17" s="96" t="str">
        <f t="shared" si="1"/>
        <v/>
      </c>
      <c r="AA17" s="47">
        <f t="shared" si="13"/>
        <v>0</v>
      </c>
      <c r="AB17" s="15">
        <f t="shared" si="2"/>
        <v>0</v>
      </c>
      <c r="AC17" s="15">
        <f t="shared" si="11"/>
        <v>0</v>
      </c>
    </row>
    <row r="18" spans="1:29" s="6" customFormat="1" ht="45" customHeight="1">
      <c r="A18" s="122">
        <f t="shared" si="3"/>
        <v>6</v>
      </c>
      <c r="B18" s="123" t="str">
        <f t="shared" si="4"/>
        <v/>
      </c>
      <c r="C18" s="24"/>
      <c r="D18" s="25" t="str">
        <f t="shared" si="5"/>
        <v/>
      </c>
      <c r="E18" s="25" t="str">
        <f t="shared" si="12"/>
        <v/>
      </c>
      <c r="F18" s="26"/>
      <c r="G18" s="26"/>
      <c r="H18" s="33"/>
      <c r="I18" s="85"/>
      <c r="J18" s="105"/>
      <c r="K18" s="72"/>
      <c r="L18" s="108"/>
      <c r="M18" s="108"/>
      <c r="N18" s="94" t="str">
        <f t="shared" si="6"/>
        <v/>
      </c>
      <c r="O18" s="127" t="str">
        <f t="shared" si="7"/>
        <v/>
      </c>
      <c r="P18" s="56"/>
      <c r="Q18" s="53"/>
      <c r="R18" s="128" t="str">
        <f t="shared" si="8"/>
        <v/>
      </c>
      <c r="S18" s="101"/>
      <c r="T18" s="102"/>
      <c r="U18" s="70"/>
      <c r="V18" s="97" t="str">
        <f t="shared" si="9"/>
        <v/>
      </c>
      <c r="W18" s="91" t="str" cm="1">
        <f t="array" ref="W18">IFERROR(IF($I18="","",_xlfn.IFS($I18="温水出口温度：45℃以上～65℃未満
（ΔT：温水入出口温度差）：5℃～10℃",1,$I18="温水出口温度：65℃以上～75℃未満
（ΔT：温水入出口温度差）：5℃～10℃",2,$I18="温水出口温度：75℃以上～90℃未満
（ΔT：温水入出口温度差）：5℃～10℃",3,$I18="温水出口温度：90℃以上
（ΔT：温水入出口温度差）：5℃～10℃",4,$I18="温水出口温度：65℃以上～75℃未満
（ΔT：温水入出口温度差）：48℃以上",5)),"")</f>
        <v/>
      </c>
      <c r="X18" s="96" t="str">
        <f t="shared" si="10"/>
        <v/>
      </c>
      <c r="Y18" s="96" t="str" cm="1">
        <f t="array" ref="Y18">IFERROR(_xlfn.IFS(AND($V18=1,$W18=2,$X18&lt;&gt;""),"熱源水入口温度：12℃以上～22℃未満",AND($V18=1,$W18=3,$X18&lt;&gt;""),"熱源水入口温度：30℃以上～40℃未満",AND($V18=1,$W18=4,$X18&lt;&gt;""),"熱源水入口温度：50℃以上",AND($V18=2,$W18=5,$X18&lt;&gt;""),"熱源水入口温度：50℃以上"),"")</f>
        <v/>
      </c>
      <c r="Z18" s="96" t="str">
        <f t="shared" si="1"/>
        <v/>
      </c>
      <c r="AA18" s="47">
        <f t="shared" si="13"/>
        <v>0</v>
      </c>
      <c r="AB18" s="15">
        <f t="shared" si="2"/>
        <v>0</v>
      </c>
      <c r="AC18" s="15">
        <f t="shared" si="11"/>
        <v>0</v>
      </c>
    </row>
    <row r="19" spans="1:29" s="6" customFormat="1" ht="45" customHeight="1">
      <c r="A19" s="122">
        <f t="shared" si="3"/>
        <v>7</v>
      </c>
      <c r="B19" s="123" t="str">
        <f t="shared" si="4"/>
        <v/>
      </c>
      <c r="C19" s="24"/>
      <c r="D19" s="25" t="str">
        <f t="shared" si="5"/>
        <v/>
      </c>
      <c r="E19" s="25" t="str">
        <f t="shared" si="12"/>
        <v/>
      </c>
      <c r="F19" s="26"/>
      <c r="G19" s="26"/>
      <c r="H19" s="33"/>
      <c r="I19" s="85"/>
      <c r="J19" s="105"/>
      <c r="K19" s="72"/>
      <c r="L19" s="108"/>
      <c r="M19" s="108"/>
      <c r="N19" s="94" t="str">
        <f t="shared" si="6"/>
        <v/>
      </c>
      <c r="O19" s="127" t="str">
        <f t="shared" si="7"/>
        <v/>
      </c>
      <c r="P19" s="56"/>
      <c r="Q19" s="53"/>
      <c r="R19" s="128" t="str">
        <f t="shared" si="8"/>
        <v/>
      </c>
      <c r="S19" s="101"/>
      <c r="T19" s="102"/>
      <c r="U19" s="70"/>
      <c r="V19" s="97" t="str">
        <f t="shared" si="9"/>
        <v/>
      </c>
      <c r="W19" s="91" t="str" cm="1">
        <f t="array" ref="W19">IFERROR(IF($I19="","",_xlfn.IFS($I19="温水出口温度：45℃以上～65℃未満
（ΔT：温水入出口温度差）：5℃～10℃",1,$I19="温水出口温度：65℃以上～75℃未満
（ΔT：温水入出口温度差）：5℃～10℃",2,$I19="温水出口温度：75℃以上～90℃未満
（ΔT：温水入出口温度差）：5℃～10℃",3,$I19="温水出口温度：90℃以上
（ΔT：温水入出口温度差）：5℃～10℃",4,$I19="温水出口温度：65℃以上～75℃未満
（ΔT：温水入出口温度差）：48℃以上",5)),"")</f>
        <v/>
      </c>
      <c r="X19" s="96" t="str">
        <f t="shared" si="10"/>
        <v/>
      </c>
      <c r="Y19" s="96" t="str" cm="1">
        <f t="array" ref="Y19">IFERROR(_xlfn.IFS(AND($V19=1,$W19=2,$X19&lt;&gt;""),"熱源水入口温度：12℃以上～22℃未満",AND($V19=1,$W19=3,$X19&lt;&gt;""),"熱源水入口温度：30℃以上～40℃未満",AND($V19=1,$W19=4,$X19&lt;&gt;""),"熱源水入口温度：50℃以上",AND($V19=2,$W19=5,$X19&lt;&gt;""),"熱源水入口温度：50℃以上"),"")</f>
        <v/>
      </c>
      <c r="Z19" s="96" t="str">
        <f t="shared" si="1"/>
        <v/>
      </c>
      <c r="AA19" s="47">
        <f t="shared" si="13"/>
        <v>0</v>
      </c>
      <c r="AB19" s="15">
        <f t="shared" si="2"/>
        <v>0</v>
      </c>
      <c r="AC19" s="15">
        <f t="shared" si="11"/>
        <v>0</v>
      </c>
    </row>
    <row r="20" spans="1:29" s="6" customFormat="1" ht="45" customHeight="1">
      <c r="A20" s="122">
        <f t="shared" si="3"/>
        <v>8</v>
      </c>
      <c r="B20" s="123" t="str">
        <f t="shared" si="4"/>
        <v/>
      </c>
      <c r="C20" s="24"/>
      <c r="D20" s="25" t="str">
        <f t="shared" si="5"/>
        <v/>
      </c>
      <c r="E20" s="25" t="str">
        <f t="shared" si="12"/>
        <v/>
      </c>
      <c r="F20" s="26"/>
      <c r="G20" s="26"/>
      <c r="H20" s="33"/>
      <c r="I20" s="85"/>
      <c r="J20" s="105"/>
      <c r="K20" s="72"/>
      <c r="L20" s="108"/>
      <c r="M20" s="108"/>
      <c r="N20" s="94" t="str">
        <f t="shared" si="6"/>
        <v/>
      </c>
      <c r="O20" s="127" t="str">
        <f t="shared" si="7"/>
        <v/>
      </c>
      <c r="P20" s="56"/>
      <c r="Q20" s="53"/>
      <c r="R20" s="128" t="str">
        <f t="shared" si="8"/>
        <v/>
      </c>
      <c r="S20" s="101"/>
      <c r="T20" s="102"/>
      <c r="U20" s="70"/>
      <c r="V20" s="97" t="str">
        <f t="shared" si="9"/>
        <v/>
      </c>
      <c r="W20" s="91" t="str" cm="1">
        <f t="array" ref="W20">IFERROR(IF($I20="","",_xlfn.IFS($I20="温水出口温度：45℃以上～65℃未満
（ΔT：温水入出口温度差）：5℃～10℃",1,$I20="温水出口温度：65℃以上～75℃未満
（ΔT：温水入出口温度差）：5℃～10℃",2,$I20="温水出口温度：75℃以上～90℃未満
（ΔT：温水入出口温度差）：5℃～10℃",3,$I20="温水出口温度：90℃以上
（ΔT：温水入出口温度差）：5℃～10℃",4,$I20="温水出口温度：65℃以上～75℃未満
（ΔT：温水入出口温度差）：48℃以上",5)),"")</f>
        <v/>
      </c>
      <c r="X20" s="96" t="str">
        <f t="shared" si="10"/>
        <v/>
      </c>
      <c r="Y20" s="96" t="str" cm="1">
        <f t="array" ref="Y20">IFERROR(_xlfn.IFS(AND($V20=1,$W20=2,$X20&lt;&gt;""),"熱源水入口温度：12℃以上～22℃未満",AND($V20=1,$W20=3,$X20&lt;&gt;""),"熱源水入口温度：30℃以上～40℃未満",AND($V20=1,$W20=4,$X20&lt;&gt;""),"熱源水入口温度：50℃以上",AND($V20=2,$W20=5,$X20&lt;&gt;""),"熱源水入口温度：50℃以上"),"")</f>
        <v/>
      </c>
      <c r="Z20" s="96" t="str">
        <f t="shared" si="1"/>
        <v/>
      </c>
      <c r="AA20" s="47">
        <f t="shared" si="13"/>
        <v>0</v>
      </c>
      <c r="AB20" s="15">
        <f t="shared" si="2"/>
        <v>0</v>
      </c>
      <c r="AC20" s="15">
        <f t="shared" si="11"/>
        <v>0</v>
      </c>
    </row>
    <row r="21" spans="1:29" s="6" customFormat="1" ht="45" customHeight="1">
      <c r="A21" s="122">
        <f t="shared" si="3"/>
        <v>9</v>
      </c>
      <c r="B21" s="123" t="str">
        <f t="shared" si="4"/>
        <v/>
      </c>
      <c r="C21" s="24"/>
      <c r="D21" s="25" t="str">
        <f t="shared" si="5"/>
        <v/>
      </c>
      <c r="E21" s="25" t="str">
        <f t="shared" si="12"/>
        <v/>
      </c>
      <c r="F21" s="26"/>
      <c r="G21" s="26"/>
      <c r="H21" s="33"/>
      <c r="I21" s="85"/>
      <c r="J21" s="105"/>
      <c r="K21" s="72"/>
      <c r="L21" s="108"/>
      <c r="M21" s="108"/>
      <c r="N21" s="94" t="str">
        <f t="shared" si="6"/>
        <v/>
      </c>
      <c r="O21" s="127" t="str">
        <f t="shared" si="7"/>
        <v/>
      </c>
      <c r="P21" s="56"/>
      <c r="Q21" s="53"/>
      <c r="R21" s="128" t="str">
        <f t="shared" si="8"/>
        <v/>
      </c>
      <c r="S21" s="101"/>
      <c r="T21" s="102"/>
      <c r="U21" s="70"/>
      <c r="V21" s="97" t="str">
        <f t="shared" si="9"/>
        <v/>
      </c>
      <c r="W21" s="91" t="str" cm="1">
        <f t="array" ref="W21">IFERROR(IF($I21="","",_xlfn.IFS($I21="温水出口温度：45℃以上～65℃未満
（ΔT：温水入出口温度差）：5℃～10℃",1,$I21="温水出口温度：65℃以上～75℃未満
（ΔT：温水入出口温度差）：5℃～10℃",2,$I21="温水出口温度：75℃以上～90℃未満
（ΔT：温水入出口温度差）：5℃～10℃",3,$I21="温水出口温度：90℃以上
（ΔT：温水入出口温度差）：5℃～10℃",4,$I21="温水出口温度：65℃以上～75℃未満
（ΔT：温水入出口温度差）：48℃以上",5)),"")</f>
        <v/>
      </c>
      <c r="X21" s="96" t="str">
        <f t="shared" si="10"/>
        <v/>
      </c>
      <c r="Y21" s="96" t="str" cm="1">
        <f t="array" ref="Y21">IFERROR(_xlfn.IFS(AND($V21=1,$W21=2,$X21&lt;&gt;""),"熱源水入口温度：12℃以上～22℃未満",AND($V21=1,$W21=3,$X21&lt;&gt;""),"熱源水入口温度：30℃以上～40℃未満",AND($V21=1,$W21=4,$X21&lt;&gt;""),"熱源水入口温度：50℃以上",AND($V21=2,$W21=5,$X21&lt;&gt;""),"熱源水入口温度：50℃以上"),"")</f>
        <v/>
      </c>
      <c r="Z21" s="96" t="str">
        <f t="shared" si="1"/>
        <v/>
      </c>
      <c r="AA21" s="47">
        <f t="shared" si="13"/>
        <v>0</v>
      </c>
      <c r="AB21" s="15">
        <f t="shared" si="2"/>
        <v>0</v>
      </c>
      <c r="AC21" s="15">
        <f t="shared" si="11"/>
        <v>0</v>
      </c>
    </row>
    <row r="22" spans="1:29" s="6" customFormat="1" ht="45" customHeight="1">
      <c r="A22" s="122">
        <f t="shared" si="3"/>
        <v>10</v>
      </c>
      <c r="B22" s="123" t="str">
        <f t="shared" si="4"/>
        <v/>
      </c>
      <c r="C22" s="24"/>
      <c r="D22" s="25" t="str">
        <f t="shared" si="5"/>
        <v/>
      </c>
      <c r="E22" s="25" t="str">
        <f t="shared" si="12"/>
        <v/>
      </c>
      <c r="F22" s="26"/>
      <c r="G22" s="26"/>
      <c r="H22" s="33"/>
      <c r="I22" s="85"/>
      <c r="J22" s="105"/>
      <c r="K22" s="72"/>
      <c r="L22" s="108"/>
      <c r="M22" s="108"/>
      <c r="N22" s="94" t="str">
        <f t="shared" si="6"/>
        <v/>
      </c>
      <c r="O22" s="127" t="str">
        <f t="shared" si="7"/>
        <v/>
      </c>
      <c r="P22" s="56"/>
      <c r="Q22" s="53"/>
      <c r="R22" s="128" t="str">
        <f t="shared" si="8"/>
        <v/>
      </c>
      <c r="S22" s="101"/>
      <c r="T22" s="102"/>
      <c r="U22" s="70"/>
      <c r="V22" s="97" t="str">
        <f t="shared" si="9"/>
        <v/>
      </c>
      <c r="W22" s="91" t="str" cm="1">
        <f t="array" ref="W22">IFERROR(IF($I22="","",_xlfn.IFS($I22="温水出口温度：45℃以上～65℃未満
（ΔT：温水入出口温度差）：5℃～10℃",1,$I22="温水出口温度：65℃以上～75℃未満
（ΔT：温水入出口温度差）：5℃～10℃",2,$I22="温水出口温度：75℃以上～90℃未満
（ΔT：温水入出口温度差）：5℃～10℃",3,$I22="温水出口温度：90℃以上
（ΔT：温水入出口温度差）：5℃～10℃",4,$I22="温水出口温度：65℃以上～75℃未満
（ΔT：温水入出口温度差）：48℃以上",5)),"")</f>
        <v/>
      </c>
      <c r="X22" s="96" t="str">
        <f t="shared" si="10"/>
        <v/>
      </c>
      <c r="Y22" s="96" t="str" cm="1">
        <f t="array" ref="Y22">IFERROR(_xlfn.IFS(AND($V22=1,$W22=2,$X22&lt;&gt;""),"熱源水入口温度：12℃以上～22℃未満",AND($V22=1,$W22=3,$X22&lt;&gt;""),"熱源水入口温度：30℃以上～40℃未満",AND($V22=1,$W22=4,$X22&lt;&gt;""),"熱源水入口温度：50℃以上",AND($V22=2,$W22=5,$X22&lt;&gt;""),"熱源水入口温度：50℃以上"),"")</f>
        <v/>
      </c>
      <c r="Z22" s="96" t="str">
        <f t="shared" si="1"/>
        <v/>
      </c>
      <c r="AA22" s="47">
        <f t="shared" si="13"/>
        <v>0</v>
      </c>
      <c r="AB22" s="15">
        <f t="shared" si="2"/>
        <v>0</v>
      </c>
      <c r="AC22" s="15">
        <f t="shared" si="11"/>
        <v>0</v>
      </c>
    </row>
    <row r="23" spans="1:29" s="6" customFormat="1" ht="45" customHeight="1">
      <c r="A23" s="122">
        <f t="shared" si="3"/>
        <v>11</v>
      </c>
      <c r="B23" s="123" t="str">
        <f t="shared" si="4"/>
        <v/>
      </c>
      <c r="C23" s="24"/>
      <c r="D23" s="25" t="str">
        <f t="shared" si="5"/>
        <v/>
      </c>
      <c r="E23" s="25" t="str">
        <f t="shared" si="12"/>
        <v/>
      </c>
      <c r="F23" s="26"/>
      <c r="G23" s="26"/>
      <c r="H23" s="33"/>
      <c r="I23" s="85"/>
      <c r="J23" s="105"/>
      <c r="K23" s="72"/>
      <c r="L23" s="108"/>
      <c r="M23" s="108"/>
      <c r="N23" s="94" t="str">
        <f t="shared" si="6"/>
        <v/>
      </c>
      <c r="O23" s="127" t="str">
        <f t="shared" si="7"/>
        <v/>
      </c>
      <c r="P23" s="56"/>
      <c r="Q23" s="53"/>
      <c r="R23" s="128" t="str">
        <f t="shared" si="8"/>
        <v/>
      </c>
      <c r="S23" s="101"/>
      <c r="T23" s="102"/>
      <c r="U23" s="70"/>
      <c r="V23" s="97" t="str">
        <f t="shared" si="9"/>
        <v/>
      </c>
      <c r="W23" s="91" t="str" cm="1">
        <f t="array" ref="W23">IFERROR(IF($I23="","",_xlfn.IFS($I23="温水出口温度：45℃以上～65℃未満
（ΔT：温水入出口温度差）：5℃～10℃",1,$I23="温水出口温度：65℃以上～75℃未満
（ΔT：温水入出口温度差）：5℃～10℃",2,$I23="温水出口温度：75℃以上～90℃未満
（ΔT：温水入出口温度差）：5℃～10℃",3,$I23="温水出口温度：90℃以上
（ΔT：温水入出口温度差）：5℃～10℃",4,$I23="温水出口温度：65℃以上～75℃未満
（ΔT：温水入出口温度差）：48℃以上",5)),"")</f>
        <v/>
      </c>
      <c r="X23" s="96" t="str">
        <f t="shared" si="10"/>
        <v/>
      </c>
      <c r="Y23" s="96" t="str" cm="1">
        <f t="array" ref="Y23">IFERROR(_xlfn.IFS(AND($V23=1,$W23=2,$X23&lt;&gt;""),"熱源水入口温度：12℃以上～22℃未満",AND($V23=1,$W23=3,$X23&lt;&gt;""),"熱源水入口温度：30℃以上～40℃未満",AND($V23=1,$W23=4,$X23&lt;&gt;""),"熱源水入口温度：50℃以上",AND($V23=2,$W23=5,$X23&lt;&gt;""),"熱源水入口温度：50℃以上"),"")</f>
        <v/>
      </c>
      <c r="Z23" s="96" t="str">
        <f t="shared" si="1"/>
        <v/>
      </c>
      <c r="AA23" s="47">
        <f t="shared" si="13"/>
        <v>0</v>
      </c>
      <c r="AB23" s="15">
        <f t="shared" si="2"/>
        <v>0</v>
      </c>
      <c r="AC23" s="15">
        <f t="shared" si="11"/>
        <v>0</v>
      </c>
    </row>
    <row r="24" spans="1:29" s="6" customFormat="1" ht="45" customHeight="1">
      <c r="A24" s="122">
        <f t="shared" si="3"/>
        <v>12</v>
      </c>
      <c r="B24" s="123" t="str">
        <f t="shared" si="4"/>
        <v/>
      </c>
      <c r="C24" s="24"/>
      <c r="D24" s="25" t="str">
        <f t="shared" si="5"/>
        <v/>
      </c>
      <c r="E24" s="25" t="str">
        <f t="shared" si="12"/>
        <v/>
      </c>
      <c r="F24" s="26"/>
      <c r="G24" s="26"/>
      <c r="H24" s="33"/>
      <c r="I24" s="85"/>
      <c r="J24" s="105"/>
      <c r="K24" s="72"/>
      <c r="L24" s="108"/>
      <c r="M24" s="108"/>
      <c r="N24" s="94" t="str">
        <f t="shared" si="6"/>
        <v/>
      </c>
      <c r="O24" s="127" t="str">
        <f t="shared" si="7"/>
        <v/>
      </c>
      <c r="P24" s="56"/>
      <c r="Q24" s="53"/>
      <c r="R24" s="128" t="str">
        <f t="shared" si="8"/>
        <v/>
      </c>
      <c r="S24" s="101"/>
      <c r="T24" s="102"/>
      <c r="U24" s="70"/>
      <c r="V24" s="97" t="str">
        <f t="shared" si="9"/>
        <v/>
      </c>
      <c r="W24" s="91" t="str" cm="1">
        <f t="array" ref="W24">IFERROR(IF($I24="","",_xlfn.IFS($I24="温水出口温度：45℃以上～65℃未満
（ΔT：温水入出口温度差）：5℃～10℃",1,$I24="温水出口温度：65℃以上～75℃未満
（ΔT：温水入出口温度差）：5℃～10℃",2,$I24="温水出口温度：75℃以上～90℃未満
（ΔT：温水入出口温度差）：5℃～10℃",3,$I24="温水出口温度：90℃以上
（ΔT：温水入出口温度差）：5℃～10℃",4,$I24="温水出口温度：65℃以上～75℃未満
（ΔT：温水入出口温度差）：48℃以上",5)),"")</f>
        <v/>
      </c>
      <c r="X24" s="96" t="str">
        <f t="shared" si="10"/>
        <v/>
      </c>
      <c r="Y24" s="96" t="str" cm="1">
        <f t="array" ref="Y24">IFERROR(_xlfn.IFS(AND($V24=1,$W24=2,$X24&lt;&gt;""),"熱源水入口温度：12℃以上～22℃未満",AND($V24=1,$W24=3,$X24&lt;&gt;""),"熱源水入口温度：30℃以上～40℃未満",AND($V24=1,$W24=4,$X24&lt;&gt;""),"熱源水入口温度：50℃以上",AND($V24=2,$W24=5,$X24&lt;&gt;""),"熱源水入口温度：50℃以上"),"")</f>
        <v/>
      </c>
      <c r="Z24" s="96" t="str">
        <f t="shared" si="1"/>
        <v/>
      </c>
      <c r="AA24" s="47">
        <f t="shared" si="13"/>
        <v>0</v>
      </c>
      <c r="AB24" s="15">
        <f t="shared" si="2"/>
        <v>0</v>
      </c>
      <c r="AC24" s="15">
        <f t="shared" si="11"/>
        <v>0</v>
      </c>
    </row>
    <row r="25" spans="1:29" s="6" customFormat="1" ht="45" customHeight="1">
      <c r="A25" s="122">
        <f t="shared" si="3"/>
        <v>13</v>
      </c>
      <c r="B25" s="123" t="str">
        <f t="shared" si="4"/>
        <v/>
      </c>
      <c r="C25" s="24"/>
      <c r="D25" s="25" t="str">
        <f t="shared" si="5"/>
        <v/>
      </c>
      <c r="E25" s="25" t="str">
        <f t="shared" si="12"/>
        <v/>
      </c>
      <c r="F25" s="26"/>
      <c r="G25" s="26"/>
      <c r="H25" s="33"/>
      <c r="I25" s="85"/>
      <c r="J25" s="105"/>
      <c r="K25" s="72"/>
      <c r="L25" s="108"/>
      <c r="M25" s="108"/>
      <c r="N25" s="94" t="str">
        <f t="shared" si="6"/>
        <v/>
      </c>
      <c r="O25" s="127" t="str">
        <f t="shared" si="7"/>
        <v/>
      </c>
      <c r="P25" s="56"/>
      <c r="Q25" s="53"/>
      <c r="R25" s="128" t="str">
        <f t="shared" si="8"/>
        <v/>
      </c>
      <c r="S25" s="101"/>
      <c r="T25" s="102"/>
      <c r="U25" s="70"/>
      <c r="V25" s="97" t="str">
        <f t="shared" si="9"/>
        <v/>
      </c>
      <c r="W25" s="91" t="str" cm="1">
        <f t="array" ref="W25">IFERROR(IF($I25="","",_xlfn.IFS($I25="温水出口温度：45℃以上～65℃未満
（ΔT：温水入出口温度差）：5℃～10℃",1,$I25="温水出口温度：65℃以上～75℃未満
（ΔT：温水入出口温度差）：5℃～10℃",2,$I25="温水出口温度：75℃以上～90℃未満
（ΔT：温水入出口温度差）：5℃～10℃",3,$I25="温水出口温度：90℃以上
（ΔT：温水入出口温度差）：5℃～10℃",4,$I25="温水出口温度：65℃以上～75℃未満
（ΔT：温水入出口温度差）：48℃以上",5)),"")</f>
        <v/>
      </c>
      <c r="X25" s="96" t="str">
        <f t="shared" si="10"/>
        <v/>
      </c>
      <c r="Y25" s="96" t="str" cm="1">
        <f t="array" ref="Y25">IFERROR(_xlfn.IFS(AND($V25=1,$W25=2,$X25&lt;&gt;""),"熱源水入口温度：12℃以上～22℃未満",AND($V25=1,$W25=3,$X25&lt;&gt;""),"熱源水入口温度：30℃以上～40℃未満",AND($V25=1,$W25=4,$X25&lt;&gt;""),"熱源水入口温度：50℃以上",AND($V25=2,$W25=5,$X25&lt;&gt;""),"熱源水入口温度：50℃以上"),"")</f>
        <v/>
      </c>
      <c r="Z25" s="96" t="str">
        <f t="shared" si="1"/>
        <v/>
      </c>
      <c r="AA25" s="47">
        <f t="shared" si="13"/>
        <v>0</v>
      </c>
      <c r="AB25" s="15">
        <f t="shared" si="2"/>
        <v>0</v>
      </c>
      <c r="AC25" s="15">
        <f t="shared" si="11"/>
        <v>0</v>
      </c>
    </row>
    <row r="26" spans="1:29" s="6" customFormat="1" ht="45" customHeight="1">
      <c r="A26" s="122">
        <f t="shared" si="3"/>
        <v>14</v>
      </c>
      <c r="B26" s="123" t="str">
        <f t="shared" si="4"/>
        <v/>
      </c>
      <c r="C26" s="24"/>
      <c r="D26" s="25" t="str">
        <f t="shared" si="5"/>
        <v/>
      </c>
      <c r="E26" s="25" t="str">
        <f t="shared" si="12"/>
        <v/>
      </c>
      <c r="F26" s="26"/>
      <c r="G26" s="26"/>
      <c r="H26" s="33"/>
      <c r="I26" s="85"/>
      <c r="J26" s="105"/>
      <c r="K26" s="72"/>
      <c r="L26" s="108"/>
      <c r="M26" s="108"/>
      <c r="N26" s="94" t="str">
        <f t="shared" si="6"/>
        <v/>
      </c>
      <c r="O26" s="127" t="str">
        <f t="shared" si="7"/>
        <v/>
      </c>
      <c r="P26" s="56"/>
      <c r="Q26" s="53"/>
      <c r="R26" s="128" t="str">
        <f t="shared" si="8"/>
        <v/>
      </c>
      <c r="S26" s="101"/>
      <c r="T26" s="102"/>
      <c r="U26" s="70"/>
      <c r="V26" s="97" t="str">
        <f t="shared" si="9"/>
        <v/>
      </c>
      <c r="W26" s="91" t="str" cm="1">
        <f t="array" ref="W26">IFERROR(IF($I26="","",_xlfn.IFS($I26="温水出口温度：45℃以上～65℃未満
（ΔT：温水入出口温度差）：5℃～10℃",1,$I26="温水出口温度：65℃以上～75℃未満
（ΔT：温水入出口温度差）：5℃～10℃",2,$I26="温水出口温度：75℃以上～90℃未満
（ΔT：温水入出口温度差）：5℃～10℃",3,$I26="温水出口温度：90℃以上
（ΔT：温水入出口温度差）：5℃～10℃",4,$I26="温水出口温度：65℃以上～75℃未満
（ΔT：温水入出口温度差）：48℃以上",5)),"")</f>
        <v/>
      </c>
      <c r="X26" s="96" t="str">
        <f t="shared" si="10"/>
        <v/>
      </c>
      <c r="Y26" s="96" t="str" cm="1">
        <f t="array" ref="Y26">IFERROR(_xlfn.IFS(AND($V26=1,$W26=2,$X26&lt;&gt;""),"熱源水入口温度：12℃以上～22℃未満",AND($V26=1,$W26=3,$X26&lt;&gt;""),"熱源水入口温度：30℃以上～40℃未満",AND($V26=1,$W26=4,$X26&lt;&gt;""),"熱源水入口温度：50℃以上",AND($V26=2,$W26=5,$X26&lt;&gt;""),"熱源水入口温度：50℃以上"),"")</f>
        <v/>
      </c>
      <c r="Z26" s="96" t="str">
        <f t="shared" si="1"/>
        <v/>
      </c>
      <c r="AA26" s="47">
        <f t="shared" si="13"/>
        <v>0</v>
      </c>
      <c r="AB26" s="15">
        <f t="shared" si="2"/>
        <v>0</v>
      </c>
      <c r="AC26" s="15">
        <f t="shared" si="11"/>
        <v>0</v>
      </c>
    </row>
    <row r="27" spans="1:29" s="6" customFormat="1" ht="45" customHeight="1">
      <c r="A27" s="122">
        <f t="shared" si="3"/>
        <v>15</v>
      </c>
      <c r="B27" s="123" t="str">
        <f t="shared" si="4"/>
        <v/>
      </c>
      <c r="C27" s="24"/>
      <c r="D27" s="25" t="str">
        <f t="shared" si="5"/>
        <v/>
      </c>
      <c r="E27" s="25" t="str">
        <f t="shared" si="12"/>
        <v/>
      </c>
      <c r="F27" s="26"/>
      <c r="G27" s="26"/>
      <c r="H27" s="33"/>
      <c r="I27" s="85"/>
      <c r="J27" s="105"/>
      <c r="K27" s="72"/>
      <c r="L27" s="108"/>
      <c r="M27" s="108"/>
      <c r="N27" s="94" t="str">
        <f t="shared" si="6"/>
        <v/>
      </c>
      <c r="O27" s="127" t="str">
        <f t="shared" si="7"/>
        <v/>
      </c>
      <c r="P27" s="56"/>
      <c r="Q27" s="53"/>
      <c r="R27" s="128" t="str">
        <f t="shared" si="8"/>
        <v/>
      </c>
      <c r="S27" s="101"/>
      <c r="T27" s="102"/>
      <c r="U27" s="70"/>
      <c r="V27" s="97" t="str">
        <f t="shared" si="9"/>
        <v/>
      </c>
      <c r="W27" s="91" t="str" cm="1">
        <f t="array" ref="W27">IFERROR(IF($I27="","",_xlfn.IFS($I27="温水出口温度：45℃以上～65℃未満
（ΔT：温水入出口温度差）：5℃～10℃",1,$I27="温水出口温度：65℃以上～75℃未満
（ΔT：温水入出口温度差）：5℃～10℃",2,$I27="温水出口温度：75℃以上～90℃未満
（ΔT：温水入出口温度差）：5℃～10℃",3,$I27="温水出口温度：90℃以上
（ΔT：温水入出口温度差）：5℃～10℃",4,$I27="温水出口温度：65℃以上～75℃未満
（ΔT：温水入出口温度差）：48℃以上",5)),"")</f>
        <v/>
      </c>
      <c r="X27" s="96" t="str">
        <f t="shared" si="10"/>
        <v/>
      </c>
      <c r="Y27" s="96" t="str" cm="1">
        <f t="array" ref="Y27">IFERROR(_xlfn.IFS(AND($V27=1,$W27=2,$X27&lt;&gt;""),"熱源水入口温度：12℃以上～22℃未満",AND($V27=1,$W27=3,$X27&lt;&gt;""),"熱源水入口温度：30℃以上～40℃未満",AND($V27=1,$W27=4,$X27&lt;&gt;""),"熱源水入口温度：50℃以上",AND($V27=2,$W27=5,$X27&lt;&gt;""),"熱源水入口温度：50℃以上"),"")</f>
        <v/>
      </c>
      <c r="Z27" s="96" t="str">
        <f t="shared" si="1"/>
        <v/>
      </c>
      <c r="AA27" s="47">
        <f t="shared" si="13"/>
        <v>0</v>
      </c>
      <c r="AB27" s="15">
        <f t="shared" si="2"/>
        <v>0</v>
      </c>
      <c r="AC27" s="15">
        <f t="shared" si="11"/>
        <v>0</v>
      </c>
    </row>
    <row r="28" spans="1:29" s="6" customFormat="1" ht="45" customHeight="1">
      <c r="A28" s="122">
        <f t="shared" si="3"/>
        <v>16</v>
      </c>
      <c r="B28" s="123" t="str">
        <f t="shared" si="4"/>
        <v/>
      </c>
      <c r="C28" s="24"/>
      <c r="D28" s="25" t="str">
        <f t="shared" si="5"/>
        <v/>
      </c>
      <c r="E28" s="25" t="str">
        <f t="shared" si="12"/>
        <v/>
      </c>
      <c r="F28" s="26"/>
      <c r="G28" s="26"/>
      <c r="H28" s="33"/>
      <c r="I28" s="85"/>
      <c r="J28" s="105"/>
      <c r="K28" s="72"/>
      <c r="L28" s="108"/>
      <c r="M28" s="108"/>
      <c r="N28" s="94" t="str">
        <f t="shared" si="6"/>
        <v/>
      </c>
      <c r="O28" s="127" t="str">
        <f t="shared" si="7"/>
        <v/>
      </c>
      <c r="P28" s="56"/>
      <c r="Q28" s="53"/>
      <c r="R28" s="128" t="str">
        <f t="shared" si="8"/>
        <v/>
      </c>
      <c r="S28" s="101"/>
      <c r="T28" s="102"/>
      <c r="U28" s="70"/>
      <c r="V28" s="97" t="str">
        <f t="shared" si="9"/>
        <v/>
      </c>
      <c r="W28" s="91" t="str" cm="1">
        <f t="array" ref="W28">IFERROR(IF($I28="","",_xlfn.IFS($I28="温水出口温度：45℃以上～65℃未満
（ΔT：温水入出口温度差）：5℃～10℃",1,$I28="温水出口温度：65℃以上～75℃未満
（ΔT：温水入出口温度差）：5℃～10℃",2,$I28="温水出口温度：75℃以上～90℃未満
（ΔT：温水入出口温度差）：5℃～10℃",3,$I28="温水出口温度：90℃以上
（ΔT：温水入出口温度差）：5℃～10℃",4,$I28="温水出口温度：65℃以上～75℃未満
（ΔT：温水入出口温度差）：48℃以上",5)),"")</f>
        <v/>
      </c>
      <c r="X28" s="96" t="str">
        <f t="shared" si="10"/>
        <v/>
      </c>
      <c r="Y28" s="96" t="str" cm="1">
        <f t="array" ref="Y28">IFERROR(_xlfn.IFS(AND($V28=1,$W28=2,$X28&lt;&gt;""),"熱源水入口温度：12℃以上～22℃未満",AND($V28=1,$W28=3,$X28&lt;&gt;""),"熱源水入口温度：30℃以上～40℃未満",AND($V28=1,$W28=4,$X28&lt;&gt;""),"熱源水入口温度：50℃以上",AND($V28=2,$W28=5,$X28&lt;&gt;""),"熱源水入口温度：50℃以上"),"")</f>
        <v/>
      </c>
      <c r="Z28" s="96" t="str">
        <f t="shared" si="1"/>
        <v/>
      </c>
      <c r="AA28" s="47">
        <f t="shared" si="13"/>
        <v>0</v>
      </c>
      <c r="AB28" s="15">
        <f t="shared" si="2"/>
        <v>0</v>
      </c>
      <c r="AC28" s="15">
        <f t="shared" si="11"/>
        <v>0</v>
      </c>
    </row>
    <row r="29" spans="1:29" s="6" customFormat="1" ht="45" customHeight="1">
      <c r="A29" s="122">
        <f t="shared" si="3"/>
        <v>17</v>
      </c>
      <c r="B29" s="123" t="str">
        <f t="shared" si="4"/>
        <v/>
      </c>
      <c r="C29" s="24"/>
      <c r="D29" s="25" t="str">
        <f t="shared" si="5"/>
        <v/>
      </c>
      <c r="E29" s="25" t="str">
        <f t="shared" si="12"/>
        <v/>
      </c>
      <c r="F29" s="26"/>
      <c r="G29" s="26"/>
      <c r="H29" s="33"/>
      <c r="I29" s="85"/>
      <c r="J29" s="105"/>
      <c r="K29" s="72"/>
      <c r="L29" s="108"/>
      <c r="M29" s="108"/>
      <c r="N29" s="94" t="str">
        <f t="shared" si="6"/>
        <v/>
      </c>
      <c r="O29" s="127" t="str">
        <f t="shared" si="7"/>
        <v/>
      </c>
      <c r="P29" s="56"/>
      <c r="Q29" s="53"/>
      <c r="R29" s="128" t="str">
        <f t="shared" si="8"/>
        <v/>
      </c>
      <c r="S29" s="101"/>
      <c r="T29" s="102"/>
      <c r="U29" s="70"/>
      <c r="V29" s="97" t="str">
        <f t="shared" si="9"/>
        <v/>
      </c>
      <c r="W29" s="91" t="str" cm="1">
        <f t="array" ref="W29">IFERROR(IF($I29="","",_xlfn.IFS($I29="温水出口温度：45℃以上～65℃未満
（ΔT：温水入出口温度差）：5℃～10℃",1,$I29="温水出口温度：65℃以上～75℃未満
（ΔT：温水入出口温度差）：5℃～10℃",2,$I29="温水出口温度：75℃以上～90℃未満
（ΔT：温水入出口温度差）：5℃～10℃",3,$I29="温水出口温度：90℃以上
（ΔT：温水入出口温度差）：5℃～10℃",4,$I29="温水出口温度：65℃以上～75℃未満
（ΔT：温水入出口温度差）：48℃以上",5)),"")</f>
        <v/>
      </c>
      <c r="X29" s="96" t="str">
        <f t="shared" si="10"/>
        <v/>
      </c>
      <c r="Y29" s="96" t="str" cm="1">
        <f t="array" ref="Y29">IFERROR(_xlfn.IFS(AND($V29=1,$W29=2,$X29&lt;&gt;""),"熱源水入口温度：12℃以上～22℃未満",AND($V29=1,$W29=3,$X29&lt;&gt;""),"熱源水入口温度：30℃以上～40℃未満",AND($V29=1,$W29=4,$X29&lt;&gt;""),"熱源水入口温度：50℃以上",AND($V29=2,$W29=5,$X29&lt;&gt;""),"熱源水入口温度：50℃以上"),"")</f>
        <v/>
      </c>
      <c r="Z29" s="96" t="str">
        <f t="shared" si="1"/>
        <v/>
      </c>
      <c r="AA29" s="47">
        <f t="shared" si="13"/>
        <v>0</v>
      </c>
      <c r="AB29" s="15">
        <f t="shared" si="2"/>
        <v>0</v>
      </c>
      <c r="AC29" s="15">
        <f t="shared" si="11"/>
        <v>0</v>
      </c>
    </row>
    <row r="30" spans="1:29" s="6" customFormat="1" ht="45" customHeight="1">
      <c r="A30" s="122">
        <f t="shared" si="3"/>
        <v>18</v>
      </c>
      <c r="B30" s="123" t="str">
        <f t="shared" si="4"/>
        <v/>
      </c>
      <c r="C30" s="24"/>
      <c r="D30" s="25" t="str">
        <f t="shared" si="5"/>
        <v/>
      </c>
      <c r="E30" s="25" t="str">
        <f t="shared" si="12"/>
        <v/>
      </c>
      <c r="F30" s="26"/>
      <c r="G30" s="26"/>
      <c r="H30" s="33"/>
      <c r="I30" s="85"/>
      <c r="J30" s="105"/>
      <c r="K30" s="72"/>
      <c r="L30" s="108"/>
      <c r="M30" s="108"/>
      <c r="N30" s="94" t="str">
        <f t="shared" si="6"/>
        <v/>
      </c>
      <c r="O30" s="127" t="str">
        <f t="shared" si="7"/>
        <v/>
      </c>
      <c r="P30" s="56"/>
      <c r="Q30" s="53"/>
      <c r="R30" s="128" t="str">
        <f t="shared" si="8"/>
        <v/>
      </c>
      <c r="S30" s="101"/>
      <c r="T30" s="102"/>
      <c r="U30" s="70"/>
      <c r="V30" s="97" t="str">
        <f t="shared" si="9"/>
        <v/>
      </c>
      <c r="W30" s="91" t="str" cm="1">
        <f t="array" ref="W30">IFERROR(IF($I30="","",_xlfn.IFS($I30="温水出口温度：45℃以上～65℃未満
（ΔT：温水入出口温度差）：5℃～10℃",1,$I30="温水出口温度：65℃以上～75℃未満
（ΔT：温水入出口温度差）：5℃～10℃",2,$I30="温水出口温度：75℃以上～90℃未満
（ΔT：温水入出口温度差）：5℃～10℃",3,$I30="温水出口温度：90℃以上
（ΔT：温水入出口温度差）：5℃～10℃",4,$I30="温水出口温度：65℃以上～75℃未満
（ΔT：温水入出口温度差）：48℃以上",5)),"")</f>
        <v/>
      </c>
      <c r="X30" s="96" t="str">
        <f t="shared" si="10"/>
        <v/>
      </c>
      <c r="Y30" s="96" t="str" cm="1">
        <f t="array" ref="Y30">IFERROR(_xlfn.IFS(AND($V30=1,$W30=2,$X30&lt;&gt;""),"熱源水入口温度：12℃以上～22℃未満",AND($V30=1,$W30=3,$X30&lt;&gt;""),"熱源水入口温度：30℃以上～40℃未満",AND($V30=1,$W30=4,$X30&lt;&gt;""),"熱源水入口温度：50℃以上",AND($V30=2,$W30=5,$X30&lt;&gt;""),"熱源水入口温度：50℃以上"),"")</f>
        <v/>
      </c>
      <c r="Z30" s="96" t="str">
        <f t="shared" si="1"/>
        <v/>
      </c>
      <c r="AA30" s="47">
        <f t="shared" si="13"/>
        <v>0</v>
      </c>
      <c r="AB30" s="15">
        <f t="shared" si="2"/>
        <v>0</v>
      </c>
      <c r="AC30" s="15">
        <f t="shared" si="11"/>
        <v>0</v>
      </c>
    </row>
    <row r="31" spans="1:29" s="6" customFormat="1" ht="45" customHeight="1">
      <c r="A31" s="122">
        <f t="shared" si="3"/>
        <v>19</v>
      </c>
      <c r="B31" s="123" t="str">
        <f t="shared" si="4"/>
        <v/>
      </c>
      <c r="C31" s="24"/>
      <c r="D31" s="25" t="str">
        <f t="shared" si="5"/>
        <v/>
      </c>
      <c r="E31" s="25" t="str">
        <f t="shared" si="12"/>
        <v/>
      </c>
      <c r="F31" s="26"/>
      <c r="G31" s="26"/>
      <c r="H31" s="33"/>
      <c r="I31" s="85"/>
      <c r="J31" s="105"/>
      <c r="K31" s="72"/>
      <c r="L31" s="108"/>
      <c r="M31" s="108"/>
      <c r="N31" s="94" t="str">
        <f t="shared" si="6"/>
        <v/>
      </c>
      <c r="O31" s="127" t="str">
        <f t="shared" si="7"/>
        <v/>
      </c>
      <c r="P31" s="56"/>
      <c r="Q31" s="53"/>
      <c r="R31" s="128" t="str">
        <f t="shared" si="8"/>
        <v/>
      </c>
      <c r="S31" s="101"/>
      <c r="T31" s="102"/>
      <c r="U31" s="70"/>
      <c r="V31" s="97" t="str">
        <f t="shared" si="9"/>
        <v/>
      </c>
      <c r="W31" s="91" t="str" cm="1">
        <f t="array" ref="W31">IFERROR(IF($I31="","",_xlfn.IFS($I31="温水出口温度：45℃以上～65℃未満
（ΔT：温水入出口温度差）：5℃～10℃",1,$I31="温水出口温度：65℃以上～75℃未満
（ΔT：温水入出口温度差）：5℃～10℃",2,$I31="温水出口温度：75℃以上～90℃未満
（ΔT：温水入出口温度差）：5℃～10℃",3,$I31="温水出口温度：90℃以上
（ΔT：温水入出口温度差）：5℃～10℃",4,$I31="温水出口温度：65℃以上～75℃未満
（ΔT：温水入出口温度差）：48℃以上",5)),"")</f>
        <v/>
      </c>
      <c r="X31" s="96" t="str">
        <f t="shared" si="10"/>
        <v/>
      </c>
      <c r="Y31" s="96" t="str" cm="1">
        <f t="array" ref="Y31">IFERROR(_xlfn.IFS(AND($V31=1,$W31=2,$X31&lt;&gt;""),"熱源水入口温度：12℃以上～22℃未満",AND($V31=1,$W31=3,$X31&lt;&gt;""),"熱源水入口温度：30℃以上～40℃未満",AND($V31=1,$W31=4,$X31&lt;&gt;""),"熱源水入口温度：50℃以上",AND($V31=2,$W31=5,$X31&lt;&gt;""),"熱源水入口温度：50℃以上"),"")</f>
        <v/>
      </c>
      <c r="Z31" s="96" t="str">
        <f t="shared" si="1"/>
        <v/>
      </c>
      <c r="AA31" s="47">
        <f t="shared" si="13"/>
        <v>0</v>
      </c>
      <c r="AB31" s="15">
        <f t="shared" si="2"/>
        <v>0</v>
      </c>
      <c r="AC31" s="15">
        <f t="shared" si="11"/>
        <v>0</v>
      </c>
    </row>
    <row r="32" spans="1:29" s="6" customFormat="1" ht="45" customHeight="1">
      <c r="A32" s="122">
        <f t="shared" si="3"/>
        <v>20</v>
      </c>
      <c r="B32" s="123" t="str">
        <f t="shared" si="4"/>
        <v/>
      </c>
      <c r="C32" s="24"/>
      <c r="D32" s="25" t="str">
        <f t="shared" si="5"/>
        <v/>
      </c>
      <c r="E32" s="25" t="str">
        <f t="shared" si="12"/>
        <v/>
      </c>
      <c r="F32" s="26"/>
      <c r="G32" s="26"/>
      <c r="H32" s="33"/>
      <c r="I32" s="85"/>
      <c r="J32" s="105"/>
      <c r="K32" s="72"/>
      <c r="L32" s="108"/>
      <c r="M32" s="108"/>
      <c r="N32" s="94" t="str">
        <f t="shared" si="6"/>
        <v/>
      </c>
      <c r="O32" s="127" t="str">
        <f t="shared" si="7"/>
        <v/>
      </c>
      <c r="P32" s="56"/>
      <c r="Q32" s="53"/>
      <c r="R32" s="128" t="str">
        <f t="shared" si="8"/>
        <v/>
      </c>
      <c r="S32" s="101"/>
      <c r="T32" s="102"/>
      <c r="U32" s="70"/>
      <c r="V32" s="97" t="str">
        <f t="shared" si="9"/>
        <v/>
      </c>
      <c r="W32" s="91" t="str" cm="1">
        <f t="array" ref="W32">IFERROR(IF($I32="","",_xlfn.IFS($I32="温水出口温度：45℃以上～65℃未満
（ΔT：温水入出口温度差）：5℃～10℃",1,$I32="温水出口温度：65℃以上～75℃未満
（ΔT：温水入出口温度差）：5℃～10℃",2,$I32="温水出口温度：75℃以上～90℃未満
（ΔT：温水入出口温度差）：5℃～10℃",3,$I32="温水出口温度：90℃以上
（ΔT：温水入出口温度差）：5℃～10℃",4,$I32="温水出口温度：65℃以上～75℃未満
（ΔT：温水入出口温度差）：48℃以上",5)),"")</f>
        <v/>
      </c>
      <c r="X32" s="96" t="str">
        <f t="shared" si="10"/>
        <v/>
      </c>
      <c r="Y32" s="96" t="str" cm="1">
        <f t="array" ref="Y32">IFERROR(_xlfn.IFS(AND($V32=1,$W32=2,$X32&lt;&gt;""),"熱源水入口温度：12℃以上～22℃未満",AND($V32=1,$W32=3,$X32&lt;&gt;""),"熱源水入口温度：30℃以上～40℃未満",AND($V32=1,$W32=4,$X32&lt;&gt;""),"熱源水入口温度：50℃以上",AND($V32=2,$W32=5,$X32&lt;&gt;""),"熱源水入口温度：50℃以上"),"")</f>
        <v/>
      </c>
      <c r="Z32" s="96" t="str">
        <f t="shared" si="1"/>
        <v/>
      </c>
      <c r="AA32" s="47">
        <f t="shared" si="13"/>
        <v>0</v>
      </c>
      <c r="AB32" s="15">
        <f t="shared" si="2"/>
        <v>0</v>
      </c>
      <c r="AC32" s="15">
        <f t="shared" si="11"/>
        <v>0</v>
      </c>
    </row>
    <row r="33" spans="1:29" s="6" customFormat="1" ht="45" customHeight="1">
      <c r="A33" s="122">
        <f t="shared" si="3"/>
        <v>21</v>
      </c>
      <c r="B33" s="123" t="str">
        <f t="shared" si="4"/>
        <v/>
      </c>
      <c r="C33" s="24"/>
      <c r="D33" s="25" t="str">
        <f t="shared" si="5"/>
        <v/>
      </c>
      <c r="E33" s="25" t="str">
        <f t="shared" si="12"/>
        <v/>
      </c>
      <c r="F33" s="26"/>
      <c r="G33" s="26"/>
      <c r="H33" s="33"/>
      <c r="I33" s="85"/>
      <c r="J33" s="105"/>
      <c r="K33" s="72"/>
      <c r="L33" s="108"/>
      <c r="M33" s="108"/>
      <c r="N33" s="94" t="str">
        <f t="shared" si="6"/>
        <v/>
      </c>
      <c r="O33" s="127" t="str">
        <f t="shared" si="7"/>
        <v/>
      </c>
      <c r="P33" s="56"/>
      <c r="Q33" s="53"/>
      <c r="R33" s="128" t="str">
        <f t="shared" si="8"/>
        <v/>
      </c>
      <c r="S33" s="101"/>
      <c r="T33" s="102"/>
      <c r="U33" s="70"/>
      <c r="V33" s="97" t="str">
        <f t="shared" si="9"/>
        <v/>
      </c>
      <c r="W33" s="91" t="str" cm="1">
        <f t="array" ref="W33">IFERROR(IF($I33="","",_xlfn.IFS($I33="温水出口温度：45℃以上～65℃未満
（ΔT：温水入出口温度差）：5℃～10℃",1,$I33="温水出口温度：65℃以上～75℃未満
（ΔT：温水入出口温度差）：5℃～10℃",2,$I33="温水出口温度：75℃以上～90℃未満
（ΔT：温水入出口温度差）：5℃～10℃",3,$I33="温水出口温度：90℃以上
（ΔT：温水入出口温度差）：5℃～10℃",4,$I33="温水出口温度：65℃以上～75℃未満
（ΔT：温水入出口温度差）：48℃以上",5)),"")</f>
        <v/>
      </c>
      <c r="X33" s="96" t="str">
        <f t="shared" si="10"/>
        <v/>
      </c>
      <c r="Y33" s="96" t="str" cm="1">
        <f t="array" ref="Y33">IFERROR(_xlfn.IFS(AND($V33=1,$W33=2,$X33&lt;&gt;""),"熱源水入口温度：12℃以上～22℃未満",AND($V33=1,$W33=3,$X33&lt;&gt;""),"熱源水入口温度：30℃以上～40℃未満",AND($V33=1,$W33=4,$X33&lt;&gt;""),"熱源水入口温度：50℃以上",AND($V33=2,$W33=5,$X33&lt;&gt;""),"熱源水入口温度：50℃以上"),"")</f>
        <v/>
      </c>
      <c r="Z33" s="96" t="str">
        <f t="shared" si="1"/>
        <v/>
      </c>
      <c r="AA33" s="47">
        <f t="shared" si="13"/>
        <v>0</v>
      </c>
      <c r="AB33" s="15">
        <f t="shared" si="2"/>
        <v>0</v>
      </c>
      <c r="AC33" s="15">
        <f t="shared" si="11"/>
        <v>0</v>
      </c>
    </row>
    <row r="34" spans="1:29" s="6" customFormat="1" ht="45" customHeight="1">
      <c r="A34" s="122">
        <f t="shared" si="3"/>
        <v>22</v>
      </c>
      <c r="B34" s="123" t="str">
        <f t="shared" si="4"/>
        <v/>
      </c>
      <c r="C34" s="24"/>
      <c r="D34" s="25" t="str">
        <f t="shared" si="5"/>
        <v/>
      </c>
      <c r="E34" s="25" t="str">
        <f t="shared" si="12"/>
        <v/>
      </c>
      <c r="F34" s="26"/>
      <c r="G34" s="26"/>
      <c r="H34" s="33"/>
      <c r="I34" s="85"/>
      <c r="J34" s="105"/>
      <c r="K34" s="72"/>
      <c r="L34" s="108"/>
      <c r="M34" s="108"/>
      <c r="N34" s="94" t="str">
        <f t="shared" si="6"/>
        <v/>
      </c>
      <c r="O34" s="127" t="str">
        <f t="shared" si="7"/>
        <v/>
      </c>
      <c r="P34" s="56"/>
      <c r="Q34" s="53"/>
      <c r="R34" s="128" t="str">
        <f t="shared" si="8"/>
        <v/>
      </c>
      <c r="S34" s="101"/>
      <c r="T34" s="102"/>
      <c r="U34" s="70"/>
      <c r="V34" s="97" t="str">
        <f t="shared" si="9"/>
        <v/>
      </c>
      <c r="W34" s="91" t="str" cm="1">
        <f t="array" ref="W34">IFERROR(IF($I34="","",_xlfn.IFS($I34="温水出口温度：45℃以上～65℃未満
（ΔT：温水入出口温度差）：5℃～10℃",1,$I34="温水出口温度：65℃以上～75℃未満
（ΔT：温水入出口温度差）：5℃～10℃",2,$I34="温水出口温度：75℃以上～90℃未満
（ΔT：温水入出口温度差）：5℃～10℃",3,$I34="温水出口温度：90℃以上
（ΔT：温水入出口温度差）：5℃～10℃",4,$I34="温水出口温度：65℃以上～75℃未満
（ΔT：温水入出口温度差）：48℃以上",5)),"")</f>
        <v/>
      </c>
      <c r="X34" s="96" t="str">
        <f t="shared" si="10"/>
        <v/>
      </c>
      <c r="Y34" s="96" t="str" cm="1">
        <f t="array" ref="Y34">IFERROR(_xlfn.IFS(AND($V34=1,$W34=2,$X34&lt;&gt;""),"熱源水入口温度：12℃以上～22℃未満",AND($V34=1,$W34=3,$X34&lt;&gt;""),"熱源水入口温度：30℃以上～40℃未満",AND($V34=1,$W34=4,$X34&lt;&gt;""),"熱源水入口温度：50℃以上",AND($V34=2,$W34=5,$X34&lt;&gt;""),"熱源水入口温度：50℃以上"),"")</f>
        <v/>
      </c>
      <c r="Z34" s="96" t="str">
        <f t="shared" si="1"/>
        <v/>
      </c>
      <c r="AA34" s="47">
        <f t="shared" si="13"/>
        <v>0</v>
      </c>
      <c r="AB34" s="15">
        <f t="shared" si="2"/>
        <v>0</v>
      </c>
      <c r="AC34" s="15">
        <f t="shared" si="11"/>
        <v>0</v>
      </c>
    </row>
    <row r="35" spans="1:29" s="6" customFormat="1" ht="45" customHeight="1">
      <c r="A35" s="122">
        <f t="shared" si="3"/>
        <v>23</v>
      </c>
      <c r="B35" s="123" t="str">
        <f t="shared" si="4"/>
        <v/>
      </c>
      <c r="C35" s="24"/>
      <c r="D35" s="25" t="str">
        <f t="shared" si="5"/>
        <v/>
      </c>
      <c r="E35" s="25" t="str">
        <f t="shared" si="12"/>
        <v/>
      </c>
      <c r="F35" s="26"/>
      <c r="G35" s="26"/>
      <c r="H35" s="33"/>
      <c r="I35" s="85"/>
      <c r="J35" s="105"/>
      <c r="K35" s="72"/>
      <c r="L35" s="108"/>
      <c r="M35" s="108"/>
      <c r="N35" s="94" t="str">
        <f t="shared" si="6"/>
        <v/>
      </c>
      <c r="O35" s="127" t="str">
        <f t="shared" si="7"/>
        <v/>
      </c>
      <c r="P35" s="56"/>
      <c r="Q35" s="53"/>
      <c r="R35" s="128" t="str">
        <f t="shared" si="8"/>
        <v/>
      </c>
      <c r="S35" s="101"/>
      <c r="T35" s="102"/>
      <c r="U35" s="70"/>
      <c r="V35" s="97" t="str">
        <f t="shared" si="9"/>
        <v/>
      </c>
      <c r="W35" s="91" t="str" cm="1">
        <f t="array" ref="W35">IFERROR(IF($I35="","",_xlfn.IFS($I35="温水出口温度：45℃以上～65℃未満
（ΔT：温水入出口温度差）：5℃～10℃",1,$I35="温水出口温度：65℃以上～75℃未満
（ΔT：温水入出口温度差）：5℃～10℃",2,$I35="温水出口温度：75℃以上～90℃未満
（ΔT：温水入出口温度差）：5℃～10℃",3,$I35="温水出口温度：90℃以上
（ΔT：温水入出口温度差）：5℃～10℃",4,$I35="温水出口温度：65℃以上～75℃未満
（ΔT：温水入出口温度差）：48℃以上",5)),"")</f>
        <v/>
      </c>
      <c r="X35" s="96" t="str">
        <f t="shared" si="10"/>
        <v/>
      </c>
      <c r="Y35" s="96" t="str" cm="1">
        <f t="array" ref="Y35">IFERROR(_xlfn.IFS(AND($V35=1,$W35=2,$X35&lt;&gt;""),"熱源水入口温度：12℃以上～22℃未満",AND($V35=1,$W35=3,$X35&lt;&gt;""),"熱源水入口温度：30℃以上～40℃未満",AND($V35=1,$W35=4,$X35&lt;&gt;""),"熱源水入口温度：50℃以上",AND($V35=2,$W35=5,$X35&lt;&gt;""),"熱源水入口温度：50℃以上"),"")</f>
        <v/>
      </c>
      <c r="Z35" s="96" t="str">
        <f t="shared" si="1"/>
        <v/>
      </c>
      <c r="AA35" s="47">
        <f t="shared" si="13"/>
        <v>0</v>
      </c>
      <c r="AB35" s="15">
        <f t="shared" si="2"/>
        <v>0</v>
      </c>
      <c r="AC35" s="15">
        <f t="shared" si="11"/>
        <v>0</v>
      </c>
    </row>
    <row r="36" spans="1:29" s="6" customFormat="1" ht="45" customHeight="1">
      <c r="A36" s="122">
        <f t="shared" si="3"/>
        <v>24</v>
      </c>
      <c r="B36" s="123" t="str">
        <f t="shared" si="4"/>
        <v/>
      </c>
      <c r="C36" s="24"/>
      <c r="D36" s="25" t="str">
        <f t="shared" si="5"/>
        <v/>
      </c>
      <c r="E36" s="25" t="str">
        <f t="shared" si="12"/>
        <v/>
      </c>
      <c r="F36" s="26"/>
      <c r="G36" s="26"/>
      <c r="H36" s="33"/>
      <c r="I36" s="85"/>
      <c r="J36" s="105"/>
      <c r="K36" s="72"/>
      <c r="L36" s="108"/>
      <c r="M36" s="108"/>
      <c r="N36" s="94" t="str">
        <f t="shared" si="6"/>
        <v/>
      </c>
      <c r="O36" s="127" t="str">
        <f t="shared" si="7"/>
        <v/>
      </c>
      <c r="P36" s="56"/>
      <c r="Q36" s="53"/>
      <c r="R36" s="128" t="str">
        <f t="shared" si="8"/>
        <v/>
      </c>
      <c r="S36" s="101"/>
      <c r="T36" s="102"/>
      <c r="U36" s="70"/>
      <c r="V36" s="97" t="str">
        <f t="shared" si="9"/>
        <v/>
      </c>
      <c r="W36" s="91" t="str" cm="1">
        <f t="array" ref="W36">IFERROR(IF($I36="","",_xlfn.IFS($I36="温水出口温度：45℃以上～65℃未満
（ΔT：温水入出口温度差）：5℃～10℃",1,$I36="温水出口温度：65℃以上～75℃未満
（ΔT：温水入出口温度差）：5℃～10℃",2,$I36="温水出口温度：75℃以上～90℃未満
（ΔT：温水入出口温度差）：5℃～10℃",3,$I36="温水出口温度：90℃以上
（ΔT：温水入出口温度差）：5℃～10℃",4,$I36="温水出口温度：65℃以上～75℃未満
（ΔT：温水入出口温度差）：48℃以上",5)),"")</f>
        <v/>
      </c>
      <c r="X36" s="96" t="str">
        <f t="shared" si="10"/>
        <v/>
      </c>
      <c r="Y36" s="96" t="str" cm="1">
        <f t="array" ref="Y36">IFERROR(_xlfn.IFS(AND($V36=1,$W36=2,$X36&lt;&gt;""),"熱源水入口温度：12℃以上～22℃未満",AND($V36=1,$W36=3,$X36&lt;&gt;""),"熱源水入口温度：30℃以上～40℃未満",AND($V36=1,$W36=4,$X36&lt;&gt;""),"熱源水入口温度：50℃以上",AND($V36=2,$W36=5,$X36&lt;&gt;""),"熱源水入口温度：50℃以上"),"")</f>
        <v/>
      </c>
      <c r="Z36" s="96" t="str">
        <f t="shared" si="1"/>
        <v/>
      </c>
      <c r="AA36" s="47">
        <f t="shared" si="13"/>
        <v>0</v>
      </c>
      <c r="AB36" s="15">
        <f t="shared" si="2"/>
        <v>0</v>
      </c>
      <c r="AC36" s="15">
        <f t="shared" si="11"/>
        <v>0</v>
      </c>
    </row>
    <row r="37" spans="1:29" s="6" customFormat="1" ht="45" customHeight="1">
      <c r="A37" s="122">
        <f t="shared" si="3"/>
        <v>25</v>
      </c>
      <c r="B37" s="123" t="str">
        <f t="shared" si="4"/>
        <v/>
      </c>
      <c r="C37" s="24"/>
      <c r="D37" s="25" t="str">
        <f t="shared" si="5"/>
        <v/>
      </c>
      <c r="E37" s="25" t="str">
        <f t="shared" si="12"/>
        <v/>
      </c>
      <c r="F37" s="26"/>
      <c r="G37" s="26"/>
      <c r="H37" s="33"/>
      <c r="I37" s="85"/>
      <c r="J37" s="105"/>
      <c r="K37" s="72"/>
      <c r="L37" s="108"/>
      <c r="M37" s="108"/>
      <c r="N37" s="94" t="str">
        <f t="shared" si="6"/>
        <v/>
      </c>
      <c r="O37" s="127" t="str">
        <f t="shared" si="7"/>
        <v/>
      </c>
      <c r="P37" s="56"/>
      <c r="Q37" s="53"/>
      <c r="R37" s="128" t="str">
        <f t="shared" si="8"/>
        <v/>
      </c>
      <c r="S37" s="101"/>
      <c r="T37" s="102"/>
      <c r="U37" s="70"/>
      <c r="V37" s="97" t="str">
        <f t="shared" si="9"/>
        <v/>
      </c>
      <c r="W37" s="91" t="str" cm="1">
        <f t="array" ref="W37">IFERROR(IF($I37="","",_xlfn.IFS($I37="温水出口温度：45℃以上～65℃未満
（ΔT：温水入出口温度差）：5℃～10℃",1,$I37="温水出口温度：65℃以上～75℃未満
（ΔT：温水入出口温度差）：5℃～10℃",2,$I37="温水出口温度：75℃以上～90℃未満
（ΔT：温水入出口温度差）：5℃～10℃",3,$I37="温水出口温度：90℃以上
（ΔT：温水入出口温度差）：5℃～10℃",4,$I37="温水出口温度：65℃以上～75℃未満
（ΔT：温水入出口温度差）：48℃以上",5)),"")</f>
        <v/>
      </c>
      <c r="X37" s="96" t="str">
        <f t="shared" si="10"/>
        <v/>
      </c>
      <c r="Y37" s="96" t="str" cm="1">
        <f t="array" ref="Y37">IFERROR(_xlfn.IFS(AND($V37=1,$W37=2,$X37&lt;&gt;""),"熱源水入口温度：12℃以上～22℃未満",AND($V37=1,$W37=3,$X37&lt;&gt;""),"熱源水入口温度：30℃以上～40℃未満",AND($V37=1,$W37=4,$X37&lt;&gt;""),"熱源水入口温度：50℃以上",AND($V37=2,$W37=5,$X37&lt;&gt;""),"熱源水入口温度：50℃以上"),"")</f>
        <v/>
      </c>
      <c r="Z37" s="96" t="str">
        <f t="shared" si="1"/>
        <v/>
      </c>
      <c r="AA37" s="47">
        <f t="shared" si="13"/>
        <v>0</v>
      </c>
      <c r="AB37" s="15">
        <f t="shared" si="2"/>
        <v>0</v>
      </c>
      <c r="AC37" s="15">
        <f t="shared" si="11"/>
        <v>0</v>
      </c>
    </row>
    <row r="38" spans="1:29" s="6" customFormat="1" ht="45" customHeight="1">
      <c r="A38" s="122">
        <f t="shared" si="3"/>
        <v>26</v>
      </c>
      <c r="B38" s="123" t="str">
        <f t="shared" si="4"/>
        <v/>
      </c>
      <c r="C38" s="24"/>
      <c r="D38" s="25" t="str">
        <f t="shared" si="5"/>
        <v/>
      </c>
      <c r="E38" s="25" t="str">
        <f t="shared" si="12"/>
        <v/>
      </c>
      <c r="F38" s="26"/>
      <c r="G38" s="26"/>
      <c r="H38" s="33"/>
      <c r="I38" s="85"/>
      <c r="J38" s="105"/>
      <c r="K38" s="72"/>
      <c r="L38" s="108"/>
      <c r="M38" s="108"/>
      <c r="N38" s="94" t="str">
        <f t="shared" si="6"/>
        <v/>
      </c>
      <c r="O38" s="127" t="str">
        <f t="shared" si="7"/>
        <v/>
      </c>
      <c r="P38" s="56"/>
      <c r="Q38" s="53"/>
      <c r="R38" s="128" t="str">
        <f t="shared" si="8"/>
        <v/>
      </c>
      <c r="S38" s="101"/>
      <c r="T38" s="102"/>
      <c r="U38" s="70"/>
      <c r="V38" s="97" t="str">
        <f t="shared" si="9"/>
        <v/>
      </c>
      <c r="W38" s="91" t="str" cm="1">
        <f t="array" ref="W38">IFERROR(IF($I38="","",_xlfn.IFS($I38="温水出口温度：45℃以上～65℃未満
（ΔT：温水入出口温度差）：5℃～10℃",1,$I38="温水出口温度：65℃以上～75℃未満
（ΔT：温水入出口温度差）：5℃～10℃",2,$I38="温水出口温度：75℃以上～90℃未満
（ΔT：温水入出口温度差）：5℃～10℃",3,$I38="温水出口温度：90℃以上
（ΔT：温水入出口温度差）：5℃～10℃",4,$I38="温水出口温度：65℃以上～75℃未満
（ΔT：温水入出口温度差）：48℃以上",5)),"")</f>
        <v/>
      </c>
      <c r="X38" s="96" t="str">
        <f t="shared" si="10"/>
        <v/>
      </c>
      <c r="Y38" s="96" t="str" cm="1">
        <f t="array" ref="Y38">IFERROR(_xlfn.IFS(AND($V38=1,$W38=2,$X38&lt;&gt;""),"熱源水入口温度：12℃以上～22℃未満",AND($V38=1,$W38=3,$X38&lt;&gt;""),"熱源水入口温度：30℃以上～40℃未満",AND($V38=1,$W38=4,$X38&lt;&gt;""),"熱源水入口温度：50℃以上",AND($V38=2,$W38=5,$X38&lt;&gt;""),"熱源水入口温度：50℃以上"),"")</f>
        <v/>
      </c>
      <c r="Z38" s="96" t="str">
        <f t="shared" si="1"/>
        <v/>
      </c>
      <c r="AA38" s="47">
        <f t="shared" si="13"/>
        <v>0</v>
      </c>
      <c r="AB38" s="15">
        <f t="shared" si="2"/>
        <v>0</v>
      </c>
      <c r="AC38" s="15">
        <f t="shared" si="11"/>
        <v>0</v>
      </c>
    </row>
    <row r="39" spans="1:29" s="6" customFormat="1" ht="45" customHeight="1">
      <c r="A39" s="122">
        <f t="shared" si="3"/>
        <v>27</v>
      </c>
      <c r="B39" s="123" t="str">
        <f t="shared" si="4"/>
        <v/>
      </c>
      <c r="C39" s="24"/>
      <c r="D39" s="25" t="str">
        <f t="shared" si="5"/>
        <v/>
      </c>
      <c r="E39" s="25" t="str">
        <f t="shared" si="12"/>
        <v/>
      </c>
      <c r="F39" s="26"/>
      <c r="G39" s="26"/>
      <c r="H39" s="33"/>
      <c r="I39" s="85"/>
      <c r="J39" s="105"/>
      <c r="K39" s="72"/>
      <c r="L39" s="108"/>
      <c r="M39" s="108"/>
      <c r="N39" s="94" t="str">
        <f t="shared" si="6"/>
        <v/>
      </c>
      <c r="O39" s="127" t="str">
        <f t="shared" si="7"/>
        <v/>
      </c>
      <c r="P39" s="56"/>
      <c r="Q39" s="53"/>
      <c r="R39" s="128" t="str">
        <f t="shared" si="8"/>
        <v/>
      </c>
      <c r="S39" s="101"/>
      <c r="T39" s="102"/>
      <c r="U39" s="70"/>
      <c r="V39" s="97" t="str">
        <f t="shared" si="9"/>
        <v/>
      </c>
      <c r="W39" s="91" t="str" cm="1">
        <f t="array" ref="W39">IFERROR(IF($I39="","",_xlfn.IFS($I39="温水出口温度：45℃以上～65℃未満
（ΔT：温水入出口温度差）：5℃～10℃",1,$I39="温水出口温度：65℃以上～75℃未満
（ΔT：温水入出口温度差）：5℃～10℃",2,$I39="温水出口温度：75℃以上～90℃未満
（ΔT：温水入出口温度差）：5℃～10℃",3,$I39="温水出口温度：90℃以上
（ΔT：温水入出口温度差）：5℃～10℃",4,$I39="温水出口温度：65℃以上～75℃未満
（ΔT：温水入出口温度差）：48℃以上",5)),"")</f>
        <v/>
      </c>
      <c r="X39" s="96" t="str">
        <f t="shared" si="10"/>
        <v/>
      </c>
      <c r="Y39" s="96" t="str" cm="1">
        <f t="array" ref="Y39">IFERROR(_xlfn.IFS(AND($V39=1,$W39=2,$X39&lt;&gt;""),"熱源水入口温度：12℃以上～22℃未満",AND($V39=1,$W39=3,$X39&lt;&gt;""),"熱源水入口温度：30℃以上～40℃未満",AND($V39=1,$W39=4,$X39&lt;&gt;""),"熱源水入口温度：50℃以上",AND($V39=2,$W39=5,$X39&lt;&gt;""),"熱源水入口温度：50℃以上"),"")</f>
        <v/>
      </c>
      <c r="Z39" s="96" t="str">
        <f t="shared" si="1"/>
        <v/>
      </c>
      <c r="AA39" s="47">
        <f t="shared" si="13"/>
        <v>0</v>
      </c>
      <c r="AB39" s="15">
        <f t="shared" si="2"/>
        <v>0</v>
      </c>
      <c r="AC39" s="15">
        <f t="shared" si="11"/>
        <v>0</v>
      </c>
    </row>
    <row r="40" spans="1:29" s="6" customFormat="1" ht="45" customHeight="1">
      <c r="A40" s="122">
        <f t="shared" si="3"/>
        <v>28</v>
      </c>
      <c r="B40" s="123" t="str">
        <f t="shared" si="4"/>
        <v/>
      </c>
      <c r="C40" s="24"/>
      <c r="D40" s="25" t="str">
        <f t="shared" si="5"/>
        <v/>
      </c>
      <c r="E40" s="25" t="str">
        <f t="shared" si="12"/>
        <v/>
      </c>
      <c r="F40" s="26"/>
      <c r="G40" s="26"/>
      <c r="H40" s="33"/>
      <c r="I40" s="85"/>
      <c r="J40" s="105"/>
      <c r="K40" s="72"/>
      <c r="L40" s="108"/>
      <c r="M40" s="108"/>
      <c r="N40" s="94" t="str">
        <f t="shared" si="6"/>
        <v/>
      </c>
      <c r="O40" s="127" t="str">
        <f t="shared" si="7"/>
        <v/>
      </c>
      <c r="P40" s="56"/>
      <c r="Q40" s="53"/>
      <c r="R40" s="128" t="str">
        <f t="shared" si="8"/>
        <v/>
      </c>
      <c r="S40" s="101"/>
      <c r="T40" s="102"/>
      <c r="U40" s="70"/>
      <c r="V40" s="97" t="str">
        <f t="shared" si="9"/>
        <v/>
      </c>
      <c r="W40" s="91" t="str" cm="1">
        <f t="array" ref="W40">IFERROR(IF($I40="","",_xlfn.IFS($I40="温水出口温度：45℃以上～65℃未満
（ΔT：温水入出口温度差）：5℃～10℃",1,$I40="温水出口温度：65℃以上～75℃未満
（ΔT：温水入出口温度差）：5℃～10℃",2,$I40="温水出口温度：75℃以上～90℃未満
（ΔT：温水入出口温度差）：5℃～10℃",3,$I40="温水出口温度：90℃以上
（ΔT：温水入出口温度差）：5℃～10℃",4,$I40="温水出口温度：65℃以上～75℃未満
（ΔT：温水入出口温度差）：48℃以上",5)),"")</f>
        <v/>
      </c>
      <c r="X40" s="96" t="str">
        <f t="shared" si="10"/>
        <v/>
      </c>
      <c r="Y40" s="96" t="str" cm="1">
        <f t="array" ref="Y40">IFERROR(_xlfn.IFS(AND($V40=1,$W40=2,$X40&lt;&gt;""),"熱源水入口温度：12℃以上～22℃未満",AND($V40=1,$W40=3,$X40&lt;&gt;""),"熱源水入口温度：30℃以上～40℃未満",AND($V40=1,$W40=4,$X40&lt;&gt;""),"熱源水入口温度：50℃以上",AND($V40=2,$W40=5,$X40&lt;&gt;""),"熱源水入口温度：50℃以上"),"")</f>
        <v/>
      </c>
      <c r="Z40" s="96" t="str">
        <f t="shared" si="1"/>
        <v/>
      </c>
      <c r="AA40" s="47">
        <f t="shared" si="13"/>
        <v>0</v>
      </c>
      <c r="AB40" s="15">
        <f t="shared" si="2"/>
        <v>0</v>
      </c>
      <c r="AC40" s="15">
        <f t="shared" si="11"/>
        <v>0</v>
      </c>
    </row>
    <row r="41" spans="1:29" s="6" customFormat="1" ht="45" customHeight="1">
      <c r="A41" s="122">
        <f t="shared" si="3"/>
        <v>29</v>
      </c>
      <c r="B41" s="123" t="str">
        <f t="shared" si="4"/>
        <v/>
      </c>
      <c r="C41" s="24"/>
      <c r="D41" s="25" t="str">
        <f t="shared" si="5"/>
        <v/>
      </c>
      <c r="E41" s="25" t="str">
        <f t="shared" si="12"/>
        <v/>
      </c>
      <c r="F41" s="26"/>
      <c r="G41" s="26"/>
      <c r="H41" s="33"/>
      <c r="I41" s="85"/>
      <c r="J41" s="105"/>
      <c r="K41" s="72"/>
      <c r="L41" s="108"/>
      <c r="M41" s="108"/>
      <c r="N41" s="94" t="str">
        <f t="shared" si="6"/>
        <v/>
      </c>
      <c r="O41" s="127" t="str">
        <f t="shared" si="7"/>
        <v/>
      </c>
      <c r="P41" s="56"/>
      <c r="Q41" s="53"/>
      <c r="R41" s="128" t="str">
        <f t="shared" si="8"/>
        <v/>
      </c>
      <c r="S41" s="101"/>
      <c r="T41" s="102"/>
      <c r="U41" s="70"/>
      <c r="V41" s="97" t="str">
        <f t="shared" si="9"/>
        <v/>
      </c>
      <c r="W41" s="91" t="str" cm="1">
        <f t="array" ref="W41">IFERROR(IF($I41="","",_xlfn.IFS($I41="温水出口温度：45℃以上～65℃未満
（ΔT：温水入出口温度差）：5℃～10℃",1,$I41="温水出口温度：65℃以上～75℃未満
（ΔT：温水入出口温度差）：5℃～10℃",2,$I41="温水出口温度：75℃以上～90℃未満
（ΔT：温水入出口温度差）：5℃～10℃",3,$I41="温水出口温度：90℃以上
（ΔT：温水入出口温度差）：5℃～10℃",4,$I41="温水出口温度：65℃以上～75℃未満
（ΔT：温水入出口温度差）：48℃以上",5)),"")</f>
        <v/>
      </c>
      <c r="X41" s="96" t="str">
        <f t="shared" si="10"/>
        <v/>
      </c>
      <c r="Y41" s="96" t="str" cm="1">
        <f t="array" ref="Y41">IFERROR(_xlfn.IFS(AND($V41=1,$W41=2,$X41&lt;&gt;""),"熱源水入口温度：12℃以上～22℃未満",AND($V41=1,$W41=3,$X41&lt;&gt;""),"熱源水入口温度：30℃以上～40℃未満",AND($V41=1,$W41=4,$X41&lt;&gt;""),"熱源水入口温度：50℃以上",AND($V41=2,$W41=5,$X41&lt;&gt;""),"熱源水入口温度：50℃以上"),"")</f>
        <v/>
      </c>
      <c r="Z41" s="96" t="str">
        <f t="shared" si="1"/>
        <v/>
      </c>
      <c r="AA41" s="47">
        <f t="shared" si="13"/>
        <v>0</v>
      </c>
      <c r="AB41" s="15">
        <f t="shared" si="2"/>
        <v>0</v>
      </c>
      <c r="AC41" s="15">
        <f t="shared" si="11"/>
        <v>0</v>
      </c>
    </row>
    <row r="42" spans="1:29" s="6" customFormat="1" ht="45" customHeight="1">
      <c r="A42" s="122">
        <f t="shared" si="3"/>
        <v>30</v>
      </c>
      <c r="B42" s="123" t="str">
        <f t="shared" si="4"/>
        <v/>
      </c>
      <c r="C42" s="24"/>
      <c r="D42" s="25" t="str">
        <f t="shared" si="5"/>
        <v/>
      </c>
      <c r="E42" s="25" t="str">
        <f t="shared" si="12"/>
        <v/>
      </c>
      <c r="F42" s="26"/>
      <c r="G42" s="26"/>
      <c r="H42" s="33"/>
      <c r="I42" s="85"/>
      <c r="J42" s="105"/>
      <c r="K42" s="72"/>
      <c r="L42" s="108"/>
      <c r="M42" s="108"/>
      <c r="N42" s="94" t="str">
        <f t="shared" si="6"/>
        <v/>
      </c>
      <c r="O42" s="127" t="str">
        <f t="shared" si="7"/>
        <v/>
      </c>
      <c r="P42" s="56"/>
      <c r="Q42" s="53"/>
      <c r="R42" s="128" t="str">
        <f t="shared" si="8"/>
        <v/>
      </c>
      <c r="S42" s="101"/>
      <c r="T42" s="102"/>
      <c r="U42" s="70"/>
      <c r="V42" s="97" t="str">
        <f t="shared" si="9"/>
        <v/>
      </c>
      <c r="W42" s="91" t="str" cm="1">
        <f t="array" ref="W42">IFERROR(IF($I42="","",_xlfn.IFS($I42="温水出口温度：45℃以上～65℃未満
（ΔT：温水入出口温度差）：5℃～10℃",1,$I42="温水出口温度：65℃以上～75℃未満
（ΔT：温水入出口温度差）：5℃～10℃",2,$I42="温水出口温度：75℃以上～90℃未満
（ΔT：温水入出口温度差）：5℃～10℃",3,$I42="温水出口温度：90℃以上
（ΔT：温水入出口温度差）：5℃～10℃",4,$I42="温水出口温度：65℃以上～75℃未満
（ΔT：温水入出口温度差）：48℃以上",5)),"")</f>
        <v/>
      </c>
      <c r="X42" s="96" t="str">
        <f t="shared" si="10"/>
        <v/>
      </c>
      <c r="Y42" s="96" t="str" cm="1">
        <f t="array" ref="Y42">IFERROR(_xlfn.IFS(AND($V42=1,$W42=2,$X42&lt;&gt;""),"熱源水入口温度：12℃以上～22℃未満",AND($V42=1,$W42=3,$X42&lt;&gt;""),"熱源水入口温度：30℃以上～40℃未満",AND($V42=1,$W42=4,$X42&lt;&gt;""),"熱源水入口温度：50℃以上",AND($V42=2,$W42=5,$X42&lt;&gt;""),"熱源水入口温度：50℃以上"),"")</f>
        <v/>
      </c>
      <c r="Z42" s="96" t="str">
        <f t="shared" si="1"/>
        <v/>
      </c>
      <c r="AA42" s="47">
        <f t="shared" si="13"/>
        <v>0</v>
      </c>
      <c r="AB42" s="15">
        <f t="shared" si="2"/>
        <v>0</v>
      </c>
      <c r="AC42" s="15">
        <f t="shared" si="11"/>
        <v>0</v>
      </c>
    </row>
    <row r="43" spans="1:29" s="6" customFormat="1" ht="45" customHeight="1">
      <c r="A43" s="122">
        <f t="shared" si="3"/>
        <v>31</v>
      </c>
      <c r="B43" s="123" t="str">
        <f t="shared" si="4"/>
        <v/>
      </c>
      <c r="C43" s="24"/>
      <c r="D43" s="25" t="str">
        <f t="shared" si="5"/>
        <v/>
      </c>
      <c r="E43" s="25" t="str">
        <f t="shared" si="12"/>
        <v/>
      </c>
      <c r="F43" s="26"/>
      <c r="G43" s="26"/>
      <c r="H43" s="33"/>
      <c r="I43" s="85"/>
      <c r="J43" s="105"/>
      <c r="K43" s="72"/>
      <c r="L43" s="108"/>
      <c r="M43" s="108"/>
      <c r="N43" s="94" t="str">
        <f t="shared" si="6"/>
        <v/>
      </c>
      <c r="O43" s="127" t="str">
        <f t="shared" si="7"/>
        <v/>
      </c>
      <c r="P43" s="56"/>
      <c r="Q43" s="53"/>
      <c r="R43" s="128" t="str">
        <f t="shared" si="8"/>
        <v/>
      </c>
      <c r="S43" s="101"/>
      <c r="T43" s="102"/>
      <c r="U43" s="70"/>
      <c r="V43" s="97" t="str">
        <f t="shared" si="9"/>
        <v/>
      </c>
      <c r="W43" s="91" t="str" cm="1">
        <f t="array" ref="W43">IFERROR(IF($I43="","",_xlfn.IFS($I43="温水出口温度：45℃以上～65℃未満
（ΔT：温水入出口温度差）：5℃～10℃",1,$I43="温水出口温度：65℃以上～75℃未満
（ΔT：温水入出口温度差）：5℃～10℃",2,$I43="温水出口温度：75℃以上～90℃未満
（ΔT：温水入出口温度差）：5℃～10℃",3,$I43="温水出口温度：90℃以上
（ΔT：温水入出口温度差）：5℃～10℃",4,$I43="温水出口温度：65℃以上～75℃未満
（ΔT：温水入出口温度差）：48℃以上",5)),"")</f>
        <v/>
      </c>
      <c r="X43" s="96" t="str">
        <f t="shared" si="10"/>
        <v/>
      </c>
      <c r="Y43" s="96" t="str" cm="1">
        <f t="array" ref="Y43">IFERROR(_xlfn.IFS(AND($V43=1,$W43=2,$X43&lt;&gt;""),"熱源水入口温度：12℃以上～22℃未満",AND($V43=1,$W43=3,$X43&lt;&gt;""),"熱源水入口温度：30℃以上～40℃未満",AND($V43=1,$W43=4,$X43&lt;&gt;""),"熱源水入口温度：50℃以上",AND($V43=2,$W43=5,$X43&lt;&gt;""),"熱源水入口温度：50℃以上"),"")</f>
        <v/>
      </c>
      <c r="Z43" s="96" t="str">
        <f t="shared" si="1"/>
        <v/>
      </c>
      <c r="AA43" s="47">
        <f t="shared" si="13"/>
        <v>0</v>
      </c>
      <c r="AB43" s="15">
        <f t="shared" si="2"/>
        <v>0</v>
      </c>
      <c r="AC43" s="15">
        <f t="shared" si="11"/>
        <v>0</v>
      </c>
    </row>
    <row r="44" spans="1:29" s="6" customFormat="1" ht="45" customHeight="1">
      <c r="A44" s="122">
        <f t="shared" si="3"/>
        <v>32</v>
      </c>
      <c r="B44" s="123" t="str">
        <f t="shared" si="4"/>
        <v/>
      </c>
      <c r="C44" s="24"/>
      <c r="D44" s="25" t="str">
        <f t="shared" si="5"/>
        <v/>
      </c>
      <c r="E44" s="25" t="str">
        <f t="shared" si="12"/>
        <v/>
      </c>
      <c r="F44" s="26"/>
      <c r="G44" s="26"/>
      <c r="H44" s="33"/>
      <c r="I44" s="85"/>
      <c r="J44" s="105"/>
      <c r="K44" s="72"/>
      <c r="L44" s="108"/>
      <c r="M44" s="108"/>
      <c r="N44" s="94" t="str">
        <f t="shared" si="6"/>
        <v/>
      </c>
      <c r="O44" s="127" t="str">
        <f t="shared" si="7"/>
        <v/>
      </c>
      <c r="P44" s="56"/>
      <c r="Q44" s="53"/>
      <c r="R44" s="128" t="str">
        <f t="shared" si="8"/>
        <v/>
      </c>
      <c r="S44" s="101"/>
      <c r="T44" s="102"/>
      <c r="U44" s="70"/>
      <c r="V44" s="97" t="str">
        <f t="shared" si="9"/>
        <v/>
      </c>
      <c r="W44" s="91" t="str" cm="1">
        <f t="array" ref="W44">IFERROR(IF($I44="","",_xlfn.IFS($I44="温水出口温度：45℃以上～65℃未満
（ΔT：温水入出口温度差）：5℃～10℃",1,$I44="温水出口温度：65℃以上～75℃未満
（ΔT：温水入出口温度差）：5℃～10℃",2,$I44="温水出口温度：75℃以上～90℃未満
（ΔT：温水入出口温度差）：5℃～10℃",3,$I44="温水出口温度：90℃以上
（ΔT：温水入出口温度差）：5℃～10℃",4,$I44="温水出口温度：65℃以上～75℃未満
（ΔT：温水入出口温度差）：48℃以上",5)),"")</f>
        <v/>
      </c>
      <c r="X44" s="96" t="str">
        <f t="shared" si="10"/>
        <v/>
      </c>
      <c r="Y44" s="96" t="str" cm="1">
        <f t="array" ref="Y44">IFERROR(_xlfn.IFS(AND($V44=1,$W44=2,$X44&lt;&gt;""),"熱源水入口温度：12℃以上～22℃未満",AND($V44=1,$W44=3,$X44&lt;&gt;""),"熱源水入口温度：30℃以上～40℃未満",AND($V44=1,$W44=4,$X44&lt;&gt;""),"熱源水入口温度：50℃以上",AND($V44=2,$W44=5,$X44&lt;&gt;""),"熱源水入口温度：50℃以上"),"")</f>
        <v/>
      </c>
      <c r="Z44" s="96" t="str">
        <f t="shared" si="1"/>
        <v/>
      </c>
      <c r="AA44" s="47">
        <f t="shared" si="13"/>
        <v>0</v>
      </c>
      <c r="AB44" s="15">
        <f t="shared" si="2"/>
        <v>0</v>
      </c>
      <c r="AC44" s="15">
        <f t="shared" si="11"/>
        <v>0</v>
      </c>
    </row>
    <row r="45" spans="1:29" s="6" customFormat="1" ht="45" customHeight="1">
      <c r="A45" s="122">
        <f t="shared" si="3"/>
        <v>33</v>
      </c>
      <c r="B45" s="123" t="str">
        <f t="shared" si="4"/>
        <v/>
      </c>
      <c r="C45" s="24"/>
      <c r="D45" s="25" t="str">
        <f t="shared" si="5"/>
        <v/>
      </c>
      <c r="E45" s="25" t="str">
        <f t="shared" si="12"/>
        <v/>
      </c>
      <c r="F45" s="26"/>
      <c r="G45" s="26"/>
      <c r="H45" s="33"/>
      <c r="I45" s="85"/>
      <c r="J45" s="105"/>
      <c r="K45" s="72"/>
      <c r="L45" s="108"/>
      <c r="M45" s="108"/>
      <c r="N45" s="94" t="str">
        <f t="shared" si="6"/>
        <v/>
      </c>
      <c r="O45" s="127" t="str">
        <f t="shared" si="7"/>
        <v/>
      </c>
      <c r="P45" s="56"/>
      <c r="Q45" s="53"/>
      <c r="R45" s="128" t="str">
        <f t="shared" si="8"/>
        <v/>
      </c>
      <c r="S45" s="101"/>
      <c r="T45" s="102"/>
      <c r="U45" s="70"/>
      <c r="V45" s="97" t="str">
        <f t="shared" si="9"/>
        <v/>
      </c>
      <c r="W45" s="91" t="str" cm="1">
        <f t="array" ref="W45">IFERROR(IF($I45="","",_xlfn.IFS($I45="温水出口温度：45℃以上～65℃未満
（ΔT：温水入出口温度差）：5℃～10℃",1,$I45="温水出口温度：65℃以上～75℃未満
（ΔT：温水入出口温度差）：5℃～10℃",2,$I45="温水出口温度：75℃以上～90℃未満
（ΔT：温水入出口温度差）：5℃～10℃",3,$I45="温水出口温度：90℃以上
（ΔT：温水入出口温度差）：5℃～10℃",4,$I45="温水出口温度：65℃以上～75℃未満
（ΔT：温水入出口温度差）：48℃以上",5)),"")</f>
        <v/>
      </c>
      <c r="X45" s="96" t="str">
        <f t="shared" si="10"/>
        <v/>
      </c>
      <c r="Y45" s="96" t="str" cm="1">
        <f t="array" ref="Y45">IFERROR(_xlfn.IFS(AND($V45=1,$W45=2,$X45&lt;&gt;""),"熱源水入口温度：12℃以上～22℃未満",AND($V45=1,$W45=3,$X45&lt;&gt;""),"熱源水入口温度：30℃以上～40℃未満",AND($V45=1,$W45=4,$X45&lt;&gt;""),"熱源水入口温度：50℃以上",AND($V45=2,$W45=5,$X45&lt;&gt;""),"熱源水入口温度：50℃以上"),"")</f>
        <v/>
      </c>
      <c r="Z45" s="96" t="str">
        <f t="shared" si="1"/>
        <v/>
      </c>
      <c r="AA45" s="47">
        <f t="shared" si="13"/>
        <v>0</v>
      </c>
      <c r="AB45" s="15">
        <f t="shared" ref="AB45:AB62" si="14">COUNTIF(G$13:G$62,G45)</f>
        <v>0</v>
      </c>
      <c r="AC45" s="15">
        <f t="shared" si="11"/>
        <v>0</v>
      </c>
    </row>
    <row r="46" spans="1:29" s="6" customFormat="1" ht="45" customHeight="1">
      <c r="A46" s="122">
        <f t="shared" si="3"/>
        <v>34</v>
      </c>
      <c r="B46" s="123" t="str">
        <f t="shared" si="4"/>
        <v/>
      </c>
      <c r="C46" s="24"/>
      <c r="D46" s="25" t="str">
        <f t="shared" si="5"/>
        <v/>
      </c>
      <c r="E46" s="25" t="str">
        <f t="shared" si="12"/>
        <v/>
      </c>
      <c r="F46" s="26"/>
      <c r="G46" s="26"/>
      <c r="H46" s="33"/>
      <c r="I46" s="85"/>
      <c r="J46" s="105"/>
      <c r="K46" s="72"/>
      <c r="L46" s="108"/>
      <c r="M46" s="108"/>
      <c r="N46" s="94" t="str">
        <f t="shared" si="6"/>
        <v/>
      </c>
      <c r="O46" s="127" t="str">
        <f t="shared" si="7"/>
        <v/>
      </c>
      <c r="P46" s="56"/>
      <c r="Q46" s="53"/>
      <c r="R46" s="128" t="str">
        <f t="shared" si="8"/>
        <v/>
      </c>
      <c r="S46" s="101"/>
      <c r="T46" s="102"/>
      <c r="U46" s="70"/>
      <c r="V46" s="97" t="str">
        <f t="shared" si="9"/>
        <v/>
      </c>
      <c r="W46" s="91" t="str" cm="1">
        <f t="array" ref="W46">IFERROR(IF($I46="","",_xlfn.IFS($I46="温水出口温度：45℃以上～65℃未満
（ΔT：温水入出口温度差）：5℃～10℃",1,$I46="温水出口温度：65℃以上～75℃未満
（ΔT：温水入出口温度差）：5℃～10℃",2,$I46="温水出口温度：75℃以上～90℃未満
（ΔT：温水入出口温度差）：5℃～10℃",3,$I46="温水出口温度：90℃以上
（ΔT：温水入出口温度差）：5℃～10℃",4,$I46="温水出口温度：65℃以上～75℃未満
（ΔT：温水入出口温度差）：48℃以上",5)),"")</f>
        <v/>
      </c>
      <c r="X46" s="96" t="str">
        <f t="shared" si="10"/>
        <v/>
      </c>
      <c r="Y46" s="96" t="str" cm="1">
        <f t="array" ref="Y46">IFERROR(_xlfn.IFS(AND($V46=1,$W46=2,$X46&lt;&gt;""),"熱源水入口温度：12℃以上～22℃未満",AND($V46=1,$W46=3,$X46&lt;&gt;""),"熱源水入口温度：30℃以上～40℃未満",AND($V46=1,$W46=4,$X46&lt;&gt;""),"熱源水入口温度：50℃以上",AND($V46=2,$W46=5,$X46&lt;&gt;""),"熱源水入口温度：50℃以上"),"")</f>
        <v/>
      </c>
      <c r="Z46" s="96" t="str">
        <f t="shared" si="1"/>
        <v/>
      </c>
      <c r="AA46" s="47">
        <f t="shared" si="13"/>
        <v>0</v>
      </c>
      <c r="AB46" s="15">
        <f t="shared" si="14"/>
        <v>0</v>
      </c>
      <c r="AC46" s="15">
        <f t="shared" si="11"/>
        <v>0</v>
      </c>
    </row>
    <row r="47" spans="1:29" s="6" customFormat="1" ht="45" customHeight="1">
      <c r="A47" s="122">
        <f t="shared" si="3"/>
        <v>35</v>
      </c>
      <c r="B47" s="123" t="str">
        <f t="shared" si="4"/>
        <v/>
      </c>
      <c r="C47" s="24"/>
      <c r="D47" s="25" t="str">
        <f t="shared" si="5"/>
        <v/>
      </c>
      <c r="E47" s="25" t="str">
        <f t="shared" si="12"/>
        <v/>
      </c>
      <c r="F47" s="26"/>
      <c r="G47" s="26"/>
      <c r="H47" s="33"/>
      <c r="I47" s="85"/>
      <c r="J47" s="105"/>
      <c r="K47" s="72"/>
      <c r="L47" s="108"/>
      <c r="M47" s="108"/>
      <c r="N47" s="94" t="str">
        <f t="shared" si="6"/>
        <v/>
      </c>
      <c r="O47" s="127" t="str">
        <f t="shared" si="7"/>
        <v/>
      </c>
      <c r="P47" s="56"/>
      <c r="Q47" s="53"/>
      <c r="R47" s="128" t="str">
        <f t="shared" si="8"/>
        <v/>
      </c>
      <c r="S47" s="101"/>
      <c r="T47" s="102"/>
      <c r="U47" s="70"/>
      <c r="V47" s="97" t="str">
        <f t="shared" si="9"/>
        <v/>
      </c>
      <c r="W47" s="91" t="str" cm="1">
        <f t="array" ref="W47">IFERROR(IF($I47="","",_xlfn.IFS($I47="温水出口温度：45℃以上～65℃未満
（ΔT：温水入出口温度差）：5℃～10℃",1,$I47="温水出口温度：65℃以上～75℃未満
（ΔT：温水入出口温度差）：5℃～10℃",2,$I47="温水出口温度：75℃以上～90℃未満
（ΔT：温水入出口温度差）：5℃～10℃",3,$I47="温水出口温度：90℃以上
（ΔT：温水入出口温度差）：5℃～10℃",4,$I47="温水出口温度：65℃以上～75℃未満
（ΔT：温水入出口温度差）：48℃以上",5)),"")</f>
        <v/>
      </c>
      <c r="X47" s="96" t="str">
        <f t="shared" si="10"/>
        <v/>
      </c>
      <c r="Y47" s="96" t="str" cm="1">
        <f t="array" ref="Y47">IFERROR(_xlfn.IFS(AND($V47=1,$W47=2,$X47&lt;&gt;""),"熱源水入口温度：12℃以上～22℃未満",AND($V47=1,$W47=3,$X47&lt;&gt;""),"熱源水入口温度：30℃以上～40℃未満",AND($V47=1,$W47=4,$X47&lt;&gt;""),"熱源水入口温度：50℃以上",AND($V47=2,$W47=5,$X47&lt;&gt;""),"熱源水入口温度：50℃以上"),"")</f>
        <v/>
      </c>
      <c r="Z47" s="96" t="str">
        <f t="shared" si="1"/>
        <v/>
      </c>
      <c r="AA47" s="47">
        <f t="shared" si="13"/>
        <v>0</v>
      </c>
      <c r="AB47" s="15">
        <f t="shared" si="14"/>
        <v>0</v>
      </c>
      <c r="AC47" s="15">
        <f t="shared" si="11"/>
        <v>0</v>
      </c>
    </row>
    <row r="48" spans="1:29" s="6" customFormat="1" ht="45" customHeight="1">
      <c r="A48" s="122">
        <f t="shared" si="3"/>
        <v>36</v>
      </c>
      <c r="B48" s="123" t="str">
        <f t="shared" si="4"/>
        <v/>
      </c>
      <c r="C48" s="24"/>
      <c r="D48" s="25" t="str">
        <f t="shared" si="5"/>
        <v/>
      </c>
      <c r="E48" s="25" t="str">
        <f t="shared" si="12"/>
        <v/>
      </c>
      <c r="F48" s="26"/>
      <c r="G48" s="26"/>
      <c r="H48" s="33"/>
      <c r="I48" s="85"/>
      <c r="J48" s="105"/>
      <c r="K48" s="72"/>
      <c r="L48" s="108"/>
      <c r="M48" s="108"/>
      <c r="N48" s="94" t="str">
        <f t="shared" si="6"/>
        <v/>
      </c>
      <c r="O48" s="127" t="str">
        <f t="shared" si="7"/>
        <v/>
      </c>
      <c r="P48" s="56"/>
      <c r="Q48" s="53"/>
      <c r="R48" s="128" t="str">
        <f t="shared" si="8"/>
        <v/>
      </c>
      <c r="S48" s="101"/>
      <c r="T48" s="102"/>
      <c r="U48" s="70"/>
      <c r="V48" s="97" t="str">
        <f t="shared" si="9"/>
        <v/>
      </c>
      <c r="W48" s="91" t="str" cm="1">
        <f t="array" ref="W48">IFERROR(IF($I48="","",_xlfn.IFS($I48="温水出口温度：45℃以上～65℃未満
（ΔT：温水入出口温度差）：5℃～10℃",1,$I48="温水出口温度：65℃以上～75℃未満
（ΔT：温水入出口温度差）：5℃～10℃",2,$I48="温水出口温度：75℃以上～90℃未満
（ΔT：温水入出口温度差）：5℃～10℃",3,$I48="温水出口温度：90℃以上
（ΔT：温水入出口温度差）：5℃～10℃",4,$I48="温水出口温度：65℃以上～75℃未満
（ΔT：温水入出口温度差）：48℃以上",5)),"")</f>
        <v/>
      </c>
      <c r="X48" s="96" t="str">
        <f t="shared" si="10"/>
        <v/>
      </c>
      <c r="Y48" s="96" t="str" cm="1">
        <f t="array" ref="Y48">IFERROR(_xlfn.IFS(AND($V48=1,$W48=2,$X48&lt;&gt;""),"熱源水入口温度：12℃以上～22℃未満",AND($V48=1,$W48=3,$X48&lt;&gt;""),"熱源水入口温度：30℃以上～40℃未満",AND($V48=1,$W48=4,$X48&lt;&gt;""),"熱源水入口温度：50℃以上",AND($V48=2,$W48=5,$X48&lt;&gt;""),"熱源水入口温度：50℃以上"),"")</f>
        <v/>
      </c>
      <c r="Z48" s="96" t="str">
        <f t="shared" si="1"/>
        <v/>
      </c>
      <c r="AA48" s="47">
        <f t="shared" si="13"/>
        <v>0</v>
      </c>
      <c r="AB48" s="15">
        <f t="shared" si="14"/>
        <v>0</v>
      </c>
      <c r="AC48" s="15">
        <f t="shared" si="11"/>
        <v>0</v>
      </c>
    </row>
    <row r="49" spans="1:41" s="6" customFormat="1" ht="45" customHeight="1">
      <c r="A49" s="122">
        <f t="shared" si="3"/>
        <v>37</v>
      </c>
      <c r="B49" s="123" t="str">
        <f t="shared" si="4"/>
        <v/>
      </c>
      <c r="C49" s="24"/>
      <c r="D49" s="25" t="str">
        <f t="shared" si="5"/>
        <v/>
      </c>
      <c r="E49" s="25" t="str">
        <f t="shared" si="12"/>
        <v/>
      </c>
      <c r="F49" s="26"/>
      <c r="G49" s="26"/>
      <c r="H49" s="33"/>
      <c r="I49" s="85"/>
      <c r="J49" s="105"/>
      <c r="K49" s="72"/>
      <c r="L49" s="108"/>
      <c r="M49" s="108"/>
      <c r="N49" s="94" t="str">
        <f t="shared" si="6"/>
        <v/>
      </c>
      <c r="O49" s="127" t="str">
        <f t="shared" si="7"/>
        <v/>
      </c>
      <c r="P49" s="56"/>
      <c r="Q49" s="53"/>
      <c r="R49" s="128" t="str">
        <f t="shared" si="8"/>
        <v/>
      </c>
      <c r="S49" s="101"/>
      <c r="T49" s="102"/>
      <c r="U49" s="70"/>
      <c r="V49" s="97" t="str">
        <f t="shared" si="9"/>
        <v/>
      </c>
      <c r="W49" s="91" t="str" cm="1">
        <f t="array" ref="W49">IFERROR(IF($I49="","",_xlfn.IFS($I49="温水出口温度：45℃以上～65℃未満
（ΔT：温水入出口温度差）：5℃～10℃",1,$I49="温水出口温度：65℃以上～75℃未満
（ΔT：温水入出口温度差）：5℃～10℃",2,$I49="温水出口温度：75℃以上～90℃未満
（ΔT：温水入出口温度差）：5℃～10℃",3,$I49="温水出口温度：90℃以上
（ΔT：温水入出口温度差）：5℃～10℃",4,$I49="温水出口温度：65℃以上～75℃未満
（ΔT：温水入出口温度差）：48℃以上",5)),"")</f>
        <v/>
      </c>
      <c r="X49" s="96" t="str">
        <f t="shared" si="10"/>
        <v/>
      </c>
      <c r="Y49" s="96" t="str" cm="1">
        <f t="array" ref="Y49">IFERROR(_xlfn.IFS(AND($V49=1,$W49=2,$X49&lt;&gt;""),"熱源水入口温度：12℃以上～22℃未満",AND($V49=1,$W49=3,$X49&lt;&gt;""),"熱源水入口温度：30℃以上～40℃未満",AND($V49=1,$W49=4,$X49&lt;&gt;""),"熱源水入口温度：50℃以上",AND($V49=2,$W49=5,$X49&lt;&gt;""),"熱源水入口温度：50℃以上"),"")</f>
        <v/>
      </c>
      <c r="Z49" s="96" t="str">
        <f t="shared" si="1"/>
        <v/>
      </c>
      <c r="AA49" s="47">
        <f t="shared" si="13"/>
        <v>0</v>
      </c>
      <c r="AB49" s="15">
        <f t="shared" si="14"/>
        <v>0</v>
      </c>
      <c r="AC49" s="15">
        <f t="shared" si="11"/>
        <v>0</v>
      </c>
    </row>
    <row r="50" spans="1:41" s="6" customFormat="1" ht="45" customHeight="1">
      <c r="A50" s="122">
        <f t="shared" si="3"/>
        <v>38</v>
      </c>
      <c r="B50" s="123" t="str">
        <f t="shared" si="4"/>
        <v/>
      </c>
      <c r="C50" s="24"/>
      <c r="D50" s="25" t="str">
        <f t="shared" si="5"/>
        <v/>
      </c>
      <c r="E50" s="25" t="str">
        <f t="shared" si="12"/>
        <v/>
      </c>
      <c r="F50" s="26"/>
      <c r="G50" s="26"/>
      <c r="H50" s="33"/>
      <c r="I50" s="85"/>
      <c r="J50" s="105"/>
      <c r="K50" s="72"/>
      <c r="L50" s="108"/>
      <c r="M50" s="108"/>
      <c r="N50" s="94" t="str">
        <f t="shared" si="6"/>
        <v/>
      </c>
      <c r="O50" s="127" t="str">
        <f t="shared" si="7"/>
        <v/>
      </c>
      <c r="P50" s="56"/>
      <c r="Q50" s="53"/>
      <c r="R50" s="128" t="str">
        <f t="shared" si="8"/>
        <v/>
      </c>
      <c r="S50" s="101"/>
      <c r="T50" s="102"/>
      <c r="U50" s="70"/>
      <c r="V50" s="97" t="str">
        <f t="shared" si="9"/>
        <v/>
      </c>
      <c r="W50" s="91" t="str" cm="1">
        <f t="array" ref="W50">IFERROR(IF($I50="","",_xlfn.IFS($I50="温水出口温度：45℃以上～65℃未満
（ΔT：温水入出口温度差）：5℃～10℃",1,$I50="温水出口温度：65℃以上～75℃未満
（ΔT：温水入出口温度差）：5℃～10℃",2,$I50="温水出口温度：75℃以上～90℃未満
（ΔT：温水入出口温度差）：5℃～10℃",3,$I50="温水出口温度：90℃以上
（ΔT：温水入出口温度差）：5℃～10℃",4,$I50="温水出口温度：65℃以上～75℃未満
（ΔT：温水入出口温度差）：48℃以上",5)),"")</f>
        <v/>
      </c>
      <c r="X50" s="96" t="str">
        <f t="shared" si="10"/>
        <v/>
      </c>
      <c r="Y50" s="96" t="str" cm="1">
        <f t="array" ref="Y50">IFERROR(_xlfn.IFS(AND($V50=1,$W50=2,$X50&lt;&gt;""),"熱源水入口温度：12℃以上～22℃未満",AND($V50=1,$W50=3,$X50&lt;&gt;""),"熱源水入口温度：30℃以上～40℃未満",AND($V50=1,$W50=4,$X50&lt;&gt;""),"熱源水入口温度：50℃以上",AND($V50=2,$W50=5,$X50&lt;&gt;""),"熱源水入口温度：50℃以上"),"")</f>
        <v/>
      </c>
      <c r="Z50" s="96" t="str">
        <f t="shared" si="1"/>
        <v/>
      </c>
      <c r="AA50" s="47">
        <f t="shared" si="13"/>
        <v>0</v>
      </c>
      <c r="AB50" s="15">
        <f t="shared" si="14"/>
        <v>0</v>
      </c>
      <c r="AC50" s="15">
        <f t="shared" si="11"/>
        <v>0</v>
      </c>
    </row>
    <row r="51" spans="1:41" s="6" customFormat="1" ht="45" customHeight="1">
      <c r="A51" s="122">
        <f t="shared" si="3"/>
        <v>39</v>
      </c>
      <c r="B51" s="123" t="str">
        <f t="shared" si="4"/>
        <v/>
      </c>
      <c r="C51" s="24"/>
      <c r="D51" s="25" t="str">
        <f t="shared" si="5"/>
        <v/>
      </c>
      <c r="E51" s="25" t="str">
        <f t="shared" si="12"/>
        <v/>
      </c>
      <c r="F51" s="26"/>
      <c r="G51" s="26"/>
      <c r="H51" s="33"/>
      <c r="I51" s="85"/>
      <c r="J51" s="105"/>
      <c r="K51" s="72"/>
      <c r="L51" s="108"/>
      <c r="M51" s="108"/>
      <c r="N51" s="94" t="str">
        <f t="shared" si="6"/>
        <v/>
      </c>
      <c r="O51" s="127" t="str">
        <f t="shared" si="7"/>
        <v/>
      </c>
      <c r="P51" s="56"/>
      <c r="Q51" s="53"/>
      <c r="R51" s="128" t="str">
        <f t="shared" si="8"/>
        <v/>
      </c>
      <c r="S51" s="101"/>
      <c r="T51" s="102"/>
      <c r="U51" s="70"/>
      <c r="V51" s="97" t="str">
        <f t="shared" si="9"/>
        <v/>
      </c>
      <c r="W51" s="91" t="str" cm="1">
        <f t="array" ref="W51">IFERROR(IF($I51="","",_xlfn.IFS($I51="温水出口温度：45℃以上～65℃未満
（ΔT：温水入出口温度差）：5℃～10℃",1,$I51="温水出口温度：65℃以上～75℃未満
（ΔT：温水入出口温度差）：5℃～10℃",2,$I51="温水出口温度：75℃以上～90℃未満
（ΔT：温水入出口温度差）：5℃～10℃",3,$I51="温水出口温度：90℃以上
（ΔT：温水入出口温度差）：5℃～10℃",4,$I51="温水出口温度：65℃以上～75℃未満
（ΔT：温水入出口温度差）：48℃以上",5)),"")</f>
        <v/>
      </c>
      <c r="X51" s="96" t="str">
        <f t="shared" si="10"/>
        <v/>
      </c>
      <c r="Y51" s="96" t="str" cm="1">
        <f t="array" ref="Y51">IFERROR(_xlfn.IFS(AND($V51=1,$W51=2,$X51&lt;&gt;""),"熱源水入口温度：12℃以上～22℃未満",AND($V51=1,$W51=3,$X51&lt;&gt;""),"熱源水入口温度：30℃以上～40℃未満",AND($V51=1,$W51=4,$X51&lt;&gt;""),"熱源水入口温度：50℃以上",AND($V51=2,$W51=5,$X51&lt;&gt;""),"熱源水入口温度：50℃以上"),"")</f>
        <v/>
      </c>
      <c r="Z51" s="96" t="str">
        <f t="shared" si="1"/>
        <v/>
      </c>
      <c r="AA51" s="47">
        <f t="shared" si="13"/>
        <v>0</v>
      </c>
      <c r="AB51" s="15">
        <f t="shared" si="14"/>
        <v>0</v>
      </c>
      <c r="AC51" s="15">
        <f t="shared" si="11"/>
        <v>0</v>
      </c>
    </row>
    <row r="52" spans="1:41" s="6" customFormat="1" ht="45" customHeight="1">
      <c r="A52" s="122">
        <f t="shared" si="3"/>
        <v>40</v>
      </c>
      <c r="B52" s="123" t="str">
        <f t="shared" si="4"/>
        <v/>
      </c>
      <c r="C52" s="24"/>
      <c r="D52" s="25" t="str">
        <f t="shared" si="5"/>
        <v/>
      </c>
      <c r="E52" s="25" t="str">
        <f t="shared" si="12"/>
        <v/>
      </c>
      <c r="F52" s="26"/>
      <c r="G52" s="26"/>
      <c r="H52" s="33"/>
      <c r="I52" s="85"/>
      <c r="J52" s="105"/>
      <c r="K52" s="72"/>
      <c r="L52" s="108"/>
      <c r="M52" s="108"/>
      <c r="N52" s="94" t="str">
        <f t="shared" si="6"/>
        <v/>
      </c>
      <c r="O52" s="127" t="str">
        <f t="shared" si="7"/>
        <v/>
      </c>
      <c r="P52" s="56"/>
      <c r="Q52" s="53"/>
      <c r="R52" s="128" t="str">
        <f t="shared" si="8"/>
        <v/>
      </c>
      <c r="S52" s="101"/>
      <c r="T52" s="102"/>
      <c r="U52" s="70"/>
      <c r="V52" s="97" t="str">
        <f t="shared" si="9"/>
        <v/>
      </c>
      <c r="W52" s="91" t="str" cm="1">
        <f t="array" ref="W52">IFERROR(IF($I52="","",_xlfn.IFS($I52="温水出口温度：45℃以上～65℃未満
（ΔT：温水入出口温度差）：5℃～10℃",1,$I52="温水出口温度：65℃以上～75℃未満
（ΔT：温水入出口温度差）：5℃～10℃",2,$I52="温水出口温度：75℃以上～90℃未満
（ΔT：温水入出口温度差）：5℃～10℃",3,$I52="温水出口温度：90℃以上
（ΔT：温水入出口温度差）：5℃～10℃",4,$I52="温水出口温度：65℃以上～75℃未満
（ΔT：温水入出口温度差）：48℃以上",5)),"")</f>
        <v/>
      </c>
      <c r="X52" s="96" t="str">
        <f t="shared" si="10"/>
        <v/>
      </c>
      <c r="Y52" s="96" t="str" cm="1">
        <f t="array" ref="Y52">IFERROR(_xlfn.IFS(AND($V52=1,$W52=2,$X52&lt;&gt;""),"熱源水入口温度：12℃以上～22℃未満",AND($V52=1,$W52=3,$X52&lt;&gt;""),"熱源水入口温度：30℃以上～40℃未満",AND($V52=1,$W52=4,$X52&lt;&gt;""),"熱源水入口温度：50℃以上",AND($V52=2,$W52=5,$X52&lt;&gt;""),"熱源水入口温度：50℃以上"),"")</f>
        <v/>
      </c>
      <c r="Z52" s="96" t="str">
        <f t="shared" si="1"/>
        <v/>
      </c>
      <c r="AA52" s="47">
        <f t="shared" si="13"/>
        <v>0</v>
      </c>
      <c r="AB52" s="15">
        <f t="shared" si="14"/>
        <v>0</v>
      </c>
      <c r="AC52" s="15">
        <f t="shared" si="11"/>
        <v>0</v>
      </c>
    </row>
    <row r="53" spans="1:41" s="6" customFormat="1" ht="45" customHeight="1">
      <c r="A53" s="122">
        <f t="shared" si="3"/>
        <v>41</v>
      </c>
      <c r="B53" s="123" t="str">
        <f t="shared" si="4"/>
        <v/>
      </c>
      <c r="C53" s="24"/>
      <c r="D53" s="25" t="str">
        <f t="shared" si="5"/>
        <v/>
      </c>
      <c r="E53" s="25" t="str">
        <f t="shared" si="12"/>
        <v/>
      </c>
      <c r="F53" s="26"/>
      <c r="G53" s="26"/>
      <c r="H53" s="33"/>
      <c r="I53" s="85"/>
      <c r="J53" s="105"/>
      <c r="K53" s="72"/>
      <c r="L53" s="108"/>
      <c r="M53" s="108"/>
      <c r="N53" s="94" t="str">
        <f t="shared" si="6"/>
        <v/>
      </c>
      <c r="O53" s="127" t="str">
        <f t="shared" si="7"/>
        <v/>
      </c>
      <c r="P53" s="56"/>
      <c r="Q53" s="53"/>
      <c r="R53" s="128" t="str">
        <f t="shared" si="8"/>
        <v/>
      </c>
      <c r="S53" s="101"/>
      <c r="T53" s="102"/>
      <c r="U53" s="70"/>
      <c r="V53" s="97" t="str">
        <f t="shared" si="9"/>
        <v/>
      </c>
      <c r="W53" s="91" t="str" cm="1">
        <f t="array" ref="W53">IFERROR(IF($I53="","",_xlfn.IFS($I53="温水出口温度：45℃以上～65℃未満
（ΔT：温水入出口温度差）：5℃～10℃",1,$I53="温水出口温度：65℃以上～75℃未満
（ΔT：温水入出口温度差）：5℃～10℃",2,$I53="温水出口温度：75℃以上～90℃未満
（ΔT：温水入出口温度差）：5℃～10℃",3,$I53="温水出口温度：90℃以上
（ΔT：温水入出口温度差）：5℃～10℃",4,$I53="温水出口温度：65℃以上～75℃未満
（ΔT：温水入出口温度差）：48℃以上",5)),"")</f>
        <v/>
      </c>
      <c r="X53" s="96" t="str">
        <f t="shared" si="10"/>
        <v/>
      </c>
      <c r="Y53" s="96" t="str" cm="1">
        <f t="array" ref="Y53">IFERROR(_xlfn.IFS(AND($V53=1,$W53=2,$X53&lt;&gt;""),"熱源水入口温度：12℃以上～22℃未満",AND($V53=1,$W53=3,$X53&lt;&gt;""),"熱源水入口温度：30℃以上～40℃未満",AND($V53=1,$W53=4,$X53&lt;&gt;""),"熱源水入口温度：50℃以上",AND($V53=2,$W53=5,$X53&lt;&gt;""),"熱源水入口温度：50℃以上"),"")</f>
        <v/>
      </c>
      <c r="Z53" s="96" t="str">
        <f t="shared" si="1"/>
        <v/>
      </c>
      <c r="AA53" s="47">
        <f t="shared" si="13"/>
        <v>0</v>
      </c>
      <c r="AB53" s="15">
        <f t="shared" si="14"/>
        <v>0</v>
      </c>
      <c r="AC53" s="15">
        <f t="shared" si="11"/>
        <v>0</v>
      </c>
    </row>
    <row r="54" spans="1:41" s="6" customFormat="1" ht="45" customHeight="1">
      <c r="A54" s="122">
        <f t="shared" si="3"/>
        <v>42</v>
      </c>
      <c r="B54" s="123" t="str">
        <f t="shared" si="4"/>
        <v/>
      </c>
      <c r="C54" s="24"/>
      <c r="D54" s="25" t="str">
        <f t="shared" si="5"/>
        <v/>
      </c>
      <c r="E54" s="25" t="str">
        <f t="shared" si="12"/>
        <v/>
      </c>
      <c r="F54" s="26"/>
      <c r="G54" s="26"/>
      <c r="H54" s="33"/>
      <c r="I54" s="85"/>
      <c r="J54" s="105"/>
      <c r="K54" s="72"/>
      <c r="L54" s="108"/>
      <c r="M54" s="108"/>
      <c r="N54" s="94" t="str">
        <f t="shared" si="6"/>
        <v/>
      </c>
      <c r="O54" s="127" t="str">
        <f t="shared" si="7"/>
        <v/>
      </c>
      <c r="P54" s="56"/>
      <c r="Q54" s="53"/>
      <c r="R54" s="128" t="str">
        <f t="shared" si="8"/>
        <v/>
      </c>
      <c r="S54" s="101"/>
      <c r="T54" s="102"/>
      <c r="U54" s="70"/>
      <c r="V54" s="97" t="str">
        <f t="shared" si="9"/>
        <v/>
      </c>
      <c r="W54" s="91" t="str" cm="1">
        <f t="array" ref="W54">IFERROR(IF($I54="","",_xlfn.IFS($I54="温水出口温度：45℃以上～65℃未満
（ΔT：温水入出口温度差）：5℃～10℃",1,$I54="温水出口温度：65℃以上～75℃未満
（ΔT：温水入出口温度差）：5℃～10℃",2,$I54="温水出口温度：75℃以上～90℃未満
（ΔT：温水入出口温度差）：5℃～10℃",3,$I54="温水出口温度：90℃以上
（ΔT：温水入出口温度差）：5℃～10℃",4,$I54="温水出口温度：65℃以上～75℃未満
（ΔT：温水入出口温度差）：48℃以上",5)),"")</f>
        <v/>
      </c>
      <c r="X54" s="96" t="str">
        <f t="shared" si="10"/>
        <v/>
      </c>
      <c r="Y54" s="96" t="str" cm="1">
        <f t="array" ref="Y54">IFERROR(_xlfn.IFS(AND($V54=1,$W54=2,$X54&lt;&gt;""),"熱源水入口温度：12℃以上～22℃未満",AND($V54=1,$W54=3,$X54&lt;&gt;""),"熱源水入口温度：30℃以上～40℃未満",AND($V54=1,$W54=4,$X54&lt;&gt;""),"熱源水入口温度：50℃以上",AND($V54=2,$W54=5,$X54&lt;&gt;""),"熱源水入口温度：50℃以上"),"")</f>
        <v/>
      </c>
      <c r="Z54" s="96" t="str">
        <f t="shared" si="1"/>
        <v/>
      </c>
      <c r="AA54" s="47">
        <f t="shared" si="13"/>
        <v>0</v>
      </c>
      <c r="AB54" s="15">
        <f t="shared" si="14"/>
        <v>0</v>
      </c>
      <c r="AC54" s="15">
        <f t="shared" si="11"/>
        <v>0</v>
      </c>
    </row>
    <row r="55" spans="1:41" s="6" customFormat="1" ht="45" customHeight="1">
      <c r="A55" s="122">
        <f t="shared" si="3"/>
        <v>43</v>
      </c>
      <c r="B55" s="123" t="str">
        <f t="shared" si="4"/>
        <v/>
      </c>
      <c r="C55" s="24"/>
      <c r="D55" s="25" t="str">
        <f t="shared" si="5"/>
        <v/>
      </c>
      <c r="E55" s="25" t="str">
        <f t="shared" si="12"/>
        <v/>
      </c>
      <c r="F55" s="26"/>
      <c r="G55" s="26"/>
      <c r="H55" s="33"/>
      <c r="I55" s="85"/>
      <c r="J55" s="105"/>
      <c r="K55" s="72"/>
      <c r="L55" s="108"/>
      <c r="M55" s="108"/>
      <c r="N55" s="94" t="str">
        <f t="shared" si="6"/>
        <v/>
      </c>
      <c r="O55" s="127" t="str">
        <f t="shared" si="7"/>
        <v/>
      </c>
      <c r="P55" s="56"/>
      <c r="Q55" s="53"/>
      <c r="R55" s="128" t="str">
        <f t="shared" si="8"/>
        <v/>
      </c>
      <c r="S55" s="101"/>
      <c r="T55" s="102"/>
      <c r="U55" s="70"/>
      <c r="V55" s="97" t="str">
        <f t="shared" si="9"/>
        <v/>
      </c>
      <c r="W55" s="91" t="str" cm="1">
        <f t="array" ref="W55">IFERROR(IF($I55="","",_xlfn.IFS($I55="温水出口温度：45℃以上～65℃未満
（ΔT：温水入出口温度差）：5℃～10℃",1,$I55="温水出口温度：65℃以上～75℃未満
（ΔT：温水入出口温度差）：5℃～10℃",2,$I55="温水出口温度：75℃以上～90℃未満
（ΔT：温水入出口温度差）：5℃～10℃",3,$I55="温水出口温度：90℃以上
（ΔT：温水入出口温度差）：5℃～10℃",4,$I55="温水出口温度：65℃以上～75℃未満
（ΔT：温水入出口温度差）：48℃以上",5)),"")</f>
        <v/>
      </c>
      <c r="X55" s="96" t="str">
        <f t="shared" si="10"/>
        <v/>
      </c>
      <c r="Y55" s="96" t="str" cm="1">
        <f t="array" ref="Y55">IFERROR(_xlfn.IFS(AND($V55=1,$W55=2,$X55&lt;&gt;""),"熱源水入口温度：12℃以上～22℃未満",AND($V55=1,$W55=3,$X55&lt;&gt;""),"熱源水入口温度：30℃以上～40℃未満",AND($V55=1,$W55=4,$X55&lt;&gt;""),"熱源水入口温度：50℃以上",AND($V55=2,$W55=5,$X55&lt;&gt;""),"熱源水入口温度：50℃以上"),"")</f>
        <v/>
      </c>
      <c r="Z55" s="96" t="str">
        <f t="shared" si="1"/>
        <v/>
      </c>
      <c r="AA55" s="47">
        <f t="shared" si="13"/>
        <v>0</v>
      </c>
      <c r="AB55" s="15">
        <f t="shared" si="14"/>
        <v>0</v>
      </c>
      <c r="AC55" s="15">
        <f t="shared" si="11"/>
        <v>0</v>
      </c>
    </row>
    <row r="56" spans="1:41" s="6" customFormat="1" ht="45" customHeight="1">
      <c r="A56" s="122">
        <f t="shared" si="3"/>
        <v>44</v>
      </c>
      <c r="B56" s="123" t="str">
        <f t="shared" si="4"/>
        <v/>
      </c>
      <c r="C56" s="24"/>
      <c r="D56" s="25" t="str">
        <f t="shared" si="5"/>
        <v/>
      </c>
      <c r="E56" s="25" t="str">
        <f t="shared" si="12"/>
        <v/>
      </c>
      <c r="F56" s="26"/>
      <c r="G56" s="26"/>
      <c r="H56" s="33"/>
      <c r="I56" s="85"/>
      <c r="J56" s="105"/>
      <c r="K56" s="72"/>
      <c r="L56" s="108"/>
      <c r="M56" s="108"/>
      <c r="N56" s="94" t="str">
        <f t="shared" si="6"/>
        <v/>
      </c>
      <c r="O56" s="127" t="str">
        <f t="shared" si="7"/>
        <v/>
      </c>
      <c r="P56" s="56"/>
      <c r="Q56" s="53"/>
      <c r="R56" s="128" t="str">
        <f t="shared" si="8"/>
        <v/>
      </c>
      <c r="S56" s="101"/>
      <c r="T56" s="102"/>
      <c r="U56" s="70"/>
      <c r="V56" s="97" t="str">
        <f t="shared" si="9"/>
        <v/>
      </c>
      <c r="W56" s="91" t="str" cm="1">
        <f t="array" ref="W56">IFERROR(IF($I56="","",_xlfn.IFS($I56="温水出口温度：45℃以上～65℃未満
（ΔT：温水入出口温度差）：5℃～10℃",1,$I56="温水出口温度：65℃以上～75℃未満
（ΔT：温水入出口温度差）：5℃～10℃",2,$I56="温水出口温度：75℃以上～90℃未満
（ΔT：温水入出口温度差）：5℃～10℃",3,$I56="温水出口温度：90℃以上
（ΔT：温水入出口温度差）：5℃～10℃",4,$I56="温水出口温度：65℃以上～75℃未満
（ΔT：温水入出口温度差）：48℃以上",5)),"")</f>
        <v/>
      </c>
      <c r="X56" s="96" t="str">
        <f t="shared" si="10"/>
        <v/>
      </c>
      <c r="Y56" s="96" t="str" cm="1">
        <f t="array" ref="Y56">IFERROR(_xlfn.IFS(AND($V56=1,$W56=2,$X56&lt;&gt;""),"熱源水入口温度：12℃以上～22℃未満",AND($V56=1,$W56=3,$X56&lt;&gt;""),"熱源水入口温度：30℃以上～40℃未満",AND($V56=1,$W56=4,$X56&lt;&gt;""),"熱源水入口温度：50℃以上",AND($V56=2,$W56=5,$X56&lt;&gt;""),"熱源水入口温度：50℃以上"),"")</f>
        <v/>
      </c>
      <c r="Z56" s="96" t="str">
        <f t="shared" si="1"/>
        <v/>
      </c>
      <c r="AA56" s="47">
        <f t="shared" si="13"/>
        <v>0</v>
      </c>
      <c r="AB56" s="15">
        <f t="shared" si="14"/>
        <v>0</v>
      </c>
      <c r="AC56" s="15">
        <f t="shared" si="11"/>
        <v>0</v>
      </c>
    </row>
    <row r="57" spans="1:41" s="6" customFormat="1" ht="45" customHeight="1">
      <c r="A57" s="122">
        <f t="shared" si="3"/>
        <v>45</v>
      </c>
      <c r="B57" s="123" t="str">
        <f t="shared" si="4"/>
        <v/>
      </c>
      <c r="C57" s="24"/>
      <c r="D57" s="25" t="str">
        <f t="shared" si="5"/>
        <v/>
      </c>
      <c r="E57" s="25" t="str">
        <f t="shared" si="12"/>
        <v/>
      </c>
      <c r="F57" s="26"/>
      <c r="G57" s="26"/>
      <c r="H57" s="33"/>
      <c r="I57" s="85"/>
      <c r="J57" s="105"/>
      <c r="K57" s="72"/>
      <c r="L57" s="108"/>
      <c r="M57" s="108"/>
      <c r="N57" s="94" t="str">
        <f t="shared" si="6"/>
        <v/>
      </c>
      <c r="O57" s="127" t="str">
        <f t="shared" si="7"/>
        <v/>
      </c>
      <c r="P57" s="56"/>
      <c r="Q57" s="53"/>
      <c r="R57" s="128" t="str">
        <f t="shared" si="8"/>
        <v/>
      </c>
      <c r="S57" s="101"/>
      <c r="T57" s="102"/>
      <c r="U57" s="70"/>
      <c r="V57" s="97" t="str">
        <f t="shared" si="9"/>
        <v/>
      </c>
      <c r="W57" s="91" t="str" cm="1">
        <f t="array" ref="W57">IFERROR(IF($I57="","",_xlfn.IFS($I57="温水出口温度：45℃以上～65℃未満
（ΔT：温水入出口温度差）：5℃～10℃",1,$I57="温水出口温度：65℃以上～75℃未満
（ΔT：温水入出口温度差）：5℃～10℃",2,$I57="温水出口温度：75℃以上～90℃未満
（ΔT：温水入出口温度差）：5℃～10℃",3,$I57="温水出口温度：90℃以上
（ΔT：温水入出口温度差）：5℃～10℃",4,$I57="温水出口温度：65℃以上～75℃未満
（ΔT：温水入出口温度差）：48℃以上",5)),"")</f>
        <v/>
      </c>
      <c r="X57" s="96" t="str">
        <f t="shared" si="10"/>
        <v/>
      </c>
      <c r="Y57" s="96" t="str" cm="1">
        <f t="array" ref="Y57">IFERROR(_xlfn.IFS(AND($V57=1,$W57=2,$X57&lt;&gt;""),"熱源水入口温度：12℃以上～22℃未満",AND($V57=1,$W57=3,$X57&lt;&gt;""),"熱源水入口温度：30℃以上～40℃未満",AND($V57=1,$W57=4,$X57&lt;&gt;""),"熱源水入口温度：50℃以上",AND($V57=2,$W57=5,$X57&lt;&gt;""),"熱源水入口温度：50℃以上"),"")</f>
        <v/>
      </c>
      <c r="Z57" s="96" t="str">
        <f t="shared" si="1"/>
        <v/>
      </c>
      <c r="AA57" s="47">
        <f t="shared" si="13"/>
        <v>0</v>
      </c>
      <c r="AB57" s="15">
        <f t="shared" si="14"/>
        <v>0</v>
      </c>
      <c r="AC57" s="15">
        <f t="shared" si="11"/>
        <v>0</v>
      </c>
    </row>
    <row r="58" spans="1:41" s="6" customFormat="1" ht="45" customHeight="1">
      <c r="A58" s="122">
        <f t="shared" si="3"/>
        <v>46</v>
      </c>
      <c r="B58" s="123" t="str">
        <f t="shared" si="4"/>
        <v/>
      </c>
      <c r="C58" s="24"/>
      <c r="D58" s="25" t="str">
        <f t="shared" si="5"/>
        <v/>
      </c>
      <c r="E58" s="25" t="str">
        <f t="shared" si="12"/>
        <v/>
      </c>
      <c r="F58" s="26"/>
      <c r="G58" s="26"/>
      <c r="H58" s="33"/>
      <c r="I58" s="85"/>
      <c r="J58" s="105"/>
      <c r="K58" s="72"/>
      <c r="L58" s="108"/>
      <c r="M58" s="108"/>
      <c r="N58" s="94" t="str">
        <f t="shared" si="6"/>
        <v/>
      </c>
      <c r="O58" s="127" t="str">
        <f t="shared" si="7"/>
        <v/>
      </c>
      <c r="P58" s="56"/>
      <c r="Q58" s="53"/>
      <c r="R58" s="128" t="str">
        <f t="shared" si="8"/>
        <v/>
      </c>
      <c r="S58" s="101"/>
      <c r="T58" s="102"/>
      <c r="U58" s="70"/>
      <c r="V58" s="97" t="str">
        <f t="shared" si="9"/>
        <v/>
      </c>
      <c r="W58" s="91" t="str" cm="1">
        <f t="array" ref="W58">IFERROR(IF($I58="","",_xlfn.IFS($I58="温水出口温度：45℃以上～65℃未満
（ΔT：温水入出口温度差）：5℃～10℃",1,$I58="温水出口温度：65℃以上～75℃未満
（ΔT：温水入出口温度差）：5℃～10℃",2,$I58="温水出口温度：75℃以上～90℃未満
（ΔT：温水入出口温度差）：5℃～10℃",3,$I58="温水出口温度：90℃以上
（ΔT：温水入出口温度差）：5℃～10℃",4,$I58="温水出口温度：65℃以上～75℃未満
（ΔT：温水入出口温度差）：48℃以上",5)),"")</f>
        <v/>
      </c>
      <c r="X58" s="96" t="str">
        <f t="shared" si="10"/>
        <v/>
      </c>
      <c r="Y58" s="96" t="str" cm="1">
        <f t="array" ref="Y58">IFERROR(_xlfn.IFS(AND($V58=1,$W58=2,$X58&lt;&gt;""),"熱源水入口温度：12℃以上～22℃未満",AND($V58=1,$W58=3,$X58&lt;&gt;""),"熱源水入口温度：30℃以上～40℃未満",AND($V58=1,$W58=4,$X58&lt;&gt;""),"熱源水入口温度：50℃以上",AND($V58=2,$W58=5,$X58&lt;&gt;""),"熱源水入口温度：50℃以上"),"")</f>
        <v/>
      </c>
      <c r="Z58" s="96" t="str">
        <f t="shared" si="1"/>
        <v/>
      </c>
      <c r="AA58" s="47">
        <f t="shared" si="13"/>
        <v>0</v>
      </c>
      <c r="AB58" s="15">
        <f t="shared" si="14"/>
        <v>0</v>
      </c>
      <c r="AC58" s="15">
        <f t="shared" si="11"/>
        <v>0</v>
      </c>
    </row>
    <row r="59" spans="1:41" s="6" customFormat="1" ht="45" customHeight="1">
      <c r="A59" s="122">
        <f t="shared" si="3"/>
        <v>47</v>
      </c>
      <c r="B59" s="123" t="str">
        <f t="shared" si="4"/>
        <v/>
      </c>
      <c r="C59" s="24"/>
      <c r="D59" s="25" t="str">
        <f t="shared" si="5"/>
        <v/>
      </c>
      <c r="E59" s="25" t="str">
        <f t="shared" si="12"/>
        <v/>
      </c>
      <c r="F59" s="26"/>
      <c r="G59" s="26"/>
      <c r="H59" s="33"/>
      <c r="I59" s="85"/>
      <c r="J59" s="105"/>
      <c r="K59" s="72"/>
      <c r="L59" s="108"/>
      <c r="M59" s="108"/>
      <c r="N59" s="94" t="str">
        <f t="shared" si="6"/>
        <v/>
      </c>
      <c r="O59" s="127" t="str">
        <f t="shared" si="7"/>
        <v/>
      </c>
      <c r="P59" s="56"/>
      <c r="Q59" s="53"/>
      <c r="R59" s="128" t="str">
        <f t="shared" si="8"/>
        <v/>
      </c>
      <c r="S59" s="101"/>
      <c r="T59" s="102"/>
      <c r="U59" s="70"/>
      <c r="V59" s="97" t="str">
        <f t="shared" si="9"/>
        <v/>
      </c>
      <c r="W59" s="91" t="str" cm="1">
        <f t="array" ref="W59">IFERROR(IF($I59="","",_xlfn.IFS($I59="温水出口温度：45℃以上～65℃未満
（ΔT：温水入出口温度差）：5℃～10℃",1,$I59="温水出口温度：65℃以上～75℃未満
（ΔT：温水入出口温度差）：5℃～10℃",2,$I59="温水出口温度：75℃以上～90℃未満
（ΔT：温水入出口温度差）：5℃～10℃",3,$I59="温水出口温度：90℃以上
（ΔT：温水入出口温度差）：5℃～10℃",4,$I59="温水出口温度：65℃以上～75℃未満
（ΔT：温水入出口温度差）：48℃以上",5)),"")</f>
        <v/>
      </c>
      <c r="X59" s="96" t="str">
        <f t="shared" si="10"/>
        <v/>
      </c>
      <c r="Y59" s="96" t="str" cm="1">
        <f t="array" ref="Y59">IFERROR(_xlfn.IFS(AND($V59=1,$W59=2,$X59&lt;&gt;""),"熱源水入口温度：12℃以上～22℃未満",AND($V59=1,$W59=3,$X59&lt;&gt;""),"熱源水入口温度：30℃以上～40℃未満",AND($V59=1,$W59=4,$X59&lt;&gt;""),"熱源水入口温度：50℃以上",AND($V59=2,$W59=5,$X59&lt;&gt;""),"熱源水入口温度：50℃以上"),"")</f>
        <v/>
      </c>
      <c r="Z59" s="96" t="str">
        <f t="shared" si="1"/>
        <v/>
      </c>
      <c r="AA59" s="47">
        <f t="shared" si="13"/>
        <v>0</v>
      </c>
      <c r="AB59" s="15">
        <f t="shared" si="14"/>
        <v>0</v>
      </c>
      <c r="AC59" s="15">
        <f t="shared" si="11"/>
        <v>0</v>
      </c>
    </row>
    <row r="60" spans="1:41" s="6" customFormat="1" ht="45" customHeight="1">
      <c r="A60" s="122">
        <f t="shared" si="3"/>
        <v>48</v>
      </c>
      <c r="B60" s="123" t="str">
        <f t="shared" si="4"/>
        <v/>
      </c>
      <c r="C60" s="24"/>
      <c r="D60" s="25" t="str">
        <f t="shared" si="5"/>
        <v/>
      </c>
      <c r="E60" s="25" t="str">
        <f t="shared" si="12"/>
        <v/>
      </c>
      <c r="F60" s="26"/>
      <c r="G60" s="26"/>
      <c r="H60" s="33"/>
      <c r="I60" s="85"/>
      <c r="J60" s="105"/>
      <c r="K60" s="72"/>
      <c r="L60" s="108"/>
      <c r="M60" s="108"/>
      <c r="N60" s="94" t="str">
        <f t="shared" si="6"/>
        <v/>
      </c>
      <c r="O60" s="127" t="str">
        <f t="shared" si="7"/>
        <v/>
      </c>
      <c r="P60" s="56"/>
      <c r="Q60" s="53"/>
      <c r="R60" s="128" t="str">
        <f t="shared" si="8"/>
        <v/>
      </c>
      <c r="S60" s="101"/>
      <c r="T60" s="102"/>
      <c r="U60" s="70"/>
      <c r="V60" s="97" t="str">
        <f t="shared" si="9"/>
        <v/>
      </c>
      <c r="W60" s="91" t="str" cm="1">
        <f t="array" ref="W60">IFERROR(IF($I60="","",_xlfn.IFS($I60="温水出口温度：45℃以上～65℃未満
（ΔT：温水入出口温度差）：5℃～10℃",1,$I60="温水出口温度：65℃以上～75℃未満
（ΔT：温水入出口温度差）：5℃～10℃",2,$I60="温水出口温度：75℃以上～90℃未満
（ΔT：温水入出口温度差）：5℃～10℃",3,$I60="温水出口温度：90℃以上
（ΔT：温水入出口温度差）：5℃～10℃",4,$I60="温水出口温度：65℃以上～75℃未満
（ΔT：温水入出口温度差）：48℃以上",5)),"")</f>
        <v/>
      </c>
      <c r="X60" s="96" t="str">
        <f t="shared" si="10"/>
        <v/>
      </c>
      <c r="Y60" s="96" t="str" cm="1">
        <f t="array" ref="Y60">IFERROR(_xlfn.IFS(AND($V60=1,$W60=2,$X60&lt;&gt;""),"熱源水入口温度：12℃以上～22℃未満",AND($V60=1,$W60=3,$X60&lt;&gt;""),"熱源水入口温度：30℃以上～40℃未満",AND($V60=1,$W60=4,$X60&lt;&gt;""),"熱源水入口温度：50℃以上",AND($V60=2,$W60=5,$X60&lt;&gt;""),"熱源水入口温度：50℃以上"),"")</f>
        <v/>
      </c>
      <c r="Z60" s="96" t="str">
        <f t="shared" si="1"/>
        <v/>
      </c>
      <c r="AA60" s="47">
        <f t="shared" si="13"/>
        <v>0</v>
      </c>
      <c r="AB60" s="15">
        <f t="shared" si="14"/>
        <v>0</v>
      </c>
      <c r="AC60" s="15">
        <f t="shared" si="11"/>
        <v>0</v>
      </c>
    </row>
    <row r="61" spans="1:41" s="6" customFormat="1" ht="45" customHeight="1">
      <c r="A61" s="122">
        <f t="shared" si="3"/>
        <v>49</v>
      </c>
      <c r="B61" s="123" t="str">
        <f t="shared" si="4"/>
        <v/>
      </c>
      <c r="C61" s="24"/>
      <c r="D61" s="25" t="str">
        <f t="shared" si="5"/>
        <v/>
      </c>
      <c r="E61" s="25" t="str">
        <f t="shared" si="12"/>
        <v/>
      </c>
      <c r="F61" s="26"/>
      <c r="G61" s="26"/>
      <c r="H61" s="33"/>
      <c r="I61" s="85"/>
      <c r="J61" s="105"/>
      <c r="K61" s="72"/>
      <c r="L61" s="108"/>
      <c r="M61" s="108"/>
      <c r="N61" s="94" t="str">
        <f t="shared" si="6"/>
        <v/>
      </c>
      <c r="O61" s="127" t="str">
        <f t="shared" si="7"/>
        <v/>
      </c>
      <c r="P61" s="56"/>
      <c r="Q61" s="53"/>
      <c r="R61" s="128" t="str">
        <f t="shared" si="8"/>
        <v/>
      </c>
      <c r="S61" s="101"/>
      <c r="T61" s="102"/>
      <c r="U61" s="70"/>
      <c r="V61" s="97" t="str">
        <f t="shared" si="9"/>
        <v/>
      </c>
      <c r="W61" s="91" t="str" cm="1">
        <f t="array" ref="W61">IFERROR(IF($I61="","",_xlfn.IFS($I61="温水出口温度：45℃以上～65℃未満
（ΔT：温水入出口温度差）：5℃～10℃",1,$I61="温水出口温度：65℃以上～75℃未満
（ΔT：温水入出口温度差）：5℃～10℃",2,$I61="温水出口温度：75℃以上～90℃未満
（ΔT：温水入出口温度差）：5℃～10℃",3,$I61="温水出口温度：90℃以上
（ΔT：温水入出口温度差）：5℃～10℃",4,$I61="温水出口温度：65℃以上～75℃未満
（ΔT：温水入出口温度差）：48℃以上",5)),"")</f>
        <v/>
      </c>
      <c r="X61" s="96" t="str">
        <f t="shared" si="10"/>
        <v/>
      </c>
      <c r="Y61" s="96" t="str" cm="1">
        <f t="array" ref="Y61">IFERROR(_xlfn.IFS(AND($V61=1,$W61=2,$X61&lt;&gt;""),"熱源水入口温度：12℃以上～22℃未満",AND($V61=1,$W61=3,$X61&lt;&gt;""),"熱源水入口温度：30℃以上～40℃未満",AND($V61=1,$W61=4,$X61&lt;&gt;""),"熱源水入口温度：50℃以上",AND($V61=2,$W61=5,$X61&lt;&gt;""),"熱源水入口温度：50℃以上"),"")</f>
        <v/>
      </c>
      <c r="Z61" s="96" t="str">
        <f t="shared" si="1"/>
        <v/>
      </c>
      <c r="AA61" s="47">
        <f t="shared" si="13"/>
        <v>0</v>
      </c>
      <c r="AB61" s="15">
        <f t="shared" si="14"/>
        <v>0</v>
      </c>
      <c r="AC61" s="15">
        <f t="shared" si="11"/>
        <v>0</v>
      </c>
    </row>
    <row r="62" spans="1:41" s="6" customFormat="1" ht="45" customHeight="1" thickBot="1">
      <c r="A62" s="124">
        <f t="shared" si="3"/>
        <v>50</v>
      </c>
      <c r="B62" s="125" t="str">
        <f t="shared" si="4"/>
        <v/>
      </c>
      <c r="C62" s="27"/>
      <c r="D62" s="28" t="str">
        <f t="shared" si="5"/>
        <v/>
      </c>
      <c r="E62" s="28" t="str">
        <f t="shared" si="12"/>
        <v/>
      </c>
      <c r="F62" s="29"/>
      <c r="G62" s="29"/>
      <c r="H62" s="77"/>
      <c r="I62" s="86"/>
      <c r="J62" s="106"/>
      <c r="K62" s="78"/>
      <c r="L62" s="109"/>
      <c r="M62" s="109"/>
      <c r="N62" s="95" t="str">
        <f t="shared" si="6"/>
        <v/>
      </c>
      <c r="O62" s="127" t="str">
        <f t="shared" si="7"/>
        <v/>
      </c>
      <c r="P62" s="79"/>
      <c r="Q62" s="80"/>
      <c r="R62" s="129" t="str">
        <f t="shared" si="8"/>
        <v/>
      </c>
      <c r="S62" s="101"/>
      <c r="T62" s="102"/>
      <c r="U62" s="70"/>
      <c r="V62" s="97" t="str">
        <f t="shared" si="9"/>
        <v/>
      </c>
      <c r="W62" s="91" t="str" cm="1">
        <f t="array" ref="W62">IFERROR(IF($I62="","",_xlfn.IFS($I62="温水出口温度：45℃以上～65℃未満
（ΔT：温水入出口温度差）：5℃～10℃",1,$I62="温水出口温度：65℃以上～75℃未満
（ΔT：温水入出口温度差）：5℃～10℃",2,$I62="温水出口温度：75℃以上～90℃未満
（ΔT：温水入出口温度差）：5℃～10℃",3,$I62="温水出口温度：90℃以上
（ΔT：温水入出口温度差）：5℃～10℃",4,$I62="温水出口温度：65℃以上～75℃未満
（ΔT：温水入出口温度差）：48℃以上",5)),"")</f>
        <v/>
      </c>
      <c r="X62" s="96" t="str">
        <f t="shared" si="10"/>
        <v/>
      </c>
      <c r="Y62" s="96" t="str" cm="1">
        <f t="array" ref="Y62">IFERROR(_xlfn.IFS(AND($V62=1,$W62=2,$X62&lt;&gt;""),"熱源水入口温度：12℃以上～22℃未満",AND($V62=1,$W62=3,$X62&lt;&gt;""),"熱源水入口温度：30℃以上～40℃未満",AND($V62=1,$W62=4,$X62&lt;&gt;""),"熱源水入口温度：50℃以上",AND($V62=2,$W62=5,$X62&lt;&gt;""),"熱源水入口温度：50℃以上"),"")</f>
        <v/>
      </c>
      <c r="Z62" s="96" t="str">
        <f t="shared" si="1"/>
        <v/>
      </c>
      <c r="AA62" s="47">
        <f t="shared" si="13"/>
        <v>0</v>
      </c>
      <c r="AB62" s="15">
        <f t="shared" si="14"/>
        <v>0</v>
      </c>
      <c r="AC62" s="15">
        <f t="shared" si="11"/>
        <v>0</v>
      </c>
    </row>
    <row r="63" spans="1:41" ht="30" customHeight="1">
      <c r="AA63" s="83">
        <f>SUM(AA13:AA62)</f>
        <v>0</v>
      </c>
      <c r="AB63" s="83" t="str">
        <f>IF(COUNTIF(AB13:AB62,"&gt;=2"),2,"1")</f>
        <v>1</v>
      </c>
      <c r="AC63" s="83">
        <f>SUM(AC13:AC62)</f>
        <v>0</v>
      </c>
      <c r="AK63" s="1"/>
      <c r="AL63" s="17"/>
      <c r="AM63" s="1"/>
      <c r="AN63" s="16"/>
      <c r="AO63" s="1"/>
    </row>
  </sheetData>
  <sheetProtection algorithmName="SHA-512" hashValue="yHBd5Mr4zhh4ABKeZlZeBaVtgX/V5ZB7XZNNi2dodeK2NTKz7Vtiq0XqNc+lUZNiFgeCa7DG0V2aMrYizJB4MQ==" saltValue="dIJHGprC1TeXkuyrvU5s8w==" spinCount="100000" sheet="1" objects="1" scenarios="1"/>
  <autoFilter ref="A9:P11" xr:uid="{3F30F848-6EA9-49D8-B6A3-01AA60D8A058}"/>
  <dataConsolidate/>
  <mergeCells count="32">
    <mergeCell ref="S6:T6"/>
    <mergeCell ref="S8:T8"/>
    <mergeCell ref="R9:R11"/>
    <mergeCell ref="S9:S11"/>
    <mergeCell ref="T9:T11"/>
    <mergeCell ref="S7:T7"/>
    <mergeCell ref="D6:E6"/>
    <mergeCell ref="A1:G1"/>
    <mergeCell ref="A2:B2"/>
    <mergeCell ref="C2:D2"/>
    <mergeCell ref="F2:G2"/>
    <mergeCell ref="A3:E4"/>
    <mergeCell ref="D7:E7"/>
    <mergeCell ref="A9:A11"/>
    <mergeCell ref="B9:B11"/>
    <mergeCell ref="C9:C11"/>
    <mergeCell ref="D9:D11"/>
    <mergeCell ref="E9:E11"/>
    <mergeCell ref="F9:F11"/>
    <mergeCell ref="G9:G11"/>
    <mergeCell ref="L9:L10"/>
    <mergeCell ref="M9:M10"/>
    <mergeCell ref="H9:H11"/>
    <mergeCell ref="I9:I11"/>
    <mergeCell ref="J9:J11"/>
    <mergeCell ref="K9:K10"/>
    <mergeCell ref="M1:P1"/>
    <mergeCell ref="I1:J1"/>
    <mergeCell ref="N9:N11"/>
    <mergeCell ref="O9:O10"/>
    <mergeCell ref="Q9:Q11"/>
    <mergeCell ref="P9:P11"/>
  </mergeCells>
  <phoneticPr fontId="18"/>
  <conditionalFormatting sqref="C2:D2">
    <cfRule type="expression" dxfId="15" priority="21">
      <formula>$C$13=""</formula>
    </cfRule>
    <cfRule type="expression" dxfId="14" priority="22">
      <formula>$C$2=""</formula>
    </cfRule>
  </conditionalFormatting>
  <conditionalFormatting sqref="F2:G2">
    <cfRule type="expression" dxfId="13" priority="19">
      <formula>$C$13=""</formula>
    </cfRule>
    <cfRule type="expression" dxfId="12" priority="20">
      <formula>$F$2=""</formula>
    </cfRule>
  </conditionalFormatting>
  <conditionalFormatting sqref="G3">
    <cfRule type="expression" dxfId="11" priority="17">
      <formula>$C$13=""</formula>
    </cfRule>
    <cfRule type="expression" dxfId="10" priority="18">
      <formula>$G$3=""</formula>
    </cfRule>
  </conditionalFormatting>
  <conditionalFormatting sqref="G13:G62">
    <cfRule type="duplicateValues" dxfId="9" priority="14"/>
  </conditionalFormatting>
  <conditionalFormatting sqref="J2">
    <cfRule type="expression" dxfId="8" priority="13">
      <formula>$AA$63&gt;=1</formula>
    </cfRule>
  </conditionalFormatting>
  <conditionalFormatting sqref="J3">
    <cfRule type="expression" dxfId="7" priority="12">
      <formula>$AB$63=2</formula>
    </cfRule>
  </conditionalFormatting>
  <conditionalFormatting sqref="J4">
    <cfRule type="expression" dxfId="6" priority="11">
      <formula>$AC$63&gt;=1</formula>
    </cfRule>
  </conditionalFormatting>
  <conditionalFormatting sqref="F13:H13 K13:M13 F14:M62">
    <cfRule type="notContainsBlanks" dxfId="5" priority="15">
      <formula>LEN(TRIM(F13))&gt;0</formula>
    </cfRule>
    <cfRule type="expression" dxfId="4" priority="16">
      <formula>$C13&lt;&gt;""</formula>
    </cfRule>
  </conditionalFormatting>
  <conditionalFormatting sqref="O13:O62">
    <cfRule type="expression" dxfId="3" priority="9">
      <formula>AND($N13&lt;&gt;"",$N13&gt;$O13)</formula>
    </cfRule>
    <cfRule type="notContainsBlanks" dxfId="2" priority="10">
      <formula>LEN(TRIM(O13))&gt;0</formula>
    </cfRule>
  </conditionalFormatting>
  <conditionalFormatting sqref="I13:J13">
    <cfRule type="notContainsBlanks" dxfId="1" priority="1">
      <formula>LEN(TRIM(I13))&gt;0</formula>
    </cfRule>
    <cfRule type="expression" dxfId="0" priority="2">
      <formula>$C13&lt;&gt;""</formula>
    </cfRule>
  </conditionalFormatting>
  <dataValidations xWindow="586" yWindow="370" count="14"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allowBlank="1" showErrorMessage="1" sqref="D13:E62 J63:K1048576" xr:uid="{AF958ED2-CB6D-4401-A366-760F2A130E2F}"/>
    <dataValidation type="textLength" operator="lessThanOrEqual" allowBlank="1" showInputMessage="1" showErrorMessage="1" errorTitle="無効な入力" error="40字以内で入力してください。" prompt="40字以内で入力してください。" sqref="Q13:Q62 F15:F6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7E7B2345-5CC5-491C-B37A-B0263884F79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769623C-F0D3-4C7A-8611-0CF1B5407B4C}">
      <formula1>40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737720B0-3302-4D85-A5B4-58A01B11756B}">
      <formula1>$M13*100=INT($M13*100)</formula1>
    </dataValidation>
    <dataValidation type="textLength" operator="lessThanOrEqual" allowBlank="1" showInputMessage="1" showErrorMessage="1" prompt="40字以内で入力してください。" sqref="F13:F14" xr:uid="{4B7600BA-1474-4379-8798-3FE5ACF47B70}">
      <formula1>40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P13:P62" xr:uid="{3084694E-9905-46DF-83BB-DEB2002B7017}">
      <formula1>1</formula1>
      <formula2>9999999999</formula2>
    </dataValidation>
    <dataValidation operator="lessThanOrEqual" allowBlank="1" showErrorMessage="1" errorTitle="無効な入力" error="プルダウンより選択してください。" sqref="Q12:R12" xr:uid="{562587DE-1C80-4418-AB1C-806649CC2BCF}"/>
    <dataValidation type="list" showInputMessage="1" showErrorMessage="1" sqref="J13:J62" xr:uid="{339BBC4D-DAB4-4AEE-92B8-D21F9FD5EEE7}">
      <formula1>$X13:$Y13</formula1>
    </dataValidation>
    <dataValidation type="whole" allowBlank="1" showInputMessage="1" showErrorMessage="1" errorTitle="無効な入力" error="45(℃)以上、4文字以内の数値を入力してください。" prompt="45(℃)以上、4文字以内の数値を入力してください。" sqref="K13:K62" xr:uid="{5A9DBCCD-57A0-4D80-BBD5-C377CBAA04EE}">
      <formula1>45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A343374A-A25C-456E-B01A-D1BA112A5A5B}">
      <formula1>$L13*100=INT($L13*100)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rowBreaks count="1" manualBreakCount="1">
    <brk id="42" max="2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3">
        <x14:dataValidation type="list" allowBlank="1" showInputMessage="1" showErrorMessage="1" xr:uid="{B2BAA41B-AA7B-4CE7-A0A8-3A2BDFF3AF7D}">
          <x14:formula1>
            <xm:f>プルダウン!$B$2</xm:f>
          </x14:formula1>
          <xm:sqref>C13:C62</xm:sqref>
        </x14:dataValidation>
        <x14:dataValidation type="list" allowBlank="1" showInputMessage="1" showErrorMessage="1" xr:uid="{F71755F2-709A-4408-A11A-52C307AD5D8F}">
          <x14:formula1>
            <xm:f>プルダウン!$D$2:$D$5</xm:f>
          </x14:formula1>
          <xm:sqref>H13:H62</xm:sqref>
        </x14:dataValidation>
        <x14:dataValidation type="list" allowBlank="1" showInputMessage="1" showErrorMessage="1" xr:uid="{5F5EBC88-C1D5-4F1D-A42D-BC4C87779CE7}">
          <x14:formula1>
            <xm:f>OFFSET(プルダウン!$D$1,MATCH($H13,プルダウン!$D$2:$D$5,0),1,1,4)</xm:f>
          </x14:formula1>
          <xm:sqref>I13:I62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I30"/>
  <sheetViews>
    <sheetView zoomScale="70" zoomScaleNormal="70" workbookViewId="0"/>
  </sheetViews>
  <sheetFormatPr defaultRowHeight="16.5"/>
  <cols>
    <col min="1" max="2" width="18.5" style="31" bestFit="1" customWidth="1"/>
    <col min="3" max="3" width="9" style="31"/>
    <col min="4" max="4" width="28.375" style="31" customWidth="1"/>
    <col min="5" max="5" width="40" style="31" bestFit="1" customWidth="1"/>
    <col min="6" max="6" width="40" style="31" customWidth="1"/>
    <col min="7" max="8" width="45.625" style="31" customWidth="1"/>
    <col min="9" max="9" width="28.375" style="31" bestFit="1" customWidth="1"/>
    <col min="10" max="16384" width="9" style="31"/>
  </cols>
  <sheetData>
    <row r="1" spans="1:9" ht="30" customHeight="1">
      <c r="A1" s="30" t="s">
        <v>22</v>
      </c>
      <c r="B1" s="30" t="s">
        <v>21</v>
      </c>
      <c r="C1" s="54"/>
      <c r="D1" s="30" t="s">
        <v>39</v>
      </c>
      <c r="E1" s="30" t="s">
        <v>60</v>
      </c>
      <c r="F1" s="30"/>
      <c r="G1" s="30"/>
      <c r="H1" s="30"/>
      <c r="I1" s="54"/>
    </row>
    <row r="2" spans="1:9" ht="45" customHeight="1">
      <c r="A2" s="31" t="s">
        <v>34</v>
      </c>
      <c r="B2" s="31" t="s">
        <v>48</v>
      </c>
      <c r="D2" s="31" t="s">
        <v>50</v>
      </c>
      <c r="E2" s="82" t="s">
        <v>82</v>
      </c>
      <c r="F2" s="82" t="s">
        <v>85</v>
      </c>
      <c r="G2" s="82" t="s">
        <v>84</v>
      </c>
      <c r="H2" s="82" t="s">
        <v>86</v>
      </c>
    </row>
    <row r="3" spans="1:9" ht="45" customHeight="1">
      <c r="D3" s="31" t="s">
        <v>51</v>
      </c>
      <c r="E3" s="82" t="s">
        <v>83</v>
      </c>
      <c r="F3" s="82"/>
    </row>
    <row r="4" spans="1:9" ht="45" customHeight="1">
      <c r="D4" s="31" t="s">
        <v>70</v>
      </c>
      <c r="E4" s="82" t="s">
        <v>82</v>
      </c>
      <c r="F4" s="82" t="s">
        <v>84</v>
      </c>
    </row>
    <row r="5" spans="1:9" ht="45" customHeight="1">
      <c r="A5" s="168"/>
      <c r="B5" s="168"/>
      <c r="D5" s="31" t="s">
        <v>71</v>
      </c>
      <c r="E5" s="82" t="s">
        <v>83</v>
      </c>
    </row>
    <row r="6" spans="1:9" ht="45" customHeight="1">
      <c r="A6" s="54"/>
      <c r="B6" s="54"/>
      <c r="D6" s="54"/>
    </row>
    <row r="7" spans="1:9" ht="45" customHeight="1">
      <c r="D7" s="30" t="s">
        <v>38</v>
      </c>
      <c r="E7" s="30" t="s">
        <v>53</v>
      </c>
      <c r="F7" s="30" t="s">
        <v>54</v>
      </c>
    </row>
    <row r="8" spans="1:9" ht="45" customHeight="1">
      <c r="D8" s="31" t="s">
        <v>50</v>
      </c>
      <c r="E8" s="82" t="s">
        <v>82</v>
      </c>
      <c r="F8" s="31" t="s">
        <v>93</v>
      </c>
    </row>
    <row r="9" spans="1:9" ht="45" customHeight="1">
      <c r="D9" s="31" t="s">
        <v>50</v>
      </c>
      <c r="E9" s="82" t="s">
        <v>85</v>
      </c>
      <c r="F9" s="31" t="s">
        <v>56</v>
      </c>
    </row>
    <row r="10" spans="1:9" ht="45" customHeight="1">
      <c r="D10" s="31" t="s">
        <v>50</v>
      </c>
      <c r="E10" s="82" t="s">
        <v>85</v>
      </c>
      <c r="F10" s="31" t="s">
        <v>92</v>
      </c>
    </row>
    <row r="11" spans="1:9" ht="45" customHeight="1">
      <c r="D11" s="31" t="s">
        <v>50</v>
      </c>
      <c r="E11" s="82" t="s">
        <v>84</v>
      </c>
      <c r="F11" s="31" t="s">
        <v>92</v>
      </c>
    </row>
    <row r="12" spans="1:9" ht="45" customHeight="1">
      <c r="D12" s="31" t="s">
        <v>50</v>
      </c>
      <c r="E12" s="82" t="s">
        <v>84</v>
      </c>
      <c r="F12" s="31" t="s">
        <v>97</v>
      </c>
    </row>
    <row r="13" spans="1:9" ht="45" customHeight="1">
      <c r="D13" s="31" t="s">
        <v>50</v>
      </c>
      <c r="E13" s="82" t="s">
        <v>86</v>
      </c>
      <c r="F13" s="31" t="s">
        <v>55</v>
      </c>
      <c r="G13" s="54"/>
    </row>
    <row r="14" spans="1:9" ht="45" customHeight="1">
      <c r="D14" s="31" t="s">
        <v>50</v>
      </c>
      <c r="E14" s="82" t="s">
        <v>86</v>
      </c>
      <c r="F14" s="31" t="s">
        <v>94</v>
      </c>
      <c r="G14" s="54"/>
    </row>
    <row r="15" spans="1:9" ht="45" customHeight="1">
      <c r="D15" s="31" t="s">
        <v>51</v>
      </c>
      <c r="E15" s="82" t="s">
        <v>83</v>
      </c>
      <c r="F15" s="31" t="s">
        <v>55</v>
      </c>
      <c r="G15" s="54"/>
    </row>
    <row r="16" spans="1:9" ht="45" customHeight="1">
      <c r="D16" s="31" t="s">
        <v>51</v>
      </c>
      <c r="E16" s="82" t="s">
        <v>87</v>
      </c>
      <c r="F16" s="31" t="s">
        <v>57</v>
      </c>
      <c r="G16" s="54"/>
    </row>
    <row r="17" spans="4:7" ht="45" customHeight="1">
      <c r="D17" s="31" t="s">
        <v>72</v>
      </c>
      <c r="E17" s="82" t="s">
        <v>95</v>
      </c>
      <c r="F17" s="31" t="s">
        <v>96</v>
      </c>
      <c r="G17" s="54"/>
    </row>
    <row r="18" spans="4:7" ht="45" customHeight="1">
      <c r="D18" s="31" t="s">
        <v>72</v>
      </c>
      <c r="E18" s="82" t="s">
        <v>84</v>
      </c>
      <c r="F18" s="31" t="s">
        <v>55</v>
      </c>
      <c r="G18" s="54"/>
    </row>
    <row r="19" spans="4:7" ht="45" customHeight="1">
      <c r="D19" s="31" t="s">
        <v>71</v>
      </c>
      <c r="E19" s="82" t="s">
        <v>83</v>
      </c>
      <c r="F19" s="31" t="s">
        <v>55</v>
      </c>
      <c r="G19" s="54"/>
    </row>
    <row r="20" spans="4:7" ht="45" customHeight="1">
      <c r="G20" s="54"/>
    </row>
    <row r="21" spans="4:7" ht="45" customHeight="1">
      <c r="G21" s="54"/>
    </row>
    <row r="22" spans="4:7" ht="45" customHeight="1">
      <c r="G22" s="54"/>
    </row>
    <row r="23" spans="4:7" ht="45" customHeight="1">
      <c r="G23" s="54"/>
    </row>
    <row r="24" spans="4:7" ht="45" customHeight="1"/>
    <row r="25" spans="4:7" ht="45" customHeight="1"/>
    <row r="26" spans="4:7" ht="45" customHeight="1"/>
    <row r="27" spans="4:7" ht="45" customHeight="1"/>
    <row r="28" spans="4:7" ht="45" customHeight="1"/>
    <row r="29" spans="4:7" ht="45" customHeight="1"/>
    <row r="30" spans="4:7" ht="45" customHeight="1"/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40"/>
  <sheetViews>
    <sheetView showGridLines="0" view="pageBreakPreview" zoomScaleNormal="100" zoomScaleSheetLayoutView="100" workbookViewId="0"/>
  </sheetViews>
  <sheetFormatPr defaultRowHeight="13.5"/>
  <sheetData>
    <row r="40" spans="1:1">
      <c r="A40" t="s">
        <v>90</v>
      </c>
    </row>
  </sheetData>
  <sheetProtection algorithmName="SHA-512" hashValue="OkB0vHLofpgz/QNXmj37cY5C/otjVfsiF9Z8Ppijv7zAL8ZReoXyfWrKiRm3u5kK6GSXtJsQw2dchr/NexEuBQ==" saltValue="pDoAq1Y69snGewkMNkOySA==" spinCount="100000"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4D88-C367-49EC-92BB-01BC84B1E044}">
  <dimension ref="A1:B28"/>
  <sheetViews>
    <sheetView showGridLines="0" view="pageBreakPreview" zoomScaleNormal="100" zoomScaleSheetLayoutView="100" workbookViewId="0"/>
  </sheetViews>
  <sheetFormatPr defaultRowHeight="13.5"/>
  <cols>
    <col min="1" max="1" width="13.5" customWidth="1"/>
    <col min="2" max="2" width="86.875" customWidth="1"/>
  </cols>
  <sheetData>
    <row r="1" spans="1:2" ht="17.25">
      <c r="A1" s="110" t="s">
        <v>73</v>
      </c>
    </row>
    <row r="2" spans="1:2">
      <c r="A2" s="111"/>
      <c r="B2" s="111"/>
    </row>
    <row r="3" spans="1:2" ht="22.5" customHeight="1">
      <c r="A3" s="112" t="s">
        <v>74</v>
      </c>
      <c r="B3" s="113" t="s">
        <v>81</v>
      </c>
    </row>
    <row r="4" spans="1:2" ht="22.5" customHeight="1">
      <c r="A4" s="112" t="s">
        <v>75</v>
      </c>
      <c r="B4" s="114" t="s">
        <v>76</v>
      </c>
    </row>
    <row r="5" spans="1:2" ht="19.5" customHeight="1">
      <c r="A5" s="228" t="s">
        <v>77</v>
      </c>
      <c r="B5" s="231" t="s">
        <v>78</v>
      </c>
    </row>
    <row r="6" spans="1:2" ht="19.5" customHeight="1">
      <c r="A6" s="229"/>
      <c r="B6" s="232"/>
    </row>
    <row r="7" spans="1:2" ht="19.5" customHeight="1">
      <c r="A7" s="229"/>
      <c r="B7" s="232"/>
    </row>
    <row r="8" spans="1:2" ht="19.5" customHeight="1">
      <c r="A8" s="229"/>
      <c r="B8" s="232"/>
    </row>
    <row r="9" spans="1:2" ht="19.5" customHeight="1">
      <c r="A9" s="229"/>
      <c r="B9" s="232"/>
    </row>
    <row r="10" spans="1:2" ht="19.5" customHeight="1">
      <c r="A10" s="229"/>
      <c r="B10" s="232"/>
    </row>
    <row r="11" spans="1:2" ht="19.5" customHeight="1">
      <c r="A11" s="229"/>
      <c r="B11" s="232"/>
    </row>
    <row r="12" spans="1:2" ht="19.5" customHeight="1">
      <c r="A12" s="229"/>
      <c r="B12" s="232"/>
    </row>
    <row r="13" spans="1:2" ht="19.5" customHeight="1">
      <c r="A13" s="229"/>
      <c r="B13" s="232"/>
    </row>
    <row r="14" spans="1:2" ht="19.5" customHeight="1">
      <c r="A14" s="229"/>
      <c r="B14" s="232"/>
    </row>
    <row r="15" spans="1:2" ht="19.5" customHeight="1">
      <c r="A15" s="229"/>
      <c r="B15" s="232"/>
    </row>
    <row r="16" spans="1:2" ht="19.5" customHeight="1">
      <c r="A16" s="229"/>
      <c r="B16" s="232"/>
    </row>
    <row r="17" spans="1:2" ht="19.5" customHeight="1">
      <c r="A17" s="229"/>
      <c r="B17" s="232"/>
    </row>
    <row r="18" spans="1:2" ht="19.5" customHeight="1">
      <c r="A18" s="229"/>
      <c r="B18" s="232"/>
    </row>
    <row r="19" spans="1:2" ht="19.5" customHeight="1">
      <c r="A19" s="229"/>
      <c r="B19" s="232"/>
    </row>
    <row r="20" spans="1:2" ht="19.5" customHeight="1">
      <c r="A20" s="229"/>
      <c r="B20" s="232"/>
    </row>
    <row r="21" spans="1:2" ht="19.5" customHeight="1">
      <c r="A21" s="229"/>
      <c r="B21" s="232"/>
    </row>
    <row r="22" spans="1:2" ht="19.5" customHeight="1">
      <c r="A22" s="229"/>
      <c r="B22" s="232"/>
    </row>
    <row r="23" spans="1:2" ht="19.5" customHeight="1">
      <c r="A23" s="229"/>
      <c r="B23" s="232"/>
    </row>
    <row r="24" spans="1:2" ht="19.5" customHeight="1">
      <c r="A24" s="229"/>
      <c r="B24" s="232"/>
    </row>
    <row r="25" spans="1:2" ht="19.5" customHeight="1">
      <c r="A25" s="229"/>
      <c r="B25" s="232"/>
    </row>
    <row r="26" spans="1:2" ht="19.5" customHeight="1">
      <c r="A26" s="229"/>
      <c r="B26" s="232"/>
    </row>
    <row r="27" spans="1:2" ht="19.5" customHeight="1">
      <c r="A27" s="229"/>
      <c r="B27" s="232"/>
    </row>
    <row r="28" spans="1:2" ht="19.5" customHeight="1">
      <c r="A28" s="230"/>
      <c r="B28" s="233"/>
    </row>
  </sheetData>
  <sheetProtection algorithmName="SHA-512" hashValue="p2wbb+xVHNwYdJenkVQ2cF5elPvOOSWqlDuow160xkSPYOOys5cojrbuwbZujt6+knuecTkoq8/WOBfRv0R1eA==" saltValue="dJGWCyjfXZvaUR1jKuvcPg==" spinCount="100000" sheet="1" objects="1" scenarios="1"/>
  <mergeCells count="2">
    <mergeCell ref="A5:A28"/>
    <mergeCell ref="B5:B28"/>
  </mergeCells>
  <phoneticPr fontId="18"/>
  <hyperlinks>
    <hyperlink ref="B3" r:id="rId1" xr:uid="{0A31B658-E66E-40B7-8B65-E77DE2939301}"/>
  </hyperlinks>
  <pageMargins left="0.7" right="0.7" top="0.75" bottom="0.75" header="0.3" footer="0.3"/>
  <pageSetup paperSize="9" scale="74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DDEC84723CA84CB85040727DA6A410" ma:contentTypeVersion="2" ma:contentTypeDescription="新しいドキュメントを作成します。" ma:contentTypeScope="" ma:versionID="a301ecb43200d6d0fc62cbcc61d6ba54">
  <xsd:schema xmlns:xsd="http://www.w3.org/2001/XMLSchema" xmlns:xs="http://www.w3.org/2001/XMLSchema" xmlns:p="http://schemas.microsoft.com/office/2006/metadata/properties" xmlns:ns2="89627178-7355-43df-a02d-bad392753706" targetNamespace="http://schemas.microsoft.com/office/2006/metadata/properties" ma:root="true" ma:fieldsID="e2cbee4d34cd7403a0cf8ec6444c4cd7" ns2:_="">
    <xsd:import namespace="89627178-7355-43df-a02d-bad392753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27178-7355-43df-a02d-bad392753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CD610-C145-4620-84DF-E5586684E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8AE25-52EB-4027-ACD5-C05E510C1B92}">
  <ds:schemaRefs>
    <ds:schemaRef ds:uri="http://purl.org/dc/elements/1.1/"/>
    <ds:schemaRef ds:uri="http://schemas.microsoft.com/office/2006/metadata/properties"/>
    <ds:schemaRef ds:uri="89627178-7355-43df-a02d-bad39275370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81EE44-3A4B-400D-A5C3-854EE91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27178-7355-43df-a02d-bad392753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製品型番リスト(温水ヒートポンプ)</vt:lpstr>
      <vt:lpstr>プルダウン</vt:lpstr>
      <vt:lpstr>基準値</vt:lpstr>
      <vt:lpstr>登録申請メールテンプレート</vt:lpstr>
      <vt:lpstr>基準値!Print_Area</vt:lpstr>
      <vt:lpstr>'製品型番リスト(温水ヒートポンプ)'!Print_Area</vt:lpstr>
      <vt:lpstr>登録申請メールテンプレート!Print_Area</vt:lpstr>
      <vt:lpstr>入力例!Print_Area</vt:lpstr>
      <vt:lpstr>'製品型番リスト(温水ヒートポンプ)'!Print_Titles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2021-03-22T06:35:06Z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0x010100BCDDEC84723CA84CB85040727DA6A410</vt:lpwstr>
  </property>
</Properties>
</file>