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4B0C6E9C-5727-4AB8-B696-B1080C8DEC22}" xr6:coauthVersionLast="45" xr6:coauthVersionMax="45" xr10:uidLastSave="{00000000-0000-0000-0000-000000000000}"/>
  <workbookProtection workbookAlgorithmName="SHA-512" workbookHashValue="uXTsSQWC+fVi6ar6ajGhP8shK98Ilgp8e1zlSERi+Cb7NjX1kXaXhSGmj8eiEuXhb4bUF5QyGS2lMKRBA7aWFg==" workbookSaltValue="fkB/7sMa0vcjoaLrP7eFYw==" workbookSpinCount="100000" lockStructure="1"/>
  <bookViews>
    <workbookView xWindow="-120" yWindow="-120" windowWidth="28110" windowHeight="16440" tabRatio="609" xr2:uid="{00000000-000D-0000-FFFF-FFFF00000000}"/>
  </bookViews>
  <sheets>
    <sheet name="入力例" sheetId="22" r:id="rId1"/>
    <sheet name="製品型番リスト(熱風ヒートポンプ)" sheetId="18" r:id="rId2"/>
    <sheet name="プルダウン" sheetId="19" state="hidden" r:id="rId3"/>
    <sheet name="基準値" sheetId="20" r:id="rId4"/>
    <sheet name="登録申請メールテンプレート" sheetId="21" r:id="rId5"/>
  </sheets>
  <externalReferences>
    <externalReference r:id="rId6"/>
    <externalReference r:id="rId7"/>
  </externalReferences>
  <definedNames>
    <definedName name="_" localSheetId="1">'製品型番リスト(熱風ヒートポンプ)'!#REF!</definedName>
    <definedName name="_" localSheetId="4">#REF!</definedName>
    <definedName name="_" localSheetId="0">入力例!#REF!</definedName>
    <definedName name="_">#REF!</definedName>
    <definedName name="_xlnm._FilterDatabase" localSheetId="1" hidden="1">'製品型番リスト(熱風ヒートポンプ)'!$A$9:$Q$11</definedName>
    <definedName name="_xlnm._FilterDatabase" localSheetId="0" hidden="1">入力例!$A$9:$Q$11</definedName>
    <definedName name="_xlnm.Print_Area" localSheetId="3">基準値!$A$1:$J$21</definedName>
    <definedName name="_xlnm.Print_Area" localSheetId="1">'製品型番リスト(熱風ヒートポンプ)'!$A$1:$R$62</definedName>
    <definedName name="_xlnm.Print_Area" localSheetId="4">登録申請メールテンプレート!$A$1:$B$28</definedName>
    <definedName name="_xlnm.Print_Area" localSheetId="0">入力例!$A$1:$AA$62</definedName>
    <definedName name="_xlnm.Print_Titles" localSheetId="1">'製品型番リスト(熱風ヒートポンプ)'!$1:$11</definedName>
    <definedName name="_xlnm.Print_Titles" localSheetId="0">入力例!$1:$11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8" l="1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13" i="18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13" i="22"/>
  <c r="N16" i="18" l="1" a="1"/>
  <c r="N16" i="18" s="1"/>
  <c r="N17" i="18" a="1"/>
  <c r="N17" i="18" s="1"/>
  <c r="N18" i="18" a="1"/>
  <c r="N18" i="18"/>
  <c r="N19" i="18" a="1"/>
  <c r="N19" i="18" s="1"/>
  <c r="N20" i="18" a="1"/>
  <c r="N20" i="18"/>
  <c r="N21" i="18" a="1"/>
  <c r="N21" i="18"/>
  <c r="N22" i="18" a="1"/>
  <c r="N22" i="18" s="1"/>
  <c r="N23" i="18" a="1"/>
  <c r="N23" i="18"/>
  <c r="N24" i="18" a="1"/>
  <c r="N24" i="18"/>
  <c r="N25" i="18" a="1"/>
  <c r="N25" i="18" s="1"/>
  <c r="N26" i="18" a="1"/>
  <c r="N26" i="18" s="1"/>
  <c r="N27" i="18" a="1"/>
  <c r="N27" i="18"/>
  <c r="N28" i="18" a="1"/>
  <c r="N28" i="18" s="1"/>
  <c r="N29" i="18" a="1"/>
  <c r="N29" i="18" s="1"/>
  <c r="N30" i="18" a="1"/>
  <c r="N30" i="18"/>
  <c r="N31" i="18" a="1"/>
  <c r="N31" i="18" s="1"/>
  <c r="N32" i="18" a="1"/>
  <c r="N32" i="18" s="1"/>
  <c r="N33" i="18" a="1"/>
  <c r="N33" i="18"/>
  <c r="N34" i="18" a="1"/>
  <c r="N34" i="18" s="1"/>
  <c r="N35" i="18" a="1"/>
  <c r="N35" i="18" s="1"/>
  <c r="N36" i="18" a="1"/>
  <c r="N36" i="18"/>
  <c r="N37" i="18" a="1"/>
  <c r="N37" i="18" s="1"/>
  <c r="N38" i="18" a="1"/>
  <c r="N38" i="18" s="1"/>
  <c r="N39" i="18" a="1"/>
  <c r="N39" i="18"/>
  <c r="N40" i="18" a="1"/>
  <c r="N40" i="18" s="1"/>
  <c r="N41" i="18" a="1"/>
  <c r="N41" i="18" s="1"/>
  <c r="N42" i="18" a="1"/>
  <c r="N42" i="18"/>
  <c r="N43" i="18" a="1"/>
  <c r="N43" i="18" s="1"/>
  <c r="N44" i="18" a="1"/>
  <c r="N44" i="18" s="1"/>
  <c r="N45" i="18" a="1"/>
  <c r="N45" i="18"/>
  <c r="N46" i="18" a="1"/>
  <c r="N46" i="18" s="1"/>
  <c r="N47" i="18" a="1"/>
  <c r="N47" i="18" s="1"/>
  <c r="N48" i="18" a="1"/>
  <c r="N48" i="18"/>
  <c r="N49" i="18" a="1"/>
  <c r="N49" i="18" s="1"/>
  <c r="N50" i="18" a="1"/>
  <c r="N50" i="18" s="1"/>
  <c r="N51" i="18" a="1"/>
  <c r="N51" i="18"/>
  <c r="N52" i="18" a="1"/>
  <c r="N52" i="18" s="1"/>
  <c r="N53" i="18" a="1"/>
  <c r="N53" i="18" s="1"/>
  <c r="N54" i="18" a="1"/>
  <c r="N54" i="18"/>
  <c r="N55" i="18" a="1"/>
  <c r="N55" i="18" s="1"/>
  <c r="N56" i="18" a="1"/>
  <c r="N56" i="18" s="1"/>
  <c r="N57" i="18" a="1"/>
  <c r="N57" i="18"/>
  <c r="N58" i="18" a="1"/>
  <c r="N58" i="18" s="1"/>
  <c r="N59" i="18" a="1"/>
  <c r="N59" i="18" s="1"/>
  <c r="N60" i="18" a="1"/>
  <c r="N60" i="18"/>
  <c r="N61" i="18" a="1"/>
  <c r="N61" i="18" s="1"/>
  <c r="N62" i="18" a="1"/>
  <c r="N62" i="18" s="1"/>
  <c r="X16" i="18" l="1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J16" i="18" a="1"/>
  <c r="J16" i="18"/>
  <c r="J17" i="18" a="1"/>
  <c r="J17" i="18" s="1"/>
  <c r="J18" i="18" a="1"/>
  <c r="J18" i="18" s="1"/>
  <c r="J19" i="18" a="1"/>
  <c r="J19" i="18"/>
  <c r="J20" i="18" a="1"/>
  <c r="J20" i="18" s="1"/>
  <c r="J21" i="18" a="1"/>
  <c r="J21" i="18" s="1"/>
  <c r="J22" i="18" a="1"/>
  <c r="J22" i="18"/>
  <c r="J23" i="18" a="1"/>
  <c r="J23" i="18" s="1"/>
  <c r="J24" i="18" a="1"/>
  <c r="J24" i="18" s="1"/>
  <c r="J25" i="18" a="1"/>
  <c r="J25" i="18"/>
  <c r="J26" i="18" a="1"/>
  <c r="J26" i="18" s="1"/>
  <c r="J27" i="18" a="1"/>
  <c r="J27" i="18" s="1"/>
  <c r="J28" i="18" a="1"/>
  <c r="J28" i="18"/>
  <c r="J29" i="18" a="1"/>
  <c r="J29" i="18" s="1"/>
  <c r="J30" i="18" a="1"/>
  <c r="J30" i="18" s="1"/>
  <c r="J31" i="18" a="1"/>
  <c r="J31" i="18"/>
  <c r="J32" i="18" a="1"/>
  <c r="J32" i="18" s="1"/>
  <c r="J33" i="18" a="1"/>
  <c r="J33" i="18" s="1"/>
  <c r="J34" i="18" a="1"/>
  <c r="J34" i="18"/>
  <c r="J35" i="18" a="1"/>
  <c r="J35" i="18" s="1"/>
  <c r="J36" i="18" a="1"/>
  <c r="J36" i="18" s="1"/>
  <c r="J37" i="18" a="1"/>
  <c r="J37" i="18"/>
  <c r="J38" i="18" a="1"/>
  <c r="J38" i="18" s="1"/>
  <c r="J39" i="18" a="1"/>
  <c r="J39" i="18" s="1"/>
  <c r="J40" i="18" a="1"/>
  <c r="J40" i="18"/>
  <c r="J41" i="18" a="1"/>
  <c r="J41" i="18" s="1"/>
  <c r="J42" i="18" a="1"/>
  <c r="J42" i="18" s="1"/>
  <c r="J43" i="18" a="1"/>
  <c r="J43" i="18"/>
  <c r="J44" i="18" a="1"/>
  <c r="J44" i="18" s="1"/>
  <c r="J45" i="18" a="1"/>
  <c r="J45" i="18" s="1"/>
  <c r="J46" i="18" a="1"/>
  <c r="J46" i="18"/>
  <c r="J47" i="18" a="1"/>
  <c r="J47" i="18" s="1"/>
  <c r="J48" i="18" a="1"/>
  <c r="J48" i="18" s="1"/>
  <c r="J49" i="18" a="1"/>
  <c r="J49" i="18"/>
  <c r="J50" i="18" a="1"/>
  <c r="J50" i="18" s="1"/>
  <c r="J51" i="18" a="1"/>
  <c r="J51" i="18" s="1"/>
  <c r="J52" i="18" a="1"/>
  <c r="J52" i="18"/>
  <c r="J53" i="18" a="1"/>
  <c r="J53" i="18" s="1"/>
  <c r="J54" i="18" a="1"/>
  <c r="J54" i="18" s="1"/>
  <c r="J55" i="18" a="1"/>
  <c r="J55" i="18"/>
  <c r="J56" i="18" a="1"/>
  <c r="J56" i="18" s="1"/>
  <c r="J57" i="18" a="1"/>
  <c r="J57" i="18" s="1"/>
  <c r="J58" i="18" a="1"/>
  <c r="J58" i="18"/>
  <c r="J59" i="18" a="1"/>
  <c r="J59" i="18" s="1"/>
  <c r="J60" i="18" a="1"/>
  <c r="J60" i="18" s="1"/>
  <c r="J61" i="18" a="1"/>
  <c r="J61" i="18"/>
  <c r="J62" i="18" a="1"/>
  <c r="J62" i="18" s="1"/>
  <c r="I16" i="18" l="1" a="1"/>
  <c r="I16" i="18"/>
  <c r="I17" i="18" a="1"/>
  <c r="I17" i="18" s="1"/>
  <c r="W17" i="18" s="1"/>
  <c r="I18" i="18" a="1"/>
  <c r="I18" i="18"/>
  <c r="W18" i="18" s="1"/>
  <c r="I19" i="18" a="1"/>
  <c r="I19" i="18"/>
  <c r="I20" i="18" a="1"/>
  <c r="I20" i="18" s="1"/>
  <c r="W20" i="18" s="1"/>
  <c r="I21" i="18" a="1"/>
  <c r="I21" i="18"/>
  <c r="W21" i="18" s="1"/>
  <c r="I22" i="18" a="1"/>
  <c r="I22" i="18"/>
  <c r="I23" i="18" a="1"/>
  <c r="I23" i="18" s="1"/>
  <c r="W23" i="18" s="1"/>
  <c r="I24" i="18" a="1"/>
  <c r="I24" i="18"/>
  <c r="I25" i="18" a="1"/>
  <c r="I25" i="18"/>
  <c r="W25" i="18" s="1"/>
  <c r="I26" i="18" a="1"/>
  <c r="I26" i="18" s="1"/>
  <c r="W26" i="18" s="1"/>
  <c r="I27" i="18" a="1"/>
  <c r="I27" i="18"/>
  <c r="W27" i="18" s="1"/>
  <c r="I28" i="18" a="1"/>
  <c r="I28" i="18"/>
  <c r="W28" i="18" s="1"/>
  <c r="I29" i="18" a="1"/>
  <c r="I29" i="18" s="1"/>
  <c r="W29" i="18" s="1"/>
  <c r="I30" i="18" a="1"/>
  <c r="I30" i="18"/>
  <c r="W30" i="18" s="1"/>
  <c r="I31" i="18" a="1"/>
  <c r="I31" i="18"/>
  <c r="I32" i="18" a="1"/>
  <c r="I32" i="18" s="1"/>
  <c r="W32" i="18" s="1"/>
  <c r="I33" i="18" a="1"/>
  <c r="I33" i="18"/>
  <c r="W33" i="18" s="1"/>
  <c r="I34" i="18" a="1"/>
  <c r="I34" i="18"/>
  <c r="I35" i="18" a="1"/>
  <c r="I35" i="18" s="1"/>
  <c r="W35" i="18" s="1"/>
  <c r="I36" i="18" a="1"/>
  <c r="I36" i="18"/>
  <c r="W36" i="18" s="1"/>
  <c r="I37" i="18" a="1"/>
  <c r="I37" i="18"/>
  <c r="I38" i="18" a="1"/>
  <c r="I38" i="18" s="1"/>
  <c r="W38" i="18" s="1"/>
  <c r="I39" i="18" a="1"/>
  <c r="I39" i="18"/>
  <c r="I40" i="18" a="1"/>
  <c r="I40" i="18"/>
  <c r="W40" i="18" s="1"/>
  <c r="I41" i="18" a="1"/>
  <c r="I41" i="18" s="1"/>
  <c r="W41" i="18" s="1"/>
  <c r="I42" i="18" a="1"/>
  <c r="I42" i="18"/>
  <c r="W42" i="18" s="1"/>
  <c r="I43" i="18" a="1"/>
  <c r="I43" i="18"/>
  <c r="W43" i="18" s="1"/>
  <c r="I44" i="18" a="1"/>
  <c r="I44" i="18" s="1"/>
  <c r="W44" i="18" s="1"/>
  <c r="I45" i="18" a="1"/>
  <c r="I45" i="18"/>
  <c r="W45" i="18" s="1"/>
  <c r="I46" i="18" a="1"/>
  <c r="I46" i="18"/>
  <c r="I47" i="18" a="1"/>
  <c r="I47" i="18" s="1"/>
  <c r="W47" i="18" s="1"/>
  <c r="I48" i="18" a="1"/>
  <c r="I48" i="18"/>
  <c r="I49" i="18" a="1"/>
  <c r="I49" i="18"/>
  <c r="W49" i="18" s="1"/>
  <c r="I50" i="18" a="1"/>
  <c r="I50" i="18" s="1"/>
  <c r="W50" i="18" s="1"/>
  <c r="I51" i="18" a="1"/>
  <c r="I51" i="18"/>
  <c r="W51" i="18" s="1"/>
  <c r="I52" i="18" a="1"/>
  <c r="I52" i="18"/>
  <c r="I53" i="18" a="1"/>
  <c r="I53" i="18" s="1"/>
  <c r="W53" i="18" s="1"/>
  <c r="I54" i="18" a="1"/>
  <c r="I54" i="18"/>
  <c r="W54" i="18" s="1"/>
  <c r="I55" i="18" a="1"/>
  <c r="I55" i="18"/>
  <c r="I57" i="18" a="1"/>
  <c r="I57" i="18"/>
  <c r="W57" i="18" s="1"/>
  <c r="I58" i="18" a="1"/>
  <c r="I58" i="18"/>
  <c r="I59" i="18" a="1"/>
  <c r="I59" i="18" s="1"/>
  <c r="W59" i="18" s="1"/>
  <c r="I60" i="18" a="1"/>
  <c r="I60" i="18"/>
  <c r="W60" i="18" s="1"/>
  <c r="I61" i="18" a="1"/>
  <c r="I61" i="18"/>
  <c r="I62" i="18" a="1"/>
  <c r="I62" i="18" s="1"/>
  <c r="W62" i="18" s="1"/>
  <c r="W16" i="18"/>
  <c r="W24" i="18"/>
  <c r="W34" i="18"/>
  <c r="W39" i="18"/>
  <c r="W48" i="18"/>
  <c r="W58" i="18"/>
  <c r="W19" i="18"/>
  <c r="W22" i="18"/>
  <c r="W31" i="18"/>
  <c r="W37" i="18"/>
  <c r="W46" i="18"/>
  <c r="W52" i="18"/>
  <c r="W55" i="18"/>
  <c r="W61" i="18"/>
  <c r="Z62" i="22" l="1"/>
  <c r="V62" i="22"/>
  <c r="I62" i="22" s="1" a="1"/>
  <c r="R62" i="22"/>
  <c r="I62" i="22"/>
  <c r="W62" i="22" s="1"/>
  <c r="E62" i="22"/>
  <c r="B62" i="22"/>
  <c r="D62" i="22" s="1"/>
  <c r="A62" i="22"/>
  <c r="Z61" i="22"/>
  <c r="V61" i="22"/>
  <c r="J61" i="22" s="1" a="1"/>
  <c r="J61" i="22" s="1"/>
  <c r="X61" i="22" s="1"/>
  <c r="R61" i="22"/>
  <c r="I61" i="22"/>
  <c r="W61" i="22" s="1"/>
  <c r="I61" i="22" a="1"/>
  <c r="B61" i="22"/>
  <c r="A61" i="22"/>
  <c r="Z60" i="22"/>
  <c r="W60" i="22"/>
  <c r="V60" i="22"/>
  <c r="R60" i="22"/>
  <c r="I60" i="22"/>
  <c r="I60" i="22" a="1"/>
  <c r="E60" i="22"/>
  <c r="B60" i="22"/>
  <c r="D60" i="22" s="1"/>
  <c r="A60" i="22"/>
  <c r="Z59" i="22"/>
  <c r="V59" i="22"/>
  <c r="I59" i="22" s="1" a="1"/>
  <c r="I59" i="22" s="1"/>
  <c r="R59" i="22"/>
  <c r="E59" i="22"/>
  <c r="D59" i="22"/>
  <c r="B59" i="22"/>
  <c r="A59" i="22"/>
  <c r="Z58" i="22"/>
  <c r="V58" i="22"/>
  <c r="J58" i="22" s="1" a="1"/>
  <c r="R58" i="22"/>
  <c r="J58" i="22"/>
  <c r="X58" i="22" s="1"/>
  <c r="I58" i="22" a="1"/>
  <c r="I58" i="22" s="1"/>
  <c r="W58" i="22" s="1"/>
  <c r="B58" i="22"/>
  <c r="A58" i="22"/>
  <c r="Z57" i="22"/>
  <c r="W57" i="22"/>
  <c r="V57" i="22"/>
  <c r="R57" i="22"/>
  <c r="I57" i="22"/>
  <c r="I57" i="22" a="1"/>
  <c r="E57" i="22"/>
  <c r="B57" i="22"/>
  <c r="D57" i="22" s="1"/>
  <c r="A57" i="22"/>
  <c r="Z56" i="22"/>
  <c r="Y56" i="22"/>
  <c r="V56" i="22"/>
  <c r="I56" i="22" s="1" a="1"/>
  <c r="R56" i="22"/>
  <c r="I56" i="22"/>
  <c r="W56" i="22" s="1"/>
  <c r="E56" i="22"/>
  <c r="D56" i="22"/>
  <c r="B56" i="22"/>
  <c r="A56" i="22"/>
  <c r="Z55" i="22"/>
  <c r="V55" i="22"/>
  <c r="R55" i="22"/>
  <c r="I55" i="22" a="1"/>
  <c r="I55" i="22" s="1"/>
  <c r="W55" i="22" s="1"/>
  <c r="B55" i="22"/>
  <c r="A55" i="22"/>
  <c r="Z54" i="22"/>
  <c r="W54" i="22"/>
  <c r="V54" i="22"/>
  <c r="R54" i="22"/>
  <c r="I54" i="22" a="1"/>
  <c r="I54" i="22" s="1"/>
  <c r="E54" i="22"/>
  <c r="B54" i="22"/>
  <c r="D54" i="22" s="1"/>
  <c r="A54" i="22"/>
  <c r="Z53" i="22"/>
  <c r="Y53" i="22"/>
  <c r="V53" i="22"/>
  <c r="I53" i="22" s="1" a="1"/>
  <c r="R53" i="22"/>
  <c r="I53" i="22"/>
  <c r="W53" i="22" s="1"/>
  <c r="E53" i="22"/>
  <c r="D53" i="22"/>
  <c r="B53" i="22"/>
  <c r="A53" i="22"/>
  <c r="Z52" i="22"/>
  <c r="V52" i="22"/>
  <c r="R52" i="22"/>
  <c r="I52" i="22" a="1"/>
  <c r="I52" i="22" s="1"/>
  <c r="W52" i="22" s="1"/>
  <c r="B52" i="22"/>
  <c r="A52" i="22"/>
  <c r="Z51" i="22"/>
  <c r="W51" i="22"/>
  <c r="V51" i="22"/>
  <c r="R51" i="22"/>
  <c r="J51" i="22" a="1"/>
  <c r="J51" i="22" s="1"/>
  <c r="X51" i="22" s="1"/>
  <c r="I51" i="22" a="1"/>
  <c r="I51" i="22" s="1"/>
  <c r="E51" i="22"/>
  <c r="B51" i="22"/>
  <c r="D51" i="22" s="1"/>
  <c r="A51" i="22"/>
  <c r="Z50" i="22"/>
  <c r="V50" i="22"/>
  <c r="R50" i="22"/>
  <c r="E50" i="22"/>
  <c r="D50" i="22"/>
  <c r="B50" i="22"/>
  <c r="A50" i="22"/>
  <c r="Z49" i="22"/>
  <c r="V49" i="22"/>
  <c r="R49" i="22"/>
  <c r="I49" i="22" a="1"/>
  <c r="I49" i="22" s="1"/>
  <c r="W49" i="22" s="1"/>
  <c r="B49" i="22"/>
  <c r="A49" i="22"/>
  <c r="Z48" i="22"/>
  <c r="W48" i="22"/>
  <c r="V48" i="22"/>
  <c r="R48" i="22"/>
  <c r="J48" i="22" a="1"/>
  <c r="J48" i="22" s="1"/>
  <c r="X48" i="22" s="1"/>
  <c r="I48" i="22" a="1"/>
  <c r="I48" i="22" s="1"/>
  <c r="E48" i="22"/>
  <c r="B48" i="22"/>
  <c r="D48" i="22" s="1"/>
  <c r="A48" i="22"/>
  <c r="Z47" i="22"/>
  <c r="V47" i="22"/>
  <c r="R47" i="22"/>
  <c r="E47" i="22"/>
  <c r="D47" i="22"/>
  <c r="B47" i="22"/>
  <c r="A47" i="22"/>
  <c r="Z46" i="22"/>
  <c r="V46" i="22"/>
  <c r="R46" i="22"/>
  <c r="I46" i="22" a="1"/>
  <c r="I46" i="22" s="1"/>
  <c r="W46" i="22" s="1"/>
  <c r="B46" i="22"/>
  <c r="A46" i="22"/>
  <c r="Z45" i="22"/>
  <c r="W45" i="22"/>
  <c r="V45" i="22"/>
  <c r="R45" i="22"/>
  <c r="J45" i="22" a="1"/>
  <c r="J45" i="22" s="1"/>
  <c r="X45" i="22" s="1"/>
  <c r="I45" i="22" a="1"/>
  <c r="I45" i="22" s="1"/>
  <c r="E45" i="22"/>
  <c r="B45" i="22"/>
  <c r="D45" i="22" s="1"/>
  <c r="A45" i="22"/>
  <c r="Z44" i="22"/>
  <c r="V44" i="22"/>
  <c r="R44" i="22"/>
  <c r="E44" i="22"/>
  <c r="D44" i="22"/>
  <c r="B44" i="22"/>
  <c r="A44" i="22"/>
  <c r="Z43" i="22"/>
  <c r="V43" i="22"/>
  <c r="R43" i="22"/>
  <c r="I43" i="22" a="1"/>
  <c r="I43" i="22" s="1"/>
  <c r="W43" i="22" s="1"/>
  <c r="B43" i="22"/>
  <c r="A43" i="22"/>
  <c r="Z42" i="22"/>
  <c r="W42" i="22"/>
  <c r="V42" i="22"/>
  <c r="R42" i="22"/>
  <c r="J42" i="22" a="1"/>
  <c r="J42" i="22" s="1"/>
  <c r="X42" i="22" s="1"/>
  <c r="I42" i="22" a="1"/>
  <c r="I42" i="22" s="1"/>
  <c r="E42" i="22"/>
  <c r="B42" i="22"/>
  <c r="D42" i="22" s="1"/>
  <c r="A42" i="22"/>
  <c r="Z41" i="22"/>
  <c r="Y41" i="22"/>
  <c r="V41" i="22"/>
  <c r="I41" i="22" s="1" a="1"/>
  <c r="R41" i="22"/>
  <c r="J41" i="22" a="1"/>
  <c r="J41" i="22" s="1"/>
  <c r="X41" i="22" s="1"/>
  <c r="I41" i="22"/>
  <c r="W41" i="22" s="1"/>
  <c r="N41" i="22" s="1" a="1"/>
  <c r="N41" i="22" s="1"/>
  <c r="AA41" i="22" s="1"/>
  <c r="E41" i="22"/>
  <c r="D41" i="22"/>
  <c r="B41" i="22"/>
  <c r="A41" i="22"/>
  <c r="Z40" i="22"/>
  <c r="V40" i="22"/>
  <c r="R40" i="22"/>
  <c r="I40" i="22" a="1"/>
  <c r="I40" i="22" s="1"/>
  <c r="W40" i="22" s="1"/>
  <c r="B40" i="22"/>
  <c r="A40" i="22"/>
  <c r="Z39" i="22"/>
  <c r="V39" i="22"/>
  <c r="R39" i="22"/>
  <c r="I39" i="22" a="1"/>
  <c r="I39" i="22" s="1"/>
  <c r="W39" i="22" s="1"/>
  <c r="B39" i="22"/>
  <c r="A39" i="22"/>
  <c r="Z38" i="22"/>
  <c r="V38" i="22"/>
  <c r="I38" i="22" s="1" a="1"/>
  <c r="R38" i="22"/>
  <c r="I38" i="22"/>
  <c r="Y38" i="22" s="1"/>
  <c r="E38" i="22"/>
  <c r="D38" i="22"/>
  <c r="B38" i="22"/>
  <c r="A38" i="22"/>
  <c r="Z37" i="22"/>
  <c r="V37" i="22"/>
  <c r="R37" i="22"/>
  <c r="I37" i="22" a="1"/>
  <c r="I37" i="22" s="1"/>
  <c r="W37" i="22" s="1"/>
  <c r="B37" i="22"/>
  <c r="E37" i="22" s="1"/>
  <c r="A37" i="22"/>
  <c r="Z36" i="22"/>
  <c r="V36" i="22"/>
  <c r="R36" i="22"/>
  <c r="I36" i="22" a="1"/>
  <c r="I36" i="22" s="1"/>
  <c r="W36" i="22" s="1"/>
  <c r="B36" i="22"/>
  <c r="A36" i="22"/>
  <c r="Z35" i="22"/>
  <c r="W35" i="22"/>
  <c r="J35" i="22" s="1" a="1"/>
  <c r="J35" i="22" s="1"/>
  <c r="X35" i="22" s="1"/>
  <c r="V35" i="22"/>
  <c r="I35" i="22" s="1" a="1"/>
  <c r="R35" i="22"/>
  <c r="I35" i="22"/>
  <c r="Y35" i="22" s="1"/>
  <c r="E35" i="22"/>
  <c r="D35" i="22"/>
  <c r="B35" i="22"/>
  <c r="A35" i="22"/>
  <c r="Z34" i="22"/>
  <c r="V34" i="22"/>
  <c r="R34" i="22"/>
  <c r="J34" i="22" a="1"/>
  <c r="J34" i="22" s="1"/>
  <c r="X34" i="22" s="1"/>
  <c r="I34" i="22" a="1"/>
  <c r="I34" i="22" s="1"/>
  <c r="W34" i="22" s="1"/>
  <c r="B34" i="22"/>
  <c r="E34" i="22" s="1"/>
  <c r="A34" i="22"/>
  <c r="Z33" i="22"/>
  <c r="V33" i="22"/>
  <c r="I33" i="22" s="1" a="1"/>
  <c r="I33" i="22" s="1"/>
  <c r="W33" i="22" s="1"/>
  <c r="R33" i="22"/>
  <c r="B33" i="22"/>
  <c r="A33" i="22"/>
  <c r="Z32" i="22"/>
  <c r="V32" i="22"/>
  <c r="R32" i="22"/>
  <c r="I32" i="22" a="1"/>
  <c r="I32" i="22" s="1"/>
  <c r="E32" i="22"/>
  <c r="D32" i="22"/>
  <c r="B32" i="22"/>
  <c r="A32" i="22"/>
  <c r="Z31" i="22"/>
  <c r="V31" i="22"/>
  <c r="R31" i="22"/>
  <c r="I31" i="22" a="1"/>
  <c r="I31" i="22" s="1"/>
  <c r="W31" i="22" s="1"/>
  <c r="B31" i="22"/>
  <c r="E31" i="22" s="1"/>
  <c r="A31" i="22"/>
  <c r="Z30" i="22"/>
  <c r="V30" i="22"/>
  <c r="R30" i="22"/>
  <c r="I30" i="22" a="1"/>
  <c r="I30" i="22" s="1"/>
  <c r="W30" i="22" s="1"/>
  <c r="E30" i="22"/>
  <c r="D30" i="22"/>
  <c r="B30" i="22"/>
  <c r="A30" i="22"/>
  <c r="Z29" i="22"/>
  <c r="V29" i="22"/>
  <c r="R29" i="22"/>
  <c r="I29" i="22" a="1"/>
  <c r="I29" i="22" s="1"/>
  <c r="E29" i="22"/>
  <c r="D29" i="22"/>
  <c r="B29" i="22"/>
  <c r="A29" i="22"/>
  <c r="Z28" i="22"/>
  <c r="V28" i="22"/>
  <c r="I28" i="22" s="1" a="1"/>
  <c r="I28" i="22" s="1"/>
  <c r="W28" i="22" s="1"/>
  <c r="R28" i="22"/>
  <c r="D28" i="22"/>
  <c r="B28" i="22"/>
  <c r="A28" i="22"/>
  <c r="Z27" i="22"/>
  <c r="V27" i="22"/>
  <c r="J27" i="22" s="1" a="1"/>
  <c r="J27" i="22" s="1"/>
  <c r="X27" i="22" s="1"/>
  <c r="N27" i="22" s="1" a="1"/>
  <c r="N27" i="22" s="1"/>
  <c r="AA27" i="22" s="1"/>
  <c r="R27" i="22"/>
  <c r="I27" i="22" a="1"/>
  <c r="I27" i="22" s="1"/>
  <c r="W27" i="22" s="1"/>
  <c r="E27" i="22"/>
  <c r="D27" i="22"/>
  <c r="B27" i="22"/>
  <c r="Y27" i="22" s="1"/>
  <c r="A27" i="22"/>
  <c r="Z26" i="22"/>
  <c r="V26" i="22"/>
  <c r="R26" i="22"/>
  <c r="I26" i="22" a="1"/>
  <c r="I26" i="22" s="1"/>
  <c r="E26" i="22"/>
  <c r="D26" i="22"/>
  <c r="B26" i="22"/>
  <c r="A26" i="22"/>
  <c r="Z25" i="22"/>
  <c r="V25" i="22"/>
  <c r="R25" i="22"/>
  <c r="J25" i="22" a="1"/>
  <c r="J25" i="22" s="1"/>
  <c r="X25" i="22" s="1"/>
  <c r="I25" i="22" a="1"/>
  <c r="I25" i="22" s="1"/>
  <c r="W25" i="22" s="1"/>
  <c r="D25" i="22"/>
  <c r="B25" i="22"/>
  <c r="Y25" i="22" s="1"/>
  <c r="A25" i="22"/>
  <c r="Z24" i="22"/>
  <c r="V24" i="22"/>
  <c r="R24" i="22"/>
  <c r="J24" i="22" a="1"/>
  <c r="J24" i="22" s="1"/>
  <c r="X24" i="22" s="1"/>
  <c r="I24" i="22" a="1"/>
  <c r="I24" i="22" s="1"/>
  <c r="W24" i="22" s="1"/>
  <c r="E24" i="22"/>
  <c r="D24" i="22"/>
  <c r="B24" i="22"/>
  <c r="A24" i="22"/>
  <c r="Z23" i="22"/>
  <c r="V23" i="22"/>
  <c r="R23" i="22"/>
  <c r="I23" i="22" a="1"/>
  <c r="I23" i="22" s="1"/>
  <c r="E23" i="22"/>
  <c r="D23" i="22"/>
  <c r="B23" i="22"/>
  <c r="A23" i="22"/>
  <c r="Z22" i="22"/>
  <c r="V22" i="22"/>
  <c r="J22" i="22" s="1" a="1"/>
  <c r="J22" i="22" s="1"/>
  <c r="X22" i="22" s="1"/>
  <c r="R22" i="22"/>
  <c r="I22" i="22" a="1"/>
  <c r="I22" i="22" s="1"/>
  <c r="W22" i="22" s="1"/>
  <c r="D22" i="22"/>
  <c r="B22" i="22"/>
  <c r="A22" i="22"/>
  <c r="Z21" i="22"/>
  <c r="V21" i="22"/>
  <c r="J21" i="22" s="1" a="1"/>
  <c r="J21" i="22" s="1"/>
  <c r="X21" i="22" s="1"/>
  <c r="R21" i="22"/>
  <c r="I21" i="22" a="1"/>
  <c r="I21" i="22" s="1"/>
  <c r="W21" i="22" s="1"/>
  <c r="E21" i="22"/>
  <c r="D21" i="22"/>
  <c r="B21" i="22"/>
  <c r="A21" i="22"/>
  <c r="Z20" i="22"/>
  <c r="V20" i="22"/>
  <c r="R20" i="22"/>
  <c r="I20" i="22" a="1"/>
  <c r="I20" i="22" s="1"/>
  <c r="E20" i="22"/>
  <c r="D20" i="22"/>
  <c r="B20" i="22"/>
  <c r="A20" i="22"/>
  <c r="Z19" i="22"/>
  <c r="V19" i="22"/>
  <c r="I19" i="22" s="1" a="1"/>
  <c r="I19" i="22" s="1"/>
  <c r="W19" i="22" s="1"/>
  <c r="R19" i="22"/>
  <c r="B19" i="22"/>
  <c r="A19" i="22"/>
  <c r="Z18" i="22"/>
  <c r="V18" i="22"/>
  <c r="R18" i="22"/>
  <c r="I18" i="22" a="1"/>
  <c r="I18" i="22" s="1"/>
  <c r="W18" i="22" s="1"/>
  <c r="E18" i="22"/>
  <c r="D18" i="22"/>
  <c r="B18" i="22"/>
  <c r="Y18" i="22" s="1"/>
  <c r="A18" i="22"/>
  <c r="Z17" i="22"/>
  <c r="V17" i="22"/>
  <c r="R17" i="22"/>
  <c r="I17" i="22" a="1"/>
  <c r="I17" i="22" s="1"/>
  <c r="E17" i="22"/>
  <c r="D17" i="22"/>
  <c r="B17" i="22"/>
  <c r="A17" i="22"/>
  <c r="Z16" i="22"/>
  <c r="V16" i="22"/>
  <c r="R16" i="22"/>
  <c r="J16" i="22" a="1"/>
  <c r="J16" i="22" s="1"/>
  <c r="X16" i="22" s="1"/>
  <c r="I16" i="22" a="1"/>
  <c r="I16" i="22" s="1"/>
  <c r="W16" i="22" s="1"/>
  <c r="B16" i="22"/>
  <c r="A16" i="22"/>
  <c r="Z15" i="22"/>
  <c r="V15" i="22"/>
  <c r="R15" i="22"/>
  <c r="I15" i="22" a="1"/>
  <c r="I15" i="22" s="1"/>
  <c r="W15" i="22" s="1"/>
  <c r="E15" i="22"/>
  <c r="D15" i="22"/>
  <c r="B15" i="22"/>
  <c r="A15" i="22"/>
  <c r="Z14" i="22"/>
  <c r="V14" i="22"/>
  <c r="R14" i="22"/>
  <c r="I14" i="22" a="1"/>
  <c r="I14" i="22" s="1"/>
  <c r="E14" i="22"/>
  <c r="D14" i="22"/>
  <c r="B14" i="22"/>
  <c r="A14" i="22"/>
  <c r="Z13" i="22"/>
  <c r="V13" i="22"/>
  <c r="I13" i="22" s="1" a="1"/>
  <c r="I13" i="22" s="1"/>
  <c r="W13" i="22" s="1"/>
  <c r="R13" i="22"/>
  <c r="B13" i="22"/>
  <c r="A13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C6" i="22"/>
  <c r="B6" i="22"/>
  <c r="G4" i="22"/>
  <c r="N15" i="22" l="1" a="1"/>
  <c r="N15" i="22" s="1"/>
  <c r="AA15" i="22" s="1"/>
  <c r="N16" i="22" a="1"/>
  <c r="N16" i="22" s="1"/>
  <c r="AA16" i="22" s="1"/>
  <c r="N25" i="22" a="1"/>
  <c r="N25" i="22" s="1"/>
  <c r="AA25" i="22" s="1"/>
  <c r="T25" i="22" s="1"/>
  <c r="N19" i="22" a="1"/>
  <c r="N19" i="22" s="1"/>
  <c r="AA19" i="22" s="1"/>
  <c r="J19" i="22" a="1"/>
  <c r="J19" i="22" s="1"/>
  <c r="X19" i="22" s="1"/>
  <c r="S27" i="22"/>
  <c r="J18" i="22" a="1"/>
  <c r="J18" i="22" s="1"/>
  <c r="X18" i="22" s="1"/>
  <c r="N18" i="22" s="1" a="1"/>
  <c r="N18" i="22" s="1"/>
  <c r="AA18" i="22" s="1"/>
  <c r="J20" i="22" a="1"/>
  <c r="J20" i="22" s="1"/>
  <c r="X20" i="22" s="1"/>
  <c r="N21" i="22" a="1"/>
  <c r="N21" i="22" s="1"/>
  <c r="AA21" i="22" s="1"/>
  <c r="J13" i="22" a="1"/>
  <c r="J13" i="22" s="1"/>
  <c r="X13" i="22" s="1"/>
  <c r="N13" i="22" s="1" a="1"/>
  <c r="N13" i="22" s="1"/>
  <c r="AA13" i="22" s="1"/>
  <c r="W14" i="22"/>
  <c r="Y14" i="22"/>
  <c r="J15" i="22" a="1"/>
  <c r="J15" i="22" s="1"/>
  <c r="X15" i="22" s="1"/>
  <c r="N22" i="22" a="1"/>
  <c r="N22" i="22" s="1"/>
  <c r="AA22" i="22" s="1"/>
  <c r="J23" i="22" a="1"/>
  <c r="J23" i="22" s="1"/>
  <c r="X23" i="22" s="1"/>
  <c r="N24" i="22" a="1"/>
  <c r="N24" i="22" s="1"/>
  <c r="AA24" i="22" s="1"/>
  <c r="W17" i="22"/>
  <c r="Y17" i="22"/>
  <c r="W20" i="22"/>
  <c r="Y20" i="22"/>
  <c r="Y13" i="22"/>
  <c r="E13" i="22"/>
  <c r="Y19" i="22"/>
  <c r="E19" i="22"/>
  <c r="Y29" i="22"/>
  <c r="W29" i="22"/>
  <c r="D13" i="22"/>
  <c r="D19" i="22"/>
  <c r="Y22" i="22"/>
  <c r="J28" i="22" a="1"/>
  <c r="J28" i="22" s="1"/>
  <c r="X28" i="22" s="1"/>
  <c r="N28" i="22" s="1" a="1"/>
  <c r="N28" i="22" s="1"/>
  <c r="AA28" i="22" s="1"/>
  <c r="N31" i="22" a="1"/>
  <c r="N31" i="22" s="1"/>
  <c r="AA31" i="22" s="1"/>
  <c r="J31" i="22" a="1"/>
  <c r="J31" i="22" s="1"/>
  <c r="X31" i="22" s="1"/>
  <c r="J39" i="22" a="1"/>
  <c r="J39" i="22" s="1"/>
  <c r="X39" i="22" s="1"/>
  <c r="N39" i="22" s="1" a="1"/>
  <c r="N39" i="22" s="1"/>
  <c r="AA39" i="22" s="1"/>
  <c r="Y24" i="22"/>
  <c r="N34" i="22" a="1"/>
  <c r="N34" i="22" s="1"/>
  <c r="AA34" i="22" s="1"/>
  <c r="N35" i="22" a="1"/>
  <c r="N35" i="22" s="1"/>
  <c r="AA35" i="22" s="1"/>
  <c r="S35" i="22" s="1"/>
  <c r="Y40" i="22"/>
  <c r="E40" i="22"/>
  <c r="D40" i="22"/>
  <c r="Y16" i="22"/>
  <c r="E16" i="22"/>
  <c r="N33" i="22" a="1"/>
  <c r="N33" i="22" s="1"/>
  <c r="AA33" i="22" s="1"/>
  <c r="N40" i="22" a="1"/>
  <c r="N40" i="22" s="1"/>
  <c r="AA40" i="22" s="1"/>
  <c r="W59" i="22"/>
  <c r="Y59" i="22"/>
  <c r="Y23" i="22"/>
  <c r="W23" i="22"/>
  <c r="T27" i="22"/>
  <c r="Y32" i="22"/>
  <c r="W32" i="22"/>
  <c r="N36" i="22" a="1"/>
  <c r="N36" i="22" s="1"/>
  <c r="AA36" i="22" s="1"/>
  <c r="J36" i="22" a="1"/>
  <c r="J36" i="22" s="1"/>
  <c r="X36" i="22" s="1"/>
  <c r="D16" i="22"/>
  <c r="Y28" i="22"/>
  <c r="J30" i="22" a="1"/>
  <c r="J30" i="22" s="1"/>
  <c r="X30" i="22" s="1"/>
  <c r="N30" i="22" s="1" a="1"/>
  <c r="N30" i="22" s="1"/>
  <c r="AA30" i="22" s="1"/>
  <c r="J33" i="22" a="1"/>
  <c r="J33" i="22" s="1"/>
  <c r="X33" i="22" s="1"/>
  <c r="Z63" i="22"/>
  <c r="Y15" i="22"/>
  <c r="Y21" i="22"/>
  <c r="Y26" i="22"/>
  <c r="W26" i="22"/>
  <c r="T41" i="22"/>
  <c r="N42" i="22" a="1"/>
  <c r="N42" i="22" s="1"/>
  <c r="AA42" i="22" s="1"/>
  <c r="N51" i="22" a="1"/>
  <c r="N51" i="22" s="1"/>
  <c r="AA51" i="22" s="1"/>
  <c r="J54" i="22" a="1"/>
  <c r="J54" i="22" s="1"/>
  <c r="X54" i="22" s="1"/>
  <c r="N54" i="22" s="1" a="1"/>
  <c r="N54" i="22" s="1"/>
  <c r="AA54" i="22" s="1"/>
  <c r="E22" i="22"/>
  <c r="E25" i="22"/>
  <c r="E28" i="22"/>
  <c r="Y37" i="22"/>
  <c r="Y46" i="22"/>
  <c r="E46" i="22"/>
  <c r="D46" i="22"/>
  <c r="J46" i="22" a="1"/>
  <c r="J46" i="22" s="1"/>
  <c r="X46" i="22" s="1"/>
  <c r="I47" i="22" a="1"/>
  <c r="I47" i="22" s="1"/>
  <c r="N57" i="22" a="1"/>
  <c r="N57" i="22" s="1"/>
  <c r="AA57" i="22" s="1"/>
  <c r="J57" i="22" a="1"/>
  <c r="J57" i="22" s="1"/>
  <c r="X57" i="22" s="1"/>
  <c r="N61" i="22" a="1"/>
  <c r="N61" i="22" s="1"/>
  <c r="AA61" i="22" s="1"/>
  <c r="N60" i="22" a="1"/>
  <c r="N60" i="22" s="1"/>
  <c r="AA60" i="22" s="1"/>
  <c r="J60" i="22" a="1"/>
  <c r="J60" i="22" s="1"/>
  <c r="X60" i="22" s="1"/>
  <c r="Y33" i="22"/>
  <c r="D39" i="22"/>
  <c r="Y39" i="22"/>
  <c r="N46" i="22" a="1"/>
  <c r="N46" i="22" s="1"/>
  <c r="AA46" i="22" s="1"/>
  <c r="N48" i="22" a="1"/>
  <c r="N48" i="22" s="1"/>
  <c r="AA48" i="22" s="1"/>
  <c r="Y30" i="22"/>
  <c r="D33" i="22"/>
  <c r="D34" i="22"/>
  <c r="Y34" i="22"/>
  <c r="D37" i="22"/>
  <c r="E39" i="22"/>
  <c r="J40" i="22" a="1"/>
  <c r="J40" i="22" s="1"/>
  <c r="X40" i="22" s="1"/>
  <c r="Y43" i="22"/>
  <c r="E43" i="22"/>
  <c r="D43" i="22"/>
  <c r="J43" i="22" a="1"/>
  <c r="J43" i="22" s="1"/>
  <c r="X43" i="22" s="1"/>
  <c r="N43" i="22" s="1" a="1"/>
  <c r="N43" i="22" s="1"/>
  <c r="AA43" i="22" s="1"/>
  <c r="I44" i="22" a="1"/>
  <c r="I44" i="22" s="1"/>
  <c r="Y52" i="22"/>
  <c r="E52" i="22"/>
  <c r="D52" i="22"/>
  <c r="J52" i="22" a="1"/>
  <c r="J52" i="22" s="1"/>
  <c r="X52" i="22" s="1"/>
  <c r="Y55" i="22"/>
  <c r="E55" i="22"/>
  <c r="D55" i="22"/>
  <c r="J55" i="22" a="1"/>
  <c r="J55" i="22" s="1"/>
  <c r="X55" i="22" s="1"/>
  <c r="N55" i="22" s="1" a="1"/>
  <c r="N55" i="22" s="1"/>
  <c r="AA55" i="22" s="1"/>
  <c r="E33" i="22"/>
  <c r="D36" i="22"/>
  <c r="Y36" i="22"/>
  <c r="W38" i="22"/>
  <c r="S41" i="22"/>
  <c r="N45" i="22" a="1"/>
  <c r="N45" i="22" s="1"/>
  <c r="AA45" i="22" s="1"/>
  <c r="N52" i="22" a="1"/>
  <c r="N52" i="22" s="1"/>
  <c r="AA52" i="22" s="1"/>
  <c r="N56" i="22" a="1"/>
  <c r="N56" i="22" s="1"/>
  <c r="AA56" i="22" s="1"/>
  <c r="T56" i="22" s="1"/>
  <c r="Y58" i="22"/>
  <c r="E58" i="22"/>
  <c r="D58" i="22"/>
  <c r="Y62" i="22"/>
  <c r="D31" i="22"/>
  <c r="Y31" i="22"/>
  <c r="E36" i="22"/>
  <c r="J37" i="22" a="1"/>
  <c r="J37" i="22" s="1"/>
  <c r="X37" i="22" s="1"/>
  <c r="N37" i="22" s="1" a="1"/>
  <c r="N37" i="22" s="1"/>
  <c r="AA37" i="22" s="1"/>
  <c r="Y49" i="22"/>
  <c r="E49" i="22"/>
  <c r="D49" i="22"/>
  <c r="J49" i="22" a="1"/>
  <c r="J49" i="22" s="1"/>
  <c r="X49" i="22" s="1"/>
  <c r="N49" i="22" s="1" a="1"/>
  <c r="N49" i="22" s="1"/>
  <c r="AA49" i="22" s="1"/>
  <c r="I50" i="22" a="1"/>
  <c r="I50" i="22" s="1"/>
  <c r="N58" i="22" a="1"/>
  <c r="N58" i="22" s="1"/>
  <c r="AA58" i="22" s="1"/>
  <c r="Y61" i="22"/>
  <c r="E61" i="22"/>
  <c r="D61" i="22"/>
  <c r="J53" i="22" a="1"/>
  <c r="J53" i="22" s="1"/>
  <c r="X53" i="22" s="1"/>
  <c r="N53" i="22" s="1" a="1"/>
  <c r="N53" i="22" s="1"/>
  <c r="AA53" i="22" s="1"/>
  <c r="J56" i="22" a="1"/>
  <c r="J56" i="22" s="1"/>
  <c r="X56" i="22" s="1"/>
  <c r="J59" i="22" a="1"/>
  <c r="J59" i="22" s="1"/>
  <c r="X59" i="22" s="1"/>
  <c r="J62" i="22" a="1"/>
  <c r="J62" i="22" s="1"/>
  <c r="X62" i="22" s="1"/>
  <c r="N62" i="22" s="1" a="1"/>
  <c r="N62" i="22" s="1"/>
  <c r="AA62" i="22" s="1"/>
  <c r="Y42" i="22"/>
  <c r="Y45" i="22"/>
  <c r="Y48" i="22"/>
  <c r="Y51" i="22"/>
  <c r="Y54" i="22"/>
  <c r="Y57" i="22"/>
  <c r="Y60" i="22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T35" i="22" l="1"/>
  <c r="S56" i="22"/>
  <c r="I56" i="18" a="1"/>
  <c r="I56" i="18" s="1"/>
  <c r="W56" i="18" s="1"/>
  <c r="I15" i="18" a="1"/>
  <c r="I15" i="18" s="1"/>
  <c r="W15" i="18" s="1"/>
  <c r="I14" i="18" a="1"/>
  <c r="I14" i="18" s="1"/>
  <c r="W14" i="18" s="1"/>
  <c r="S18" i="22"/>
  <c r="T18" i="22"/>
  <c r="T53" i="22"/>
  <c r="S53" i="22"/>
  <c r="T54" i="22"/>
  <c r="S54" i="22"/>
  <c r="S46" i="22"/>
  <c r="T46" i="22"/>
  <c r="N26" i="22" a="1"/>
  <c r="N26" i="22" s="1"/>
  <c r="AA26" i="22" s="1"/>
  <c r="T26" i="22" s="1"/>
  <c r="J32" i="22" a="1"/>
  <c r="J32" i="22" s="1"/>
  <c r="X32" i="22" s="1"/>
  <c r="N32" i="22" s="1" a="1"/>
  <c r="N32" i="22" s="1"/>
  <c r="AA32" i="22" s="1"/>
  <c r="T19" i="22"/>
  <c r="S19" i="22"/>
  <c r="T51" i="22"/>
  <c r="S51" i="22"/>
  <c r="S34" i="22"/>
  <c r="T34" i="22"/>
  <c r="T39" i="22"/>
  <c r="S39" i="22"/>
  <c r="S37" i="22"/>
  <c r="T37" i="22"/>
  <c r="N59" i="22" a="1"/>
  <c r="N59" i="22" s="1"/>
  <c r="AA59" i="22" s="1"/>
  <c r="T59" i="22" s="1"/>
  <c r="S16" i="22"/>
  <c r="T16" i="22"/>
  <c r="T24" i="22"/>
  <c r="S24" i="22"/>
  <c r="T48" i="22"/>
  <c r="S48" i="22"/>
  <c r="W50" i="22"/>
  <c r="Y50" i="22"/>
  <c r="W47" i="22"/>
  <c r="Y47" i="22"/>
  <c r="T21" i="22"/>
  <c r="S21" i="22"/>
  <c r="T28" i="22"/>
  <c r="S28" i="22"/>
  <c r="T13" i="22"/>
  <c r="S13" i="22"/>
  <c r="J17" i="22" a="1"/>
  <c r="J17" i="22" s="1"/>
  <c r="X17" i="22" s="1"/>
  <c r="N17" i="22" s="1" a="1"/>
  <c r="N17" i="22" s="1"/>
  <c r="AA17" i="22" s="1"/>
  <c r="S49" i="22"/>
  <c r="T49" i="22"/>
  <c r="S58" i="22"/>
  <c r="T58" i="22"/>
  <c r="T45" i="22"/>
  <c r="S45" i="22"/>
  <c r="S52" i="22"/>
  <c r="T52" i="22"/>
  <c r="T15" i="22"/>
  <c r="S15" i="22"/>
  <c r="S25" i="22"/>
  <c r="J29" i="22" a="1"/>
  <c r="J29" i="22" s="1"/>
  <c r="X29" i="22" s="1"/>
  <c r="N29" i="22" s="1" a="1"/>
  <c r="N29" i="22" s="1"/>
  <c r="AA29" i="22" s="1"/>
  <c r="J26" i="22" a="1"/>
  <c r="J26" i="22" s="1"/>
  <c r="X26" i="22" s="1"/>
  <c r="T31" i="22"/>
  <c r="S31" i="22"/>
  <c r="S43" i="22"/>
  <c r="T43" i="22"/>
  <c r="T33" i="22"/>
  <c r="S33" i="22"/>
  <c r="T60" i="22"/>
  <c r="S60" i="22"/>
  <c r="T42" i="22"/>
  <c r="S42" i="22"/>
  <c r="N38" i="22" a="1"/>
  <c r="N38" i="22" s="1"/>
  <c r="AA38" i="22" s="1"/>
  <c r="J38" i="22" a="1"/>
  <c r="J38" i="22" s="1"/>
  <c r="X38" i="22" s="1"/>
  <c r="T30" i="22"/>
  <c r="S30" i="22"/>
  <c r="N23" i="22" a="1"/>
  <c r="N23" i="22" s="1"/>
  <c r="AA23" i="22" s="1"/>
  <c r="T23" i="22" s="1"/>
  <c r="S40" i="22"/>
  <c r="T40" i="22"/>
  <c r="T22" i="22"/>
  <c r="S22" i="22"/>
  <c r="N20" i="22" a="1"/>
  <c r="N20" i="22" s="1"/>
  <c r="AA20" i="22" s="1"/>
  <c r="S20" i="22" s="1"/>
  <c r="J14" i="22" a="1"/>
  <c r="J14" i="22" s="1"/>
  <c r="X14" i="22" s="1"/>
  <c r="N14" i="22" s="1" a="1"/>
  <c r="N14" i="22" s="1"/>
  <c r="AA14" i="22" s="1"/>
  <c r="T57" i="22"/>
  <c r="S57" i="22"/>
  <c r="S61" i="22"/>
  <c r="T61" i="22"/>
  <c r="T62" i="22"/>
  <c r="S62" i="22"/>
  <c r="T36" i="22"/>
  <c r="S36" i="22"/>
  <c r="S55" i="22"/>
  <c r="T55" i="22"/>
  <c r="W44" i="22"/>
  <c r="Y44" i="22"/>
  <c r="S59" i="22" l="1"/>
  <c r="S26" i="22"/>
  <c r="J14" i="18" a="1"/>
  <c r="J14" i="18" s="1"/>
  <c r="X14" i="18" s="1"/>
  <c r="N14" i="18" s="1" a="1"/>
  <c r="N14" i="18" s="1"/>
  <c r="J15" i="18" a="1"/>
  <c r="J15" i="18" s="1"/>
  <c r="X15" i="18" s="1"/>
  <c r="N15" i="18" s="1" a="1"/>
  <c r="N15" i="18" s="1"/>
  <c r="T29" i="22"/>
  <c r="S29" i="22"/>
  <c r="S17" i="22"/>
  <c r="T17" i="22"/>
  <c r="T32" i="22"/>
  <c r="S32" i="22"/>
  <c r="S14" i="22"/>
  <c r="T14" i="22"/>
  <c r="S23" i="22"/>
  <c r="T38" i="22"/>
  <c r="S38" i="22"/>
  <c r="Y63" i="22"/>
  <c r="J47" i="22" a="1"/>
  <c r="J47" i="22" s="1"/>
  <c r="X47" i="22" s="1"/>
  <c r="N47" i="22" s="1" a="1"/>
  <c r="N47" i="22" s="1"/>
  <c r="AA47" i="22" s="1"/>
  <c r="T20" i="22"/>
  <c r="J50" i="22" a="1"/>
  <c r="J50" i="22" s="1"/>
  <c r="X50" i="22" s="1"/>
  <c r="N50" i="22" s="1" a="1"/>
  <c r="N50" i="22" s="1"/>
  <c r="AA50" i="22" s="1"/>
  <c r="J44" i="22" a="1"/>
  <c r="J44" i="22" s="1"/>
  <c r="X44" i="22" s="1"/>
  <c r="N44" i="22" s="1" a="1"/>
  <c r="N44" i="22" s="1"/>
  <c r="AA44" i="22" s="1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V13" i="18"/>
  <c r="I13" i="18" l="1" a="1"/>
  <c r="I13" i="18" s="1"/>
  <c r="W13" i="18" s="1"/>
  <c r="S44" i="22"/>
  <c r="AA63" i="22"/>
  <c r="T44" i="22"/>
  <c r="T47" i="22"/>
  <c r="S47" i="22"/>
  <c r="T50" i="22"/>
  <c r="S50" i="22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13" i="18"/>
  <c r="J13" i="18" l="1" a="1"/>
  <c r="J13" i="18" s="1"/>
  <c r="X13" i="18" s="1"/>
  <c r="N13" i="18" s="1" a="1"/>
  <c r="N13" i="18" s="1"/>
  <c r="S6" i="18"/>
  <c r="R6" i="18" l="1"/>
  <c r="K6" i="18" l="1"/>
  <c r="J6" i="18"/>
  <c r="B14" i="18"/>
  <c r="Y14" i="18" s="1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13" i="18"/>
  <c r="Y13" i="18" s="1"/>
  <c r="G4" i="18"/>
  <c r="P6" i="18" l="1"/>
  <c r="G6" i="18" l="1"/>
  <c r="H6" i="18"/>
  <c r="I6" i="18"/>
  <c r="L6" i="18"/>
  <c r="M6" i="18"/>
  <c r="N6" i="18"/>
  <c r="O6" i="18"/>
  <c r="Q6" i="18"/>
  <c r="F6" i="18"/>
  <c r="C6" i="18"/>
  <c r="B6" i="18"/>
  <c r="AA15" i="18" l="1"/>
  <c r="AA16" i="18"/>
  <c r="AA18" i="18"/>
  <c r="AA21" i="18"/>
  <c r="AA22" i="18"/>
  <c r="AA24" i="18"/>
  <c r="AA27" i="18"/>
  <c r="AA28" i="18"/>
  <c r="AA30" i="18"/>
  <c r="AA33" i="18"/>
  <c r="AA34" i="18"/>
  <c r="AA36" i="18"/>
  <c r="AA39" i="18"/>
  <c r="AA40" i="18"/>
  <c r="AA42" i="18"/>
  <c r="AA45" i="18"/>
  <c r="AA46" i="18"/>
  <c r="AA48" i="18"/>
  <c r="AA51" i="18"/>
  <c r="AA52" i="18"/>
  <c r="AA54" i="18"/>
  <c r="AA14" i="18"/>
  <c r="AA17" i="18"/>
  <c r="AA19" i="18"/>
  <c r="AA20" i="18"/>
  <c r="AA23" i="18"/>
  <c r="AA25" i="18"/>
  <c r="AA26" i="18"/>
  <c r="AA29" i="18"/>
  <c r="AA31" i="18"/>
  <c r="AA32" i="18"/>
  <c r="AA35" i="18"/>
  <c r="AA37" i="18"/>
  <c r="AA38" i="18"/>
  <c r="AA41" i="18"/>
  <c r="AA43" i="18"/>
  <c r="AA44" i="18"/>
  <c r="AA47" i="18"/>
  <c r="AA49" i="18"/>
  <c r="AA50" i="18"/>
  <c r="AA53" i="18"/>
  <c r="AA55" i="18"/>
  <c r="AA56" i="18"/>
  <c r="AA57" i="18"/>
  <c r="AA58" i="18"/>
  <c r="AA59" i="18"/>
  <c r="AA60" i="18"/>
  <c r="AA61" i="18"/>
  <c r="AA62" i="18"/>
  <c r="AA13" i="18"/>
  <c r="AA63" i="18" l="1"/>
  <c r="Y63" i="18"/>
  <c r="A14" i="18" l="1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13" i="18"/>
  <c r="Z62" i="18" l="1"/>
  <c r="E62" i="18"/>
  <c r="D62" i="18"/>
  <c r="Z61" i="18"/>
  <c r="E61" i="18"/>
  <c r="D61" i="18"/>
  <c r="Z60" i="18"/>
  <c r="E60" i="18"/>
  <c r="D60" i="18"/>
  <c r="Z59" i="18"/>
  <c r="E59" i="18"/>
  <c r="D59" i="18"/>
  <c r="Z58" i="18"/>
  <c r="E58" i="18"/>
  <c r="D58" i="18"/>
  <c r="Z57" i="18"/>
  <c r="E57" i="18"/>
  <c r="D57" i="18"/>
  <c r="Z56" i="18"/>
  <c r="E56" i="18"/>
  <c r="D56" i="18"/>
  <c r="Z55" i="18"/>
  <c r="E55" i="18"/>
  <c r="D55" i="18"/>
  <c r="Z54" i="18"/>
  <c r="E54" i="18"/>
  <c r="D54" i="18"/>
  <c r="Z53" i="18"/>
  <c r="E53" i="18"/>
  <c r="D53" i="18"/>
  <c r="Z52" i="18"/>
  <c r="E52" i="18"/>
  <c r="D52" i="18"/>
  <c r="Z51" i="18"/>
  <c r="E51" i="18"/>
  <c r="D51" i="18"/>
  <c r="Z50" i="18"/>
  <c r="E50" i="18"/>
  <c r="D50" i="18"/>
  <c r="Z49" i="18"/>
  <c r="E49" i="18"/>
  <c r="D49" i="18"/>
  <c r="Z48" i="18"/>
  <c r="E48" i="18"/>
  <c r="D48" i="18"/>
  <c r="Z47" i="18"/>
  <c r="E47" i="18"/>
  <c r="D47" i="18"/>
  <c r="Z46" i="18"/>
  <c r="E46" i="18"/>
  <c r="D46" i="18"/>
  <c r="Z45" i="18"/>
  <c r="E45" i="18"/>
  <c r="D45" i="18"/>
  <c r="Z44" i="18"/>
  <c r="E44" i="18"/>
  <c r="D44" i="18"/>
  <c r="Z43" i="18"/>
  <c r="E43" i="18"/>
  <c r="D43" i="18"/>
  <c r="Z42" i="18"/>
  <c r="E42" i="18"/>
  <c r="D42" i="18"/>
  <c r="Z41" i="18"/>
  <c r="E41" i="18"/>
  <c r="D41" i="18"/>
  <c r="Z40" i="18"/>
  <c r="E40" i="18"/>
  <c r="D40" i="18"/>
  <c r="Z39" i="18"/>
  <c r="E39" i="18"/>
  <c r="D39" i="18"/>
  <c r="Z38" i="18"/>
  <c r="E38" i="18"/>
  <c r="D38" i="18"/>
  <c r="Z37" i="18"/>
  <c r="E37" i="18"/>
  <c r="D37" i="18"/>
  <c r="Z36" i="18"/>
  <c r="E36" i="18"/>
  <c r="D36" i="18"/>
  <c r="Z35" i="18"/>
  <c r="E35" i="18"/>
  <c r="D35" i="18"/>
  <c r="Z34" i="18"/>
  <c r="E34" i="18"/>
  <c r="D34" i="18"/>
  <c r="Z33" i="18"/>
  <c r="E33" i="18"/>
  <c r="D33" i="18"/>
  <c r="Z32" i="18"/>
  <c r="E32" i="18"/>
  <c r="D32" i="18"/>
  <c r="Z31" i="18"/>
  <c r="E31" i="18"/>
  <c r="D31" i="18"/>
  <c r="Z30" i="18"/>
  <c r="E30" i="18"/>
  <c r="D30" i="18"/>
  <c r="Z29" i="18"/>
  <c r="E29" i="18"/>
  <c r="D29" i="18"/>
  <c r="Z28" i="18"/>
  <c r="E28" i="18"/>
  <c r="D28" i="18"/>
  <c r="Z27" i="18"/>
  <c r="E27" i="18"/>
  <c r="D27" i="18"/>
  <c r="Z26" i="18"/>
  <c r="E26" i="18"/>
  <c r="D26" i="18"/>
  <c r="Z25" i="18"/>
  <c r="E25" i="18"/>
  <c r="D25" i="18"/>
  <c r="Z24" i="18"/>
  <c r="E24" i="18"/>
  <c r="D24" i="18"/>
  <c r="Z23" i="18"/>
  <c r="E23" i="18"/>
  <c r="D23" i="18"/>
  <c r="Z22" i="18"/>
  <c r="E22" i="18"/>
  <c r="D22" i="18"/>
  <c r="Z21" i="18"/>
  <c r="E21" i="18"/>
  <c r="D21" i="18"/>
  <c r="Z20" i="18"/>
  <c r="E20" i="18"/>
  <c r="D20" i="18"/>
  <c r="Z19" i="18"/>
  <c r="E19" i="18"/>
  <c r="D19" i="18"/>
  <c r="Z18" i="18"/>
  <c r="E18" i="18"/>
  <c r="D18" i="18"/>
  <c r="Z17" i="18"/>
  <c r="E17" i="18"/>
  <c r="D17" i="18"/>
  <c r="Z16" i="18"/>
  <c r="E16" i="18"/>
  <c r="D16" i="18"/>
  <c r="Z15" i="18"/>
  <c r="E15" i="18"/>
  <c r="D15" i="18"/>
  <c r="Z14" i="18"/>
  <c r="E14" i="18"/>
  <c r="D14" i="18"/>
  <c r="Z13" i="18"/>
  <c r="E13" i="18"/>
  <c r="D13" i="18"/>
  <c r="Z63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<sst xmlns="http://schemas.openxmlformats.org/spreadsheetml/2006/main" count="215" uniqueCount="90">
  <si>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</si>
  <si>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</si>
  <si>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</si>
  <si>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</si>
  <si>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</si>
  <si>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</si>
  <si>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</si>
  <si>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</si>
  <si>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</si>
  <si>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</si>
  <si>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</si>
  <si>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</si>
  <si>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種別
※プルダウン選択</t>
    <rPh sb="0" eb="2">
      <t>シュベツ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</si>
  <si>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</si>
  <si>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</si>
  <si>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</si>
  <si>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</si>
  <si>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</si>
  <si>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</si>
  <si>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</si>
  <si>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</si>
  <si>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</si>
  <si>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</si>
  <si>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加熱能力（kW）</t>
    <rPh sb="0" eb="2">
      <t>カネツ</t>
    </rPh>
    <rPh sb="2" eb="4">
      <t>ノウリョク</t>
    </rPh>
    <phoneticPr fontId="18"/>
  </si>
  <si>
    <t>消費電力（kW）</t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</si>
  <si>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</si>
  <si>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</si>
  <si>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</si>
  <si>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</si>
  <si>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</si>
  <si>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</si>
  <si>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</si>
  <si>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</si>
  <si>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</si>
  <si>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</si>
  <si>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基準値
（COP）</t>
    <phoneticPr fontId="18"/>
  </si>
  <si>
    <t>性能値
（COP）</t>
    <rPh sb="0" eb="2">
      <t>セイノウ</t>
    </rPh>
    <rPh sb="2" eb="3">
      <t>チ</t>
    </rPh>
    <phoneticPr fontId="18"/>
  </si>
  <si>
    <t>性能値（COP）：</t>
    <rPh sb="0" eb="2">
      <t>セイノウ</t>
    </rPh>
    <rPh sb="2" eb="3">
      <t>チ</t>
    </rPh>
    <phoneticPr fontId="18"/>
  </si>
  <si>
    <t>大項目</t>
    <rPh sb="0" eb="3">
      <t>ダイコウモク</t>
    </rPh>
    <phoneticPr fontId="18"/>
  </si>
  <si>
    <t>小項目</t>
    <rPh sb="0" eb="3">
      <t>ショウコウモク</t>
    </rPh>
    <phoneticPr fontId="18"/>
  </si>
  <si>
    <t>熱風ヒートポンプ</t>
    <rPh sb="0" eb="2">
      <t>ネップウ</t>
    </rPh>
    <phoneticPr fontId="18"/>
  </si>
  <si>
    <t>希望小売価格
（万円）</t>
    <rPh sb="0" eb="6">
      <t>キボウコウリカカク</t>
    </rPh>
    <rPh sb="8" eb="10">
      <t>マンエン</t>
    </rPh>
    <phoneticPr fontId="18"/>
  </si>
  <si>
    <t>【製品型番登録申請についてのお願い】
・製品型番登録要領をよくご確認のうえで、製品型番登録申請を行ってください。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・本ファイル内「基準値」シートを参照いただき、基準値を満たす型番の記入をお願いいたします。
※基準値を満たしていない場合は行が赤く表示されます。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0" eb="42">
      <t>セイヒン</t>
    </rPh>
    <rPh sb="63" eb="65">
      <t>ヒョウジ</t>
    </rPh>
    <rPh sb="65" eb="66">
      <t>ラン</t>
    </rPh>
    <rPh sb="67" eb="68">
      <t>カク</t>
    </rPh>
    <rPh sb="68" eb="70">
      <t>コウモク</t>
    </rPh>
    <rPh sb="74" eb="76">
      <t>ヒョウジ</t>
    </rPh>
    <rPh sb="83" eb="85">
      <t>カクニン</t>
    </rPh>
    <rPh sb="89" eb="90">
      <t>ホン</t>
    </rPh>
    <rPh sb="94" eb="96">
      <t>テイシュツ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</si>
  <si>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</si>
  <si>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産業用ヒートポンプ（熱風ヒートポンプ）</t>
    <rPh sb="0" eb="3">
      <t>サンギョウヨウ</t>
    </rPh>
    <rPh sb="10" eb="12">
      <t>ネップウ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</si>
  <si>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</si>
  <si>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</si>
  <si>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熱源／方式
※プルダウン選択</t>
    <rPh sb="0" eb="2">
      <t>ネツゲン</t>
    </rPh>
    <rPh sb="3" eb="5">
      <t>ホウシキ</t>
    </rPh>
    <phoneticPr fontId="18"/>
  </si>
  <si>
    <t>測定条件②</t>
    <phoneticPr fontId="18"/>
  </si>
  <si>
    <t>空気熱源／一過式</t>
    <rPh sb="0" eb="2">
      <t>クウキ</t>
    </rPh>
    <rPh sb="2" eb="4">
      <t>ネツゲン</t>
    </rPh>
    <rPh sb="5" eb="8">
      <t>イッカシキ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</si>
  <si>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</si>
  <si>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</si>
  <si>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中項目</t>
    <rPh sb="0" eb="1">
      <t>チュウ</t>
    </rPh>
    <rPh sb="1" eb="3">
      <t>コウモク</t>
    </rPh>
    <phoneticPr fontId="18"/>
  </si>
  <si>
    <t>熱風供給温度：80℃以上～100℃未満
空気入口温度：20℃</t>
    <rPh sb="0" eb="2">
      <t>ネップウ</t>
    </rPh>
    <rPh sb="2" eb="4">
      <t>キョウキュウ</t>
    </rPh>
    <rPh sb="4" eb="6">
      <t>オンド</t>
    </rPh>
    <rPh sb="10" eb="12">
      <t>イジョウ</t>
    </rPh>
    <rPh sb="17" eb="19">
      <t>ミマン</t>
    </rPh>
    <rPh sb="20" eb="22">
      <t>クウキ</t>
    </rPh>
    <rPh sb="22" eb="24">
      <t>イリグチ</t>
    </rPh>
    <rPh sb="24" eb="26">
      <t>オンド</t>
    </rPh>
    <phoneticPr fontId="18"/>
  </si>
  <si>
    <t>熱源水入口温度：30℃
熱源水入出口温度差：5℃</t>
    <rPh sb="0" eb="3">
      <t>ネツゲンスイ</t>
    </rPh>
    <rPh sb="3" eb="5">
      <t>イリグチ</t>
    </rPh>
    <rPh sb="5" eb="7">
      <t>オンド</t>
    </rPh>
    <rPh sb="12" eb="14">
      <t>ネツゲン</t>
    </rPh>
    <rPh sb="14" eb="15">
      <t>スイ</t>
    </rPh>
    <rPh sb="15" eb="16">
      <t>ハイ</t>
    </rPh>
    <rPh sb="16" eb="18">
      <t>デグチ</t>
    </rPh>
    <rPh sb="18" eb="20">
      <t>オンド</t>
    </rPh>
    <rPh sb="20" eb="21">
      <t>サ</t>
    </rPh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</si>
  <si>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</si>
  <si>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</si>
  <si>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</si>
  <si>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空気熱源／一過式</t>
    <rPh sb="0" eb="2">
      <t>クウキ</t>
    </rPh>
    <rPh sb="2" eb="4">
      <t>ネツゲン</t>
    </rPh>
    <rPh sb="5" eb="7">
      <t>イッカ</t>
    </rPh>
    <rPh sb="7" eb="8">
      <t>シキ</t>
    </rPh>
    <phoneticPr fontId="18"/>
  </si>
  <si>
    <t>非表示項目</t>
    <phoneticPr fontId="18"/>
  </si>
  <si>
    <t>自動表示</t>
    <phoneticPr fontId="18"/>
  </si>
  <si>
    <t>最終更新日</t>
    <rPh sb="0" eb="2">
      <t>サイシュウ</t>
    </rPh>
    <rPh sb="2" eb="5">
      <t>コウシンビ</t>
    </rPh>
    <phoneticPr fontId="18"/>
  </si>
  <si>
    <t>※項番17⇒掛かり増し経費について、加熱能力1kWあたりの金額を記載する予定です（最高出口温度になる可能性有）。</t>
    <rPh sb="1" eb="3">
      <t>コウバン</t>
    </rPh>
    <rPh sb="6" eb="7">
      <t>カ</t>
    </rPh>
    <rPh sb="9" eb="10">
      <t>マ</t>
    </rPh>
    <rPh sb="11" eb="13">
      <t>ケイヒ</t>
    </rPh>
    <rPh sb="18" eb="22">
      <t>カネツノウリョク</t>
    </rPh>
    <rPh sb="29" eb="31">
      <t>キンガク</t>
    </rPh>
    <rPh sb="32" eb="34">
      <t>キサイ</t>
    </rPh>
    <rPh sb="36" eb="38">
      <t>ヨテイ</t>
    </rPh>
    <rPh sb="41" eb="47">
      <t>サイコウデグチオンド</t>
    </rPh>
    <rPh sb="50" eb="54">
      <t>カノウセイアリ</t>
    </rPh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</si>
  <si>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</si>
  <si>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</si>
  <si>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※項番6，7，8、12⇒水熱源／循環式の基準が未確定（現状nullで返される状態にしている）。</t>
    <rPh sb="20" eb="22">
      <t>キジュン</t>
    </rPh>
    <rPh sb="23" eb="26">
      <t>ミカクテイ</t>
    </rPh>
    <rPh sb="27" eb="29">
      <t>ゲンジョウ</t>
    </rPh>
    <rPh sb="34" eb="35">
      <t>カエ</t>
    </rPh>
    <rPh sb="38" eb="40">
      <t>ジョウタイ</t>
    </rPh>
    <phoneticPr fontId="18"/>
  </si>
  <si>
    <t>測定条件①
判定</t>
    <rPh sb="0" eb="4">
      <t>ソクテイジョウケン</t>
    </rPh>
    <rPh sb="6" eb="8">
      <t>ハンテイ</t>
    </rPh>
    <phoneticPr fontId="18"/>
  </si>
  <si>
    <t>測定条件②
判定</t>
    <rPh sb="0" eb="4">
      <t>ソクテイジョウケン</t>
    </rPh>
    <rPh sb="6" eb="8">
      <t>ハンテイ</t>
    </rPh>
    <phoneticPr fontId="18"/>
  </si>
  <si>
    <t>熱源/方式</t>
    <rPh sb="0" eb="2">
      <t>ネツゲン</t>
    </rPh>
    <rPh sb="3" eb="5">
      <t>ホウシキ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</si>
  <si>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</si>
  <si>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</si>
  <si>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</si>
  <si>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</si>
  <si>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</si>
  <si>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令和２年度補正予算
産業・業務部門における高効率ヒートポンプ導入促進事業費補助金の
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1" eb="143">
      <t>セイヒン</t>
    </rPh>
    <rPh sb="148" eb="151">
      <t>シヨウショ</t>
    </rPh>
    <rPh sb="151" eb="152">
      <t>トウ</t>
    </rPh>
    <phoneticPr fontId="18"/>
  </si>
  <si>
    <t>最高供給温度（℃）</t>
    <rPh sb="0" eb="2">
      <t>サイコウ</t>
    </rPh>
    <rPh sb="2" eb="4">
      <t>キョウキュウ</t>
    </rPh>
    <rPh sb="4" eb="6">
      <t>オンド</t>
    </rPh>
    <phoneticPr fontId="18"/>
  </si>
  <si>
    <t>最高供給温度（℃）</t>
    <phoneticPr fontId="18"/>
  </si>
  <si>
    <t>○○○株式会社</t>
  </si>
  <si>
    <t>○○○株式会社</t>
    <phoneticPr fontId="18"/>
  </si>
  <si>
    <t>マルマルマル</t>
  </si>
  <si>
    <t>マルマルマル</t>
    <phoneticPr fontId="18"/>
  </si>
  <si>
    <t>ss-kataban@sii.or.jp</t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</si>
  <si>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</si>
  <si>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</si>
  <si>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熱風供給温度：60℃
空気入口温度：50℃</t>
    <phoneticPr fontId="18"/>
  </si>
  <si>
    <t>外気温度 管球温度：25℃DB
相対温度：70RH％</t>
  </si>
  <si>
    <t>標準省エネ量（kl）</t>
    <rPh sb="0" eb="2">
      <t>ヒョウジュン</t>
    </rPh>
    <rPh sb="2" eb="3">
      <t>ショウ</t>
    </rPh>
    <rPh sb="5" eb="6">
      <t>リョウ</t>
    </rPh>
    <phoneticPr fontId="18"/>
  </si>
  <si>
    <t>[外気条件]
乾球温度：25℃DB
相対温度：70RH％</t>
    <rPh sb="3" eb="5">
      <t>ジョウケン</t>
    </rPh>
    <phoneticPr fontId="18"/>
  </si>
  <si>
    <t>※COP：測定条件における（加熱能力）/（消費電力）</t>
  </si>
  <si>
    <t>Ver01.00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</si>
</sst>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;\-0;;@"/>
    <numFmt numFmtId="178" formatCode="0.000"/>
    <numFmt numFmtId="179" formatCode="0_);[Red]\(0\)"/>
    <numFmt numFmtId="180" formatCode="0.00_);[Red]\(0.00\)"/>
  </numFmts>
  <fonts count="6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2" xfId="169" applyFont="1" applyFill="1" applyBorder="1" applyAlignment="1" applyProtection="1">
      <alignment horizontal="center" vertical="center"/>
    </xf>
    <xf numFmtId="0" fontId="51" fillId="42" borderId="24" xfId="169" applyFont="1" applyFill="1" applyBorder="1" applyAlignment="1" applyProtection="1">
      <alignment horizontal="center" vertical="center" wrapText="1"/>
    </xf>
    <xf numFmtId="0" fontId="51" fillId="41" borderId="24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9" xfId="169" applyFont="1" applyFill="1" applyBorder="1" applyAlignment="1" applyProtection="1">
      <alignment horizontal="center" vertical="center" shrinkToFit="1"/>
      <protection locked="0"/>
    </xf>
    <xf numFmtId="177" fontId="52" fillId="33" borderId="29" xfId="102" applyNumberFormat="1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42" borderId="36" xfId="169" applyFont="1" applyFill="1" applyBorder="1" applyAlignment="1" applyProtection="1">
      <alignment horizontal="center" vertical="center"/>
    </xf>
    <xf numFmtId="0" fontId="52" fillId="34" borderId="29" xfId="169" applyFont="1" applyFill="1" applyBorder="1" applyAlignment="1" applyProtection="1">
      <alignment horizontal="center" vertical="center"/>
    </xf>
    <xf numFmtId="0" fontId="52" fillId="33" borderId="29" xfId="169" applyFont="1" applyFill="1" applyBorder="1" applyAlignment="1" applyProtection="1">
      <alignment horizontal="center" vertical="center"/>
    </xf>
    <xf numFmtId="0" fontId="52" fillId="35" borderId="29" xfId="169" applyFont="1" applyFill="1" applyBorder="1" applyAlignment="1" applyProtection="1">
      <alignment horizontal="center" vertical="center"/>
    </xf>
    <xf numFmtId="0" fontId="44" fillId="0" borderId="37" xfId="169" applyFont="1" applyFill="1" applyBorder="1" applyAlignment="1">
      <alignment vertical="center"/>
    </xf>
    <xf numFmtId="0" fontId="48" fillId="37" borderId="10" xfId="169" applyFont="1" applyFill="1" applyBorder="1" applyAlignment="1">
      <alignment horizontal="center" vertical="center"/>
    </xf>
    <xf numFmtId="0" fontId="48" fillId="0" borderId="0" xfId="169" applyFont="1" applyFill="1" applyBorder="1" applyAlignment="1">
      <alignment vertical="center"/>
    </xf>
    <xf numFmtId="0" fontId="43" fillId="0" borderId="0" xfId="169" applyFont="1" applyFill="1" applyBorder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50" fillId="38" borderId="24" xfId="169" applyFont="1" applyFill="1" applyBorder="1" applyAlignment="1" applyProtection="1">
      <alignment horizontal="center" vertical="center"/>
    </xf>
    <xf numFmtId="0" fontId="50" fillId="38" borderId="27" xfId="169" applyFont="1" applyFill="1" applyBorder="1" applyAlignment="1" applyProtection="1">
      <alignment horizontal="center" vertical="center" wrapText="1"/>
    </xf>
    <xf numFmtId="0" fontId="42" fillId="0" borderId="0" xfId="169" applyFont="1" applyAlignment="1">
      <alignment horizontal="right" vertical="center"/>
    </xf>
    <xf numFmtId="0" fontId="45" fillId="0" borderId="0" xfId="0" applyFont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>
      <alignment vertical="center" wrapText="1"/>
    </xf>
    <xf numFmtId="0" fontId="56" fillId="0" borderId="0" xfId="169" applyFont="1" applyFill="1" applyBorder="1" applyAlignment="1" applyProtection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  <protection locked="0"/>
    </xf>
    <xf numFmtId="0" fontId="53" fillId="0" borderId="0" xfId="169" applyFont="1" applyFill="1" applyAlignment="1">
      <alignment horizontal="center" vertical="center"/>
    </xf>
    <xf numFmtId="38" fontId="51" fillId="41" borderId="10" xfId="177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  <protection locked="0"/>
    </xf>
    <xf numFmtId="0" fontId="51" fillId="41" borderId="10" xfId="102" applyNumberFormat="1" applyFont="1" applyFill="1" applyBorder="1" applyAlignment="1" applyProtection="1">
      <alignment horizontal="left" vertical="center" shrinkToFi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7" borderId="23" xfId="169" applyFont="1" applyFill="1" applyBorder="1" applyAlignment="1" applyProtection="1">
      <alignment horizontal="center" vertical="center"/>
    </xf>
    <xf numFmtId="0" fontId="51" fillId="37" borderId="31" xfId="169" applyFont="1" applyFill="1" applyBorder="1" applyAlignment="1" applyProtection="1">
      <alignment horizontal="center" vertical="center"/>
    </xf>
    <xf numFmtId="0" fontId="51" fillId="36" borderId="23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1" fillId="37" borderId="25" xfId="169" applyFont="1" applyFill="1" applyBorder="1" applyAlignment="1" applyProtection="1">
      <alignment horizontal="center" vertical="center"/>
    </xf>
    <xf numFmtId="0" fontId="53" fillId="0" borderId="0" xfId="169" applyFont="1" applyAlignment="1">
      <alignment horizontal="center" vertical="center" wrapText="1"/>
    </xf>
    <xf numFmtId="0" fontId="53" fillId="43" borderId="0" xfId="169" applyFont="1" applyFill="1" applyAlignment="1">
      <alignment horizontal="center" vertical="center" wrapText="1"/>
    </xf>
    <xf numFmtId="176" fontId="51" fillId="41" borderId="10" xfId="102" applyNumberFormat="1" applyFont="1" applyFill="1" applyBorder="1" applyAlignment="1" applyProtection="1">
      <alignment horizontal="center" vertical="center" wrapText="1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7" fillId="0" borderId="0" xfId="169" applyFont="1">
      <alignment vertical="center"/>
    </xf>
    <xf numFmtId="0" fontId="51" fillId="39" borderId="10" xfId="102" applyNumberFormat="1" applyFont="1" applyFill="1" applyBorder="1" applyAlignment="1" applyProtection="1">
      <alignment horizontal="left" vertical="center" shrinkToFit="1"/>
    </xf>
    <xf numFmtId="0" fontId="42" fillId="45" borderId="0" xfId="169" applyFont="1" applyFill="1" applyAlignment="1">
      <alignment vertical="center"/>
    </xf>
    <xf numFmtId="0" fontId="42" fillId="45" borderId="0" xfId="169" applyFont="1" applyFill="1" applyAlignment="1">
      <alignment horizontal="right" vertical="center"/>
    </xf>
    <xf numFmtId="0" fontId="51" fillId="39" borderId="12" xfId="102" applyNumberFormat="1" applyFont="1" applyFill="1" applyBorder="1" applyAlignment="1" applyProtection="1">
      <alignment horizontal="left" vertical="center" shrinkToFit="1"/>
    </xf>
    <xf numFmtId="176" fontId="52" fillId="0" borderId="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28" xfId="169" applyFont="1" applyFill="1" applyBorder="1" applyAlignment="1" applyProtection="1">
      <alignment horizontal="center" vertical="center"/>
    </xf>
    <xf numFmtId="0" fontId="51" fillId="41" borderId="25" xfId="102" applyNumberFormat="1" applyFont="1" applyFill="1" applyBorder="1" applyAlignment="1" applyProtection="1">
      <alignment horizontal="left" vertical="center" shrinkToFit="1"/>
    </xf>
    <xf numFmtId="176" fontId="52" fillId="0" borderId="29" xfId="102" applyNumberFormat="1" applyFont="1" applyBorder="1" applyAlignment="1" applyProtection="1">
      <alignment horizontal="center" vertical="center" shrinkToFit="1"/>
      <protection locked="0"/>
    </xf>
    <xf numFmtId="38" fontId="52" fillId="0" borderId="29" xfId="177" applyFont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left" vertical="center" shrinkToFit="1"/>
      <protection locked="0"/>
    </xf>
    <xf numFmtId="0" fontId="45" fillId="39" borderId="0" xfId="0" applyFont="1" applyFill="1" applyAlignment="1">
      <alignment horizontal="center" vertical="center" wrapText="1"/>
    </xf>
    <xf numFmtId="0" fontId="45" fillId="0" borderId="0" xfId="169" quotePrefix="1" applyFont="1" applyAlignment="1" applyProtection="1">
      <alignment horizontal="center" vertical="center"/>
    </xf>
    <xf numFmtId="178" fontId="51" fillId="33" borderId="25" xfId="169" applyNumberFormat="1" applyFont="1" applyFill="1" applyBorder="1" applyAlignment="1" applyProtection="1">
      <alignment horizontal="center" vertical="center"/>
    </xf>
    <xf numFmtId="178" fontId="51" fillId="33" borderId="28" xfId="169" applyNumberFormat="1" applyFont="1" applyFill="1" applyBorder="1" applyAlignment="1" applyProtection="1">
      <alignment horizontal="center" vertical="center"/>
    </xf>
    <xf numFmtId="0" fontId="45" fillId="0" borderId="12" xfId="169" applyFont="1" applyBorder="1" applyAlignment="1" applyProtection="1">
      <alignment horizontal="center" vertical="center"/>
    </xf>
    <xf numFmtId="0" fontId="45" fillId="0" borderId="10" xfId="169" applyFont="1" applyBorder="1" applyAlignment="1" applyProtection="1">
      <alignment horizontal="center"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9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applyNumberFormat="1" applyFont="1" applyFill="1" applyBorder="1" applyAlignment="1" applyProtection="1">
      <alignment horizontal="center" vertical="center" shrinkToFit="1"/>
    </xf>
    <xf numFmtId="179" fontId="51" fillId="41" borderId="10" xfId="102" applyNumberFormat="1" applyFont="1" applyFill="1" applyBorder="1" applyAlignment="1" applyProtection="1">
      <alignment horizontal="center" vertical="center" shrinkToFit="1"/>
    </xf>
    <xf numFmtId="180" fontId="51" fillId="41" borderId="10" xfId="102" applyNumberFormat="1" applyFont="1" applyFill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  <protection locked="0"/>
    </xf>
    <xf numFmtId="180" fontId="52" fillId="0" borderId="29" xfId="102" applyNumberFormat="1" applyFont="1" applyBorder="1" applyAlignment="1" applyProtection="1">
      <alignment horizontal="center" vertical="center" shrinkToFit="1"/>
      <protection locked="0"/>
    </xf>
    <xf numFmtId="179" fontId="52" fillId="0" borderId="10" xfId="102" applyNumberFormat="1" applyFont="1" applyBorder="1" applyAlignment="1" applyProtection="1">
      <alignment horizontal="center" vertical="center" shrinkToFit="1"/>
      <protection locked="0"/>
    </xf>
    <xf numFmtId="179" fontId="52" fillId="0" borderId="29" xfId="102" applyNumberFormat="1" applyFont="1" applyBorder="1" applyAlignment="1" applyProtection="1">
      <alignment horizontal="center" vertical="center" shrinkToFit="1"/>
      <protection locked="0"/>
    </xf>
    <xf numFmtId="0" fontId="59" fillId="0" borderId="0" xfId="0" applyFont="1">
      <alignment vertical="center"/>
    </xf>
    <xf numFmtId="0" fontId="0" fillId="0" borderId="44" xfId="0" applyBorder="1">
      <alignment vertical="center"/>
    </xf>
    <xf numFmtId="0" fontId="32" fillId="0" borderId="10" xfId="0" applyFont="1" applyBorder="1">
      <alignment vertical="center"/>
    </xf>
    <xf numFmtId="0" fontId="58" fillId="37" borderId="10" xfId="178" applyFill="1" applyBorder="1" applyAlignment="1" applyProtection="1">
      <alignment vertical="center" wrapText="1"/>
    </xf>
    <xf numFmtId="0" fontId="32" fillId="37" borderId="10" xfId="0" applyFont="1" applyFill="1" applyBorder="1">
      <alignment vertical="center"/>
    </xf>
    <xf numFmtId="0" fontId="45" fillId="39" borderId="10" xfId="0" applyFont="1" applyFill="1" applyBorder="1" applyAlignment="1" applyProtection="1">
      <alignment horizontal="center" vertical="center" wrapText="1"/>
    </xf>
    <xf numFmtId="0" fontId="45" fillId="39" borderId="10" xfId="169" applyFont="1" applyFill="1" applyBorder="1" applyAlignment="1" applyProtection="1">
      <alignment horizontal="center" vertical="center" wrapText="1"/>
    </xf>
    <xf numFmtId="0" fontId="45" fillId="0" borderId="10" xfId="169" quotePrefix="1" applyFont="1" applyBorder="1" applyAlignment="1" applyProtection="1">
      <alignment horizontal="center" vertical="center"/>
    </xf>
    <xf numFmtId="0" fontId="45" fillId="0" borderId="10" xfId="0" applyFont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0" borderId="24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7" xfId="169" applyFont="1" applyBorder="1" applyAlignment="1" applyProtection="1">
      <alignment horizontal="center" vertical="center" shrinkToFit="1"/>
    </xf>
    <xf numFmtId="0" fontId="52" fillId="33" borderId="29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57" fillId="0" borderId="0" xfId="169" applyFont="1" applyProtection="1">
      <alignment vertical="center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48" fillId="37" borderId="10" xfId="169" applyFont="1" applyFill="1" applyBorder="1" applyAlignment="1" applyProtection="1">
      <alignment horizontal="center" vertical="center"/>
    </xf>
    <xf numFmtId="0" fontId="44" fillId="0" borderId="37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44" fillId="0" borderId="0" xfId="169" applyFont="1" applyBorder="1" applyAlignment="1" applyProtection="1">
      <alignment horizontal="center" vertical="center"/>
    </xf>
    <xf numFmtId="0" fontId="52" fillId="0" borderId="10" xfId="169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179" fontId="52" fillId="0" borderId="10" xfId="102" applyNumberFormat="1" applyFont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29" xfId="169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</xf>
    <xf numFmtId="176" fontId="52" fillId="0" borderId="29" xfId="102" applyNumberFormat="1" applyFont="1" applyBorder="1" applyAlignment="1" applyProtection="1">
      <alignment horizontal="center" vertical="center" shrinkToFit="1"/>
    </xf>
    <xf numFmtId="176" fontId="52" fillId="33" borderId="29" xfId="102" applyNumberFormat="1" applyFont="1" applyFill="1" applyBorder="1" applyAlignment="1" applyProtection="1">
      <alignment horizontal="center" vertical="center" wrapText="1" shrinkToFit="1"/>
    </xf>
    <xf numFmtId="176" fontId="52" fillId="33" borderId="29" xfId="102" quotePrefix="1" applyNumberFormat="1" applyFont="1" applyFill="1" applyBorder="1" applyAlignment="1" applyProtection="1">
      <alignment horizontal="center" vertical="center" wrapText="1" shrinkToFit="1"/>
    </xf>
    <xf numFmtId="179" fontId="52" fillId="0" borderId="29" xfId="102" applyNumberFormat="1" applyFont="1" applyBorder="1" applyAlignment="1" applyProtection="1">
      <alignment horizontal="center" vertical="center" shrinkToFit="1"/>
    </xf>
    <xf numFmtId="180" fontId="52" fillId="0" borderId="29" xfId="102" applyNumberFormat="1" applyFont="1" applyBorder="1" applyAlignment="1" applyProtection="1">
      <alignment horizontal="center" vertical="center" shrinkToFit="1"/>
    </xf>
    <xf numFmtId="38" fontId="52" fillId="0" borderId="29" xfId="177" applyFont="1" applyBorder="1" applyAlignment="1" applyProtection="1">
      <alignment horizontal="center" vertical="center" shrinkToFit="1"/>
    </xf>
    <xf numFmtId="0" fontId="52" fillId="0" borderId="29" xfId="102" applyNumberFormat="1" applyFont="1" applyBorder="1" applyAlignment="1" applyProtection="1">
      <alignment horizontal="left" vertical="center" shrinkToFit="1"/>
    </xf>
    <xf numFmtId="0" fontId="42" fillId="0" borderId="0" xfId="169" applyFont="1" applyAlignment="1" applyProtection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42" fillId="45" borderId="0" xfId="169" applyFont="1" applyFill="1" applyAlignment="1" applyProtection="1">
      <alignment vertical="center"/>
    </xf>
    <xf numFmtId="0" fontId="42" fillId="45" borderId="0" xfId="169" applyFont="1" applyFill="1" applyAlignment="1" applyProtection="1">
      <alignment horizontal="right" vertical="center"/>
    </xf>
    <xf numFmtId="0" fontId="52" fillId="37" borderId="34" xfId="0" applyFont="1" applyFill="1" applyBorder="1" applyAlignment="1" applyProtection="1">
      <alignment horizontal="center" vertical="center" wrapText="1"/>
    </xf>
    <xf numFmtId="0" fontId="52" fillId="37" borderId="16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37" borderId="42" xfId="0" applyFont="1" applyFill="1" applyBorder="1" applyAlignment="1" applyProtection="1">
      <alignment horizontal="center" vertical="center" wrapText="1"/>
    </xf>
    <xf numFmtId="0" fontId="52" fillId="37" borderId="43" xfId="0" applyFont="1" applyFill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 wrapText="1"/>
    </xf>
    <xf numFmtId="0" fontId="51" fillId="0" borderId="10" xfId="169" applyFont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2" fillId="0" borderId="32" xfId="169" applyFont="1" applyBorder="1" applyAlignment="1" applyProtection="1">
      <alignment horizontal="center" vertical="center"/>
    </xf>
    <xf numFmtId="0" fontId="52" fillId="0" borderId="33" xfId="169" applyFont="1" applyBorder="1" applyAlignment="1" applyProtection="1">
      <alignment horizontal="center" vertical="center"/>
    </xf>
    <xf numFmtId="0" fontId="52" fillId="36" borderId="16" xfId="169" applyFont="1" applyFill="1" applyBorder="1" applyAlignment="1" applyProtection="1">
      <alignment horizontal="center" vertical="center" wrapText="1"/>
    </xf>
    <xf numFmtId="0" fontId="52" fillId="36" borderId="16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16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1" fillId="36" borderId="34" xfId="169" applyFont="1" applyFill="1" applyBorder="1" applyAlignment="1" applyProtection="1">
      <alignment horizontal="center" vertical="center"/>
    </xf>
    <xf numFmtId="0" fontId="51" fillId="36" borderId="14" xfId="169" applyFont="1" applyFill="1" applyBorder="1" applyAlignment="1" applyProtection="1">
      <alignment horizontal="center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12" xfId="169" applyFont="1" applyFill="1" applyBorder="1" applyAlignment="1" applyProtection="1">
      <alignment horizontal="center" vertical="center"/>
    </xf>
    <xf numFmtId="0" fontId="46" fillId="44" borderId="11" xfId="169" applyFont="1" applyFill="1" applyBorder="1" applyAlignment="1" applyProtection="1">
      <alignment horizontal="center" vertical="center"/>
    </xf>
    <xf numFmtId="0" fontId="46" fillId="44" borderId="13" xfId="169" applyFont="1" applyFill="1" applyBorder="1" applyAlignment="1" applyProtection="1">
      <alignment horizontal="center" vertical="center"/>
    </xf>
    <xf numFmtId="0" fontId="46" fillId="44" borderId="12" xfId="169" applyFont="1" applyFill="1" applyBorder="1" applyAlignment="1" applyProtection="1">
      <alignment horizontal="center" vertical="center"/>
    </xf>
    <xf numFmtId="0" fontId="47" fillId="40" borderId="39" xfId="169" applyFont="1" applyFill="1" applyBorder="1" applyAlignment="1" applyProtection="1">
      <alignment horizontal="center" vertical="center"/>
    </xf>
    <xf numFmtId="0" fontId="47" fillId="40" borderId="19" xfId="169" applyFont="1" applyFill="1" applyBorder="1" applyAlignment="1" applyProtection="1">
      <alignment horizontal="center" vertical="center"/>
    </xf>
    <xf numFmtId="0" fontId="47" fillId="40" borderId="20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30" xfId="169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</xf>
    <xf numFmtId="0" fontId="54" fillId="0" borderId="15" xfId="169" applyFont="1" applyBorder="1" applyAlignment="1" applyProtection="1">
      <alignment horizontal="left" vertical="center" shrinkToFit="1"/>
    </xf>
    <xf numFmtId="0" fontId="54" fillId="0" borderId="17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6" fillId="0" borderId="38" xfId="169" applyFont="1" applyBorder="1" applyAlignment="1" applyProtection="1">
      <alignment horizontal="left" vertical="center" wrapText="1"/>
    </xf>
    <xf numFmtId="0" fontId="56" fillId="0" borderId="21" xfId="169" applyFont="1" applyBorder="1" applyAlignment="1" applyProtection="1">
      <alignment horizontal="left" vertical="center" wrapText="1"/>
    </xf>
    <xf numFmtId="0" fontId="50" fillId="0" borderId="10" xfId="169" applyFont="1" applyBorder="1" applyAlignment="1" applyProtection="1">
      <alignment horizontal="left" vertical="top" wrapText="1"/>
    </xf>
    <xf numFmtId="0" fontId="56" fillId="0" borderId="38" xfId="169" applyFont="1" applyBorder="1" applyAlignment="1" applyProtection="1">
      <alignment vertical="center" wrapText="1"/>
    </xf>
    <xf numFmtId="0" fontId="56" fillId="0" borderId="21" xfId="169" applyFont="1" applyBorder="1" applyAlignment="1" applyProtection="1">
      <alignment vertical="center" wrapText="1"/>
    </xf>
    <xf numFmtId="0" fontId="56" fillId="0" borderId="40" xfId="169" applyFont="1" applyFill="1" applyBorder="1" applyAlignment="1" applyProtection="1">
      <alignment vertical="center" wrapText="1"/>
    </xf>
    <xf numFmtId="0" fontId="56" fillId="0" borderId="41" xfId="169" applyFont="1" applyFill="1" applyBorder="1" applyAlignment="1" applyProtection="1">
      <alignment vertical="center" wrapText="1"/>
    </xf>
    <xf numFmtId="0" fontId="51" fillId="36" borderId="26" xfId="169" applyFont="1" applyFill="1" applyBorder="1" applyAlignment="1" applyProtection="1">
      <alignment horizontal="center" vertical="center"/>
    </xf>
    <xf numFmtId="0" fontId="51" fillId="36" borderId="35" xfId="169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0" fillId="0" borderId="10" xfId="169" applyFont="1" applyBorder="1" applyAlignment="1">
      <alignment horizontal="left" vertical="top" wrapText="1"/>
    </xf>
    <xf numFmtId="0" fontId="56" fillId="0" borderId="38" xfId="169" applyFont="1" applyBorder="1" applyAlignment="1">
      <alignment horizontal="left" vertical="center" wrapText="1"/>
    </xf>
    <xf numFmtId="0" fontId="56" fillId="0" borderId="21" xfId="169" applyFont="1" applyBorder="1" applyAlignment="1">
      <alignment horizontal="left" vertical="center" wrapText="1"/>
    </xf>
    <xf numFmtId="0" fontId="52" fillId="37" borderId="42" xfId="0" applyFont="1" applyFill="1" applyBorder="1" applyAlignment="1">
      <alignment horizontal="center" vertical="center" wrapText="1"/>
    </xf>
    <xf numFmtId="0" fontId="52" fillId="37" borderId="43" xfId="0" applyFont="1" applyFill="1" applyBorder="1" applyAlignment="1">
      <alignment horizontal="center" vertical="center" wrapText="1"/>
    </xf>
    <xf numFmtId="0" fontId="51" fillId="39" borderId="12" xfId="169" applyFont="1" applyFill="1" applyBorder="1" applyAlignment="1">
      <alignment horizontal="center" vertical="center"/>
    </xf>
    <xf numFmtId="0" fontId="51" fillId="39" borderId="10" xfId="169" applyFont="1" applyFill="1" applyBorder="1" applyAlignment="1">
      <alignment horizontal="center" vertical="center"/>
    </xf>
    <xf numFmtId="0" fontId="51" fillId="0" borderId="12" xfId="169" applyFont="1" applyBorder="1" applyAlignment="1">
      <alignment horizontal="center" vertical="center" wrapText="1"/>
    </xf>
    <xf numFmtId="0" fontId="51" fillId="0" borderId="12" xfId="169" applyFont="1" applyBorder="1" applyAlignment="1">
      <alignment horizontal="center" vertical="center"/>
    </xf>
    <xf numFmtId="0" fontId="51" fillId="0" borderId="10" xfId="169" applyFont="1" applyBorder="1" applyAlignment="1">
      <alignment horizontal="center" vertical="center" wrapText="1"/>
    </xf>
    <xf numFmtId="0" fontId="51" fillId="0" borderId="10" xfId="169" applyFont="1" applyBorder="1" applyAlignment="1">
      <alignment horizontal="center" vertical="center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60" fillId="37" borderId="45" xfId="0" applyFont="1" applyFill="1" applyBorder="1" applyAlignment="1">
      <alignment vertical="top" wrapText="1"/>
    </xf>
    <xf numFmtId="0" fontId="60" fillId="37" borderId="16" xfId="0" applyFont="1" applyFill="1" applyBorder="1" applyAlignment="1">
      <alignment vertical="top" wrapText="1"/>
    </xf>
    <xf numFmtId="0" fontId="60" fillId="37" borderId="14" xfId="0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8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32"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00CC66"/>
      <color rgb="FF33CC33"/>
      <color rgb="FF9999FF"/>
      <color rgb="FFFFCCFF"/>
      <color rgb="FFFF9966"/>
      <color rgb="FFFFCC99"/>
      <color rgb="FFFF66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583870</xdr:colOff>
      <xdr:row>1</xdr:row>
      <xdr:rowOff>1131558</xdr:rowOff>
    </xdr:from>
    <xdr:to>
      <xdr:col>14</xdr:col>
      <xdr:colOff>1091045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D9AAEDD-30DC-4AAD-9E1E-2C32656951B6}"/>
            </a:ext>
          </a:extLst>
        </xdr:cNvPr>
        <xdr:cNvGrpSpPr/>
      </xdr:nvGrpSpPr>
      <xdr:grpSpPr>
        <a:xfrm>
          <a:off x="26328584" y="1594201"/>
          <a:ext cx="6385461" cy="3032228"/>
          <a:chOff x="24658307" y="643647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6F561DE-B4E4-47A4-8BE9-9DF84FF49E96}"/>
              </a:ext>
            </a:extLst>
          </xdr:cNvPr>
          <xdr:cNvSpPr/>
        </xdr:nvSpPr>
        <xdr:spPr>
          <a:xfrm>
            <a:off x="24658307" y="643647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0928FAB-1045-4D43-B1C0-2D3902F3E6BB}"/>
              </a:ext>
            </a:extLst>
          </xdr:cNvPr>
          <xdr:cNvGrpSpPr/>
        </xdr:nvGrpSpPr>
        <xdr:grpSpPr>
          <a:xfrm>
            <a:off x="25431454" y="849725"/>
            <a:ext cx="4855762" cy="514041"/>
            <a:chOff x="20809325" y="530440"/>
            <a:chExt cx="227415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60E0C63-3A71-4CDC-B726-F70932610C4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269C58C-8B7D-47AB-9AB3-0DF650FDC296}"/>
                </a:ext>
              </a:extLst>
            </xdr:cNvPr>
            <xdr:cNvSpPr/>
          </xdr:nvSpPr>
          <xdr:spPr>
            <a:xfrm>
              <a:off x="21761824" y="530440"/>
              <a:ext cx="132166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9B239B2-62D2-4DB9-8679-133194A6E729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DE066CE-4C82-4CC4-A266-C6F9AAB44F56}"/>
              </a:ext>
            </a:extLst>
          </xdr:cNvPr>
          <xdr:cNvGrpSpPr/>
        </xdr:nvGrpSpPr>
        <xdr:grpSpPr>
          <a:xfrm>
            <a:off x="25407430" y="1584070"/>
            <a:ext cx="4939886" cy="514041"/>
            <a:chOff x="20809325" y="530440"/>
            <a:chExt cx="2313416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E7E39D8-F853-4821-A0B0-0FB842A4D09D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6A064DF-D2C4-47CE-B75B-8697EBBD7FC9}"/>
                </a:ext>
              </a:extLst>
            </xdr:cNvPr>
            <xdr:cNvSpPr/>
          </xdr:nvSpPr>
          <xdr:spPr>
            <a:xfrm>
              <a:off x="21761823" y="530440"/>
              <a:ext cx="136091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B5CAA3ED-AB54-41B6-88D5-5818BE7C904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2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0F8CC27-6E0B-4DAE-9D30-05046CA98413}"/>
              </a:ext>
            </a:extLst>
          </xdr:cNvPr>
          <xdr:cNvGrpSpPr/>
        </xdr:nvGrpSpPr>
        <xdr:grpSpPr>
          <a:xfrm>
            <a:off x="25407440" y="2326559"/>
            <a:ext cx="4985733" cy="513770"/>
            <a:chOff x="20809325" y="534306"/>
            <a:chExt cx="233493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562AEA7E-8149-432A-A3CE-82EEE38A76F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7A80652-AD99-43A7-A530-569E941CDD78}"/>
                </a:ext>
              </a:extLst>
            </xdr:cNvPr>
            <xdr:cNvSpPr/>
          </xdr:nvSpPr>
          <xdr:spPr>
            <a:xfrm>
              <a:off x="21761821" y="534306"/>
              <a:ext cx="138243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D0B74E9B-3931-484C-A2E4-42F8707303F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1791515</xdr:colOff>
      <xdr:row>1</xdr:row>
      <xdr:rowOff>1037919</xdr:rowOff>
    </xdr:from>
    <xdr:to>
      <xdr:col>5</xdr:col>
      <xdr:colOff>0</xdr:colOff>
      <xdr:row>4</xdr:row>
      <xdr:rowOff>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431224B2-D378-444C-8817-BB8D5880A7FA}"/>
            </a:ext>
          </a:extLst>
        </xdr:cNvPr>
        <xdr:cNvSpPr/>
      </xdr:nvSpPr>
      <xdr:spPr>
        <a:xfrm>
          <a:off x="4960742" y="1505510"/>
          <a:ext cx="5222349" cy="2754763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法人格込みで会社名を入力してください。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会社名をフリガナで入力してください。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法人格不要です。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申請年月日：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SII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へメール申請した日付を入力してください。</a:t>
          </a:r>
        </a:p>
      </xdr:txBody>
    </xdr:sp>
    <xdr:clientData/>
  </xdr:twoCellAnchor>
  <xdr:twoCellAnchor>
    <xdr:from>
      <xdr:col>9</xdr:col>
      <xdr:colOff>1797627</xdr:colOff>
      <xdr:row>1</xdr:row>
      <xdr:rowOff>1234787</xdr:rowOff>
    </xdr:from>
    <xdr:to>
      <xdr:col>12</xdr:col>
      <xdr:colOff>0</xdr:colOff>
      <xdr:row>4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BAC852A-4D8B-448E-BB06-5C1FA17E2F1D}"/>
            </a:ext>
          </a:extLst>
        </xdr:cNvPr>
        <xdr:cNvSpPr/>
      </xdr:nvSpPr>
      <xdr:spPr>
        <a:xfrm>
          <a:off x="21713536" y="1702378"/>
          <a:ext cx="5216237" cy="2557895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エラー表示欄：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入力内容に不備があった場合、自動で表示されます。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表示された場合は、表示内容の通りに修正してください。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2202872</xdr:colOff>
      <xdr:row>13</xdr:row>
      <xdr:rowOff>0</xdr:rowOff>
    </xdr:from>
    <xdr:to>
      <xdr:col>4</xdr:col>
      <xdr:colOff>0</xdr:colOff>
      <xdr:row>16</xdr:row>
      <xdr:rowOff>541192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50EBC85-934C-494E-B54E-7C48E5AD979F}"/>
            </a:ext>
          </a:extLst>
        </xdr:cNvPr>
        <xdr:cNvSpPr/>
      </xdr:nvSpPr>
      <xdr:spPr>
        <a:xfrm>
          <a:off x="3155372" y="8122227"/>
          <a:ext cx="4689764" cy="2255692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種別：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設備区分・製造事業者名・製造事業者名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474519</xdr:colOff>
      <xdr:row>13</xdr:row>
      <xdr:rowOff>0</xdr:rowOff>
    </xdr:from>
    <xdr:to>
      <xdr:col>7</xdr:col>
      <xdr:colOff>0</xdr:colOff>
      <xdr:row>16</xdr:row>
      <xdr:rowOff>541192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E2701772-84C9-4D14-A506-48087F90426B}"/>
            </a:ext>
          </a:extLst>
        </xdr:cNvPr>
        <xdr:cNvSpPr/>
      </xdr:nvSpPr>
      <xdr:spPr>
        <a:xfrm>
          <a:off x="8319655" y="8122227"/>
          <a:ext cx="6539345" cy="2255692"/>
        </a:xfrm>
        <a:prstGeom prst="wedgeRoundRectCallout">
          <a:avLst>
            <a:gd name="adj1" fmla="val -1272"/>
            <a:gd name="adj2" fmla="val -6164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カタログ（仕様書）記載の「製品名」を入力してください。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カタログ（仕様書）記載の「型番」を入力してください。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294409</xdr:colOff>
      <xdr:row>16</xdr:row>
      <xdr:rowOff>0</xdr:rowOff>
    </xdr:from>
    <xdr:to>
      <xdr:col>11</xdr:col>
      <xdr:colOff>751609</xdr:colOff>
      <xdr:row>19</xdr:row>
      <xdr:rowOff>148937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00453A8-09E1-403B-98F1-F9FADB20EC05}"/>
            </a:ext>
          </a:extLst>
        </xdr:cNvPr>
        <xdr:cNvSpPr/>
      </xdr:nvSpPr>
      <xdr:spPr>
        <a:xfrm>
          <a:off x="20210318" y="9836727"/>
          <a:ext cx="5514109" cy="1863437"/>
        </a:xfrm>
        <a:prstGeom prst="wedgeRoundRectCallout">
          <a:avLst>
            <a:gd name="adj1" fmla="val 19689"/>
            <a:gd name="adj2" fmla="val -154775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最高供給温度（℃）：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カタログ（仕様書）記載の最高供給温度を整数で入力してください。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熱風ヒートポンプの場合、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℃以上であることをご確認ください。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349827</xdr:colOff>
      <xdr:row>20</xdr:row>
      <xdr:rowOff>0</xdr:rowOff>
    </xdr:from>
    <xdr:to>
      <xdr:col>13</xdr:col>
      <xdr:colOff>0</xdr:colOff>
      <xdr:row>24</xdr:row>
      <xdr:rowOff>533401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98DACF7F-F5F9-4227-A913-F1CF2AB7A055}"/>
            </a:ext>
          </a:extLst>
        </xdr:cNvPr>
        <xdr:cNvSpPr/>
      </xdr:nvSpPr>
      <xdr:spPr>
        <a:xfrm>
          <a:off x="23365691" y="12122727"/>
          <a:ext cx="5521036" cy="2819401"/>
        </a:xfrm>
        <a:prstGeom prst="wedgeRoundRectCallout">
          <a:avLst>
            <a:gd name="adj1" fmla="val 14643"/>
            <a:gd name="adj2" fmla="val -20211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加熱能力（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カタログ（仕様書）記載の加熱能力を入力してください。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消費電力（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カタログ（仕様書）記載の消費電力を入力してください。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1123035</xdr:colOff>
      <xdr:row>12</xdr:row>
      <xdr:rowOff>734787</xdr:rowOff>
    </xdr:from>
    <xdr:to>
      <xdr:col>15</xdr:col>
      <xdr:colOff>779319</xdr:colOff>
      <xdr:row>16</xdr:row>
      <xdr:rowOff>48121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EE7D115C-9B3E-4CD8-945B-F1A16AA3D3B2}"/>
            </a:ext>
          </a:extLst>
        </xdr:cNvPr>
        <xdr:cNvSpPr/>
      </xdr:nvSpPr>
      <xdr:spPr>
        <a:xfrm>
          <a:off x="28827178" y="8831037"/>
          <a:ext cx="5534570" cy="2361334"/>
        </a:xfrm>
        <a:prstGeom prst="wedgeRoundRectCallout">
          <a:avLst>
            <a:gd name="adj1" fmla="val 23320"/>
            <a:gd name="adj2" fmla="val -7106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性能値（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が自動で表示されます。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基準値を満たしていることをご確認ください。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1528280</xdr:colOff>
      <xdr:row>13</xdr:row>
      <xdr:rowOff>0</xdr:rowOff>
    </xdr:from>
    <xdr:to>
      <xdr:col>16</xdr:col>
      <xdr:colOff>4745182</xdr:colOff>
      <xdr:row>16</xdr:row>
      <xdr:rowOff>541195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E07B540E-9ACE-49D6-A4BD-7E4CFF3063E0}"/>
            </a:ext>
          </a:extLst>
        </xdr:cNvPr>
        <xdr:cNvSpPr/>
      </xdr:nvSpPr>
      <xdr:spPr>
        <a:xfrm>
          <a:off x="34328916" y="8122227"/>
          <a:ext cx="5554857" cy="2255695"/>
        </a:xfrm>
        <a:prstGeom prst="wedgeRoundRectCallout">
          <a:avLst>
            <a:gd name="adj1" fmla="val -33491"/>
            <a:gd name="adj2" fmla="val -65138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希望小売価格（万円）：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単位に注意して入力してください。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備考：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文字以内で記入してください。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2163535</xdr:colOff>
      <xdr:row>17</xdr:row>
      <xdr:rowOff>460416</xdr:rowOff>
    </xdr:from>
    <xdr:to>
      <xdr:col>17</xdr:col>
      <xdr:colOff>1858734</xdr:colOff>
      <xdr:row>19</xdr:row>
      <xdr:rowOff>342652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61E3E148-B21D-44F7-BC18-4EC0FFE85944}"/>
            </a:ext>
          </a:extLst>
        </xdr:cNvPr>
        <xdr:cNvSpPr/>
      </xdr:nvSpPr>
      <xdr:spPr>
        <a:xfrm>
          <a:off x="35745964" y="12366666"/>
          <a:ext cx="7805056" cy="1406236"/>
        </a:xfrm>
        <a:prstGeom prst="wedgeRoundRectCallout">
          <a:avLst>
            <a:gd name="adj1" fmla="val 40788"/>
            <a:gd name="adj2" fmla="val -33894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省エネ量（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kl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入力された情報に基づいて、型番に対する省エネ量が自動で表示されます。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1940451</xdr:colOff>
      <xdr:row>12</xdr:row>
      <xdr:rowOff>536863</xdr:rowOff>
    </xdr:from>
    <xdr:to>
      <xdr:col>10</xdr:col>
      <xdr:colOff>311726</xdr:colOff>
      <xdr:row>15</xdr:row>
      <xdr:rowOff>296139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2D7CA7B1-7F59-4EA1-AE15-DB0B6F24D314}"/>
            </a:ext>
          </a:extLst>
        </xdr:cNvPr>
        <xdr:cNvSpPr/>
      </xdr:nvSpPr>
      <xdr:spPr>
        <a:xfrm>
          <a:off x="16799451" y="8087590"/>
          <a:ext cx="7290139" cy="1473776"/>
        </a:xfrm>
        <a:prstGeom prst="wedgeRoundRectCallout">
          <a:avLst>
            <a:gd name="adj1" fmla="val -37766"/>
            <a:gd name="adj2" fmla="val -7916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「熱源／方式」をプルダウンで選択してください。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その後、測定条件①②が自動で表示されます。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選択した「熱源／方式」によって、測定条件は異なりますのでご注意ください。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583870</xdr:colOff>
      <xdr:row>1</xdr:row>
      <xdr:rowOff>1131558</xdr:rowOff>
    </xdr:from>
    <xdr:to>
      <xdr:col>14</xdr:col>
      <xdr:colOff>1091045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328584" y="1594201"/>
          <a:ext cx="6385461" cy="3032228"/>
          <a:chOff x="24658307" y="643647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643647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7" y="849725"/>
            <a:ext cx="4865185" cy="514041"/>
            <a:chOff x="20809325" y="530440"/>
            <a:chExt cx="2278572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3260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0" y="1584070"/>
            <a:ext cx="4949591" cy="514041"/>
            <a:chOff x="20809325" y="530440"/>
            <a:chExt cx="231796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36546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2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5" y="2326559"/>
            <a:ext cx="4995591" cy="513770"/>
            <a:chOff x="20809325" y="534306"/>
            <a:chExt cx="2339551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387055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熱風ヒートポンプ／基準値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15240</xdr:colOff>
      <xdr:row>18</xdr:row>
      <xdr:rowOff>110490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8F1FA1E-98BF-4EAC-BFE3-C3E8EE83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6187440" cy="2682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7B3F-5344-4A64-BFBD-8394182083D8}">
  <sheetPr codeName="Sheet1">
    <tabColor rgb="FFFFFFCC"/>
    <pageSetUpPr fitToPage="1"/>
  </sheetPr>
  <dimension ref="A1:AL63"/>
  <sheetViews>
    <sheetView tabSelected="1" view="pageBreakPreview" zoomScale="70" zoomScaleNormal="70" zoomScaleSheetLayoutView="70" zoomScalePageLayoutView="55" workbookViewId="0">
      <selection sqref="A1:G1"/>
    </sheetView>
  </sheetViews>
  <sheetFormatPr defaultColWidth="9" defaultRowHeight="12" outlineLevelCol="1"/>
  <cols>
    <col min="1" max="1" width="12.5" style="145" customWidth="1"/>
    <col min="2" max="2" width="29" style="145" bestFit="1" customWidth="1"/>
    <col min="3" max="7" width="30.625" style="10" customWidth="1"/>
    <col min="8" max="8" width="25.625" style="10" customWidth="1"/>
    <col min="9" max="9" width="50.625" style="10" customWidth="1"/>
    <col min="10" max="10" width="40.625" style="10" customWidth="1"/>
    <col min="11" max="15" width="25.625" style="10" customWidth="1"/>
    <col min="16" max="16" width="30.625" style="10" customWidth="1"/>
    <col min="17" max="17" width="75.625" style="10" customWidth="1"/>
    <col min="18" max="18" width="25.625" style="10" customWidth="1"/>
    <col min="19" max="20" width="22.125" style="10" hidden="1" customWidth="1" outlineLevel="1"/>
    <col min="21" max="25" width="16.125" style="10" hidden="1" customWidth="1" outlineLevel="1"/>
    <col min="26" max="26" width="20.25" style="10" hidden="1" customWidth="1" outlineLevel="1"/>
    <col min="27" max="27" width="19.25" style="10" hidden="1" customWidth="1" outlineLevel="1"/>
    <col min="28" max="28" width="19.25" style="10" customWidth="1" collapsed="1"/>
    <col min="29" max="34" width="19.25" style="10" customWidth="1"/>
    <col min="35" max="38" width="9" style="10" customWidth="1"/>
    <col min="39" max="16384" width="9" style="10"/>
  </cols>
  <sheetData>
    <row r="1" spans="1:31" ht="36.75" customHeight="1">
      <c r="A1" s="172" t="s">
        <v>44</v>
      </c>
      <c r="B1" s="173"/>
      <c r="C1" s="173"/>
      <c r="D1" s="173"/>
      <c r="E1" s="173"/>
      <c r="F1" s="173"/>
      <c r="G1" s="174"/>
      <c r="I1" s="175" t="s">
        <v>15</v>
      </c>
      <c r="J1" s="176"/>
      <c r="K1" s="177"/>
      <c r="L1" s="178"/>
      <c r="M1" s="178"/>
      <c r="N1" s="178"/>
      <c r="O1" s="178"/>
      <c r="S1" s="114" t="s">
        <v>61</v>
      </c>
      <c r="T1" s="115">
        <v>44257</v>
      </c>
    </row>
    <row r="2" spans="1:31" ht="110.1" customHeight="1">
      <c r="A2" s="179" t="s">
        <v>20</v>
      </c>
      <c r="B2" s="180"/>
      <c r="C2" s="181"/>
      <c r="D2" s="182"/>
      <c r="E2" s="116" t="s">
        <v>30</v>
      </c>
      <c r="F2" s="183"/>
      <c r="G2" s="184"/>
      <c r="I2" s="45" t="s">
        <v>13</v>
      </c>
      <c r="J2" s="185" t="s">
        <v>31</v>
      </c>
      <c r="K2" s="186"/>
      <c r="L2" s="49"/>
      <c r="M2" s="52"/>
      <c r="N2" s="52"/>
      <c r="O2" s="52"/>
      <c r="P2" s="117"/>
      <c r="Q2" s="118"/>
      <c r="R2" s="118"/>
      <c r="S2" s="119" t="s">
        <v>65</v>
      </c>
      <c r="T2" s="118"/>
      <c r="U2" s="118"/>
      <c r="V2" s="118"/>
      <c r="W2" s="118"/>
      <c r="X2" s="118"/>
    </row>
    <row r="3" spans="1:31" ht="110.1" customHeight="1">
      <c r="A3" s="187" t="s">
        <v>42</v>
      </c>
      <c r="B3" s="187"/>
      <c r="C3" s="187"/>
      <c r="D3" s="187"/>
      <c r="E3" s="187"/>
      <c r="F3" s="120" t="s">
        <v>28</v>
      </c>
      <c r="G3" s="121"/>
      <c r="I3" s="45" t="s">
        <v>14</v>
      </c>
      <c r="J3" s="188" t="s">
        <v>32</v>
      </c>
      <c r="K3" s="189"/>
      <c r="L3" s="49"/>
      <c r="M3" s="52"/>
      <c r="N3" s="52"/>
      <c r="O3" s="52"/>
      <c r="P3" s="122"/>
      <c r="S3" s="119" t="s">
        <v>62</v>
      </c>
      <c r="T3" s="118"/>
      <c r="U3" s="118"/>
      <c r="V3" s="118"/>
      <c r="W3" s="118"/>
      <c r="X3" s="118"/>
    </row>
    <row r="4" spans="1:31" ht="110.1" customHeight="1" thickBot="1">
      <c r="A4" s="187"/>
      <c r="B4" s="187"/>
      <c r="C4" s="187"/>
      <c r="D4" s="187"/>
      <c r="E4" s="187"/>
      <c r="F4" s="123" t="s">
        <v>29</v>
      </c>
      <c r="G4" s="123">
        <f>COUNTIF($C$13:$C$62,"熱風ヒートポンプ")</f>
        <v>0</v>
      </c>
      <c r="I4" s="46" t="s">
        <v>37</v>
      </c>
      <c r="J4" s="190" t="s">
        <v>43</v>
      </c>
      <c r="K4" s="191"/>
      <c r="L4" s="50"/>
      <c r="M4" s="52"/>
      <c r="N4" s="52"/>
      <c r="O4" s="52"/>
      <c r="P4" s="117"/>
      <c r="S4" s="119"/>
      <c r="T4" s="118"/>
      <c r="U4" s="118"/>
      <c r="V4" s="118"/>
      <c r="W4" s="118"/>
      <c r="X4" s="118"/>
    </row>
    <row r="5" spans="1:31" s="11" customFormat="1" ht="25.5" customHeight="1" thickBot="1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6"/>
    </row>
    <row r="6" spans="1:31" s="12" customFormat="1" ht="36" customHeight="1">
      <c r="A6" s="18" t="s">
        <v>18</v>
      </c>
      <c r="B6" s="62">
        <f>COLUMN()-1</f>
        <v>1</v>
      </c>
      <c r="C6" s="62">
        <f>COLUMN()-1</f>
        <v>2</v>
      </c>
      <c r="D6" s="192">
        <v>3</v>
      </c>
      <c r="E6" s="193"/>
      <c r="F6" s="62">
        <f>COLUMN()-2</f>
        <v>4</v>
      </c>
      <c r="G6" s="62">
        <f t="shared" ref="G6:R6" si="0">COLUMN()-2</f>
        <v>5</v>
      </c>
      <c r="H6" s="60">
        <f t="shared" si="0"/>
        <v>6</v>
      </c>
      <c r="I6" s="60">
        <f t="shared" si="0"/>
        <v>7</v>
      </c>
      <c r="J6" s="60">
        <f t="shared" si="0"/>
        <v>8</v>
      </c>
      <c r="K6" s="60">
        <f t="shared" si="0"/>
        <v>9</v>
      </c>
      <c r="L6" s="62">
        <f t="shared" si="0"/>
        <v>10</v>
      </c>
      <c r="M6" s="60">
        <f t="shared" si="0"/>
        <v>11</v>
      </c>
      <c r="N6" s="60">
        <f t="shared" si="0"/>
        <v>12</v>
      </c>
      <c r="O6" s="60">
        <f t="shared" si="0"/>
        <v>13</v>
      </c>
      <c r="P6" s="60">
        <f t="shared" si="0"/>
        <v>14</v>
      </c>
      <c r="Q6" s="60">
        <f t="shared" si="0"/>
        <v>15</v>
      </c>
      <c r="R6" s="61">
        <f t="shared" si="0"/>
        <v>16</v>
      </c>
      <c r="S6" s="159">
        <f>COLUMN()-2</f>
        <v>17</v>
      </c>
      <c r="T6" s="160"/>
    </row>
    <row r="7" spans="1:31" s="12" customFormat="1" ht="39">
      <c r="A7" s="19" t="s">
        <v>6</v>
      </c>
      <c r="B7" s="63" t="s">
        <v>7</v>
      </c>
      <c r="C7" s="63" t="s">
        <v>7</v>
      </c>
      <c r="D7" s="170" t="s">
        <v>7</v>
      </c>
      <c r="E7" s="171"/>
      <c r="F7" s="63" t="s">
        <v>7</v>
      </c>
      <c r="G7" s="63" t="s">
        <v>7</v>
      </c>
      <c r="H7" s="64" t="s">
        <v>8</v>
      </c>
      <c r="I7" s="64" t="s">
        <v>8</v>
      </c>
      <c r="J7" s="64" t="s">
        <v>8</v>
      </c>
      <c r="K7" s="64" t="s">
        <v>8</v>
      </c>
      <c r="L7" s="63" t="s">
        <v>7</v>
      </c>
      <c r="M7" s="64" t="s">
        <v>8</v>
      </c>
      <c r="N7" s="64" t="s">
        <v>8</v>
      </c>
      <c r="O7" s="64" t="s">
        <v>8</v>
      </c>
      <c r="P7" s="64" t="s">
        <v>8</v>
      </c>
      <c r="Q7" s="64" t="s">
        <v>8</v>
      </c>
      <c r="R7" s="65" t="s">
        <v>8</v>
      </c>
      <c r="S7" s="159" t="s">
        <v>59</v>
      </c>
      <c r="T7" s="160"/>
    </row>
    <row r="8" spans="1:31" s="12" customFormat="1" ht="31.5" customHeight="1" thickBot="1">
      <c r="A8" s="34" t="s">
        <v>27</v>
      </c>
      <c r="B8" s="36" t="s">
        <v>19</v>
      </c>
      <c r="C8" s="35" t="s">
        <v>10</v>
      </c>
      <c r="D8" s="36" t="s">
        <v>19</v>
      </c>
      <c r="E8" s="36" t="s">
        <v>19</v>
      </c>
      <c r="F8" s="35" t="s">
        <v>10</v>
      </c>
      <c r="G8" s="35" t="s">
        <v>10</v>
      </c>
      <c r="H8" s="35" t="s">
        <v>10</v>
      </c>
      <c r="I8" s="36" t="s">
        <v>19</v>
      </c>
      <c r="J8" s="36" t="s">
        <v>19</v>
      </c>
      <c r="K8" s="35" t="s">
        <v>10</v>
      </c>
      <c r="L8" s="35" t="s">
        <v>10</v>
      </c>
      <c r="M8" s="35" t="s">
        <v>10</v>
      </c>
      <c r="N8" s="36" t="s">
        <v>19</v>
      </c>
      <c r="O8" s="36" t="s">
        <v>19</v>
      </c>
      <c r="P8" s="37" t="s">
        <v>11</v>
      </c>
      <c r="Q8" s="37" t="s">
        <v>11</v>
      </c>
      <c r="R8" s="77" t="s">
        <v>19</v>
      </c>
      <c r="S8" s="159" t="s">
        <v>60</v>
      </c>
      <c r="T8" s="160"/>
    </row>
    <row r="9" spans="1:31" s="12" customFormat="1" ht="35.25" customHeight="1">
      <c r="A9" s="161" t="s">
        <v>9</v>
      </c>
      <c r="B9" s="163" t="s">
        <v>22</v>
      </c>
      <c r="C9" s="163" t="s">
        <v>12</v>
      </c>
      <c r="D9" s="164" t="s">
        <v>20</v>
      </c>
      <c r="E9" s="163" t="s">
        <v>46</v>
      </c>
      <c r="F9" s="164" t="s">
        <v>0</v>
      </c>
      <c r="G9" s="164" t="s">
        <v>2</v>
      </c>
      <c r="H9" s="149" t="s">
        <v>47</v>
      </c>
      <c r="I9" s="149" t="s">
        <v>45</v>
      </c>
      <c r="J9" s="149" t="s">
        <v>48</v>
      </c>
      <c r="K9" s="149" t="s">
        <v>76</v>
      </c>
      <c r="L9" s="168" t="s">
        <v>23</v>
      </c>
      <c r="M9" s="166" t="s">
        <v>24</v>
      </c>
      <c r="N9" s="150" t="s">
        <v>35</v>
      </c>
      <c r="O9" s="151" t="s">
        <v>36</v>
      </c>
      <c r="P9" s="149" t="s">
        <v>41</v>
      </c>
      <c r="Q9" s="150" t="s">
        <v>1</v>
      </c>
      <c r="R9" s="152" t="s">
        <v>86</v>
      </c>
      <c r="S9" s="154" t="s">
        <v>63</v>
      </c>
      <c r="T9" s="156" t="s">
        <v>64</v>
      </c>
    </row>
    <row r="10" spans="1:31" s="12" customFormat="1" ht="27" customHeight="1">
      <c r="A10" s="161"/>
      <c r="B10" s="164"/>
      <c r="C10" s="164"/>
      <c r="D10" s="164"/>
      <c r="E10" s="164"/>
      <c r="F10" s="164"/>
      <c r="G10" s="164"/>
      <c r="H10" s="166"/>
      <c r="I10" s="166"/>
      <c r="J10" s="150"/>
      <c r="K10" s="150"/>
      <c r="L10" s="169"/>
      <c r="M10" s="167"/>
      <c r="N10" s="150"/>
      <c r="O10" s="158"/>
      <c r="P10" s="150"/>
      <c r="Q10" s="150"/>
      <c r="R10" s="152"/>
      <c r="S10" s="155"/>
      <c r="T10" s="157"/>
    </row>
    <row r="11" spans="1:31" s="12" customFormat="1" ht="19.5">
      <c r="A11" s="162"/>
      <c r="B11" s="165"/>
      <c r="C11" s="165"/>
      <c r="D11" s="165"/>
      <c r="E11" s="165"/>
      <c r="F11" s="165"/>
      <c r="G11" s="165"/>
      <c r="H11" s="167"/>
      <c r="I11" s="167"/>
      <c r="J11" s="151"/>
      <c r="K11" s="107" t="s">
        <v>3</v>
      </c>
      <c r="L11" s="63" t="s">
        <v>3</v>
      </c>
      <c r="M11" s="107" t="s">
        <v>3</v>
      </c>
      <c r="N11" s="151"/>
      <c r="O11" s="107" t="s">
        <v>26</v>
      </c>
      <c r="P11" s="151"/>
      <c r="Q11" s="151"/>
      <c r="R11" s="153"/>
      <c r="S11" s="155"/>
      <c r="T11" s="157"/>
    </row>
    <row r="12" spans="1:31" s="12" customFormat="1" ht="60" customHeight="1">
      <c r="A12" s="20" t="s">
        <v>5</v>
      </c>
      <c r="B12" s="21" t="s">
        <v>34</v>
      </c>
      <c r="C12" s="21" t="s">
        <v>40</v>
      </c>
      <c r="D12" s="22" t="s">
        <v>78</v>
      </c>
      <c r="E12" s="22" t="s">
        <v>80</v>
      </c>
      <c r="F12" s="23" t="s">
        <v>25</v>
      </c>
      <c r="G12" s="23" t="s">
        <v>4</v>
      </c>
      <c r="H12" s="32" t="s">
        <v>58</v>
      </c>
      <c r="I12" s="68" t="s">
        <v>53</v>
      </c>
      <c r="J12" s="68" t="s">
        <v>87</v>
      </c>
      <c r="K12" s="92">
        <v>80</v>
      </c>
      <c r="L12" s="93">
        <v>20</v>
      </c>
      <c r="M12" s="93">
        <v>5</v>
      </c>
      <c r="N12" s="90">
        <v>3.5</v>
      </c>
      <c r="O12" s="91">
        <v>4</v>
      </c>
      <c r="P12" s="56">
        <v>3500</v>
      </c>
      <c r="Q12" s="58"/>
      <c r="R12" s="78"/>
      <c r="S12" s="75"/>
      <c r="T12" s="72"/>
      <c r="V12" s="103" t="s">
        <v>68</v>
      </c>
      <c r="W12" s="103" t="s">
        <v>66</v>
      </c>
      <c r="X12" s="103" t="s">
        <v>67</v>
      </c>
      <c r="Y12" s="103" t="s">
        <v>16</v>
      </c>
      <c r="Z12" s="104" t="s">
        <v>17</v>
      </c>
      <c r="AA12" s="104" t="s">
        <v>33</v>
      </c>
    </row>
    <row r="13" spans="1:31" s="12" customFormat="1" ht="60" customHeight="1">
      <c r="A13" s="108">
        <f>ROW()-12</f>
        <v>1</v>
      </c>
      <c r="B13" s="109" t="str">
        <f>IF($C13="","","産業用ヒートポンプ")</f>
        <v/>
      </c>
      <c r="C13" s="127"/>
      <c r="D13" s="25" t="str">
        <f>IF($B13&lt;&gt;"",$C$2,"")</f>
        <v/>
      </c>
      <c r="E13" s="25" t="str">
        <f>IF($B13&lt;&gt;"",$F$2,"")</f>
        <v/>
      </c>
      <c r="F13" s="53"/>
      <c r="G13" s="53"/>
      <c r="H13" s="128"/>
      <c r="I13" s="129" t="str" cm="1">
        <f t="array" ref="I13">IFERROR(_xlfn.IFS($V13=1,"熱風供給温度：80℃以上～100℃未満
空気入口温度：20℃",$V13=2,"熱風供給温度：80℃以上～100℃未満
空気入口温度：20℃",$V13="3",""),"")</f>
        <v/>
      </c>
      <c r="J13" s="130" t="str" cm="1">
        <f t="array" ref="J13">IFERROR(_xlfn.IFS(AND($V13=1,$W13=1),"外気温：25℃DB/RH70％",AND($V13=2,$W13=1),"熱源水入口温度：30℃
熱源水入出口温度差：5℃"),"")</f>
        <v/>
      </c>
      <c r="K13" s="131"/>
      <c r="L13" s="132"/>
      <c r="M13" s="132"/>
      <c r="N13" s="88" t="str" cm="1">
        <f t="array" ref="N13">IFERROR(_xlfn.IFS(AND($W13=1,$X13=1),VALUE(3.44),AND($W13=1,$X13=2),VALUE(3.5),AND($W13=1,$X13=3),""),"")</f>
        <v/>
      </c>
      <c r="O13" s="113" t="str">
        <f>IF(OR($L13="",$M13=""),"",ROUND($L13/$M13,2))</f>
        <v/>
      </c>
      <c r="P13" s="133"/>
      <c r="Q13" s="134"/>
      <c r="R13" s="84" t="str">
        <f>IF($L13="","",(($L13*26.545)-($L13*1365*(3.6/1000)))*0.0258)</f>
        <v/>
      </c>
      <c r="S13" s="86" t="str">
        <f>IF(AND($Y13=0,$Z13=1,$AA13=0),プルダウン!$A$6,"")</f>
        <v/>
      </c>
      <c r="T13" s="87" t="str">
        <f>IF(AND($Y13=0,$Z13=1,$AA13=0),プルダウン!$B$6,"")</f>
        <v/>
      </c>
      <c r="V13" s="87" t="str">
        <f>IF($H13="","",IF($H13="空気熱源／一過式",1,IF($H13="水熱源／一過式",2,IF($H13="水熱源／循環式",3))))</f>
        <v/>
      </c>
      <c r="W13" s="105" t="str">
        <f>IF($I13="","",IF($I13="熱風供給温度：80℃以上～100℃未満
空気入口温度：20℃",1,""))</f>
        <v/>
      </c>
      <c r="X13" s="87" t="str">
        <f>IF($J13="","",IF($J13="外気温：25℃DB/RH70％",1,IF($J13="熱源水入口温度：30℃
熱源水入出口温度差：5℃",2,"")))</f>
        <v/>
      </c>
      <c r="Y13" s="106">
        <f>IF(AND(($B13&lt;&gt;""),(OR($C$2="",$F$2="",$G$3="",C13="",F13="",G13="",H13="",I13="",L13="",M13="",O13=""))),1,0)</f>
        <v>0</v>
      </c>
      <c r="Z13" s="87">
        <f t="shared" ref="Z13:Z62" si="1">COUNTIF(G$13:G$62,G13)</f>
        <v>0</v>
      </c>
      <c r="AA13" s="87">
        <f>IF($N13&gt;$O13,1,0)</f>
        <v>0</v>
      </c>
    </row>
    <row r="14" spans="1:31" s="12" customFormat="1" ht="60" customHeight="1">
      <c r="A14" s="108">
        <f t="shared" ref="A14:A62" si="2">ROW()-12</f>
        <v>2</v>
      </c>
      <c r="B14" s="109" t="str">
        <f t="shared" ref="B14:B62" si="3">IF($C14="","","産業用ヒートポンプ")</f>
        <v/>
      </c>
      <c r="C14" s="127"/>
      <c r="D14" s="25" t="str">
        <f t="shared" ref="D14:D62" si="4">IF($B14&lt;&gt;"",$C$2,"")</f>
        <v/>
      </c>
      <c r="E14" s="25" t="str">
        <f>IF($B14&lt;&gt;"",$F$2,"")</f>
        <v/>
      </c>
      <c r="F14" s="135"/>
      <c r="G14" s="53"/>
      <c r="H14" s="128"/>
      <c r="I14" s="129" t="str" cm="1">
        <f t="array" ref="I14">IFERROR(_xlfn.IFS($V14=1,"熱風供給温度：80℃以上～100℃未満
空気入口温度：20℃",$V14=2,"熱風供給温度：80℃以上～100℃未満
空気入口温度：20℃",$V14="3",""),"")</f>
        <v/>
      </c>
      <c r="J14" s="130" t="str" cm="1">
        <f t="array" ref="J14">IFERROR(_xlfn.IFS(AND($V14=1,$W14=1),"外気温：25℃DB/RH70％",AND($V14=2,$W14=1),"熱源水入口温度：30℃
熱源水入出口温度差：5℃"),"")</f>
        <v/>
      </c>
      <c r="K14" s="131"/>
      <c r="L14" s="132"/>
      <c r="M14" s="132"/>
      <c r="N14" s="88" t="str" cm="1">
        <f t="array" ref="N14">IFERROR(_xlfn.IFS(AND($W14=1,$X14=1),VALUE(3.44),AND($W14=1,$X14=2),VALUE(3.5),AND($W14=1,$X14=3),""),"")</f>
        <v/>
      </c>
      <c r="O14" s="113" t="str">
        <f t="shared" ref="O14:O62" si="5">IF(OR($L14="",$M14=""),"",ROUND($L14/$M14,2))</f>
        <v/>
      </c>
      <c r="P14" s="133"/>
      <c r="Q14" s="134"/>
      <c r="R14" s="84" t="str">
        <f t="shared" ref="R14:R62" si="6">IF($L14="","",(($L14*26.545)-($L14*1365*(3.6/1000)))*0.0258)</f>
        <v/>
      </c>
      <c r="S14" s="86" t="str">
        <f>IF(AND($Y14=0,$Z14=1,$AA14=0),プルダウン!$A$6,"")</f>
        <v/>
      </c>
      <c r="T14" s="87" t="str">
        <f>IF(AND($Y14=0,$Z14=1,$AA14=0),プルダウン!$B$6,"")</f>
        <v/>
      </c>
      <c r="V14" s="87" t="str">
        <f t="shared" ref="V14:V62" si="7">IF($H14="","",IF($H14="空気熱源／一過式",1,IF($H14="水熱源／一過式",2,IF($H14="水熱源／循環式",3))))</f>
        <v/>
      </c>
      <c r="W14" s="105" t="str">
        <f t="shared" ref="W14" si="8">IF($I14="","",IF($I14="熱風供給温度：80℃以上～100℃未満
空気入口温度：20℃",1,""))</f>
        <v/>
      </c>
      <c r="X14" s="87" t="str">
        <f t="shared" ref="X14:X62" si="9">IF($J14="","",IF($J14="外気温：25℃DB/RH70％",1,IF($J14="熱源水入口温度：30℃
熱源水入出口温度差：5℃",2,"")))</f>
        <v/>
      </c>
      <c r="Y14" s="106">
        <f t="shared" ref="Y14:Y62" si="10">IF(AND(($B14&lt;&gt;""),(OR($C$2="",$F$2="",$G$3="",C14="",F14="",G14="",H14="",I14="",L14="",M14="",O14=""))),1,0)</f>
        <v>0</v>
      </c>
      <c r="Z14" s="87">
        <f t="shared" si="1"/>
        <v>0</v>
      </c>
      <c r="AA14" s="87">
        <f t="shared" ref="AA14:AA62" si="11">IF($N14&gt;$O14,1,0)</f>
        <v>0</v>
      </c>
    </row>
    <row r="15" spans="1:31" s="12" customFormat="1" ht="60" customHeight="1">
      <c r="A15" s="108">
        <f t="shared" si="2"/>
        <v>3</v>
      </c>
      <c r="B15" s="109" t="str">
        <f t="shared" si="3"/>
        <v/>
      </c>
      <c r="C15" s="127"/>
      <c r="D15" s="25" t="str">
        <f t="shared" si="4"/>
        <v/>
      </c>
      <c r="E15" s="25" t="str">
        <f t="shared" ref="E15:E62" si="12">IF($B15&lt;&gt;"",$F$2,"")</f>
        <v/>
      </c>
      <c r="F15" s="135"/>
      <c r="G15" s="135"/>
      <c r="H15" s="128"/>
      <c r="I15" s="129" t="str" cm="1">
        <f t="array" ref="I15">IFERROR(_xlfn.IFS($V15=1,"熱風供給温度：80℃以上～100℃未満
空気入口温度：20℃",$V15=2,"熱風供給温度：80℃以上～100℃未満
空気入口温度：20℃",$V15="3","-"),"")</f>
        <v/>
      </c>
      <c r="J15" s="130" t="str" cm="1">
        <f t="array" ref="J15">IFERROR(_xlfn.IFS(AND($V15=1,$W15=1),"外気温：25℃DB/RH70％",AND($V15=2,$W15=1),"熱源水入口温度：30℃
熱源水入出口温度差：5℃",AND($V15=3,$W15=1),"-"),"")</f>
        <v/>
      </c>
      <c r="K15" s="131"/>
      <c r="L15" s="132"/>
      <c r="M15" s="132"/>
      <c r="N15" s="88" t="str" cm="1">
        <f t="array" ref="N15">IFERROR(_xlfn.IFS(AND($W15=1,$X15=1),VALUE(3.44),AND($W15=1,$X15=2),VALUE(3.5),AND($W15=1,$X15=3),""),"")</f>
        <v/>
      </c>
      <c r="O15" s="113" t="str">
        <f t="shared" si="5"/>
        <v/>
      </c>
      <c r="P15" s="133"/>
      <c r="Q15" s="134"/>
      <c r="R15" s="84" t="str">
        <f t="shared" si="6"/>
        <v/>
      </c>
      <c r="S15" s="86" t="str">
        <f>IF(AND($Y15=0,$Z15=1,$AA15=0),プルダウン!$A$6,"")</f>
        <v/>
      </c>
      <c r="T15" s="87" t="str">
        <f>IF(AND($Y15=0,$Z15=1,$AA15=0),プルダウン!$B$6,"")</f>
        <v/>
      </c>
      <c r="V15" s="87" t="str">
        <f t="shared" si="7"/>
        <v/>
      </c>
      <c r="W15" s="105" t="str">
        <f>IF($I15="","",IF($I15="熱風供給温度：80℃以上～100℃未満
空気入口温度：20℃",1,""))</f>
        <v/>
      </c>
      <c r="X15" s="87" t="str">
        <f t="shared" si="9"/>
        <v/>
      </c>
      <c r="Y15" s="106">
        <f t="shared" si="10"/>
        <v>0</v>
      </c>
      <c r="Z15" s="87">
        <f t="shared" si="1"/>
        <v>0</v>
      </c>
      <c r="AA15" s="87">
        <f t="shared" si="11"/>
        <v>0</v>
      </c>
    </row>
    <row r="16" spans="1:31" s="12" customFormat="1" ht="60" customHeight="1">
      <c r="A16" s="108">
        <f t="shared" si="2"/>
        <v>4</v>
      </c>
      <c r="B16" s="109" t="str">
        <f t="shared" si="3"/>
        <v/>
      </c>
      <c r="C16" s="127"/>
      <c r="D16" s="25" t="str">
        <f t="shared" si="4"/>
        <v/>
      </c>
      <c r="E16" s="25" t="str">
        <f t="shared" si="12"/>
        <v/>
      </c>
      <c r="F16" s="135"/>
      <c r="G16" s="135"/>
      <c r="H16" s="128"/>
      <c r="I16" s="129" t="str" cm="1">
        <f t="array" ref="I16">IFERROR(_xlfn.IFS($V16=1,"熱風供給温度：80℃以上～100℃未満
空気入口温度：20℃",$V16=2,"熱風供給温度：80℃以上～100℃未満
空気入口温度：20℃",$V16="3",""),"")</f>
        <v/>
      </c>
      <c r="J16" s="130" t="str" cm="1">
        <f t="array" ref="J16">IFERROR(_xlfn.IFS(AND($V16=1,$W16=1),"外気温：25℃DB/RH70％",AND($V16=2,$W16=1),"熱源水入口温度：30℃
熱源水入出口温度差：5℃"),"")</f>
        <v/>
      </c>
      <c r="K16" s="131"/>
      <c r="L16" s="132"/>
      <c r="M16" s="132"/>
      <c r="N16" s="88" t="str" cm="1">
        <f t="array" ref="N16">IFERROR(_xlfn.IFS(AND($W16=1,$X16=1),VALUE(3.44),AND($W16=1,$X16=2),VALUE(3.5),AND($W16=1,$X16=3),""),"")</f>
        <v/>
      </c>
      <c r="O16" s="113" t="str">
        <f t="shared" si="5"/>
        <v/>
      </c>
      <c r="P16" s="133"/>
      <c r="Q16" s="134"/>
      <c r="R16" s="84" t="str">
        <f t="shared" si="6"/>
        <v/>
      </c>
      <c r="S16" s="86" t="str">
        <f>IF(AND($Y16=0,$Z16=1,$AA16=0),プルダウン!$A$6,"")</f>
        <v/>
      </c>
      <c r="T16" s="87" t="str">
        <f>IF(AND($Y16=0,$Z16=1,$AA16=0),プルダウン!$B$6,"")</f>
        <v/>
      </c>
      <c r="V16" s="87" t="str">
        <f t="shared" si="7"/>
        <v/>
      </c>
      <c r="W16" s="105" t="str">
        <f t="shared" ref="W16:W62" si="13">IF($I16="","",IF($I16="熱風供給温度：80℃以上～100℃未満
空気入口温度：20℃",1,""))</f>
        <v/>
      </c>
      <c r="X16" s="87" t="str">
        <f t="shared" si="9"/>
        <v/>
      </c>
      <c r="Y16" s="106">
        <f t="shared" si="10"/>
        <v>0</v>
      </c>
      <c r="Z16" s="87">
        <f t="shared" si="1"/>
        <v>0</v>
      </c>
      <c r="AA16" s="87">
        <f t="shared" si="11"/>
        <v>0</v>
      </c>
    </row>
    <row r="17" spans="1:27" s="12" customFormat="1" ht="60" customHeight="1">
      <c r="A17" s="108">
        <f t="shared" si="2"/>
        <v>5</v>
      </c>
      <c r="B17" s="109" t="str">
        <f t="shared" si="3"/>
        <v/>
      </c>
      <c r="C17" s="127"/>
      <c r="D17" s="25" t="str">
        <f t="shared" si="4"/>
        <v/>
      </c>
      <c r="E17" s="25" t="str">
        <f t="shared" si="12"/>
        <v/>
      </c>
      <c r="F17" s="135"/>
      <c r="G17" s="135"/>
      <c r="H17" s="128"/>
      <c r="I17" s="129" t="str" cm="1">
        <f t="array" ref="I17">IFERROR(_xlfn.IFS($V17=1,"熱風供給温度：80℃以上～100℃未満
空気入口温度：20℃",$V17=2,"熱風供給温度：80℃以上～100℃未満
空気入口温度：20℃",$V17="3",""),"")</f>
        <v/>
      </c>
      <c r="J17" s="130" t="str" cm="1">
        <f t="array" ref="J17">IFERROR(_xlfn.IFS(AND($V17=1,$W17=1),"外気温：25℃DB/RH70％",AND($V17=2,$W17=1),"熱源水入口温度：30℃
熱源水入出口温度差：5℃"),"")</f>
        <v/>
      </c>
      <c r="K17" s="131"/>
      <c r="L17" s="132"/>
      <c r="M17" s="132"/>
      <c r="N17" s="88" t="str" cm="1">
        <f t="array" ref="N17">IFERROR(_xlfn.IFS(AND($W17=1,$X17=1),VALUE(3.44),AND($W17=1,$X17=2),VALUE(3.5),AND($W17=1,$X17=3),""),"")</f>
        <v/>
      </c>
      <c r="O17" s="113" t="str">
        <f t="shared" si="5"/>
        <v/>
      </c>
      <c r="P17" s="133"/>
      <c r="Q17" s="134"/>
      <c r="R17" s="84" t="str">
        <f t="shared" si="6"/>
        <v/>
      </c>
      <c r="S17" s="86" t="str">
        <f>IF(AND($Y17=0,$Z17=1,$AA17=0),プルダウン!$A$6,"")</f>
        <v/>
      </c>
      <c r="T17" s="87" t="str">
        <f>IF(AND($Y17=0,$Z17=1,$AA17=0),プルダウン!$B$6,"")</f>
        <v/>
      </c>
      <c r="V17" s="87" t="str">
        <f t="shared" si="7"/>
        <v/>
      </c>
      <c r="W17" s="105" t="str">
        <f t="shared" si="13"/>
        <v/>
      </c>
      <c r="X17" s="87" t="str">
        <f t="shared" si="9"/>
        <v/>
      </c>
      <c r="Y17" s="106">
        <f t="shared" si="10"/>
        <v>0</v>
      </c>
      <c r="Z17" s="87">
        <f t="shared" si="1"/>
        <v>0</v>
      </c>
      <c r="AA17" s="87">
        <f t="shared" si="11"/>
        <v>0</v>
      </c>
    </row>
    <row r="18" spans="1:27" s="12" customFormat="1" ht="60" customHeight="1">
      <c r="A18" s="108">
        <f t="shared" si="2"/>
        <v>6</v>
      </c>
      <c r="B18" s="109" t="str">
        <f t="shared" si="3"/>
        <v/>
      </c>
      <c r="C18" s="127"/>
      <c r="D18" s="25" t="str">
        <f t="shared" si="4"/>
        <v/>
      </c>
      <c r="E18" s="25" t="str">
        <f t="shared" si="12"/>
        <v/>
      </c>
      <c r="F18" s="135"/>
      <c r="G18" s="135"/>
      <c r="H18" s="128"/>
      <c r="I18" s="129" t="str" cm="1">
        <f t="array" ref="I18">IFERROR(_xlfn.IFS($V18=1,"熱風供給温度：80℃以上～100℃未満
空気入口温度：20℃",$V18=2,"熱風供給温度：80℃以上～100℃未満
空気入口温度：20℃",$V18="3",""),"")</f>
        <v/>
      </c>
      <c r="J18" s="130" t="str" cm="1">
        <f t="array" ref="J18">IFERROR(_xlfn.IFS(AND($V18=1,$W18=1),"外気温：25℃DB/RH70％",AND($V18=2,$W18=1),"熱源水入口温度：30℃
熱源水入出口温度差：5℃"),"")</f>
        <v/>
      </c>
      <c r="K18" s="131"/>
      <c r="L18" s="132"/>
      <c r="M18" s="132"/>
      <c r="N18" s="88" t="str" cm="1">
        <f t="array" ref="N18">IFERROR(_xlfn.IFS(AND($W18=1,$X18=1),VALUE(3.44),AND($W18=1,$X18=2),VALUE(3.5),AND($W18=1,$X18=3),""),"")</f>
        <v/>
      </c>
      <c r="O18" s="113" t="str">
        <f t="shared" si="5"/>
        <v/>
      </c>
      <c r="P18" s="133"/>
      <c r="Q18" s="134"/>
      <c r="R18" s="84" t="str">
        <f t="shared" si="6"/>
        <v/>
      </c>
      <c r="S18" s="86" t="str">
        <f>IF(AND($Y18=0,$Z18=1,$AA18=0),プルダウン!$A$6,"")</f>
        <v/>
      </c>
      <c r="T18" s="87" t="str">
        <f>IF(AND($Y18=0,$Z18=1,$AA18=0),プルダウン!$B$6,"")</f>
        <v/>
      </c>
      <c r="V18" s="87" t="str">
        <f t="shared" si="7"/>
        <v/>
      </c>
      <c r="W18" s="105" t="str">
        <f t="shared" si="13"/>
        <v/>
      </c>
      <c r="X18" s="87" t="str">
        <f t="shared" si="9"/>
        <v/>
      </c>
      <c r="Y18" s="106">
        <f t="shared" si="10"/>
        <v>0</v>
      </c>
      <c r="Z18" s="87">
        <f t="shared" si="1"/>
        <v>0</v>
      </c>
      <c r="AA18" s="87">
        <f t="shared" si="11"/>
        <v>0</v>
      </c>
    </row>
    <row r="19" spans="1:27" s="12" customFormat="1" ht="60" customHeight="1">
      <c r="A19" s="108">
        <f t="shared" si="2"/>
        <v>7</v>
      </c>
      <c r="B19" s="109" t="str">
        <f t="shared" si="3"/>
        <v/>
      </c>
      <c r="C19" s="127"/>
      <c r="D19" s="25" t="str">
        <f t="shared" si="4"/>
        <v/>
      </c>
      <c r="E19" s="25" t="str">
        <f t="shared" si="12"/>
        <v/>
      </c>
      <c r="F19" s="135"/>
      <c r="G19" s="135"/>
      <c r="H19" s="128"/>
      <c r="I19" s="129" t="str" cm="1">
        <f t="array" ref="I19">IFERROR(_xlfn.IFS($V19=1,"熱風供給温度：80℃以上～100℃未満
空気入口温度：20℃",$V19=2,"熱風供給温度：80℃以上～100℃未満
空気入口温度：20℃",$V19="3",""),"")</f>
        <v/>
      </c>
      <c r="J19" s="130" t="str" cm="1">
        <f t="array" ref="J19">IFERROR(_xlfn.IFS(AND($V19=1,$W19=1),"外気温：25℃DB/RH70％",AND($V19=2,$W19=1),"熱源水入口温度：30℃
熱源水入出口温度差：5℃"),"")</f>
        <v/>
      </c>
      <c r="K19" s="131"/>
      <c r="L19" s="132"/>
      <c r="M19" s="132"/>
      <c r="N19" s="88" t="str" cm="1">
        <f t="array" ref="N19">IFERROR(_xlfn.IFS(AND($W19=1,$X19=1),VALUE(3.44),AND($W19=1,$X19=2),VALUE(3.5),AND($W19=1,$X19=3),""),"")</f>
        <v/>
      </c>
      <c r="O19" s="113" t="str">
        <f t="shared" si="5"/>
        <v/>
      </c>
      <c r="P19" s="133"/>
      <c r="Q19" s="134"/>
      <c r="R19" s="84" t="str">
        <f t="shared" si="6"/>
        <v/>
      </c>
      <c r="S19" s="86" t="str">
        <f>IF(AND($Y19=0,$Z19=1,$AA19=0),プルダウン!$A$6,"")</f>
        <v/>
      </c>
      <c r="T19" s="87" t="str">
        <f>IF(AND($Y19=0,$Z19=1,$AA19=0),プルダウン!$B$6,"")</f>
        <v/>
      </c>
      <c r="V19" s="87" t="str">
        <f t="shared" si="7"/>
        <v/>
      </c>
      <c r="W19" s="105" t="str">
        <f t="shared" si="13"/>
        <v/>
      </c>
      <c r="X19" s="87" t="str">
        <f t="shared" si="9"/>
        <v/>
      </c>
      <c r="Y19" s="106">
        <f t="shared" si="10"/>
        <v>0</v>
      </c>
      <c r="Z19" s="87">
        <f t="shared" si="1"/>
        <v>0</v>
      </c>
      <c r="AA19" s="87">
        <f t="shared" si="11"/>
        <v>0</v>
      </c>
    </row>
    <row r="20" spans="1:27" s="12" customFormat="1" ht="60" customHeight="1">
      <c r="A20" s="108">
        <f t="shared" si="2"/>
        <v>8</v>
      </c>
      <c r="B20" s="109" t="str">
        <f t="shared" si="3"/>
        <v/>
      </c>
      <c r="C20" s="127"/>
      <c r="D20" s="25" t="str">
        <f t="shared" si="4"/>
        <v/>
      </c>
      <c r="E20" s="25" t="str">
        <f t="shared" si="12"/>
        <v/>
      </c>
      <c r="F20" s="135"/>
      <c r="G20" s="135"/>
      <c r="H20" s="128"/>
      <c r="I20" s="129" t="str" cm="1">
        <f t="array" ref="I20">IFERROR(_xlfn.IFS($V20=1,"熱風供給温度：80℃以上～100℃未満
空気入口温度：20℃",$V20=2,"熱風供給温度：80℃以上～100℃未満
空気入口温度：20℃",$V20="3",""),"")</f>
        <v/>
      </c>
      <c r="J20" s="130" t="str" cm="1">
        <f t="array" ref="J20">IFERROR(_xlfn.IFS(AND($V20=1,$W20=1),"外気温：25℃DB/RH70％",AND($V20=2,$W20=1),"熱源水入口温度：30℃
熱源水入出口温度差：5℃"),"")</f>
        <v/>
      </c>
      <c r="K20" s="131"/>
      <c r="L20" s="132"/>
      <c r="M20" s="132"/>
      <c r="N20" s="88" t="str" cm="1">
        <f t="array" ref="N20">IFERROR(_xlfn.IFS(AND($W20=1,$X20=1),VALUE(3.44),AND($W20=1,$X20=2),VALUE(3.5),AND($W20=1,$X20=3),""),"")</f>
        <v/>
      </c>
      <c r="O20" s="113" t="str">
        <f t="shared" si="5"/>
        <v/>
      </c>
      <c r="P20" s="133"/>
      <c r="Q20" s="134"/>
      <c r="R20" s="84" t="str">
        <f t="shared" si="6"/>
        <v/>
      </c>
      <c r="S20" s="86" t="str">
        <f>IF(AND($Y20=0,$Z20=1,$AA20=0),プルダウン!$A$6,"")</f>
        <v/>
      </c>
      <c r="T20" s="87" t="str">
        <f>IF(AND($Y20=0,$Z20=1,$AA20=0),プルダウン!$B$6,"")</f>
        <v/>
      </c>
      <c r="V20" s="87" t="str">
        <f t="shared" si="7"/>
        <v/>
      </c>
      <c r="W20" s="105" t="str">
        <f t="shared" si="13"/>
        <v/>
      </c>
      <c r="X20" s="87" t="str">
        <f t="shared" si="9"/>
        <v/>
      </c>
      <c r="Y20" s="106">
        <f t="shared" si="10"/>
        <v>0</v>
      </c>
      <c r="Z20" s="87">
        <f t="shared" si="1"/>
        <v>0</v>
      </c>
      <c r="AA20" s="87">
        <f t="shared" si="11"/>
        <v>0</v>
      </c>
    </row>
    <row r="21" spans="1:27" s="12" customFormat="1" ht="60" customHeight="1">
      <c r="A21" s="108">
        <f t="shared" si="2"/>
        <v>9</v>
      </c>
      <c r="B21" s="109" t="str">
        <f t="shared" si="3"/>
        <v/>
      </c>
      <c r="C21" s="127"/>
      <c r="D21" s="25" t="str">
        <f t="shared" si="4"/>
        <v/>
      </c>
      <c r="E21" s="25" t="str">
        <f t="shared" si="12"/>
        <v/>
      </c>
      <c r="F21" s="135"/>
      <c r="G21" s="135"/>
      <c r="H21" s="128"/>
      <c r="I21" s="129" t="str" cm="1">
        <f t="array" ref="I21">IFERROR(_xlfn.IFS($V21=1,"熱風供給温度：80℃以上～100℃未満
空気入口温度：20℃",$V21=2,"熱風供給温度：80℃以上～100℃未満
空気入口温度：20℃",$V21="3",""),"")</f>
        <v/>
      </c>
      <c r="J21" s="130" t="str" cm="1">
        <f t="array" ref="J21">IFERROR(_xlfn.IFS(AND($V21=1,$W21=1),"外気温：25℃DB/RH70％",AND($V21=2,$W21=1),"熱源水入口温度：30℃
熱源水入出口温度差：5℃"),"")</f>
        <v/>
      </c>
      <c r="K21" s="131"/>
      <c r="L21" s="132"/>
      <c r="M21" s="132"/>
      <c r="N21" s="88" t="str" cm="1">
        <f t="array" ref="N21">IFERROR(_xlfn.IFS(AND($W21=1,$X21=1),VALUE(3.44),AND($W21=1,$X21=2),VALUE(3.5),AND($W21=1,$X21=3),""),"")</f>
        <v/>
      </c>
      <c r="O21" s="113" t="str">
        <f t="shared" si="5"/>
        <v/>
      </c>
      <c r="P21" s="133"/>
      <c r="Q21" s="134"/>
      <c r="R21" s="84" t="str">
        <f t="shared" si="6"/>
        <v/>
      </c>
      <c r="S21" s="86" t="str">
        <f>IF(AND($Y21=0,$Z21=1,$AA21=0),プルダウン!$A$6,"")</f>
        <v/>
      </c>
      <c r="T21" s="87" t="str">
        <f>IF(AND($Y21=0,$Z21=1,$AA21=0),プルダウン!$B$6,"")</f>
        <v/>
      </c>
      <c r="V21" s="87" t="str">
        <f t="shared" si="7"/>
        <v/>
      </c>
      <c r="W21" s="105" t="str">
        <f t="shared" si="13"/>
        <v/>
      </c>
      <c r="X21" s="87" t="str">
        <f t="shared" si="9"/>
        <v/>
      </c>
      <c r="Y21" s="106">
        <f t="shared" si="10"/>
        <v>0</v>
      </c>
      <c r="Z21" s="87">
        <f t="shared" si="1"/>
        <v>0</v>
      </c>
      <c r="AA21" s="87">
        <f t="shared" si="11"/>
        <v>0</v>
      </c>
    </row>
    <row r="22" spans="1:27" s="12" customFormat="1" ht="60" customHeight="1">
      <c r="A22" s="108">
        <f t="shared" si="2"/>
        <v>10</v>
      </c>
      <c r="B22" s="109" t="str">
        <f t="shared" si="3"/>
        <v/>
      </c>
      <c r="C22" s="127"/>
      <c r="D22" s="25" t="str">
        <f t="shared" si="4"/>
        <v/>
      </c>
      <c r="E22" s="25" t="str">
        <f t="shared" si="12"/>
        <v/>
      </c>
      <c r="F22" s="135"/>
      <c r="G22" s="135"/>
      <c r="H22" s="128"/>
      <c r="I22" s="129" t="str" cm="1">
        <f t="array" ref="I22">IFERROR(_xlfn.IFS($V22=1,"熱風供給温度：80℃以上～100℃未満
空気入口温度：20℃",$V22=2,"熱風供給温度：80℃以上～100℃未満
空気入口温度：20℃",$V22="3",""),"")</f>
        <v/>
      </c>
      <c r="J22" s="130" t="str" cm="1">
        <f t="array" ref="J22">IFERROR(_xlfn.IFS(AND($V22=1,$W22=1),"外気温：25℃DB/RH70％",AND($V22=2,$W22=1),"熱源水入口温度：30℃
熱源水入出口温度差：5℃"),"")</f>
        <v/>
      </c>
      <c r="K22" s="131"/>
      <c r="L22" s="132"/>
      <c r="M22" s="132"/>
      <c r="N22" s="88" t="str" cm="1">
        <f t="array" ref="N22">IFERROR(_xlfn.IFS(AND($W22=1,$X22=1),VALUE(3.44),AND($W22=1,$X22=2),VALUE(3.5),AND($W22=1,$X22=3),""),"")</f>
        <v/>
      </c>
      <c r="O22" s="113" t="str">
        <f t="shared" si="5"/>
        <v/>
      </c>
      <c r="P22" s="133"/>
      <c r="Q22" s="134"/>
      <c r="R22" s="84" t="str">
        <f t="shared" si="6"/>
        <v/>
      </c>
      <c r="S22" s="86" t="str">
        <f>IF(AND($Y22=0,$Z22=1,$AA22=0),プルダウン!$A$6,"")</f>
        <v/>
      </c>
      <c r="T22" s="87" t="str">
        <f>IF(AND($Y22=0,$Z22=1,$AA22=0),プルダウン!$B$6,"")</f>
        <v/>
      </c>
      <c r="V22" s="87" t="str">
        <f t="shared" si="7"/>
        <v/>
      </c>
      <c r="W22" s="105" t="str">
        <f t="shared" si="13"/>
        <v/>
      </c>
      <c r="X22" s="87" t="str">
        <f t="shared" si="9"/>
        <v/>
      </c>
      <c r="Y22" s="106">
        <f t="shared" si="10"/>
        <v>0</v>
      </c>
      <c r="Z22" s="87">
        <f t="shared" si="1"/>
        <v>0</v>
      </c>
      <c r="AA22" s="87">
        <f t="shared" si="11"/>
        <v>0</v>
      </c>
    </row>
    <row r="23" spans="1:27" s="12" customFormat="1" ht="60" customHeight="1">
      <c r="A23" s="108">
        <f t="shared" si="2"/>
        <v>11</v>
      </c>
      <c r="B23" s="109" t="str">
        <f t="shared" si="3"/>
        <v/>
      </c>
      <c r="C23" s="127"/>
      <c r="D23" s="25" t="str">
        <f t="shared" si="4"/>
        <v/>
      </c>
      <c r="E23" s="25" t="str">
        <f t="shared" si="12"/>
        <v/>
      </c>
      <c r="F23" s="135"/>
      <c r="G23" s="135"/>
      <c r="H23" s="128"/>
      <c r="I23" s="129" t="str" cm="1">
        <f t="array" ref="I23">IFERROR(_xlfn.IFS($V23=1,"熱風供給温度：80℃以上～100℃未満
空気入口温度：20℃",$V23=2,"熱風供給温度：80℃以上～100℃未満
空気入口温度：20℃",$V23="3",""),"")</f>
        <v/>
      </c>
      <c r="J23" s="130" t="str" cm="1">
        <f t="array" ref="J23">IFERROR(_xlfn.IFS(AND($V23=1,$W23=1),"外気温：25℃DB/RH70％",AND($V23=2,$W23=1),"熱源水入口温度：30℃
熱源水入出口温度差：5℃"),"")</f>
        <v/>
      </c>
      <c r="K23" s="131"/>
      <c r="L23" s="132"/>
      <c r="M23" s="132"/>
      <c r="N23" s="88" t="str" cm="1">
        <f t="array" ref="N23">IFERROR(_xlfn.IFS(AND($W23=1,$X23=1),VALUE(3.44),AND($W23=1,$X23=2),VALUE(3.5),AND($W23=1,$X23=3),""),"")</f>
        <v/>
      </c>
      <c r="O23" s="113" t="str">
        <f t="shared" si="5"/>
        <v/>
      </c>
      <c r="P23" s="133"/>
      <c r="Q23" s="134"/>
      <c r="R23" s="84" t="str">
        <f t="shared" si="6"/>
        <v/>
      </c>
      <c r="S23" s="86" t="str">
        <f>IF(AND($Y23=0,$Z23=1,$AA23=0),プルダウン!$A$6,"")</f>
        <v/>
      </c>
      <c r="T23" s="87" t="str">
        <f>IF(AND($Y23=0,$Z23=1,$AA23=0),プルダウン!$B$6,"")</f>
        <v/>
      </c>
      <c r="V23" s="87" t="str">
        <f t="shared" si="7"/>
        <v/>
      </c>
      <c r="W23" s="105" t="str">
        <f t="shared" si="13"/>
        <v/>
      </c>
      <c r="X23" s="87" t="str">
        <f t="shared" si="9"/>
        <v/>
      </c>
      <c r="Y23" s="106">
        <f t="shared" si="10"/>
        <v>0</v>
      </c>
      <c r="Z23" s="87">
        <f t="shared" si="1"/>
        <v>0</v>
      </c>
      <c r="AA23" s="87">
        <f t="shared" si="11"/>
        <v>0</v>
      </c>
    </row>
    <row r="24" spans="1:27" s="12" customFormat="1" ht="60" customHeight="1">
      <c r="A24" s="108">
        <f t="shared" si="2"/>
        <v>12</v>
      </c>
      <c r="B24" s="109" t="str">
        <f t="shared" si="3"/>
        <v/>
      </c>
      <c r="C24" s="127"/>
      <c r="D24" s="25" t="str">
        <f t="shared" si="4"/>
        <v/>
      </c>
      <c r="E24" s="25" t="str">
        <f t="shared" si="12"/>
        <v/>
      </c>
      <c r="F24" s="135"/>
      <c r="G24" s="135"/>
      <c r="H24" s="128"/>
      <c r="I24" s="129" t="str" cm="1">
        <f t="array" ref="I24">IFERROR(_xlfn.IFS($V24=1,"熱風供給温度：80℃以上～100℃未満
空気入口温度：20℃",$V24=2,"熱風供給温度：80℃以上～100℃未満
空気入口温度：20℃",$V24="3",""),"")</f>
        <v/>
      </c>
      <c r="J24" s="130" t="str" cm="1">
        <f t="array" ref="J24">IFERROR(_xlfn.IFS(AND($V24=1,$W24=1),"外気温：25℃DB/RH70％",AND($V24=2,$W24=1),"熱源水入口温度：30℃
熱源水入出口温度差：5℃"),"")</f>
        <v/>
      </c>
      <c r="K24" s="131"/>
      <c r="L24" s="132"/>
      <c r="M24" s="132"/>
      <c r="N24" s="88" t="str" cm="1">
        <f t="array" ref="N24">IFERROR(_xlfn.IFS(AND($W24=1,$X24=1),VALUE(3.44),AND($W24=1,$X24=2),VALUE(3.5),AND($W24=1,$X24=3),""),"")</f>
        <v/>
      </c>
      <c r="O24" s="113" t="str">
        <f t="shared" si="5"/>
        <v/>
      </c>
      <c r="P24" s="133"/>
      <c r="Q24" s="134"/>
      <c r="R24" s="84" t="str">
        <f t="shared" si="6"/>
        <v/>
      </c>
      <c r="S24" s="86" t="str">
        <f>IF(AND($Y24=0,$Z24=1,$AA24=0),プルダウン!$A$6,"")</f>
        <v/>
      </c>
      <c r="T24" s="87" t="str">
        <f>IF(AND($Y24=0,$Z24=1,$AA24=0),プルダウン!$B$6,"")</f>
        <v/>
      </c>
      <c r="V24" s="87" t="str">
        <f t="shared" si="7"/>
        <v/>
      </c>
      <c r="W24" s="105" t="str">
        <f t="shared" si="13"/>
        <v/>
      </c>
      <c r="X24" s="87" t="str">
        <f t="shared" si="9"/>
        <v/>
      </c>
      <c r="Y24" s="106">
        <f t="shared" si="10"/>
        <v>0</v>
      </c>
      <c r="Z24" s="87">
        <f t="shared" si="1"/>
        <v>0</v>
      </c>
      <c r="AA24" s="87">
        <f t="shared" si="11"/>
        <v>0</v>
      </c>
    </row>
    <row r="25" spans="1:27" s="12" customFormat="1" ht="60" customHeight="1">
      <c r="A25" s="108">
        <f t="shared" si="2"/>
        <v>13</v>
      </c>
      <c r="B25" s="109" t="str">
        <f t="shared" si="3"/>
        <v/>
      </c>
      <c r="C25" s="127"/>
      <c r="D25" s="25" t="str">
        <f t="shared" si="4"/>
        <v/>
      </c>
      <c r="E25" s="25" t="str">
        <f t="shared" si="12"/>
        <v/>
      </c>
      <c r="F25" s="135"/>
      <c r="G25" s="135"/>
      <c r="H25" s="128"/>
      <c r="I25" s="129" t="str" cm="1">
        <f t="array" ref="I25">IFERROR(_xlfn.IFS($V25=1,"熱風供給温度：80℃以上～100℃未満
空気入口温度：20℃",$V25=2,"熱風供給温度：80℃以上～100℃未満
空気入口温度：20℃",$V25="3",""),"")</f>
        <v/>
      </c>
      <c r="J25" s="130" t="str" cm="1">
        <f t="array" ref="J25">IFERROR(_xlfn.IFS(AND($V25=1,$W25=1),"外気温：25℃DB/RH70％",AND($V25=2,$W25=1),"熱源水入口温度：30℃
熱源水入出口温度差：5℃"),"")</f>
        <v/>
      </c>
      <c r="K25" s="131"/>
      <c r="L25" s="132"/>
      <c r="M25" s="132"/>
      <c r="N25" s="88" t="str" cm="1">
        <f t="array" ref="N25">IFERROR(_xlfn.IFS(AND($W25=1,$X25=1),VALUE(3.44),AND($W25=1,$X25=2),VALUE(3.5),AND($W25=1,$X25=3),""),"")</f>
        <v/>
      </c>
      <c r="O25" s="113" t="str">
        <f t="shared" si="5"/>
        <v/>
      </c>
      <c r="P25" s="133"/>
      <c r="Q25" s="134"/>
      <c r="R25" s="84" t="str">
        <f t="shared" si="6"/>
        <v/>
      </c>
      <c r="S25" s="86" t="str">
        <f>IF(AND($Y25=0,$Z25=1,$AA25=0),プルダウン!$A$6,"")</f>
        <v/>
      </c>
      <c r="T25" s="87" t="str">
        <f>IF(AND($Y25=0,$Z25=1,$AA25=0),プルダウン!$B$6,"")</f>
        <v/>
      </c>
      <c r="V25" s="87" t="str">
        <f t="shared" si="7"/>
        <v/>
      </c>
      <c r="W25" s="105" t="str">
        <f t="shared" si="13"/>
        <v/>
      </c>
      <c r="X25" s="87" t="str">
        <f t="shared" si="9"/>
        <v/>
      </c>
      <c r="Y25" s="106">
        <f t="shared" si="10"/>
        <v>0</v>
      </c>
      <c r="Z25" s="87">
        <f t="shared" si="1"/>
        <v>0</v>
      </c>
      <c r="AA25" s="87">
        <f t="shared" si="11"/>
        <v>0</v>
      </c>
    </row>
    <row r="26" spans="1:27" s="12" customFormat="1" ht="60" customHeight="1">
      <c r="A26" s="108">
        <f t="shared" si="2"/>
        <v>14</v>
      </c>
      <c r="B26" s="109" t="str">
        <f t="shared" si="3"/>
        <v/>
      </c>
      <c r="C26" s="127"/>
      <c r="D26" s="25" t="str">
        <f t="shared" si="4"/>
        <v/>
      </c>
      <c r="E26" s="25" t="str">
        <f t="shared" si="12"/>
        <v/>
      </c>
      <c r="F26" s="135"/>
      <c r="G26" s="135"/>
      <c r="H26" s="128"/>
      <c r="I26" s="129" t="str" cm="1">
        <f t="array" ref="I26">IFERROR(_xlfn.IFS($V26=1,"熱風供給温度：80℃以上～100℃未満
空気入口温度：20℃",$V26=2,"熱風供給温度：80℃以上～100℃未満
空気入口温度：20℃",$V26="3",""),"")</f>
        <v/>
      </c>
      <c r="J26" s="130" t="str" cm="1">
        <f t="array" ref="J26">IFERROR(_xlfn.IFS(AND($V26=1,$W26=1),"外気温：25℃DB/RH70％",AND($V26=2,$W26=1),"熱源水入口温度：30℃
熱源水入出口温度差：5℃"),"")</f>
        <v/>
      </c>
      <c r="K26" s="131"/>
      <c r="L26" s="132"/>
      <c r="M26" s="132"/>
      <c r="N26" s="88" t="str" cm="1">
        <f t="array" ref="N26">IFERROR(_xlfn.IFS(AND($W26=1,$X26=1),VALUE(3.44),AND($W26=1,$X26=2),VALUE(3.5),AND($W26=1,$X26=3),""),"")</f>
        <v/>
      </c>
      <c r="O26" s="113" t="str">
        <f t="shared" si="5"/>
        <v/>
      </c>
      <c r="P26" s="133"/>
      <c r="Q26" s="134"/>
      <c r="R26" s="84" t="str">
        <f t="shared" si="6"/>
        <v/>
      </c>
      <c r="S26" s="86" t="str">
        <f>IF(AND($Y26=0,$Z26=1,$AA26=0),プルダウン!$A$6,"")</f>
        <v/>
      </c>
      <c r="T26" s="87" t="str">
        <f>IF(AND($Y26=0,$Z26=1,$AA26=0),プルダウン!$B$6,"")</f>
        <v/>
      </c>
      <c r="V26" s="87" t="str">
        <f t="shared" si="7"/>
        <v/>
      </c>
      <c r="W26" s="105" t="str">
        <f t="shared" si="13"/>
        <v/>
      </c>
      <c r="X26" s="87" t="str">
        <f t="shared" si="9"/>
        <v/>
      </c>
      <c r="Y26" s="106">
        <f t="shared" si="10"/>
        <v>0</v>
      </c>
      <c r="Z26" s="87">
        <f t="shared" si="1"/>
        <v>0</v>
      </c>
      <c r="AA26" s="87">
        <f t="shared" si="11"/>
        <v>0</v>
      </c>
    </row>
    <row r="27" spans="1:27" s="12" customFormat="1" ht="60" customHeight="1">
      <c r="A27" s="108">
        <f t="shared" si="2"/>
        <v>15</v>
      </c>
      <c r="B27" s="109" t="str">
        <f t="shared" si="3"/>
        <v/>
      </c>
      <c r="C27" s="127"/>
      <c r="D27" s="25" t="str">
        <f t="shared" si="4"/>
        <v/>
      </c>
      <c r="E27" s="25" t="str">
        <f t="shared" si="12"/>
        <v/>
      </c>
      <c r="F27" s="135"/>
      <c r="G27" s="135"/>
      <c r="H27" s="128"/>
      <c r="I27" s="129" t="str" cm="1">
        <f t="array" ref="I27">IFERROR(_xlfn.IFS($V27=1,"熱風供給温度：80℃以上～100℃未満
空気入口温度：20℃",$V27=2,"熱風供給温度：80℃以上～100℃未満
空気入口温度：20℃",$V27="3",""),"")</f>
        <v/>
      </c>
      <c r="J27" s="130" t="str" cm="1">
        <f t="array" ref="J27">IFERROR(_xlfn.IFS(AND($V27=1,$W27=1),"外気温：25℃DB/RH70％",AND($V27=2,$W27=1),"熱源水入口温度：30℃
熱源水入出口温度差：5℃"),"")</f>
        <v/>
      </c>
      <c r="K27" s="131"/>
      <c r="L27" s="132"/>
      <c r="M27" s="132"/>
      <c r="N27" s="88" t="str" cm="1">
        <f t="array" ref="N27">IFERROR(_xlfn.IFS(AND($W27=1,$X27=1),VALUE(3.44),AND($W27=1,$X27=2),VALUE(3.5),AND($W27=1,$X27=3),""),"")</f>
        <v/>
      </c>
      <c r="O27" s="113" t="str">
        <f t="shared" si="5"/>
        <v/>
      </c>
      <c r="P27" s="133"/>
      <c r="Q27" s="134"/>
      <c r="R27" s="84" t="str">
        <f t="shared" si="6"/>
        <v/>
      </c>
      <c r="S27" s="86" t="str">
        <f>IF(AND($Y27=0,$Z27=1,$AA27=0),プルダウン!$A$6,"")</f>
        <v/>
      </c>
      <c r="T27" s="87" t="str">
        <f>IF(AND($Y27=0,$Z27=1,$AA27=0),プルダウン!$B$6,"")</f>
        <v/>
      </c>
      <c r="V27" s="87" t="str">
        <f t="shared" si="7"/>
        <v/>
      </c>
      <c r="W27" s="105" t="str">
        <f t="shared" si="13"/>
        <v/>
      </c>
      <c r="X27" s="87" t="str">
        <f t="shared" si="9"/>
        <v/>
      </c>
      <c r="Y27" s="106">
        <f t="shared" si="10"/>
        <v>0</v>
      </c>
      <c r="Z27" s="87">
        <f t="shared" si="1"/>
        <v>0</v>
      </c>
      <c r="AA27" s="87">
        <f t="shared" si="11"/>
        <v>0</v>
      </c>
    </row>
    <row r="28" spans="1:27" s="12" customFormat="1" ht="60" customHeight="1">
      <c r="A28" s="108">
        <f t="shared" si="2"/>
        <v>16</v>
      </c>
      <c r="B28" s="109" t="str">
        <f t="shared" si="3"/>
        <v/>
      </c>
      <c r="C28" s="127"/>
      <c r="D28" s="25" t="str">
        <f t="shared" si="4"/>
        <v/>
      </c>
      <c r="E28" s="25" t="str">
        <f t="shared" si="12"/>
        <v/>
      </c>
      <c r="F28" s="135"/>
      <c r="G28" s="135"/>
      <c r="H28" s="128"/>
      <c r="I28" s="129" t="str" cm="1">
        <f t="array" ref="I28">IFERROR(_xlfn.IFS($V28=1,"熱風供給温度：80℃以上～100℃未満
空気入口温度：20℃",$V28=2,"熱風供給温度：80℃以上～100℃未満
空気入口温度：20℃",$V28="3",""),"")</f>
        <v/>
      </c>
      <c r="J28" s="130" t="str" cm="1">
        <f t="array" ref="J28">IFERROR(_xlfn.IFS(AND($V28=1,$W28=1),"外気温：25℃DB/RH70％",AND($V28=2,$W28=1),"熱源水入口温度：30℃
熱源水入出口温度差：5℃"),"")</f>
        <v/>
      </c>
      <c r="K28" s="131"/>
      <c r="L28" s="132"/>
      <c r="M28" s="132"/>
      <c r="N28" s="88" t="str" cm="1">
        <f t="array" ref="N28">IFERROR(_xlfn.IFS(AND($W28=1,$X28=1),VALUE(3.44),AND($W28=1,$X28=2),VALUE(3.5),AND($W28=1,$X28=3),""),"")</f>
        <v/>
      </c>
      <c r="O28" s="113" t="str">
        <f t="shared" si="5"/>
        <v/>
      </c>
      <c r="P28" s="133"/>
      <c r="Q28" s="134"/>
      <c r="R28" s="84" t="str">
        <f t="shared" si="6"/>
        <v/>
      </c>
      <c r="S28" s="86" t="str">
        <f>IF(AND($Y28=0,$Z28=1,$AA28=0),プルダウン!$A$6,"")</f>
        <v/>
      </c>
      <c r="T28" s="87" t="str">
        <f>IF(AND($Y28=0,$Z28=1,$AA28=0),プルダウン!$B$6,"")</f>
        <v/>
      </c>
      <c r="V28" s="87" t="str">
        <f t="shared" si="7"/>
        <v/>
      </c>
      <c r="W28" s="105" t="str">
        <f t="shared" si="13"/>
        <v/>
      </c>
      <c r="X28" s="87" t="str">
        <f t="shared" si="9"/>
        <v/>
      </c>
      <c r="Y28" s="106">
        <f t="shared" si="10"/>
        <v>0</v>
      </c>
      <c r="Z28" s="87">
        <f t="shared" si="1"/>
        <v>0</v>
      </c>
      <c r="AA28" s="87">
        <f t="shared" si="11"/>
        <v>0</v>
      </c>
    </row>
    <row r="29" spans="1:27" s="12" customFormat="1" ht="60" customHeight="1">
      <c r="A29" s="108">
        <f t="shared" si="2"/>
        <v>17</v>
      </c>
      <c r="B29" s="109" t="str">
        <f t="shared" si="3"/>
        <v/>
      </c>
      <c r="C29" s="127"/>
      <c r="D29" s="25" t="str">
        <f t="shared" si="4"/>
        <v/>
      </c>
      <c r="E29" s="25" t="str">
        <f t="shared" si="12"/>
        <v/>
      </c>
      <c r="F29" s="135"/>
      <c r="G29" s="135"/>
      <c r="H29" s="128"/>
      <c r="I29" s="129" t="str" cm="1">
        <f t="array" ref="I29">IFERROR(_xlfn.IFS($V29=1,"熱風供給温度：80℃以上～100℃未満
空気入口温度：20℃",$V29=2,"熱風供給温度：80℃以上～100℃未満
空気入口温度：20℃",$V29="3",""),"")</f>
        <v/>
      </c>
      <c r="J29" s="130" t="str" cm="1">
        <f t="array" ref="J29">IFERROR(_xlfn.IFS(AND($V29=1,$W29=1),"外気温：25℃DB/RH70％",AND($V29=2,$W29=1),"熱源水入口温度：30℃
熱源水入出口温度差：5℃"),"")</f>
        <v/>
      </c>
      <c r="K29" s="131"/>
      <c r="L29" s="132"/>
      <c r="M29" s="132"/>
      <c r="N29" s="88" t="str" cm="1">
        <f t="array" ref="N29">IFERROR(_xlfn.IFS(AND($W29=1,$X29=1),VALUE(3.44),AND($W29=1,$X29=2),VALUE(3.5),AND($W29=1,$X29=3),""),"")</f>
        <v/>
      </c>
      <c r="O29" s="113" t="str">
        <f t="shared" si="5"/>
        <v/>
      </c>
      <c r="P29" s="133"/>
      <c r="Q29" s="134"/>
      <c r="R29" s="84" t="str">
        <f t="shared" si="6"/>
        <v/>
      </c>
      <c r="S29" s="86" t="str">
        <f>IF(AND($Y29=0,$Z29=1,$AA29=0),プルダウン!$A$6,"")</f>
        <v/>
      </c>
      <c r="T29" s="87" t="str">
        <f>IF(AND($Y29=0,$Z29=1,$AA29=0),プルダウン!$B$6,"")</f>
        <v/>
      </c>
      <c r="V29" s="87" t="str">
        <f t="shared" si="7"/>
        <v/>
      </c>
      <c r="W29" s="105" t="str">
        <f t="shared" si="13"/>
        <v/>
      </c>
      <c r="X29" s="87" t="str">
        <f t="shared" si="9"/>
        <v/>
      </c>
      <c r="Y29" s="106">
        <f t="shared" si="10"/>
        <v>0</v>
      </c>
      <c r="Z29" s="87">
        <f t="shared" si="1"/>
        <v>0</v>
      </c>
      <c r="AA29" s="87">
        <f t="shared" si="11"/>
        <v>0</v>
      </c>
    </row>
    <row r="30" spans="1:27" s="12" customFormat="1" ht="60" customHeight="1">
      <c r="A30" s="108">
        <f t="shared" si="2"/>
        <v>18</v>
      </c>
      <c r="B30" s="109" t="str">
        <f t="shared" si="3"/>
        <v/>
      </c>
      <c r="C30" s="127"/>
      <c r="D30" s="25" t="str">
        <f t="shared" si="4"/>
        <v/>
      </c>
      <c r="E30" s="25" t="str">
        <f t="shared" si="12"/>
        <v/>
      </c>
      <c r="F30" s="135"/>
      <c r="G30" s="135"/>
      <c r="H30" s="128"/>
      <c r="I30" s="129" t="str" cm="1">
        <f t="array" ref="I30">IFERROR(_xlfn.IFS($V30=1,"熱風供給温度：80℃以上～100℃未満
空気入口温度：20℃",$V30=2,"熱風供給温度：80℃以上～100℃未満
空気入口温度：20℃",$V30="3",""),"")</f>
        <v/>
      </c>
      <c r="J30" s="130" t="str" cm="1">
        <f t="array" ref="J30">IFERROR(_xlfn.IFS(AND($V30=1,$W30=1),"外気温：25℃DB/RH70％",AND($V30=2,$W30=1),"熱源水入口温度：30℃
熱源水入出口温度差：5℃"),"")</f>
        <v/>
      </c>
      <c r="K30" s="131"/>
      <c r="L30" s="132"/>
      <c r="M30" s="132"/>
      <c r="N30" s="88" t="str" cm="1">
        <f t="array" ref="N30">IFERROR(_xlfn.IFS(AND($W30=1,$X30=1),VALUE(3.44),AND($W30=1,$X30=2),VALUE(3.5),AND($W30=1,$X30=3),""),"")</f>
        <v/>
      </c>
      <c r="O30" s="113" t="str">
        <f t="shared" si="5"/>
        <v/>
      </c>
      <c r="P30" s="133"/>
      <c r="Q30" s="134"/>
      <c r="R30" s="84" t="str">
        <f t="shared" si="6"/>
        <v/>
      </c>
      <c r="S30" s="86" t="str">
        <f>IF(AND($Y30=0,$Z30=1,$AA30=0),プルダウン!$A$6,"")</f>
        <v/>
      </c>
      <c r="T30" s="87" t="str">
        <f>IF(AND($Y30=0,$Z30=1,$AA30=0),プルダウン!$B$6,"")</f>
        <v/>
      </c>
      <c r="V30" s="87" t="str">
        <f t="shared" si="7"/>
        <v/>
      </c>
      <c r="W30" s="105" t="str">
        <f t="shared" si="13"/>
        <v/>
      </c>
      <c r="X30" s="87" t="str">
        <f t="shared" si="9"/>
        <v/>
      </c>
      <c r="Y30" s="106">
        <f t="shared" si="10"/>
        <v>0</v>
      </c>
      <c r="Z30" s="87">
        <f t="shared" si="1"/>
        <v>0</v>
      </c>
      <c r="AA30" s="87">
        <f t="shared" si="11"/>
        <v>0</v>
      </c>
    </row>
    <row r="31" spans="1:27" s="12" customFormat="1" ht="60" customHeight="1">
      <c r="A31" s="108">
        <f t="shared" si="2"/>
        <v>19</v>
      </c>
      <c r="B31" s="109" t="str">
        <f t="shared" si="3"/>
        <v/>
      </c>
      <c r="C31" s="127"/>
      <c r="D31" s="25" t="str">
        <f t="shared" si="4"/>
        <v/>
      </c>
      <c r="E31" s="25" t="str">
        <f t="shared" si="12"/>
        <v/>
      </c>
      <c r="F31" s="135"/>
      <c r="G31" s="135"/>
      <c r="H31" s="128"/>
      <c r="I31" s="129" t="str" cm="1">
        <f t="array" ref="I31">IFERROR(_xlfn.IFS($V31=1,"熱風供給温度：80℃以上～100℃未満
空気入口温度：20℃",$V31=2,"熱風供給温度：80℃以上～100℃未満
空気入口温度：20℃",$V31="3",""),"")</f>
        <v/>
      </c>
      <c r="J31" s="130" t="str" cm="1">
        <f t="array" ref="J31">IFERROR(_xlfn.IFS(AND($V31=1,$W31=1),"外気温：25℃DB/RH70％",AND($V31=2,$W31=1),"熱源水入口温度：30℃
熱源水入出口温度差：5℃"),"")</f>
        <v/>
      </c>
      <c r="K31" s="131"/>
      <c r="L31" s="132"/>
      <c r="M31" s="132"/>
      <c r="N31" s="88" t="str" cm="1">
        <f t="array" ref="N31">IFERROR(_xlfn.IFS(AND($W31=1,$X31=1),VALUE(3.44),AND($W31=1,$X31=2),VALUE(3.5),AND($W31=1,$X31=3),""),"")</f>
        <v/>
      </c>
      <c r="O31" s="113" t="str">
        <f t="shared" si="5"/>
        <v/>
      </c>
      <c r="P31" s="133"/>
      <c r="Q31" s="134"/>
      <c r="R31" s="84" t="str">
        <f t="shared" si="6"/>
        <v/>
      </c>
      <c r="S31" s="86" t="str">
        <f>IF(AND($Y31=0,$Z31=1,$AA31=0),プルダウン!$A$6,"")</f>
        <v/>
      </c>
      <c r="T31" s="87" t="str">
        <f>IF(AND($Y31=0,$Z31=1,$AA31=0),プルダウン!$B$6,"")</f>
        <v/>
      </c>
      <c r="V31" s="87" t="str">
        <f t="shared" si="7"/>
        <v/>
      </c>
      <c r="W31" s="105" t="str">
        <f t="shared" si="13"/>
        <v/>
      </c>
      <c r="X31" s="87" t="str">
        <f t="shared" si="9"/>
        <v/>
      </c>
      <c r="Y31" s="106">
        <f t="shared" si="10"/>
        <v>0</v>
      </c>
      <c r="Z31" s="87">
        <f t="shared" si="1"/>
        <v>0</v>
      </c>
      <c r="AA31" s="87">
        <f t="shared" si="11"/>
        <v>0</v>
      </c>
    </row>
    <row r="32" spans="1:27" s="12" customFormat="1" ht="60" customHeight="1">
      <c r="A32" s="108">
        <f t="shared" si="2"/>
        <v>20</v>
      </c>
      <c r="B32" s="109" t="str">
        <f t="shared" si="3"/>
        <v/>
      </c>
      <c r="C32" s="127"/>
      <c r="D32" s="25" t="str">
        <f t="shared" si="4"/>
        <v/>
      </c>
      <c r="E32" s="25" t="str">
        <f t="shared" si="12"/>
        <v/>
      </c>
      <c r="F32" s="135"/>
      <c r="G32" s="135"/>
      <c r="H32" s="128"/>
      <c r="I32" s="129" t="str" cm="1">
        <f t="array" ref="I32">IFERROR(_xlfn.IFS($V32=1,"熱風供給温度：80℃以上～100℃未満
空気入口温度：20℃",$V32=2,"熱風供給温度：80℃以上～100℃未満
空気入口温度：20℃",$V32="3",""),"")</f>
        <v/>
      </c>
      <c r="J32" s="130" t="str" cm="1">
        <f t="array" ref="J32">IFERROR(_xlfn.IFS(AND($V32=1,$W32=1),"外気温：25℃DB/RH70％",AND($V32=2,$W32=1),"熱源水入口温度：30℃
熱源水入出口温度差：5℃"),"")</f>
        <v/>
      </c>
      <c r="K32" s="131"/>
      <c r="L32" s="132"/>
      <c r="M32" s="132"/>
      <c r="N32" s="88" t="str" cm="1">
        <f t="array" ref="N32">IFERROR(_xlfn.IFS(AND($W32=1,$X32=1),VALUE(3.44),AND($W32=1,$X32=2),VALUE(3.5),AND($W32=1,$X32=3),""),"")</f>
        <v/>
      </c>
      <c r="O32" s="113" t="str">
        <f t="shared" si="5"/>
        <v/>
      </c>
      <c r="P32" s="133"/>
      <c r="Q32" s="134"/>
      <c r="R32" s="84" t="str">
        <f t="shared" si="6"/>
        <v/>
      </c>
      <c r="S32" s="86" t="str">
        <f>IF(AND($Y32=0,$Z32=1,$AA32=0),プルダウン!$A$6,"")</f>
        <v/>
      </c>
      <c r="T32" s="87" t="str">
        <f>IF(AND($Y32=0,$Z32=1,$AA32=0),プルダウン!$B$6,"")</f>
        <v/>
      </c>
      <c r="V32" s="87" t="str">
        <f t="shared" si="7"/>
        <v/>
      </c>
      <c r="W32" s="105" t="str">
        <f t="shared" si="13"/>
        <v/>
      </c>
      <c r="X32" s="87" t="str">
        <f t="shared" si="9"/>
        <v/>
      </c>
      <c r="Y32" s="106">
        <f t="shared" si="10"/>
        <v>0</v>
      </c>
      <c r="Z32" s="87">
        <f t="shared" si="1"/>
        <v>0</v>
      </c>
      <c r="AA32" s="87">
        <f t="shared" si="11"/>
        <v>0</v>
      </c>
    </row>
    <row r="33" spans="1:27" s="12" customFormat="1" ht="60" customHeight="1">
      <c r="A33" s="108">
        <f t="shared" si="2"/>
        <v>21</v>
      </c>
      <c r="B33" s="109" t="str">
        <f t="shared" si="3"/>
        <v/>
      </c>
      <c r="C33" s="127"/>
      <c r="D33" s="25" t="str">
        <f t="shared" si="4"/>
        <v/>
      </c>
      <c r="E33" s="25" t="str">
        <f t="shared" si="12"/>
        <v/>
      </c>
      <c r="F33" s="135"/>
      <c r="G33" s="135"/>
      <c r="H33" s="128"/>
      <c r="I33" s="129" t="str" cm="1">
        <f t="array" ref="I33">IFERROR(_xlfn.IFS($V33=1,"熱風供給温度：80℃以上～100℃未満
空気入口温度：20℃",$V33=2,"熱風供給温度：80℃以上～100℃未満
空気入口温度：20℃",$V33="3",""),"")</f>
        <v/>
      </c>
      <c r="J33" s="130" t="str" cm="1">
        <f t="array" ref="J33">IFERROR(_xlfn.IFS(AND($V33=1,$W33=1),"外気温：25℃DB/RH70％",AND($V33=2,$W33=1),"熱源水入口温度：30℃
熱源水入出口温度差：5℃"),"")</f>
        <v/>
      </c>
      <c r="K33" s="131"/>
      <c r="L33" s="132"/>
      <c r="M33" s="132"/>
      <c r="N33" s="88" t="str" cm="1">
        <f t="array" ref="N33">IFERROR(_xlfn.IFS(AND($W33=1,$X33=1),VALUE(3.44),AND($W33=1,$X33=2),VALUE(3.5),AND($W33=1,$X33=3),""),"")</f>
        <v/>
      </c>
      <c r="O33" s="113" t="str">
        <f t="shared" si="5"/>
        <v/>
      </c>
      <c r="P33" s="133"/>
      <c r="Q33" s="134"/>
      <c r="R33" s="84" t="str">
        <f t="shared" si="6"/>
        <v/>
      </c>
      <c r="S33" s="86" t="str">
        <f>IF(AND($Y33=0,$Z33=1,$AA33=0),プルダウン!$A$6,"")</f>
        <v/>
      </c>
      <c r="T33" s="87" t="str">
        <f>IF(AND($Y33=0,$Z33=1,$AA33=0),プルダウン!$B$6,"")</f>
        <v/>
      </c>
      <c r="V33" s="87" t="str">
        <f t="shared" si="7"/>
        <v/>
      </c>
      <c r="W33" s="105" t="str">
        <f t="shared" si="13"/>
        <v/>
      </c>
      <c r="X33" s="87" t="str">
        <f t="shared" si="9"/>
        <v/>
      </c>
      <c r="Y33" s="106">
        <f t="shared" si="10"/>
        <v>0</v>
      </c>
      <c r="Z33" s="87">
        <f t="shared" si="1"/>
        <v>0</v>
      </c>
      <c r="AA33" s="87">
        <f t="shared" si="11"/>
        <v>0</v>
      </c>
    </row>
    <row r="34" spans="1:27" s="12" customFormat="1" ht="60" customHeight="1">
      <c r="A34" s="108">
        <f t="shared" si="2"/>
        <v>22</v>
      </c>
      <c r="B34" s="109" t="str">
        <f t="shared" si="3"/>
        <v/>
      </c>
      <c r="C34" s="127"/>
      <c r="D34" s="25" t="str">
        <f t="shared" si="4"/>
        <v/>
      </c>
      <c r="E34" s="25" t="str">
        <f t="shared" si="12"/>
        <v/>
      </c>
      <c r="F34" s="135"/>
      <c r="G34" s="135"/>
      <c r="H34" s="128"/>
      <c r="I34" s="129" t="str" cm="1">
        <f t="array" ref="I34">IFERROR(_xlfn.IFS($V34=1,"熱風供給温度：80℃以上～100℃未満
空気入口温度：20℃",$V34=2,"熱風供給温度：80℃以上～100℃未満
空気入口温度：20℃",$V34="3",""),"")</f>
        <v/>
      </c>
      <c r="J34" s="130" t="str" cm="1">
        <f t="array" ref="J34">IFERROR(_xlfn.IFS(AND($V34=1,$W34=1),"外気温：25℃DB/RH70％",AND($V34=2,$W34=1),"熱源水入口温度：30℃
熱源水入出口温度差：5℃"),"")</f>
        <v/>
      </c>
      <c r="K34" s="131"/>
      <c r="L34" s="132"/>
      <c r="M34" s="132"/>
      <c r="N34" s="88" t="str" cm="1">
        <f t="array" ref="N34">IFERROR(_xlfn.IFS(AND($W34=1,$X34=1),VALUE(3.44),AND($W34=1,$X34=2),VALUE(3.5),AND($W34=1,$X34=3),""),"")</f>
        <v/>
      </c>
      <c r="O34" s="113" t="str">
        <f t="shared" si="5"/>
        <v/>
      </c>
      <c r="P34" s="133"/>
      <c r="Q34" s="134"/>
      <c r="R34" s="84" t="str">
        <f t="shared" si="6"/>
        <v/>
      </c>
      <c r="S34" s="86" t="str">
        <f>IF(AND($Y34=0,$Z34=1,$AA34=0),プルダウン!$A$6,"")</f>
        <v/>
      </c>
      <c r="T34" s="87" t="str">
        <f>IF(AND($Y34=0,$Z34=1,$AA34=0),プルダウン!$B$6,"")</f>
        <v/>
      </c>
      <c r="V34" s="87" t="str">
        <f t="shared" si="7"/>
        <v/>
      </c>
      <c r="W34" s="105" t="str">
        <f t="shared" si="13"/>
        <v/>
      </c>
      <c r="X34" s="87" t="str">
        <f t="shared" si="9"/>
        <v/>
      </c>
      <c r="Y34" s="106">
        <f t="shared" si="10"/>
        <v>0</v>
      </c>
      <c r="Z34" s="87">
        <f t="shared" si="1"/>
        <v>0</v>
      </c>
      <c r="AA34" s="87">
        <f t="shared" si="11"/>
        <v>0</v>
      </c>
    </row>
    <row r="35" spans="1:27" s="12" customFormat="1" ht="60" customHeight="1">
      <c r="A35" s="108">
        <f t="shared" si="2"/>
        <v>23</v>
      </c>
      <c r="B35" s="109" t="str">
        <f t="shared" si="3"/>
        <v/>
      </c>
      <c r="C35" s="127"/>
      <c r="D35" s="25" t="str">
        <f t="shared" si="4"/>
        <v/>
      </c>
      <c r="E35" s="25" t="str">
        <f t="shared" si="12"/>
        <v/>
      </c>
      <c r="F35" s="135"/>
      <c r="G35" s="135"/>
      <c r="H35" s="128"/>
      <c r="I35" s="129" t="str" cm="1">
        <f t="array" ref="I35">IFERROR(_xlfn.IFS($V35=1,"熱風供給温度：80℃以上～100℃未満
空気入口温度：20℃",$V35=2,"熱風供給温度：80℃以上～100℃未満
空気入口温度：20℃",$V35="3",""),"")</f>
        <v/>
      </c>
      <c r="J35" s="130" t="str" cm="1">
        <f t="array" ref="J35">IFERROR(_xlfn.IFS(AND($V35=1,$W35=1),"外気温：25℃DB/RH70％",AND($V35=2,$W35=1),"熱源水入口温度：30℃
熱源水入出口温度差：5℃"),"")</f>
        <v/>
      </c>
      <c r="K35" s="131"/>
      <c r="L35" s="132"/>
      <c r="M35" s="132"/>
      <c r="N35" s="88" t="str" cm="1">
        <f t="array" ref="N35">IFERROR(_xlfn.IFS(AND($W35=1,$X35=1),VALUE(3.44),AND($W35=1,$X35=2),VALUE(3.5),AND($W35=1,$X35=3),""),"")</f>
        <v/>
      </c>
      <c r="O35" s="113" t="str">
        <f t="shared" si="5"/>
        <v/>
      </c>
      <c r="P35" s="133"/>
      <c r="Q35" s="134"/>
      <c r="R35" s="84" t="str">
        <f t="shared" si="6"/>
        <v/>
      </c>
      <c r="S35" s="86" t="str">
        <f>IF(AND($Y35=0,$Z35=1,$AA35=0),プルダウン!$A$6,"")</f>
        <v/>
      </c>
      <c r="T35" s="87" t="str">
        <f>IF(AND($Y35=0,$Z35=1,$AA35=0),プルダウン!$B$6,"")</f>
        <v/>
      </c>
      <c r="V35" s="87" t="str">
        <f t="shared" si="7"/>
        <v/>
      </c>
      <c r="W35" s="105" t="str">
        <f t="shared" si="13"/>
        <v/>
      </c>
      <c r="X35" s="87" t="str">
        <f t="shared" si="9"/>
        <v/>
      </c>
      <c r="Y35" s="106">
        <f t="shared" si="10"/>
        <v>0</v>
      </c>
      <c r="Z35" s="87">
        <f t="shared" si="1"/>
        <v>0</v>
      </c>
      <c r="AA35" s="87">
        <f t="shared" si="11"/>
        <v>0</v>
      </c>
    </row>
    <row r="36" spans="1:27" s="12" customFormat="1" ht="60" customHeight="1">
      <c r="A36" s="108">
        <f t="shared" si="2"/>
        <v>24</v>
      </c>
      <c r="B36" s="109" t="str">
        <f t="shared" si="3"/>
        <v/>
      </c>
      <c r="C36" s="127"/>
      <c r="D36" s="25" t="str">
        <f t="shared" si="4"/>
        <v/>
      </c>
      <c r="E36" s="25" t="str">
        <f t="shared" si="12"/>
        <v/>
      </c>
      <c r="F36" s="135"/>
      <c r="G36" s="135"/>
      <c r="H36" s="128"/>
      <c r="I36" s="129" t="str" cm="1">
        <f t="array" ref="I36">IFERROR(_xlfn.IFS($V36=1,"熱風供給温度：80℃以上～100℃未満
空気入口温度：20℃",$V36=2,"熱風供給温度：80℃以上～100℃未満
空気入口温度：20℃",$V36="3",""),"")</f>
        <v/>
      </c>
      <c r="J36" s="130" t="str" cm="1">
        <f t="array" ref="J36">IFERROR(_xlfn.IFS(AND($V36=1,$W36=1),"外気温：25℃DB/RH70％",AND($V36=2,$W36=1),"熱源水入口温度：30℃
熱源水入出口温度差：5℃"),"")</f>
        <v/>
      </c>
      <c r="K36" s="131"/>
      <c r="L36" s="132"/>
      <c r="M36" s="132"/>
      <c r="N36" s="88" t="str" cm="1">
        <f t="array" ref="N36">IFERROR(_xlfn.IFS(AND($W36=1,$X36=1),VALUE(3.44),AND($W36=1,$X36=2),VALUE(3.5),AND($W36=1,$X36=3),""),"")</f>
        <v/>
      </c>
      <c r="O36" s="113" t="str">
        <f t="shared" si="5"/>
        <v/>
      </c>
      <c r="P36" s="133"/>
      <c r="Q36" s="134"/>
      <c r="R36" s="84" t="str">
        <f t="shared" si="6"/>
        <v/>
      </c>
      <c r="S36" s="86" t="str">
        <f>IF(AND($Y36=0,$Z36=1,$AA36=0),プルダウン!$A$6,"")</f>
        <v/>
      </c>
      <c r="T36" s="87" t="str">
        <f>IF(AND($Y36=0,$Z36=1,$AA36=0),プルダウン!$B$6,"")</f>
        <v/>
      </c>
      <c r="V36" s="87" t="str">
        <f t="shared" si="7"/>
        <v/>
      </c>
      <c r="W36" s="105" t="str">
        <f t="shared" si="13"/>
        <v/>
      </c>
      <c r="X36" s="87" t="str">
        <f t="shared" si="9"/>
        <v/>
      </c>
      <c r="Y36" s="106">
        <f t="shared" si="10"/>
        <v>0</v>
      </c>
      <c r="Z36" s="87">
        <f t="shared" si="1"/>
        <v>0</v>
      </c>
      <c r="AA36" s="87">
        <f t="shared" si="11"/>
        <v>0</v>
      </c>
    </row>
    <row r="37" spans="1:27" s="12" customFormat="1" ht="60" customHeight="1">
      <c r="A37" s="108">
        <f t="shared" si="2"/>
        <v>25</v>
      </c>
      <c r="B37" s="109" t="str">
        <f t="shared" si="3"/>
        <v/>
      </c>
      <c r="C37" s="127"/>
      <c r="D37" s="25" t="str">
        <f t="shared" si="4"/>
        <v/>
      </c>
      <c r="E37" s="25" t="str">
        <f t="shared" si="12"/>
        <v/>
      </c>
      <c r="F37" s="135"/>
      <c r="G37" s="135"/>
      <c r="H37" s="128"/>
      <c r="I37" s="129" t="str" cm="1">
        <f t="array" ref="I37">IFERROR(_xlfn.IFS($V37=1,"熱風供給温度：80℃以上～100℃未満
空気入口温度：20℃",$V37=2,"熱風供給温度：80℃以上～100℃未満
空気入口温度：20℃",$V37="3",""),"")</f>
        <v/>
      </c>
      <c r="J37" s="130" t="str" cm="1">
        <f t="array" ref="J37">IFERROR(_xlfn.IFS(AND($V37=1,$W37=1),"外気温：25℃DB/RH70％",AND($V37=2,$W37=1),"熱源水入口温度：30℃
熱源水入出口温度差：5℃"),"")</f>
        <v/>
      </c>
      <c r="K37" s="131"/>
      <c r="L37" s="132"/>
      <c r="M37" s="132"/>
      <c r="N37" s="88" t="str" cm="1">
        <f t="array" ref="N37">IFERROR(_xlfn.IFS(AND($W37=1,$X37=1),VALUE(3.44),AND($W37=1,$X37=2),VALUE(3.5),AND($W37=1,$X37=3),""),"")</f>
        <v/>
      </c>
      <c r="O37" s="113" t="str">
        <f t="shared" si="5"/>
        <v/>
      </c>
      <c r="P37" s="133"/>
      <c r="Q37" s="134"/>
      <c r="R37" s="84" t="str">
        <f t="shared" si="6"/>
        <v/>
      </c>
      <c r="S37" s="86" t="str">
        <f>IF(AND($Y37=0,$Z37=1,$AA37=0),プルダウン!$A$6,"")</f>
        <v/>
      </c>
      <c r="T37" s="87" t="str">
        <f>IF(AND($Y37=0,$Z37=1,$AA37=0),プルダウン!$B$6,"")</f>
        <v/>
      </c>
      <c r="V37" s="87" t="str">
        <f t="shared" si="7"/>
        <v/>
      </c>
      <c r="W37" s="105" t="str">
        <f t="shared" si="13"/>
        <v/>
      </c>
      <c r="X37" s="87" t="str">
        <f t="shared" si="9"/>
        <v/>
      </c>
      <c r="Y37" s="106">
        <f t="shared" si="10"/>
        <v>0</v>
      </c>
      <c r="Z37" s="87">
        <f t="shared" si="1"/>
        <v>0</v>
      </c>
      <c r="AA37" s="87">
        <f t="shared" si="11"/>
        <v>0</v>
      </c>
    </row>
    <row r="38" spans="1:27" s="12" customFormat="1" ht="60" customHeight="1">
      <c r="A38" s="108">
        <f t="shared" si="2"/>
        <v>26</v>
      </c>
      <c r="B38" s="109" t="str">
        <f t="shared" si="3"/>
        <v/>
      </c>
      <c r="C38" s="127"/>
      <c r="D38" s="25" t="str">
        <f t="shared" si="4"/>
        <v/>
      </c>
      <c r="E38" s="25" t="str">
        <f t="shared" si="12"/>
        <v/>
      </c>
      <c r="F38" s="135"/>
      <c r="G38" s="135"/>
      <c r="H38" s="128"/>
      <c r="I38" s="129" t="str" cm="1">
        <f t="array" ref="I38">IFERROR(_xlfn.IFS($V38=1,"熱風供給温度：80℃以上～100℃未満
空気入口温度：20℃",$V38=2,"熱風供給温度：80℃以上～100℃未満
空気入口温度：20℃",$V38="3",""),"")</f>
        <v/>
      </c>
      <c r="J38" s="130" t="str" cm="1">
        <f t="array" ref="J38">IFERROR(_xlfn.IFS(AND($V38=1,$W38=1),"外気温：25℃DB/RH70％",AND($V38=2,$W38=1),"熱源水入口温度：30℃
熱源水入出口温度差：5℃"),"")</f>
        <v/>
      </c>
      <c r="K38" s="131"/>
      <c r="L38" s="132"/>
      <c r="M38" s="132"/>
      <c r="N38" s="88" t="str" cm="1">
        <f t="array" ref="N38">IFERROR(_xlfn.IFS(AND($W38=1,$X38=1),VALUE(3.44),AND($W38=1,$X38=2),VALUE(3.5),AND($W38=1,$X38=3),""),"")</f>
        <v/>
      </c>
      <c r="O38" s="113" t="str">
        <f t="shared" si="5"/>
        <v/>
      </c>
      <c r="P38" s="133"/>
      <c r="Q38" s="134"/>
      <c r="R38" s="84" t="str">
        <f t="shared" si="6"/>
        <v/>
      </c>
      <c r="S38" s="86" t="str">
        <f>IF(AND($Y38=0,$Z38=1,$AA38=0),プルダウン!$A$6,"")</f>
        <v/>
      </c>
      <c r="T38" s="87" t="str">
        <f>IF(AND($Y38=0,$Z38=1,$AA38=0),プルダウン!$B$6,"")</f>
        <v/>
      </c>
      <c r="V38" s="87" t="str">
        <f t="shared" si="7"/>
        <v/>
      </c>
      <c r="W38" s="105" t="str">
        <f t="shared" si="13"/>
        <v/>
      </c>
      <c r="X38" s="87" t="str">
        <f t="shared" si="9"/>
        <v/>
      </c>
      <c r="Y38" s="106">
        <f t="shared" si="10"/>
        <v>0</v>
      </c>
      <c r="Z38" s="87">
        <f t="shared" si="1"/>
        <v>0</v>
      </c>
      <c r="AA38" s="87">
        <f t="shared" si="11"/>
        <v>0</v>
      </c>
    </row>
    <row r="39" spans="1:27" s="12" customFormat="1" ht="60" customHeight="1">
      <c r="A39" s="108">
        <f t="shared" si="2"/>
        <v>27</v>
      </c>
      <c r="B39" s="109" t="str">
        <f t="shared" si="3"/>
        <v/>
      </c>
      <c r="C39" s="127"/>
      <c r="D39" s="25" t="str">
        <f t="shared" si="4"/>
        <v/>
      </c>
      <c r="E39" s="25" t="str">
        <f t="shared" si="12"/>
        <v/>
      </c>
      <c r="F39" s="135"/>
      <c r="G39" s="135"/>
      <c r="H39" s="128"/>
      <c r="I39" s="129" t="str" cm="1">
        <f t="array" ref="I39">IFERROR(_xlfn.IFS($V39=1,"熱風供給温度：80℃以上～100℃未満
空気入口温度：20℃",$V39=2,"熱風供給温度：80℃以上～100℃未満
空気入口温度：20℃",$V39="3",""),"")</f>
        <v/>
      </c>
      <c r="J39" s="130" t="str" cm="1">
        <f t="array" ref="J39">IFERROR(_xlfn.IFS(AND($V39=1,$W39=1),"外気温：25℃DB/RH70％",AND($V39=2,$W39=1),"熱源水入口温度：30℃
熱源水入出口温度差：5℃"),"")</f>
        <v/>
      </c>
      <c r="K39" s="131"/>
      <c r="L39" s="132"/>
      <c r="M39" s="132"/>
      <c r="N39" s="88" t="str" cm="1">
        <f t="array" ref="N39">IFERROR(_xlfn.IFS(AND($W39=1,$X39=1),VALUE(3.44),AND($W39=1,$X39=2),VALUE(3.5),AND($W39=1,$X39=3),""),"")</f>
        <v/>
      </c>
      <c r="O39" s="113" t="str">
        <f t="shared" si="5"/>
        <v/>
      </c>
      <c r="P39" s="133"/>
      <c r="Q39" s="134"/>
      <c r="R39" s="84" t="str">
        <f t="shared" si="6"/>
        <v/>
      </c>
      <c r="S39" s="86" t="str">
        <f>IF(AND($Y39=0,$Z39=1,$AA39=0),プルダウン!$A$6,"")</f>
        <v/>
      </c>
      <c r="T39" s="87" t="str">
        <f>IF(AND($Y39=0,$Z39=1,$AA39=0),プルダウン!$B$6,"")</f>
        <v/>
      </c>
      <c r="V39" s="87" t="str">
        <f t="shared" si="7"/>
        <v/>
      </c>
      <c r="W39" s="105" t="str">
        <f t="shared" si="13"/>
        <v/>
      </c>
      <c r="X39" s="87" t="str">
        <f t="shared" si="9"/>
        <v/>
      </c>
      <c r="Y39" s="106">
        <f t="shared" si="10"/>
        <v>0</v>
      </c>
      <c r="Z39" s="87">
        <f t="shared" si="1"/>
        <v>0</v>
      </c>
      <c r="AA39" s="87">
        <f t="shared" si="11"/>
        <v>0</v>
      </c>
    </row>
    <row r="40" spans="1:27" s="12" customFormat="1" ht="60" customHeight="1">
      <c r="A40" s="108">
        <f t="shared" si="2"/>
        <v>28</v>
      </c>
      <c r="B40" s="109" t="str">
        <f t="shared" si="3"/>
        <v/>
      </c>
      <c r="C40" s="127"/>
      <c r="D40" s="25" t="str">
        <f t="shared" si="4"/>
        <v/>
      </c>
      <c r="E40" s="25" t="str">
        <f t="shared" si="12"/>
        <v/>
      </c>
      <c r="F40" s="135"/>
      <c r="G40" s="135"/>
      <c r="H40" s="128"/>
      <c r="I40" s="129" t="str" cm="1">
        <f t="array" ref="I40">IFERROR(_xlfn.IFS($V40=1,"熱風供給温度：80℃以上～100℃未満
空気入口温度：20℃",$V40=2,"熱風供給温度：80℃以上～100℃未満
空気入口温度：20℃",$V40="3",""),"")</f>
        <v/>
      </c>
      <c r="J40" s="130" t="str" cm="1">
        <f t="array" ref="J40">IFERROR(_xlfn.IFS(AND($V40=1,$W40=1),"外気温：25℃DB/RH70％",AND($V40=2,$W40=1),"熱源水入口温度：30℃
熱源水入出口温度差：5℃"),"")</f>
        <v/>
      </c>
      <c r="K40" s="131"/>
      <c r="L40" s="132"/>
      <c r="M40" s="132"/>
      <c r="N40" s="88" t="str" cm="1">
        <f t="array" ref="N40">IFERROR(_xlfn.IFS(AND($W40=1,$X40=1),VALUE(3.44),AND($W40=1,$X40=2),VALUE(3.5),AND($W40=1,$X40=3),""),"")</f>
        <v/>
      </c>
      <c r="O40" s="113" t="str">
        <f t="shared" si="5"/>
        <v/>
      </c>
      <c r="P40" s="133"/>
      <c r="Q40" s="134"/>
      <c r="R40" s="84" t="str">
        <f t="shared" si="6"/>
        <v/>
      </c>
      <c r="S40" s="86" t="str">
        <f>IF(AND($Y40=0,$Z40=1,$AA40=0),プルダウン!$A$6,"")</f>
        <v/>
      </c>
      <c r="T40" s="87" t="str">
        <f>IF(AND($Y40=0,$Z40=1,$AA40=0),プルダウン!$B$6,"")</f>
        <v/>
      </c>
      <c r="V40" s="87" t="str">
        <f t="shared" si="7"/>
        <v/>
      </c>
      <c r="W40" s="105" t="str">
        <f t="shared" si="13"/>
        <v/>
      </c>
      <c r="X40" s="87" t="str">
        <f t="shared" si="9"/>
        <v/>
      </c>
      <c r="Y40" s="106">
        <f t="shared" si="10"/>
        <v>0</v>
      </c>
      <c r="Z40" s="87">
        <f t="shared" si="1"/>
        <v>0</v>
      </c>
      <c r="AA40" s="87">
        <f t="shared" si="11"/>
        <v>0</v>
      </c>
    </row>
    <row r="41" spans="1:27" s="12" customFormat="1" ht="60" customHeight="1">
      <c r="A41" s="108">
        <f t="shared" si="2"/>
        <v>29</v>
      </c>
      <c r="B41" s="109" t="str">
        <f t="shared" si="3"/>
        <v/>
      </c>
      <c r="C41" s="127"/>
      <c r="D41" s="25" t="str">
        <f t="shared" si="4"/>
        <v/>
      </c>
      <c r="E41" s="25" t="str">
        <f t="shared" si="12"/>
        <v/>
      </c>
      <c r="F41" s="135"/>
      <c r="G41" s="135"/>
      <c r="H41" s="128"/>
      <c r="I41" s="129" t="str" cm="1">
        <f t="array" ref="I41">IFERROR(_xlfn.IFS($V41=1,"熱風供給温度：80℃以上～100℃未満
空気入口温度：20℃",$V41=2,"熱風供給温度：80℃以上～100℃未満
空気入口温度：20℃",$V41="3",""),"")</f>
        <v/>
      </c>
      <c r="J41" s="130" t="str" cm="1">
        <f t="array" ref="J41">IFERROR(_xlfn.IFS(AND($V41=1,$W41=1),"外気温：25℃DB/RH70％",AND($V41=2,$W41=1),"熱源水入口温度：30℃
熱源水入出口温度差：5℃"),"")</f>
        <v/>
      </c>
      <c r="K41" s="131"/>
      <c r="L41" s="132"/>
      <c r="M41" s="132"/>
      <c r="N41" s="88" t="str" cm="1">
        <f t="array" ref="N41">IFERROR(_xlfn.IFS(AND($W41=1,$X41=1),VALUE(3.44),AND($W41=1,$X41=2),VALUE(3.5),AND($W41=1,$X41=3),""),"")</f>
        <v/>
      </c>
      <c r="O41" s="113" t="str">
        <f t="shared" si="5"/>
        <v/>
      </c>
      <c r="P41" s="133"/>
      <c r="Q41" s="134"/>
      <c r="R41" s="84" t="str">
        <f t="shared" si="6"/>
        <v/>
      </c>
      <c r="S41" s="86" t="str">
        <f>IF(AND($Y41=0,$Z41=1,$AA41=0),プルダウン!$A$6,"")</f>
        <v/>
      </c>
      <c r="T41" s="87" t="str">
        <f>IF(AND($Y41=0,$Z41=1,$AA41=0),プルダウン!$B$6,"")</f>
        <v/>
      </c>
      <c r="V41" s="87" t="str">
        <f t="shared" si="7"/>
        <v/>
      </c>
      <c r="W41" s="105" t="str">
        <f t="shared" si="13"/>
        <v/>
      </c>
      <c r="X41" s="87" t="str">
        <f t="shared" si="9"/>
        <v/>
      </c>
      <c r="Y41" s="106">
        <f t="shared" si="10"/>
        <v>0</v>
      </c>
      <c r="Z41" s="87">
        <f t="shared" si="1"/>
        <v>0</v>
      </c>
      <c r="AA41" s="87">
        <f t="shared" si="11"/>
        <v>0</v>
      </c>
    </row>
    <row r="42" spans="1:27" s="12" customFormat="1" ht="60" customHeight="1">
      <c r="A42" s="108">
        <f t="shared" si="2"/>
        <v>30</v>
      </c>
      <c r="B42" s="109" t="str">
        <f t="shared" si="3"/>
        <v/>
      </c>
      <c r="C42" s="127"/>
      <c r="D42" s="25" t="str">
        <f t="shared" si="4"/>
        <v/>
      </c>
      <c r="E42" s="25" t="str">
        <f t="shared" si="12"/>
        <v/>
      </c>
      <c r="F42" s="135"/>
      <c r="G42" s="135"/>
      <c r="H42" s="128"/>
      <c r="I42" s="129" t="str" cm="1">
        <f t="array" ref="I42">IFERROR(_xlfn.IFS($V42=1,"熱風供給温度：80℃以上～100℃未満
空気入口温度：20℃",$V42=2,"熱風供給温度：80℃以上～100℃未満
空気入口温度：20℃",$V42="3",""),"")</f>
        <v/>
      </c>
      <c r="J42" s="130" t="str" cm="1">
        <f t="array" ref="J42">IFERROR(_xlfn.IFS(AND($V42=1,$W42=1),"外気温：25℃DB/RH70％",AND($V42=2,$W42=1),"熱源水入口温度：30℃
熱源水入出口温度差：5℃"),"")</f>
        <v/>
      </c>
      <c r="K42" s="131"/>
      <c r="L42" s="132"/>
      <c r="M42" s="132"/>
      <c r="N42" s="88" t="str" cm="1">
        <f t="array" ref="N42">IFERROR(_xlfn.IFS(AND($W42=1,$X42=1),VALUE(3.44),AND($W42=1,$X42=2),VALUE(3.5),AND($W42=1,$X42=3),""),"")</f>
        <v/>
      </c>
      <c r="O42" s="113" t="str">
        <f t="shared" si="5"/>
        <v/>
      </c>
      <c r="P42" s="133"/>
      <c r="Q42" s="134"/>
      <c r="R42" s="84" t="str">
        <f t="shared" si="6"/>
        <v/>
      </c>
      <c r="S42" s="86" t="str">
        <f>IF(AND($Y42=0,$Z42=1,$AA42=0),プルダウン!$A$6,"")</f>
        <v/>
      </c>
      <c r="T42" s="87" t="str">
        <f>IF(AND($Y42=0,$Z42=1,$AA42=0),プルダウン!$B$6,"")</f>
        <v/>
      </c>
      <c r="V42" s="87" t="str">
        <f t="shared" si="7"/>
        <v/>
      </c>
      <c r="W42" s="105" t="str">
        <f t="shared" si="13"/>
        <v/>
      </c>
      <c r="X42" s="87" t="str">
        <f t="shared" si="9"/>
        <v/>
      </c>
      <c r="Y42" s="106">
        <f t="shared" si="10"/>
        <v>0</v>
      </c>
      <c r="Z42" s="87">
        <f t="shared" si="1"/>
        <v>0</v>
      </c>
      <c r="AA42" s="87">
        <f t="shared" si="11"/>
        <v>0</v>
      </c>
    </row>
    <row r="43" spans="1:27" s="12" customFormat="1" ht="60" customHeight="1">
      <c r="A43" s="108">
        <f t="shared" si="2"/>
        <v>31</v>
      </c>
      <c r="B43" s="109" t="str">
        <f t="shared" si="3"/>
        <v/>
      </c>
      <c r="C43" s="127"/>
      <c r="D43" s="25" t="str">
        <f t="shared" si="4"/>
        <v/>
      </c>
      <c r="E43" s="25" t="str">
        <f t="shared" si="12"/>
        <v/>
      </c>
      <c r="F43" s="135"/>
      <c r="G43" s="135"/>
      <c r="H43" s="128"/>
      <c r="I43" s="129" t="str" cm="1">
        <f t="array" ref="I43">IFERROR(_xlfn.IFS($V43=1,"熱風供給温度：80℃以上～100℃未満
空気入口温度：20℃",$V43=2,"熱風供給温度：80℃以上～100℃未満
空気入口温度：20℃",$V43="3",""),"")</f>
        <v/>
      </c>
      <c r="J43" s="130" t="str" cm="1">
        <f t="array" ref="J43">IFERROR(_xlfn.IFS(AND($V43=1,$W43=1),"外気温：25℃DB/RH70％",AND($V43=2,$W43=1),"熱源水入口温度：30℃
熱源水入出口温度差：5℃"),"")</f>
        <v/>
      </c>
      <c r="K43" s="131"/>
      <c r="L43" s="132"/>
      <c r="M43" s="132"/>
      <c r="N43" s="88" t="str" cm="1">
        <f t="array" ref="N43">IFERROR(_xlfn.IFS(AND($W43=1,$X43=1),VALUE(3.44),AND($W43=1,$X43=2),VALUE(3.5),AND($W43=1,$X43=3),""),"")</f>
        <v/>
      </c>
      <c r="O43" s="113" t="str">
        <f t="shared" si="5"/>
        <v/>
      </c>
      <c r="P43" s="133"/>
      <c r="Q43" s="134"/>
      <c r="R43" s="84" t="str">
        <f t="shared" si="6"/>
        <v/>
      </c>
      <c r="S43" s="86" t="str">
        <f>IF(AND($Y43=0,$Z43=1,$AA43=0),プルダウン!$A$6,"")</f>
        <v/>
      </c>
      <c r="T43" s="87" t="str">
        <f>IF(AND($Y43=0,$Z43=1,$AA43=0),プルダウン!$B$6,"")</f>
        <v/>
      </c>
      <c r="V43" s="87" t="str">
        <f t="shared" si="7"/>
        <v/>
      </c>
      <c r="W43" s="105" t="str">
        <f t="shared" si="13"/>
        <v/>
      </c>
      <c r="X43" s="87" t="str">
        <f t="shared" si="9"/>
        <v/>
      </c>
      <c r="Y43" s="106">
        <f t="shared" si="10"/>
        <v>0</v>
      </c>
      <c r="Z43" s="87">
        <f t="shared" si="1"/>
        <v>0</v>
      </c>
      <c r="AA43" s="87">
        <f t="shared" si="11"/>
        <v>0</v>
      </c>
    </row>
    <row r="44" spans="1:27" s="12" customFormat="1" ht="60" customHeight="1">
      <c r="A44" s="108">
        <f t="shared" si="2"/>
        <v>32</v>
      </c>
      <c r="B44" s="109" t="str">
        <f t="shared" si="3"/>
        <v/>
      </c>
      <c r="C44" s="127"/>
      <c r="D44" s="25" t="str">
        <f t="shared" si="4"/>
        <v/>
      </c>
      <c r="E44" s="25" t="str">
        <f t="shared" si="12"/>
        <v/>
      </c>
      <c r="F44" s="135"/>
      <c r="G44" s="135"/>
      <c r="H44" s="128"/>
      <c r="I44" s="129" t="str" cm="1">
        <f t="array" ref="I44">IFERROR(_xlfn.IFS($V44=1,"熱風供給温度：80℃以上～100℃未満
空気入口温度：20℃",$V44=2,"熱風供給温度：80℃以上～100℃未満
空気入口温度：20℃",$V44="3",""),"")</f>
        <v/>
      </c>
      <c r="J44" s="130" t="str" cm="1">
        <f t="array" ref="J44">IFERROR(_xlfn.IFS(AND($V44=1,$W44=1),"外気温：25℃DB/RH70％",AND($V44=2,$W44=1),"熱源水入口温度：30℃
熱源水入出口温度差：5℃"),"")</f>
        <v/>
      </c>
      <c r="K44" s="131"/>
      <c r="L44" s="132"/>
      <c r="M44" s="132"/>
      <c r="N44" s="88" t="str" cm="1">
        <f t="array" ref="N44">IFERROR(_xlfn.IFS(AND($W44=1,$X44=1),VALUE(3.44),AND($W44=1,$X44=2),VALUE(3.5),AND($W44=1,$X44=3),""),"")</f>
        <v/>
      </c>
      <c r="O44" s="113" t="str">
        <f t="shared" si="5"/>
        <v/>
      </c>
      <c r="P44" s="133"/>
      <c r="Q44" s="134"/>
      <c r="R44" s="84" t="str">
        <f t="shared" si="6"/>
        <v/>
      </c>
      <c r="S44" s="86" t="str">
        <f>IF(AND($Y44=0,$Z44=1,$AA44=0),プルダウン!$A$6,"")</f>
        <v/>
      </c>
      <c r="T44" s="87" t="str">
        <f>IF(AND($Y44=0,$Z44=1,$AA44=0),プルダウン!$B$6,"")</f>
        <v/>
      </c>
      <c r="V44" s="87" t="str">
        <f t="shared" si="7"/>
        <v/>
      </c>
      <c r="W44" s="105" t="str">
        <f t="shared" si="13"/>
        <v/>
      </c>
      <c r="X44" s="87" t="str">
        <f t="shared" si="9"/>
        <v/>
      </c>
      <c r="Y44" s="106">
        <f t="shared" si="10"/>
        <v>0</v>
      </c>
      <c r="Z44" s="87">
        <f t="shared" si="1"/>
        <v>0</v>
      </c>
      <c r="AA44" s="87">
        <f t="shared" si="11"/>
        <v>0</v>
      </c>
    </row>
    <row r="45" spans="1:27" s="12" customFormat="1" ht="60" customHeight="1">
      <c r="A45" s="108">
        <f t="shared" si="2"/>
        <v>33</v>
      </c>
      <c r="B45" s="109" t="str">
        <f t="shared" si="3"/>
        <v/>
      </c>
      <c r="C45" s="127"/>
      <c r="D45" s="25" t="str">
        <f t="shared" si="4"/>
        <v/>
      </c>
      <c r="E45" s="25" t="str">
        <f t="shared" si="12"/>
        <v/>
      </c>
      <c r="F45" s="135"/>
      <c r="G45" s="135"/>
      <c r="H45" s="128"/>
      <c r="I45" s="129" t="str" cm="1">
        <f t="array" ref="I45">IFERROR(_xlfn.IFS($V45=1,"熱風供給温度：80℃以上～100℃未満
空気入口温度：20℃",$V45=2,"熱風供給温度：80℃以上～100℃未満
空気入口温度：20℃",$V45="3",""),"")</f>
        <v/>
      </c>
      <c r="J45" s="130" t="str" cm="1">
        <f t="array" ref="J45">IFERROR(_xlfn.IFS(AND($V45=1,$W45=1),"外気温：25℃DB/RH70％",AND($V45=2,$W45=1),"熱源水入口温度：30℃
熱源水入出口温度差：5℃"),"")</f>
        <v/>
      </c>
      <c r="K45" s="131"/>
      <c r="L45" s="132"/>
      <c r="M45" s="132"/>
      <c r="N45" s="88" t="str" cm="1">
        <f t="array" ref="N45">IFERROR(_xlfn.IFS(AND($W45=1,$X45=1),VALUE(3.44),AND($W45=1,$X45=2),VALUE(3.5),AND($W45=1,$X45=3),""),"")</f>
        <v/>
      </c>
      <c r="O45" s="113" t="str">
        <f t="shared" si="5"/>
        <v/>
      </c>
      <c r="P45" s="133"/>
      <c r="Q45" s="134"/>
      <c r="R45" s="84" t="str">
        <f t="shared" si="6"/>
        <v/>
      </c>
      <c r="S45" s="86" t="str">
        <f>IF(AND($Y45=0,$Z45=1,$AA45=0),プルダウン!$A$6,"")</f>
        <v/>
      </c>
      <c r="T45" s="87" t="str">
        <f>IF(AND($Y45=0,$Z45=1,$AA45=0),プルダウン!$B$6,"")</f>
        <v/>
      </c>
      <c r="V45" s="87" t="str">
        <f t="shared" si="7"/>
        <v/>
      </c>
      <c r="W45" s="105" t="str">
        <f t="shared" si="13"/>
        <v/>
      </c>
      <c r="X45" s="87" t="str">
        <f t="shared" si="9"/>
        <v/>
      </c>
      <c r="Y45" s="106">
        <f t="shared" si="10"/>
        <v>0</v>
      </c>
      <c r="Z45" s="87">
        <f t="shared" si="1"/>
        <v>0</v>
      </c>
      <c r="AA45" s="87">
        <f t="shared" si="11"/>
        <v>0</v>
      </c>
    </row>
    <row r="46" spans="1:27" s="12" customFormat="1" ht="60" customHeight="1">
      <c r="A46" s="108">
        <f t="shared" si="2"/>
        <v>34</v>
      </c>
      <c r="B46" s="109" t="str">
        <f t="shared" si="3"/>
        <v/>
      </c>
      <c r="C46" s="127"/>
      <c r="D46" s="25" t="str">
        <f t="shared" si="4"/>
        <v/>
      </c>
      <c r="E46" s="25" t="str">
        <f t="shared" si="12"/>
        <v/>
      </c>
      <c r="F46" s="135"/>
      <c r="G46" s="135"/>
      <c r="H46" s="128"/>
      <c r="I46" s="129" t="str" cm="1">
        <f t="array" ref="I46">IFERROR(_xlfn.IFS($V46=1,"熱風供給温度：80℃以上～100℃未満
空気入口温度：20℃",$V46=2,"熱風供給温度：80℃以上～100℃未満
空気入口温度：20℃",$V46="3",""),"")</f>
        <v/>
      </c>
      <c r="J46" s="130" t="str" cm="1">
        <f t="array" ref="J46">IFERROR(_xlfn.IFS(AND($V46=1,$W46=1),"外気温：25℃DB/RH70％",AND($V46=2,$W46=1),"熱源水入口温度：30℃
熱源水入出口温度差：5℃"),"")</f>
        <v/>
      </c>
      <c r="K46" s="131"/>
      <c r="L46" s="132"/>
      <c r="M46" s="132"/>
      <c r="N46" s="88" t="str" cm="1">
        <f t="array" ref="N46">IFERROR(_xlfn.IFS(AND($W46=1,$X46=1),VALUE(3.44),AND($W46=1,$X46=2),VALUE(3.5),AND($W46=1,$X46=3),""),"")</f>
        <v/>
      </c>
      <c r="O46" s="113" t="str">
        <f t="shared" si="5"/>
        <v/>
      </c>
      <c r="P46" s="133"/>
      <c r="Q46" s="134"/>
      <c r="R46" s="84" t="str">
        <f t="shared" si="6"/>
        <v/>
      </c>
      <c r="S46" s="86" t="str">
        <f>IF(AND($Y46=0,$Z46=1,$AA46=0),プルダウン!$A$6,"")</f>
        <v/>
      </c>
      <c r="T46" s="87" t="str">
        <f>IF(AND($Y46=0,$Z46=1,$AA46=0),プルダウン!$B$6,"")</f>
        <v/>
      </c>
      <c r="V46" s="87" t="str">
        <f t="shared" si="7"/>
        <v/>
      </c>
      <c r="W46" s="105" t="str">
        <f t="shared" si="13"/>
        <v/>
      </c>
      <c r="X46" s="87" t="str">
        <f t="shared" si="9"/>
        <v/>
      </c>
      <c r="Y46" s="106">
        <f t="shared" si="10"/>
        <v>0</v>
      </c>
      <c r="Z46" s="87">
        <f t="shared" si="1"/>
        <v>0</v>
      </c>
      <c r="AA46" s="87">
        <f t="shared" si="11"/>
        <v>0</v>
      </c>
    </row>
    <row r="47" spans="1:27" s="12" customFormat="1" ht="60" customHeight="1">
      <c r="A47" s="108">
        <f t="shared" si="2"/>
        <v>35</v>
      </c>
      <c r="B47" s="109" t="str">
        <f t="shared" si="3"/>
        <v/>
      </c>
      <c r="C47" s="127"/>
      <c r="D47" s="25" t="str">
        <f t="shared" si="4"/>
        <v/>
      </c>
      <c r="E47" s="25" t="str">
        <f t="shared" si="12"/>
        <v/>
      </c>
      <c r="F47" s="135"/>
      <c r="G47" s="135"/>
      <c r="H47" s="128"/>
      <c r="I47" s="129" t="str" cm="1">
        <f t="array" ref="I47">IFERROR(_xlfn.IFS($V47=1,"熱風供給温度：80℃以上～100℃未満
空気入口温度：20℃",$V47=2,"熱風供給温度：80℃以上～100℃未満
空気入口温度：20℃",$V47="3",""),"")</f>
        <v/>
      </c>
      <c r="J47" s="130" t="str" cm="1">
        <f t="array" ref="J47">IFERROR(_xlfn.IFS(AND($V47=1,$W47=1),"外気温：25℃DB/RH70％",AND($V47=2,$W47=1),"熱源水入口温度：30℃
熱源水入出口温度差：5℃"),"")</f>
        <v/>
      </c>
      <c r="K47" s="131"/>
      <c r="L47" s="132"/>
      <c r="M47" s="132"/>
      <c r="N47" s="88" t="str" cm="1">
        <f t="array" ref="N47">IFERROR(_xlfn.IFS(AND($W47=1,$X47=1),VALUE(3.44),AND($W47=1,$X47=2),VALUE(3.5),AND($W47=1,$X47=3),""),"")</f>
        <v/>
      </c>
      <c r="O47" s="113" t="str">
        <f t="shared" si="5"/>
        <v/>
      </c>
      <c r="P47" s="133"/>
      <c r="Q47" s="134"/>
      <c r="R47" s="84" t="str">
        <f t="shared" si="6"/>
        <v/>
      </c>
      <c r="S47" s="86" t="str">
        <f>IF(AND($Y47=0,$Z47=1,$AA47=0),プルダウン!$A$6,"")</f>
        <v/>
      </c>
      <c r="T47" s="87" t="str">
        <f>IF(AND($Y47=0,$Z47=1,$AA47=0),プルダウン!$B$6,"")</f>
        <v/>
      </c>
      <c r="V47" s="87" t="str">
        <f t="shared" si="7"/>
        <v/>
      </c>
      <c r="W47" s="105" t="str">
        <f t="shared" si="13"/>
        <v/>
      </c>
      <c r="X47" s="87" t="str">
        <f t="shared" si="9"/>
        <v/>
      </c>
      <c r="Y47" s="106">
        <f t="shared" si="10"/>
        <v>0</v>
      </c>
      <c r="Z47" s="87">
        <f t="shared" si="1"/>
        <v>0</v>
      </c>
      <c r="AA47" s="87">
        <f t="shared" si="11"/>
        <v>0</v>
      </c>
    </row>
    <row r="48" spans="1:27" s="12" customFormat="1" ht="60" customHeight="1">
      <c r="A48" s="108">
        <f t="shared" si="2"/>
        <v>36</v>
      </c>
      <c r="B48" s="109" t="str">
        <f t="shared" si="3"/>
        <v/>
      </c>
      <c r="C48" s="127"/>
      <c r="D48" s="25" t="str">
        <f t="shared" si="4"/>
        <v/>
      </c>
      <c r="E48" s="25" t="str">
        <f t="shared" si="12"/>
        <v/>
      </c>
      <c r="F48" s="135"/>
      <c r="G48" s="135"/>
      <c r="H48" s="128"/>
      <c r="I48" s="129" t="str" cm="1">
        <f t="array" ref="I48">IFERROR(_xlfn.IFS($V48=1,"熱風供給温度：80℃以上～100℃未満
空気入口温度：20℃",$V48=2,"熱風供給温度：80℃以上～100℃未満
空気入口温度：20℃",$V48="3",""),"")</f>
        <v/>
      </c>
      <c r="J48" s="130" t="str" cm="1">
        <f t="array" ref="J48">IFERROR(_xlfn.IFS(AND($V48=1,$W48=1),"外気温：25℃DB/RH70％",AND($V48=2,$W48=1),"熱源水入口温度：30℃
熱源水入出口温度差：5℃"),"")</f>
        <v/>
      </c>
      <c r="K48" s="131"/>
      <c r="L48" s="132"/>
      <c r="M48" s="132"/>
      <c r="N48" s="88" t="str" cm="1">
        <f t="array" ref="N48">IFERROR(_xlfn.IFS(AND($W48=1,$X48=1),VALUE(3.44),AND($W48=1,$X48=2),VALUE(3.5),AND($W48=1,$X48=3),""),"")</f>
        <v/>
      </c>
      <c r="O48" s="113" t="str">
        <f t="shared" si="5"/>
        <v/>
      </c>
      <c r="P48" s="133"/>
      <c r="Q48" s="134"/>
      <c r="R48" s="84" t="str">
        <f t="shared" si="6"/>
        <v/>
      </c>
      <c r="S48" s="86" t="str">
        <f>IF(AND($Y48=0,$Z48=1,$AA48=0),プルダウン!$A$6,"")</f>
        <v/>
      </c>
      <c r="T48" s="87" t="str">
        <f>IF(AND($Y48=0,$Z48=1,$AA48=0),プルダウン!$B$6,"")</f>
        <v/>
      </c>
      <c r="V48" s="87" t="str">
        <f t="shared" si="7"/>
        <v/>
      </c>
      <c r="W48" s="105" t="str">
        <f t="shared" si="13"/>
        <v/>
      </c>
      <c r="X48" s="87" t="str">
        <f t="shared" si="9"/>
        <v/>
      </c>
      <c r="Y48" s="106">
        <f t="shared" si="10"/>
        <v>0</v>
      </c>
      <c r="Z48" s="87">
        <f t="shared" si="1"/>
        <v>0</v>
      </c>
      <c r="AA48" s="87">
        <f t="shared" si="11"/>
        <v>0</v>
      </c>
    </row>
    <row r="49" spans="1:38" s="12" customFormat="1" ht="60" customHeight="1">
      <c r="A49" s="108">
        <f t="shared" si="2"/>
        <v>37</v>
      </c>
      <c r="B49" s="109" t="str">
        <f t="shared" si="3"/>
        <v/>
      </c>
      <c r="C49" s="127"/>
      <c r="D49" s="25" t="str">
        <f t="shared" si="4"/>
        <v/>
      </c>
      <c r="E49" s="25" t="str">
        <f t="shared" si="12"/>
        <v/>
      </c>
      <c r="F49" s="135"/>
      <c r="G49" s="135"/>
      <c r="H49" s="128"/>
      <c r="I49" s="129" t="str" cm="1">
        <f t="array" ref="I49">IFERROR(_xlfn.IFS($V49=1,"熱風供給温度：80℃以上～100℃未満
空気入口温度：20℃",$V49=2,"熱風供給温度：80℃以上～100℃未満
空気入口温度：20℃",$V49="3",""),"")</f>
        <v/>
      </c>
      <c r="J49" s="130" t="str" cm="1">
        <f t="array" ref="J49">IFERROR(_xlfn.IFS(AND($V49=1,$W49=1),"外気温：25℃DB/RH70％",AND($V49=2,$W49=1),"熱源水入口温度：30℃
熱源水入出口温度差：5℃"),"")</f>
        <v/>
      </c>
      <c r="K49" s="131"/>
      <c r="L49" s="132"/>
      <c r="M49" s="132"/>
      <c r="N49" s="88" t="str" cm="1">
        <f t="array" ref="N49">IFERROR(_xlfn.IFS(AND($W49=1,$X49=1),VALUE(3.44),AND($W49=1,$X49=2),VALUE(3.5),AND($W49=1,$X49=3),""),"")</f>
        <v/>
      </c>
      <c r="O49" s="113" t="str">
        <f t="shared" si="5"/>
        <v/>
      </c>
      <c r="P49" s="133"/>
      <c r="Q49" s="134"/>
      <c r="R49" s="84" t="str">
        <f t="shared" si="6"/>
        <v/>
      </c>
      <c r="S49" s="86" t="str">
        <f>IF(AND($Y49=0,$Z49=1,$AA49=0),プルダウン!$A$6,"")</f>
        <v/>
      </c>
      <c r="T49" s="87" t="str">
        <f>IF(AND($Y49=0,$Z49=1,$AA49=0),プルダウン!$B$6,"")</f>
        <v/>
      </c>
      <c r="V49" s="87" t="str">
        <f t="shared" si="7"/>
        <v/>
      </c>
      <c r="W49" s="105" t="str">
        <f t="shared" si="13"/>
        <v/>
      </c>
      <c r="X49" s="87" t="str">
        <f t="shared" si="9"/>
        <v/>
      </c>
      <c r="Y49" s="106">
        <f t="shared" si="10"/>
        <v>0</v>
      </c>
      <c r="Z49" s="87">
        <f t="shared" si="1"/>
        <v>0</v>
      </c>
      <c r="AA49" s="87">
        <f t="shared" si="11"/>
        <v>0</v>
      </c>
    </row>
    <row r="50" spans="1:38" s="12" customFormat="1" ht="60" customHeight="1">
      <c r="A50" s="108">
        <f t="shared" si="2"/>
        <v>38</v>
      </c>
      <c r="B50" s="109" t="str">
        <f t="shared" si="3"/>
        <v/>
      </c>
      <c r="C50" s="127"/>
      <c r="D50" s="25" t="str">
        <f t="shared" si="4"/>
        <v/>
      </c>
      <c r="E50" s="25" t="str">
        <f t="shared" si="12"/>
        <v/>
      </c>
      <c r="F50" s="135"/>
      <c r="G50" s="135"/>
      <c r="H50" s="128"/>
      <c r="I50" s="129" t="str" cm="1">
        <f t="array" ref="I50">IFERROR(_xlfn.IFS($V50=1,"熱風供給温度：80℃以上～100℃未満
空気入口温度：20℃",$V50=2,"熱風供給温度：80℃以上～100℃未満
空気入口温度：20℃",$V50="3",""),"")</f>
        <v/>
      </c>
      <c r="J50" s="130" t="str" cm="1">
        <f t="array" ref="J50">IFERROR(_xlfn.IFS(AND($V50=1,$W50=1),"外気温：25℃DB/RH70％",AND($V50=2,$W50=1),"熱源水入口温度：30℃
熱源水入出口温度差：5℃"),"")</f>
        <v/>
      </c>
      <c r="K50" s="131"/>
      <c r="L50" s="132"/>
      <c r="M50" s="132"/>
      <c r="N50" s="88" t="str" cm="1">
        <f t="array" ref="N50">IFERROR(_xlfn.IFS(AND($W50=1,$X50=1),VALUE(3.44),AND($W50=1,$X50=2),VALUE(3.5),AND($W50=1,$X50=3),""),"")</f>
        <v/>
      </c>
      <c r="O50" s="113" t="str">
        <f t="shared" si="5"/>
        <v/>
      </c>
      <c r="P50" s="133"/>
      <c r="Q50" s="134"/>
      <c r="R50" s="84" t="str">
        <f t="shared" si="6"/>
        <v/>
      </c>
      <c r="S50" s="86" t="str">
        <f>IF(AND($Y50=0,$Z50=1,$AA50=0),プルダウン!$A$6,"")</f>
        <v/>
      </c>
      <c r="T50" s="87" t="str">
        <f>IF(AND($Y50=0,$Z50=1,$AA50=0),プルダウン!$B$6,"")</f>
        <v/>
      </c>
      <c r="V50" s="87" t="str">
        <f t="shared" si="7"/>
        <v/>
      </c>
      <c r="W50" s="105" t="str">
        <f t="shared" si="13"/>
        <v/>
      </c>
      <c r="X50" s="87" t="str">
        <f t="shared" si="9"/>
        <v/>
      </c>
      <c r="Y50" s="106">
        <f t="shared" si="10"/>
        <v>0</v>
      </c>
      <c r="Z50" s="87">
        <f t="shared" si="1"/>
        <v>0</v>
      </c>
      <c r="AA50" s="87">
        <f t="shared" si="11"/>
        <v>0</v>
      </c>
    </row>
    <row r="51" spans="1:38" s="12" customFormat="1" ht="60" customHeight="1">
      <c r="A51" s="108">
        <f t="shared" si="2"/>
        <v>39</v>
      </c>
      <c r="B51" s="109" t="str">
        <f t="shared" si="3"/>
        <v/>
      </c>
      <c r="C51" s="127"/>
      <c r="D51" s="25" t="str">
        <f t="shared" si="4"/>
        <v/>
      </c>
      <c r="E51" s="25" t="str">
        <f t="shared" si="12"/>
        <v/>
      </c>
      <c r="F51" s="135"/>
      <c r="G51" s="135"/>
      <c r="H51" s="128"/>
      <c r="I51" s="129" t="str" cm="1">
        <f t="array" ref="I51">IFERROR(_xlfn.IFS($V51=1,"熱風供給温度：80℃以上～100℃未満
空気入口温度：20℃",$V51=2,"熱風供給温度：80℃以上～100℃未満
空気入口温度：20℃",$V51="3",""),"")</f>
        <v/>
      </c>
      <c r="J51" s="130" t="str" cm="1">
        <f t="array" ref="J51">IFERROR(_xlfn.IFS(AND($V51=1,$W51=1),"外気温：25℃DB/RH70％",AND($V51=2,$W51=1),"熱源水入口温度：30℃
熱源水入出口温度差：5℃"),"")</f>
        <v/>
      </c>
      <c r="K51" s="131"/>
      <c r="L51" s="132"/>
      <c r="M51" s="132"/>
      <c r="N51" s="88" t="str" cm="1">
        <f t="array" ref="N51">IFERROR(_xlfn.IFS(AND($W51=1,$X51=1),VALUE(3.44),AND($W51=1,$X51=2),VALUE(3.5),AND($W51=1,$X51=3),""),"")</f>
        <v/>
      </c>
      <c r="O51" s="113" t="str">
        <f t="shared" si="5"/>
        <v/>
      </c>
      <c r="P51" s="133"/>
      <c r="Q51" s="134"/>
      <c r="R51" s="84" t="str">
        <f t="shared" si="6"/>
        <v/>
      </c>
      <c r="S51" s="86" t="str">
        <f>IF(AND($Y51=0,$Z51=1,$AA51=0),プルダウン!$A$6,"")</f>
        <v/>
      </c>
      <c r="T51" s="87" t="str">
        <f>IF(AND($Y51=0,$Z51=1,$AA51=0),プルダウン!$B$6,"")</f>
        <v/>
      </c>
      <c r="V51" s="87" t="str">
        <f t="shared" si="7"/>
        <v/>
      </c>
      <c r="W51" s="105" t="str">
        <f t="shared" si="13"/>
        <v/>
      </c>
      <c r="X51" s="87" t="str">
        <f t="shared" si="9"/>
        <v/>
      </c>
      <c r="Y51" s="106">
        <f t="shared" si="10"/>
        <v>0</v>
      </c>
      <c r="Z51" s="87">
        <f t="shared" si="1"/>
        <v>0</v>
      </c>
      <c r="AA51" s="87">
        <f t="shared" si="11"/>
        <v>0</v>
      </c>
    </row>
    <row r="52" spans="1:38" s="12" customFormat="1" ht="60" customHeight="1">
      <c r="A52" s="108">
        <f t="shared" si="2"/>
        <v>40</v>
      </c>
      <c r="B52" s="109" t="str">
        <f t="shared" si="3"/>
        <v/>
      </c>
      <c r="C52" s="127"/>
      <c r="D52" s="25" t="str">
        <f t="shared" si="4"/>
        <v/>
      </c>
      <c r="E52" s="25" t="str">
        <f t="shared" si="12"/>
        <v/>
      </c>
      <c r="F52" s="135"/>
      <c r="G52" s="135"/>
      <c r="H52" s="128"/>
      <c r="I52" s="129" t="str" cm="1">
        <f t="array" ref="I52">IFERROR(_xlfn.IFS($V52=1,"熱風供給温度：80℃以上～100℃未満
空気入口温度：20℃",$V52=2,"熱風供給温度：80℃以上～100℃未満
空気入口温度：20℃",$V52="3",""),"")</f>
        <v/>
      </c>
      <c r="J52" s="130" t="str" cm="1">
        <f t="array" ref="J52">IFERROR(_xlfn.IFS(AND($V52=1,$W52=1),"外気温：25℃DB/RH70％",AND($V52=2,$W52=1),"熱源水入口温度：30℃
熱源水入出口温度差：5℃"),"")</f>
        <v/>
      </c>
      <c r="K52" s="131"/>
      <c r="L52" s="132"/>
      <c r="M52" s="132"/>
      <c r="N52" s="88" t="str" cm="1">
        <f t="array" ref="N52">IFERROR(_xlfn.IFS(AND($W52=1,$X52=1),VALUE(3.44),AND($W52=1,$X52=2),VALUE(3.5),AND($W52=1,$X52=3),""),"")</f>
        <v/>
      </c>
      <c r="O52" s="113" t="str">
        <f t="shared" si="5"/>
        <v/>
      </c>
      <c r="P52" s="133"/>
      <c r="Q52" s="134"/>
      <c r="R52" s="84" t="str">
        <f t="shared" si="6"/>
        <v/>
      </c>
      <c r="S52" s="86" t="str">
        <f>IF(AND($Y52=0,$Z52=1,$AA52=0),プルダウン!$A$6,"")</f>
        <v/>
      </c>
      <c r="T52" s="87" t="str">
        <f>IF(AND($Y52=0,$Z52=1,$AA52=0),プルダウン!$B$6,"")</f>
        <v/>
      </c>
      <c r="V52" s="87" t="str">
        <f t="shared" si="7"/>
        <v/>
      </c>
      <c r="W52" s="105" t="str">
        <f t="shared" si="13"/>
        <v/>
      </c>
      <c r="X52" s="87" t="str">
        <f t="shared" si="9"/>
        <v/>
      </c>
      <c r="Y52" s="106">
        <f t="shared" si="10"/>
        <v>0</v>
      </c>
      <c r="Z52" s="87">
        <f t="shared" si="1"/>
        <v>0</v>
      </c>
      <c r="AA52" s="87">
        <f t="shared" si="11"/>
        <v>0</v>
      </c>
    </row>
    <row r="53" spans="1:38" s="12" customFormat="1" ht="60" customHeight="1">
      <c r="A53" s="108">
        <f t="shared" si="2"/>
        <v>41</v>
      </c>
      <c r="B53" s="109" t="str">
        <f t="shared" si="3"/>
        <v/>
      </c>
      <c r="C53" s="127"/>
      <c r="D53" s="25" t="str">
        <f t="shared" si="4"/>
        <v/>
      </c>
      <c r="E53" s="25" t="str">
        <f t="shared" si="12"/>
        <v/>
      </c>
      <c r="F53" s="135"/>
      <c r="G53" s="135"/>
      <c r="H53" s="128"/>
      <c r="I53" s="129" t="str" cm="1">
        <f t="array" ref="I53">IFERROR(_xlfn.IFS($V53=1,"熱風供給温度：80℃以上～100℃未満
空気入口温度：20℃",$V53=2,"熱風供給温度：80℃以上～100℃未満
空気入口温度：20℃",$V53="3",""),"")</f>
        <v/>
      </c>
      <c r="J53" s="130" t="str" cm="1">
        <f t="array" ref="J53">IFERROR(_xlfn.IFS(AND($V53=1,$W53=1),"外気温：25℃DB/RH70％",AND($V53=2,$W53=1),"熱源水入口温度：30℃
熱源水入出口温度差：5℃"),"")</f>
        <v/>
      </c>
      <c r="K53" s="131"/>
      <c r="L53" s="132"/>
      <c r="M53" s="132"/>
      <c r="N53" s="88" t="str" cm="1">
        <f t="array" ref="N53">IFERROR(_xlfn.IFS(AND($W53=1,$X53=1),VALUE(3.44),AND($W53=1,$X53=2),VALUE(3.5),AND($W53=1,$X53=3),""),"")</f>
        <v/>
      </c>
      <c r="O53" s="113" t="str">
        <f t="shared" si="5"/>
        <v/>
      </c>
      <c r="P53" s="133"/>
      <c r="Q53" s="134"/>
      <c r="R53" s="84" t="str">
        <f t="shared" si="6"/>
        <v/>
      </c>
      <c r="S53" s="86" t="str">
        <f>IF(AND($Y53=0,$Z53=1,$AA53=0),プルダウン!$A$6,"")</f>
        <v/>
      </c>
      <c r="T53" s="87" t="str">
        <f>IF(AND($Y53=0,$Z53=1,$AA53=0),プルダウン!$B$6,"")</f>
        <v/>
      </c>
      <c r="V53" s="87" t="str">
        <f t="shared" si="7"/>
        <v/>
      </c>
      <c r="W53" s="105" t="str">
        <f t="shared" si="13"/>
        <v/>
      </c>
      <c r="X53" s="87" t="str">
        <f t="shared" si="9"/>
        <v/>
      </c>
      <c r="Y53" s="106">
        <f t="shared" si="10"/>
        <v>0</v>
      </c>
      <c r="Z53" s="87">
        <f t="shared" si="1"/>
        <v>0</v>
      </c>
      <c r="AA53" s="87">
        <f t="shared" si="11"/>
        <v>0</v>
      </c>
    </row>
    <row r="54" spans="1:38" s="12" customFormat="1" ht="60" customHeight="1">
      <c r="A54" s="108">
        <f t="shared" si="2"/>
        <v>42</v>
      </c>
      <c r="B54" s="109" t="str">
        <f t="shared" si="3"/>
        <v/>
      </c>
      <c r="C54" s="127"/>
      <c r="D54" s="25" t="str">
        <f t="shared" si="4"/>
        <v/>
      </c>
      <c r="E54" s="25" t="str">
        <f t="shared" si="12"/>
        <v/>
      </c>
      <c r="F54" s="135"/>
      <c r="G54" s="135"/>
      <c r="H54" s="128"/>
      <c r="I54" s="129" t="str" cm="1">
        <f t="array" ref="I54">IFERROR(_xlfn.IFS($V54=1,"熱風供給温度：80℃以上～100℃未満
空気入口温度：20℃",$V54=2,"熱風供給温度：80℃以上～100℃未満
空気入口温度：20℃",$V54="3",""),"")</f>
        <v/>
      </c>
      <c r="J54" s="130" t="str" cm="1">
        <f t="array" ref="J54">IFERROR(_xlfn.IFS(AND($V54=1,$W54=1),"外気温：25℃DB/RH70％",AND($V54=2,$W54=1),"熱源水入口温度：30℃
熱源水入出口温度差：5℃"),"")</f>
        <v/>
      </c>
      <c r="K54" s="131"/>
      <c r="L54" s="132"/>
      <c r="M54" s="132"/>
      <c r="N54" s="88" t="str" cm="1">
        <f t="array" ref="N54">IFERROR(_xlfn.IFS(AND($W54=1,$X54=1),VALUE(3.44),AND($W54=1,$X54=2),VALUE(3.5),AND($W54=1,$X54=3),""),"")</f>
        <v/>
      </c>
      <c r="O54" s="113" t="str">
        <f t="shared" si="5"/>
        <v/>
      </c>
      <c r="P54" s="133"/>
      <c r="Q54" s="134"/>
      <c r="R54" s="84" t="str">
        <f t="shared" si="6"/>
        <v/>
      </c>
      <c r="S54" s="86" t="str">
        <f>IF(AND($Y54=0,$Z54=1,$AA54=0),プルダウン!$A$6,"")</f>
        <v/>
      </c>
      <c r="T54" s="87" t="str">
        <f>IF(AND($Y54=0,$Z54=1,$AA54=0),プルダウン!$B$6,"")</f>
        <v/>
      </c>
      <c r="V54" s="87" t="str">
        <f t="shared" si="7"/>
        <v/>
      </c>
      <c r="W54" s="105" t="str">
        <f t="shared" si="13"/>
        <v/>
      </c>
      <c r="X54" s="87" t="str">
        <f t="shared" si="9"/>
        <v/>
      </c>
      <c r="Y54" s="106">
        <f t="shared" si="10"/>
        <v>0</v>
      </c>
      <c r="Z54" s="87">
        <f t="shared" si="1"/>
        <v>0</v>
      </c>
      <c r="AA54" s="87">
        <f t="shared" si="11"/>
        <v>0</v>
      </c>
    </row>
    <row r="55" spans="1:38" s="12" customFormat="1" ht="60" customHeight="1">
      <c r="A55" s="108">
        <f t="shared" si="2"/>
        <v>43</v>
      </c>
      <c r="B55" s="109" t="str">
        <f t="shared" si="3"/>
        <v/>
      </c>
      <c r="C55" s="127"/>
      <c r="D55" s="25" t="str">
        <f t="shared" si="4"/>
        <v/>
      </c>
      <c r="E55" s="25" t="str">
        <f t="shared" si="12"/>
        <v/>
      </c>
      <c r="F55" s="135"/>
      <c r="G55" s="135"/>
      <c r="H55" s="128"/>
      <c r="I55" s="129" t="str" cm="1">
        <f t="array" ref="I55">IFERROR(_xlfn.IFS($V55=1,"熱風供給温度：80℃以上～100℃未満
空気入口温度：20℃",$V55=2,"熱風供給温度：80℃以上～100℃未満
空気入口温度：20℃",$V55="3",""),"")</f>
        <v/>
      </c>
      <c r="J55" s="130" t="str" cm="1">
        <f t="array" ref="J55">IFERROR(_xlfn.IFS(AND($V55=1,$W55=1),"外気温：25℃DB/RH70％",AND($V55=2,$W55=1),"熱源水入口温度：30℃
熱源水入出口温度差：5℃"),"")</f>
        <v/>
      </c>
      <c r="K55" s="131"/>
      <c r="L55" s="132"/>
      <c r="M55" s="132"/>
      <c r="N55" s="88" t="str" cm="1">
        <f t="array" ref="N55">IFERROR(_xlfn.IFS(AND($W55=1,$X55=1),VALUE(3.44),AND($W55=1,$X55=2),VALUE(3.5),AND($W55=1,$X55=3),""),"")</f>
        <v/>
      </c>
      <c r="O55" s="113" t="str">
        <f t="shared" si="5"/>
        <v/>
      </c>
      <c r="P55" s="133"/>
      <c r="Q55" s="134"/>
      <c r="R55" s="84" t="str">
        <f t="shared" si="6"/>
        <v/>
      </c>
      <c r="S55" s="86" t="str">
        <f>IF(AND($Y55=0,$Z55=1,$AA55=0),プルダウン!$A$6,"")</f>
        <v/>
      </c>
      <c r="T55" s="87" t="str">
        <f>IF(AND($Y55=0,$Z55=1,$AA55=0),プルダウン!$B$6,"")</f>
        <v/>
      </c>
      <c r="V55" s="87" t="str">
        <f t="shared" si="7"/>
        <v/>
      </c>
      <c r="W55" s="105" t="str">
        <f t="shared" si="13"/>
        <v/>
      </c>
      <c r="X55" s="87" t="str">
        <f t="shared" si="9"/>
        <v/>
      </c>
      <c r="Y55" s="106">
        <f t="shared" si="10"/>
        <v>0</v>
      </c>
      <c r="Z55" s="87">
        <f t="shared" si="1"/>
        <v>0</v>
      </c>
      <c r="AA55" s="87">
        <f t="shared" si="11"/>
        <v>0</v>
      </c>
    </row>
    <row r="56" spans="1:38" s="12" customFormat="1" ht="60" customHeight="1">
      <c r="A56" s="108">
        <f t="shared" si="2"/>
        <v>44</v>
      </c>
      <c r="B56" s="109" t="str">
        <f t="shared" si="3"/>
        <v/>
      </c>
      <c r="C56" s="127"/>
      <c r="D56" s="25" t="str">
        <f t="shared" si="4"/>
        <v/>
      </c>
      <c r="E56" s="25" t="str">
        <f t="shared" si="12"/>
        <v/>
      </c>
      <c r="F56" s="135"/>
      <c r="G56" s="135"/>
      <c r="H56" s="128"/>
      <c r="I56" s="129" t="str" cm="1">
        <f t="array" ref="I56">IFERROR(_xlfn.IFS($V56=1,"熱風供給温度：80℃以上～100℃未満
空気入口温度：20℃",$V56=2,"熱風供給温度：80℃以上～100℃未満
空気入口温度：20℃",$V56="3",""),"")</f>
        <v/>
      </c>
      <c r="J56" s="130" t="str" cm="1">
        <f t="array" ref="J56">IFERROR(_xlfn.IFS(AND($V56=1,$W56=1),"外気温：25℃DB/RH70％",AND($V56=2,$W56=1),"熱源水入口温度：30℃
熱源水入出口温度差：5℃"),"")</f>
        <v/>
      </c>
      <c r="K56" s="131"/>
      <c r="L56" s="132"/>
      <c r="M56" s="132"/>
      <c r="N56" s="88" t="str" cm="1">
        <f t="array" ref="N56">IFERROR(_xlfn.IFS(AND($W56=1,$X56=1),VALUE(3.44),AND($W56=1,$X56=2),VALUE(3.5),AND($W56=1,$X56=3),""),"")</f>
        <v/>
      </c>
      <c r="O56" s="113" t="str">
        <f t="shared" si="5"/>
        <v/>
      </c>
      <c r="P56" s="133"/>
      <c r="Q56" s="134"/>
      <c r="R56" s="84" t="str">
        <f t="shared" si="6"/>
        <v/>
      </c>
      <c r="S56" s="86" t="str">
        <f>IF(AND($Y56=0,$Z56=1,$AA56=0),プルダウン!$A$6,"")</f>
        <v/>
      </c>
      <c r="T56" s="87" t="str">
        <f>IF(AND($Y56=0,$Z56=1,$AA56=0),プルダウン!$B$6,"")</f>
        <v/>
      </c>
      <c r="V56" s="87" t="str">
        <f t="shared" si="7"/>
        <v/>
      </c>
      <c r="W56" s="105" t="str">
        <f t="shared" si="13"/>
        <v/>
      </c>
      <c r="X56" s="87" t="str">
        <f t="shared" si="9"/>
        <v/>
      </c>
      <c r="Y56" s="106">
        <f t="shared" si="10"/>
        <v>0</v>
      </c>
      <c r="Z56" s="87">
        <f t="shared" si="1"/>
        <v>0</v>
      </c>
      <c r="AA56" s="87">
        <f t="shared" si="11"/>
        <v>0</v>
      </c>
    </row>
    <row r="57" spans="1:38" s="12" customFormat="1" ht="60" customHeight="1">
      <c r="A57" s="108">
        <f t="shared" si="2"/>
        <v>45</v>
      </c>
      <c r="B57" s="109" t="str">
        <f t="shared" si="3"/>
        <v/>
      </c>
      <c r="C57" s="127"/>
      <c r="D57" s="25" t="str">
        <f t="shared" si="4"/>
        <v/>
      </c>
      <c r="E57" s="25" t="str">
        <f t="shared" si="12"/>
        <v/>
      </c>
      <c r="F57" s="135"/>
      <c r="G57" s="135"/>
      <c r="H57" s="128"/>
      <c r="I57" s="129" t="str" cm="1">
        <f t="array" ref="I57">IFERROR(_xlfn.IFS($V57=1,"熱風供給温度：80℃以上～100℃未満
空気入口温度：20℃",$V57=2,"熱風供給温度：80℃以上～100℃未満
空気入口温度：20℃",$V57="3",""),"")</f>
        <v/>
      </c>
      <c r="J57" s="130" t="str" cm="1">
        <f t="array" ref="J57">IFERROR(_xlfn.IFS(AND($V57=1,$W57=1),"外気温：25℃DB/RH70％",AND($V57=2,$W57=1),"熱源水入口温度：30℃
熱源水入出口温度差：5℃"),"")</f>
        <v/>
      </c>
      <c r="K57" s="131"/>
      <c r="L57" s="132"/>
      <c r="M57" s="132"/>
      <c r="N57" s="88" t="str" cm="1">
        <f t="array" ref="N57">IFERROR(_xlfn.IFS(AND($W57=1,$X57=1),VALUE(3.44),AND($W57=1,$X57=2),VALUE(3.5),AND($W57=1,$X57=3),""),"")</f>
        <v/>
      </c>
      <c r="O57" s="113" t="str">
        <f t="shared" si="5"/>
        <v/>
      </c>
      <c r="P57" s="133"/>
      <c r="Q57" s="134"/>
      <c r="R57" s="84" t="str">
        <f t="shared" si="6"/>
        <v/>
      </c>
      <c r="S57" s="86" t="str">
        <f>IF(AND($Y57=0,$Z57=1,$AA57=0),プルダウン!$A$6,"")</f>
        <v/>
      </c>
      <c r="T57" s="87" t="str">
        <f>IF(AND($Y57=0,$Z57=1,$AA57=0),プルダウン!$B$6,"")</f>
        <v/>
      </c>
      <c r="V57" s="87" t="str">
        <f t="shared" si="7"/>
        <v/>
      </c>
      <c r="W57" s="105" t="str">
        <f t="shared" si="13"/>
        <v/>
      </c>
      <c r="X57" s="87" t="str">
        <f t="shared" si="9"/>
        <v/>
      </c>
      <c r="Y57" s="106">
        <f t="shared" si="10"/>
        <v>0</v>
      </c>
      <c r="Z57" s="87">
        <f t="shared" si="1"/>
        <v>0</v>
      </c>
      <c r="AA57" s="87">
        <f t="shared" si="11"/>
        <v>0</v>
      </c>
    </row>
    <row r="58" spans="1:38" s="12" customFormat="1" ht="60" customHeight="1">
      <c r="A58" s="108">
        <f t="shared" si="2"/>
        <v>46</v>
      </c>
      <c r="B58" s="109" t="str">
        <f t="shared" si="3"/>
        <v/>
      </c>
      <c r="C58" s="127"/>
      <c r="D58" s="25" t="str">
        <f t="shared" si="4"/>
        <v/>
      </c>
      <c r="E58" s="25" t="str">
        <f t="shared" si="12"/>
        <v/>
      </c>
      <c r="F58" s="135"/>
      <c r="G58" s="135"/>
      <c r="H58" s="128"/>
      <c r="I58" s="129" t="str" cm="1">
        <f t="array" ref="I58">IFERROR(_xlfn.IFS($V58=1,"熱風供給温度：80℃以上～100℃未満
空気入口温度：20℃",$V58=2,"熱風供給温度：80℃以上～100℃未満
空気入口温度：20℃",$V58="3",""),"")</f>
        <v/>
      </c>
      <c r="J58" s="130" t="str" cm="1">
        <f t="array" ref="J58">IFERROR(_xlfn.IFS(AND($V58=1,$W58=1),"外気温：25℃DB/RH70％",AND($V58=2,$W58=1),"熱源水入口温度：30℃
熱源水入出口温度差：5℃"),"")</f>
        <v/>
      </c>
      <c r="K58" s="131"/>
      <c r="L58" s="132"/>
      <c r="M58" s="132"/>
      <c r="N58" s="88" t="str" cm="1">
        <f t="array" ref="N58">IFERROR(_xlfn.IFS(AND($W58=1,$X58=1),VALUE(3.44),AND($W58=1,$X58=2),VALUE(3.5),AND($W58=1,$X58=3),""),"")</f>
        <v/>
      </c>
      <c r="O58" s="113" t="str">
        <f t="shared" si="5"/>
        <v/>
      </c>
      <c r="P58" s="133"/>
      <c r="Q58" s="134"/>
      <c r="R58" s="84" t="str">
        <f t="shared" si="6"/>
        <v/>
      </c>
      <c r="S58" s="86" t="str">
        <f>IF(AND($Y58=0,$Z58=1,$AA58=0),プルダウン!$A$6,"")</f>
        <v/>
      </c>
      <c r="T58" s="87" t="str">
        <f>IF(AND($Y58=0,$Z58=1,$AA58=0),プルダウン!$B$6,"")</f>
        <v/>
      </c>
      <c r="V58" s="87" t="str">
        <f t="shared" si="7"/>
        <v/>
      </c>
      <c r="W58" s="105" t="str">
        <f t="shared" si="13"/>
        <v/>
      </c>
      <c r="X58" s="87" t="str">
        <f t="shared" si="9"/>
        <v/>
      </c>
      <c r="Y58" s="106">
        <f t="shared" si="10"/>
        <v>0</v>
      </c>
      <c r="Z58" s="87">
        <f t="shared" si="1"/>
        <v>0</v>
      </c>
      <c r="AA58" s="87">
        <f t="shared" si="11"/>
        <v>0</v>
      </c>
    </row>
    <row r="59" spans="1:38" s="12" customFormat="1" ht="60" customHeight="1">
      <c r="A59" s="108">
        <f t="shared" si="2"/>
        <v>47</v>
      </c>
      <c r="B59" s="109" t="str">
        <f t="shared" si="3"/>
        <v/>
      </c>
      <c r="C59" s="127"/>
      <c r="D59" s="25" t="str">
        <f t="shared" si="4"/>
        <v/>
      </c>
      <c r="E59" s="25" t="str">
        <f t="shared" si="12"/>
        <v/>
      </c>
      <c r="F59" s="135"/>
      <c r="G59" s="135"/>
      <c r="H59" s="128"/>
      <c r="I59" s="129" t="str" cm="1">
        <f t="array" ref="I59">IFERROR(_xlfn.IFS($V59=1,"熱風供給温度：80℃以上～100℃未満
空気入口温度：20℃",$V59=2,"熱風供給温度：80℃以上～100℃未満
空気入口温度：20℃",$V59="3",""),"")</f>
        <v/>
      </c>
      <c r="J59" s="130" t="str" cm="1">
        <f t="array" ref="J59">IFERROR(_xlfn.IFS(AND($V59=1,$W59=1),"外気温：25℃DB/RH70％",AND($V59=2,$W59=1),"熱源水入口温度：30℃
熱源水入出口温度差：5℃"),"")</f>
        <v/>
      </c>
      <c r="K59" s="131"/>
      <c r="L59" s="132"/>
      <c r="M59" s="132"/>
      <c r="N59" s="88" t="str" cm="1">
        <f t="array" ref="N59">IFERROR(_xlfn.IFS(AND($W59=1,$X59=1),VALUE(3.44),AND($W59=1,$X59=2),VALUE(3.5),AND($W59=1,$X59=3),""),"")</f>
        <v/>
      </c>
      <c r="O59" s="113" t="str">
        <f t="shared" si="5"/>
        <v/>
      </c>
      <c r="P59" s="133"/>
      <c r="Q59" s="134"/>
      <c r="R59" s="84" t="str">
        <f t="shared" si="6"/>
        <v/>
      </c>
      <c r="S59" s="86" t="str">
        <f>IF(AND($Y59=0,$Z59=1,$AA59=0),プルダウン!$A$6,"")</f>
        <v/>
      </c>
      <c r="T59" s="87" t="str">
        <f>IF(AND($Y59=0,$Z59=1,$AA59=0),プルダウン!$B$6,"")</f>
        <v/>
      </c>
      <c r="V59" s="87" t="str">
        <f t="shared" si="7"/>
        <v/>
      </c>
      <c r="W59" s="105" t="str">
        <f t="shared" si="13"/>
        <v/>
      </c>
      <c r="X59" s="87" t="str">
        <f t="shared" si="9"/>
        <v/>
      </c>
      <c r="Y59" s="106">
        <f t="shared" si="10"/>
        <v>0</v>
      </c>
      <c r="Z59" s="87">
        <f t="shared" si="1"/>
        <v>0</v>
      </c>
      <c r="AA59" s="87">
        <f t="shared" si="11"/>
        <v>0</v>
      </c>
    </row>
    <row r="60" spans="1:38" s="12" customFormat="1" ht="60" customHeight="1">
      <c r="A60" s="108">
        <f t="shared" si="2"/>
        <v>48</v>
      </c>
      <c r="B60" s="109" t="str">
        <f t="shared" si="3"/>
        <v/>
      </c>
      <c r="C60" s="127"/>
      <c r="D60" s="25" t="str">
        <f t="shared" si="4"/>
        <v/>
      </c>
      <c r="E60" s="25" t="str">
        <f t="shared" si="12"/>
        <v/>
      </c>
      <c r="F60" s="135"/>
      <c r="G60" s="135"/>
      <c r="H60" s="128"/>
      <c r="I60" s="129" t="str" cm="1">
        <f t="array" ref="I60">IFERROR(_xlfn.IFS($V60=1,"熱風供給温度：80℃以上～100℃未満
空気入口温度：20℃",$V60=2,"熱風供給温度：80℃以上～100℃未満
空気入口温度：20℃",$V60="3",""),"")</f>
        <v/>
      </c>
      <c r="J60" s="130" t="str" cm="1">
        <f t="array" ref="J60">IFERROR(_xlfn.IFS(AND($V60=1,$W60=1),"外気温：25℃DB/RH70％",AND($V60=2,$W60=1),"熱源水入口温度：30℃
熱源水入出口温度差：5℃"),"")</f>
        <v/>
      </c>
      <c r="K60" s="131"/>
      <c r="L60" s="132"/>
      <c r="M60" s="132"/>
      <c r="N60" s="88" t="str" cm="1">
        <f t="array" ref="N60">IFERROR(_xlfn.IFS(AND($W60=1,$X60=1),VALUE(3.44),AND($W60=1,$X60=2),VALUE(3.5),AND($W60=1,$X60=3),""),"")</f>
        <v/>
      </c>
      <c r="O60" s="113" t="str">
        <f t="shared" si="5"/>
        <v/>
      </c>
      <c r="P60" s="133"/>
      <c r="Q60" s="134"/>
      <c r="R60" s="84" t="str">
        <f t="shared" si="6"/>
        <v/>
      </c>
      <c r="S60" s="86" t="str">
        <f>IF(AND($Y60=0,$Z60=1,$AA60=0),プルダウン!$A$6,"")</f>
        <v/>
      </c>
      <c r="T60" s="87" t="str">
        <f>IF(AND($Y60=0,$Z60=1,$AA60=0),プルダウン!$B$6,"")</f>
        <v/>
      </c>
      <c r="V60" s="87" t="str">
        <f t="shared" si="7"/>
        <v/>
      </c>
      <c r="W60" s="105" t="str">
        <f t="shared" si="13"/>
        <v/>
      </c>
      <c r="X60" s="87" t="str">
        <f t="shared" si="9"/>
        <v/>
      </c>
      <c r="Y60" s="106">
        <f t="shared" si="10"/>
        <v>0</v>
      </c>
      <c r="Z60" s="87">
        <f t="shared" si="1"/>
        <v>0</v>
      </c>
      <c r="AA60" s="87">
        <f t="shared" si="11"/>
        <v>0</v>
      </c>
    </row>
    <row r="61" spans="1:38" s="12" customFormat="1" ht="60" customHeight="1">
      <c r="A61" s="108">
        <f t="shared" si="2"/>
        <v>49</v>
      </c>
      <c r="B61" s="109" t="str">
        <f t="shared" si="3"/>
        <v/>
      </c>
      <c r="C61" s="127"/>
      <c r="D61" s="25" t="str">
        <f t="shared" si="4"/>
        <v/>
      </c>
      <c r="E61" s="25" t="str">
        <f t="shared" si="12"/>
        <v/>
      </c>
      <c r="F61" s="135"/>
      <c r="G61" s="135"/>
      <c r="H61" s="128"/>
      <c r="I61" s="129" t="str" cm="1">
        <f t="array" ref="I61">IFERROR(_xlfn.IFS($V61=1,"熱風供給温度：80℃以上～100℃未満
空気入口温度：20℃",$V61=2,"熱風供給温度：80℃以上～100℃未満
空気入口温度：20℃",$V61="3",""),"")</f>
        <v/>
      </c>
      <c r="J61" s="130" t="str" cm="1">
        <f t="array" ref="J61">IFERROR(_xlfn.IFS(AND($V61=1,$W61=1),"外気温：25℃DB/RH70％",AND($V61=2,$W61=1),"熱源水入口温度：30℃
熱源水入出口温度差：5℃"),"")</f>
        <v/>
      </c>
      <c r="K61" s="131"/>
      <c r="L61" s="132"/>
      <c r="M61" s="132"/>
      <c r="N61" s="88" t="str" cm="1">
        <f t="array" ref="N61">IFERROR(_xlfn.IFS(AND($W61=1,$X61=1),VALUE(3.44),AND($W61=1,$X61=2),VALUE(3.5),AND($W61=1,$X61=3),""),"")</f>
        <v/>
      </c>
      <c r="O61" s="113" t="str">
        <f t="shared" si="5"/>
        <v/>
      </c>
      <c r="P61" s="133"/>
      <c r="Q61" s="134"/>
      <c r="R61" s="84" t="str">
        <f t="shared" si="6"/>
        <v/>
      </c>
      <c r="S61" s="86" t="str">
        <f>IF(AND($Y61=0,$Z61=1,$AA61=0),プルダウン!$A$6,"")</f>
        <v/>
      </c>
      <c r="T61" s="87" t="str">
        <f>IF(AND($Y61=0,$Z61=1,$AA61=0),プルダウン!$B$6,"")</f>
        <v/>
      </c>
      <c r="V61" s="87" t="str">
        <f t="shared" si="7"/>
        <v/>
      </c>
      <c r="W61" s="105" t="str">
        <f t="shared" si="13"/>
        <v/>
      </c>
      <c r="X61" s="87" t="str">
        <f t="shared" si="9"/>
        <v/>
      </c>
      <c r="Y61" s="106">
        <f t="shared" si="10"/>
        <v>0</v>
      </c>
      <c r="Z61" s="87">
        <f t="shared" si="1"/>
        <v>0</v>
      </c>
      <c r="AA61" s="87">
        <f t="shared" si="11"/>
        <v>0</v>
      </c>
    </row>
    <row r="62" spans="1:38" s="12" customFormat="1" ht="60" customHeight="1" thickBot="1">
      <c r="A62" s="110">
        <f t="shared" si="2"/>
        <v>50</v>
      </c>
      <c r="B62" s="111" t="str">
        <f t="shared" si="3"/>
        <v/>
      </c>
      <c r="C62" s="136"/>
      <c r="D62" s="28" t="str">
        <f t="shared" si="4"/>
        <v/>
      </c>
      <c r="E62" s="28" t="str">
        <f t="shared" si="12"/>
        <v/>
      </c>
      <c r="F62" s="137"/>
      <c r="G62" s="137"/>
      <c r="H62" s="138"/>
      <c r="I62" s="139" t="str" cm="1">
        <f t="array" ref="I62">IFERROR(_xlfn.IFS($V62=1,"熱風供給温度：80℃以上～100℃未満
空気入口温度：20℃",$V62=2,"熱風供給温度：80℃以上～100℃未満
空気入口温度：20℃",$V62="3",""),"")</f>
        <v/>
      </c>
      <c r="J62" s="140" t="str" cm="1">
        <f t="array" ref="J62">IFERROR(_xlfn.IFS(AND($V62=1,$W62=1),"外気温：25℃DB/RH70％",AND($V62=2,$W62=1),"熱源水入口温度：30℃
熱源水入出口温度差：5℃"),"")</f>
        <v/>
      </c>
      <c r="K62" s="141"/>
      <c r="L62" s="142"/>
      <c r="M62" s="142"/>
      <c r="N62" s="89" t="str" cm="1">
        <f t="array" ref="N62">IFERROR(_xlfn.IFS(AND($W62=1,$X62=1),VALUE(3.44),AND($W62=1,$X62=2),VALUE(3.5),AND($W62=1,$X62=3),""),"")</f>
        <v/>
      </c>
      <c r="O62" s="113" t="str">
        <f t="shared" si="5"/>
        <v/>
      </c>
      <c r="P62" s="143"/>
      <c r="Q62" s="144"/>
      <c r="R62" s="85" t="str">
        <f t="shared" si="6"/>
        <v/>
      </c>
      <c r="S62" s="86" t="str">
        <f>IF(AND($Y62=0,$Z62=1,$AA62=0),プルダウン!$A$6,"")</f>
        <v/>
      </c>
      <c r="T62" s="87" t="str">
        <f>IF(AND($Y62=0,$Z62=1,$AA62=0),プルダウン!$B$6,"")</f>
        <v/>
      </c>
      <c r="V62" s="87" t="str">
        <f t="shared" si="7"/>
        <v/>
      </c>
      <c r="W62" s="105" t="str">
        <f t="shared" si="13"/>
        <v/>
      </c>
      <c r="X62" s="87" t="str">
        <f t="shared" si="9"/>
        <v/>
      </c>
      <c r="Y62" s="106">
        <f t="shared" si="10"/>
        <v>0</v>
      </c>
      <c r="Z62" s="87">
        <f t="shared" si="1"/>
        <v>0</v>
      </c>
      <c r="AA62" s="87">
        <f t="shared" si="11"/>
        <v>0</v>
      </c>
    </row>
    <row r="63" spans="1:38" ht="30" customHeight="1">
      <c r="O63" s="146"/>
      <c r="S63" s="17"/>
      <c r="T63" s="17"/>
      <c r="U63" s="17"/>
      <c r="V63" s="17"/>
      <c r="W63" s="17"/>
      <c r="X63" s="17"/>
      <c r="Y63" s="147">
        <f>SUM(Y13:Y62)</f>
        <v>0</v>
      </c>
      <c r="Z63" s="148" t="str">
        <f>IF(COUNTIF(Z13:Z62,"&gt;=2"),2,"1")</f>
        <v>1</v>
      </c>
      <c r="AA63" s="148">
        <f>SUM(AA13:AA62)</f>
        <v>0</v>
      </c>
      <c r="AH63" s="1"/>
      <c r="AI63" s="17"/>
      <c r="AJ63" s="1"/>
      <c r="AK63" s="16"/>
      <c r="AL63" s="1"/>
    </row>
  </sheetData>
  <sheetProtection algorithmName="SHA-512" hashValue="xS+1B6pGn0bf6uC+69Gb4R6eoZtkI2HlUXOS3MAhAjgQhEugI91Fah153zV9doDGbtqRqU5JkaZY48G3gpQ9ow==" saltValue="MwAAR15XqtQg7U1AC1gutg==" spinCount="100000" sheet="1" objects="1" scenarios="1"/>
  <autoFilter ref="A9:O11" xr:uid="{3F30F848-6EA9-49D8-B6A3-01AA60D8A058}"/>
  <dataConsolidate/>
  <mergeCells count="35">
    <mergeCell ref="D7:E7"/>
    <mergeCell ref="S7:T7"/>
    <mergeCell ref="A1:G1"/>
    <mergeCell ref="I1:K1"/>
    <mergeCell ref="L1:O1"/>
    <mergeCell ref="A2:B2"/>
    <mergeCell ref="C2:D2"/>
    <mergeCell ref="F2:G2"/>
    <mergeCell ref="J2:K2"/>
    <mergeCell ref="A3:E4"/>
    <mergeCell ref="J3:K3"/>
    <mergeCell ref="J4:K4"/>
    <mergeCell ref="D6:E6"/>
    <mergeCell ref="S6:T6"/>
    <mergeCell ref="O9:O10"/>
    <mergeCell ref="S8:T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0"/>
    <mergeCell ref="L9:L10"/>
    <mergeCell ref="M9:M10"/>
    <mergeCell ref="N9:N11"/>
    <mergeCell ref="P9:P11"/>
    <mergeCell ref="Q9:Q11"/>
    <mergeCell ref="R9:R11"/>
    <mergeCell ref="S9:S11"/>
    <mergeCell ref="T9:T11"/>
  </mergeCells>
  <phoneticPr fontId="18"/>
  <conditionalFormatting sqref="C2">
    <cfRule type="expression" dxfId="31" priority="11">
      <formula>$C$2=""</formula>
    </cfRule>
  </conditionalFormatting>
  <conditionalFormatting sqref="F2">
    <cfRule type="expression" dxfId="30" priority="10">
      <formula>$F$2=""</formula>
    </cfRule>
  </conditionalFormatting>
  <conditionalFormatting sqref="G13:G62">
    <cfRule type="duplicateValues" dxfId="29" priority="12"/>
  </conditionalFormatting>
  <conditionalFormatting sqref="G3">
    <cfRule type="expression" dxfId="28" priority="5">
      <formula>$B$13=""</formula>
    </cfRule>
    <cfRule type="expression" dxfId="27" priority="8">
      <formula>$G$3=""</formula>
    </cfRule>
    <cfRule type="expression" dxfId="26" priority="15">
      <formula>$B$13=""</formula>
    </cfRule>
    <cfRule type="expression" dxfId="25" priority="16">
      <formula>$G$3=""</formula>
    </cfRule>
  </conditionalFormatting>
  <conditionalFormatting sqref="O13:O63">
    <cfRule type="expression" dxfId="24" priority="9">
      <formula>AND($N13&lt;&gt;"",$N13&gt;$O13)</formula>
    </cfRule>
  </conditionalFormatting>
  <conditionalFormatting sqref="F13:H62 K13:M62">
    <cfRule type="expression" dxfId="23" priority="14" stopIfTrue="1">
      <formula>$C13&lt;&gt;""</formula>
    </cfRule>
  </conditionalFormatting>
  <conditionalFormatting sqref="C2:D2">
    <cfRule type="expression" dxfId="22" priority="7">
      <formula>$B$13=""</formula>
    </cfRule>
  </conditionalFormatting>
  <conditionalFormatting sqref="F2:G2">
    <cfRule type="expression" dxfId="21" priority="6">
      <formula>$B$13=""</formula>
    </cfRule>
  </conditionalFormatting>
  <conditionalFormatting sqref="J3">
    <cfRule type="expression" dxfId="20" priority="4">
      <formula>$Z$63=2</formula>
    </cfRule>
  </conditionalFormatting>
  <conditionalFormatting sqref="J2">
    <cfRule type="expression" dxfId="19" priority="3">
      <formula>$Y$63&gt;=1</formula>
    </cfRule>
  </conditionalFormatting>
  <conditionalFormatting sqref="J4">
    <cfRule type="expression" dxfId="18" priority="2">
      <formula>$AA$63&gt;=1</formula>
    </cfRule>
  </conditionalFormatting>
  <conditionalFormatting sqref="N13:N62">
    <cfRule type="expression" dxfId="17" priority="1">
      <formula>$N13="対象外"</formula>
    </cfRule>
  </conditionalFormatting>
  <conditionalFormatting sqref="F13:H62 K13:M62">
    <cfRule type="notContainsBlanks" dxfId="16" priority="13" stopIfTrue="1">
      <formula>LEN(TRIM(F13))&gt;0</formula>
    </cfRule>
  </conditionalFormatting>
  <dataValidations count="15">
    <dataValidation type="whole" allowBlank="1" showInputMessage="1" showErrorMessage="1" errorTitle="無効な入力" error="10文字以内の数値を入力してください。" prompt="10文字以内の数値を入力してください。" sqref="P13:P62" xr:uid="{78F87281-9FFC-429E-8621-7510A1BF80D9}">
      <formula1>1</formula1>
      <formula2>9999999999</formula2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62A61235-7137-441C-8FA1-7E73C1A50B0C}">
      <formula1>$M13*100=INT($M13*100)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35D35C4F-1554-48E7-90E8-DAEF73BE6AEB}">
      <formula1>$L13*100=INT($L13*100)</formula1>
    </dataValidation>
    <dataValidation type="decimal" operator="lessThanOrEqual" allowBlank="1" showInputMessage="1" showErrorMessage="1" errorTitle="無効な入力" error="小数点第二位までの数値を入力してください。" prompt="小数点第二位までの数値を入力してください。" sqref="L12:M12" xr:uid="{49CA1F5A-EA29-4B40-A7C7-5296443CB173}">
      <formula1>999.9</formula1>
    </dataValidation>
    <dataValidation type="whole" operator="lessThanOrEqual" allowBlank="1" showInputMessage="1" showErrorMessage="1" errorTitle="無効な入力" error="4文字以内の数値を入力してください。" prompt="4文字以内の数値を入力してください。" sqref="K13:K62" xr:uid="{B39BB047-3783-4350-9660-4EB5333A88E8}">
      <formula1>9999</formula1>
    </dataValidation>
    <dataValidation operator="lessThanOrEqual" allowBlank="1" showErrorMessage="1" errorTitle="無効な入力" error="プルダウンより選択してください。" sqref="Q12:R12" xr:uid="{21E70E87-05ED-4EC0-AC6D-84EB4E7AC531}"/>
    <dataValidation type="whole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2" xr:uid="{1B6560C9-E0D7-4904-A7D7-5B7CF565065E}">
      <formula1>1</formula1>
      <formula2>9999999999</formula2>
    </dataValidation>
    <dataValidation type="textLength" operator="lessThanOrEqual" allowBlank="1" showInputMessage="1" showErrorMessage="1" prompt="40字以内で入力してください。" sqref="F13" xr:uid="{863072B2-F926-4053-9C10-CCFBBBB63B8E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DA201A98-FC5D-4C25-AD4C-63B9E832ED9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FFD65A5B-1351-4C96-812E-626BAD1DFA1B}">
      <formula1>44256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6A616C50-D4AC-4F7E-B763-E7F28F663972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4:F62 Q13:Q62" xr:uid="{DA1FD31E-1A16-438B-A8E8-0C80EC284169}">
      <formula1>40</formula1>
    </dataValidation>
    <dataValidation allowBlank="1" showErrorMessage="1" sqref="D13:E62 I63:J1048576" xr:uid="{DE57CBFE-C918-466D-872B-8A9CA2B788B6}"/>
    <dataValidation imeMode="fullKatakana" operator="lessThanOrEqual" allowBlank="1" showInputMessage="1" showErrorMessage="1" sqref="E2" xr:uid="{58FB6AD4-1785-4A3F-A8BC-D632356C00A3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7D80452-8529-4198-BE8A-8B216FA9828E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rowBreaks count="1" manualBreakCount="1">
    <brk id="37" max="2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6164C6-C594-4202-8C58-7D48C962205A}">
          <x14:formula1>
            <xm:f>プルダウン!$D$2:$D$4</xm:f>
          </x14:formula1>
          <xm:sqref>H13:H62</xm:sqref>
        </x14:dataValidation>
        <x14:dataValidation type="list" allowBlank="1" showInputMessage="1" showErrorMessage="1" xr:uid="{20478CE8-36C7-4BBB-A415-FB47F5765633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L63"/>
  <sheetViews>
    <sheetView view="pageBreakPreview" zoomScale="70" zoomScaleNormal="55" zoomScaleSheetLayoutView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G1"/>
    </sheetView>
  </sheetViews>
  <sheetFormatPr defaultColWidth="9" defaultRowHeight="12" outlineLevelCol="1"/>
  <cols>
    <col min="1" max="1" width="12.5" style="3" customWidth="1"/>
    <col min="2" max="2" width="29" style="3" bestFit="1" customWidth="1"/>
    <col min="3" max="7" width="30.625" style="4" customWidth="1"/>
    <col min="8" max="8" width="25.625" style="4" customWidth="1"/>
    <col min="9" max="9" width="50.625" style="4" customWidth="1"/>
    <col min="10" max="10" width="40.625" style="4" customWidth="1"/>
    <col min="11" max="15" width="25.625" style="4" customWidth="1"/>
    <col min="16" max="16" width="30.625" style="4" customWidth="1"/>
    <col min="17" max="17" width="75.625" style="4" customWidth="1"/>
    <col min="18" max="18" width="25.625" style="4" customWidth="1"/>
    <col min="19" max="20" width="22.125" style="4" hidden="1" customWidth="1" outlineLevel="1"/>
    <col min="21" max="25" width="16.125" style="4" hidden="1" customWidth="1" outlineLevel="1"/>
    <col min="26" max="26" width="20.25" style="4" hidden="1" customWidth="1" outlineLevel="1"/>
    <col min="27" max="27" width="19.25" style="4" hidden="1" customWidth="1" outlineLevel="1"/>
    <col min="28" max="28" width="19.25" style="4" customWidth="1" collapsed="1"/>
    <col min="29" max="29" width="19.25" style="7" customWidth="1"/>
    <col min="30" max="32" width="19.25" style="4" customWidth="1"/>
    <col min="33" max="34" width="19.25" style="10" customWidth="1"/>
    <col min="35" max="38" width="9" style="10" customWidth="1"/>
    <col min="39" max="16384" width="9" style="4"/>
  </cols>
  <sheetData>
    <row r="1" spans="1:38" ht="36.75" customHeight="1">
      <c r="A1" s="172" t="s">
        <v>44</v>
      </c>
      <c r="B1" s="173"/>
      <c r="C1" s="173"/>
      <c r="D1" s="173"/>
      <c r="E1" s="173"/>
      <c r="F1" s="173"/>
      <c r="G1" s="174"/>
      <c r="I1" s="175" t="s">
        <v>15</v>
      </c>
      <c r="J1" s="176"/>
      <c r="K1" s="177"/>
      <c r="L1" s="178"/>
      <c r="M1" s="178"/>
      <c r="N1" s="178"/>
      <c r="O1" s="178"/>
      <c r="S1" s="69" t="s">
        <v>61</v>
      </c>
      <c r="T1" s="70">
        <v>44274</v>
      </c>
      <c r="U1" s="70" t="s">
        <v>89</v>
      </c>
      <c r="Y1" s="7"/>
      <c r="AB1" s="10"/>
      <c r="AC1" s="10"/>
      <c r="AD1" s="10"/>
      <c r="AE1" s="10"/>
      <c r="AF1" s="10"/>
      <c r="AH1" s="4"/>
      <c r="AI1" s="4"/>
      <c r="AJ1" s="4"/>
      <c r="AK1" s="4"/>
      <c r="AL1" s="4"/>
    </row>
    <row r="2" spans="1:38" ht="110.1" customHeight="1">
      <c r="A2" s="179" t="s">
        <v>20</v>
      </c>
      <c r="B2" s="180"/>
      <c r="C2" s="194"/>
      <c r="D2" s="195"/>
      <c r="E2" s="43" t="s">
        <v>30</v>
      </c>
      <c r="F2" s="196"/>
      <c r="G2" s="197"/>
      <c r="I2" s="45" t="s">
        <v>13</v>
      </c>
      <c r="J2" s="199" t="s">
        <v>31</v>
      </c>
      <c r="K2" s="200"/>
      <c r="L2" s="49"/>
      <c r="M2" s="51"/>
      <c r="N2" s="51"/>
      <c r="O2" s="51"/>
      <c r="P2" s="40"/>
      <c r="Q2" s="5"/>
      <c r="R2" s="5"/>
      <c r="S2" s="71"/>
      <c r="T2" s="5"/>
      <c r="U2" s="5"/>
      <c r="V2" s="5"/>
      <c r="W2" s="5"/>
      <c r="X2" s="5"/>
      <c r="AB2" s="10"/>
      <c r="AC2" s="10"/>
      <c r="AD2" s="10"/>
      <c r="AE2" s="10"/>
      <c r="AF2" s="10"/>
      <c r="AH2" s="4"/>
      <c r="AI2" s="4"/>
      <c r="AJ2" s="4"/>
      <c r="AK2" s="4"/>
      <c r="AL2" s="4"/>
    </row>
    <row r="3" spans="1:38" ht="110.1" customHeight="1">
      <c r="A3" s="198" t="s">
        <v>42</v>
      </c>
      <c r="B3" s="198"/>
      <c r="C3" s="198"/>
      <c r="D3" s="198"/>
      <c r="E3" s="198"/>
      <c r="F3" s="42" t="s">
        <v>28</v>
      </c>
      <c r="G3" s="44"/>
      <c r="I3" s="45" t="s">
        <v>14</v>
      </c>
      <c r="J3" s="188" t="s">
        <v>32</v>
      </c>
      <c r="K3" s="189"/>
      <c r="L3" s="49"/>
      <c r="M3" s="52"/>
      <c r="N3" s="52"/>
      <c r="O3" s="52"/>
      <c r="P3" s="41"/>
      <c r="S3" s="71"/>
      <c r="T3" s="5"/>
      <c r="U3" s="5"/>
      <c r="V3" s="5"/>
      <c r="W3" s="5"/>
      <c r="X3" s="5"/>
      <c r="AB3" s="10"/>
      <c r="AC3" s="10"/>
      <c r="AD3" s="10"/>
      <c r="AE3" s="10"/>
      <c r="AF3" s="10"/>
      <c r="AH3" s="4"/>
      <c r="AI3" s="4"/>
      <c r="AJ3" s="4"/>
      <c r="AK3" s="4"/>
      <c r="AL3" s="4"/>
    </row>
    <row r="4" spans="1:38" ht="110.1" customHeight="1" thickBot="1">
      <c r="A4" s="198"/>
      <c r="B4" s="198"/>
      <c r="C4" s="198"/>
      <c r="D4" s="198"/>
      <c r="E4" s="198"/>
      <c r="F4" s="39" t="s">
        <v>29</v>
      </c>
      <c r="G4" s="39">
        <f>COUNTIF($C$13:$C$62,"熱風ヒートポンプ")</f>
        <v>0</v>
      </c>
      <c r="I4" s="46" t="s">
        <v>37</v>
      </c>
      <c r="J4" s="190" t="s">
        <v>43</v>
      </c>
      <c r="K4" s="191"/>
      <c r="L4" s="50"/>
      <c r="M4" s="52"/>
      <c r="N4" s="52"/>
      <c r="O4" s="52"/>
      <c r="P4" s="40"/>
      <c r="S4" s="71"/>
      <c r="T4" s="5"/>
      <c r="U4" s="5"/>
      <c r="V4" s="5"/>
      <c r="W4" s="5"/>
      <c r="X4" s="5"/>
      <c r="AB4" s="10"/>
      <c r="AC4" s="10"/>
      <c r="AD4" s="10"/>
      <c r="AE4" s="10"/>
      <c r="AF4" s="10"/>
      <c r="AH4" s="4"/>
      <c r="AI4" s="4"/>
      <c r="AJ4" s="4"/>
      <c r="AK4" s="4"/>
      <c r="AL4" s="4"/>
    </row>
    <row r="5" spans="1:38" s="2" customFormat="1" ht="25.5" customHeight="1" thickBot="1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G5" s="11"/>
      <c r="AH5" s="11"/>
      <c r="AI5" s="11"/>
      <c r="AJ5" s="11"/>
      <c r="AK5" s="11"/>
      <c r="AL5" s="11"/>
    </row>
    <row r="6" spans="1:38" s="6" customFormat="1" ht="36" customHeight="1">
      <c r="A6" s="18" t="s">
        <v>18</v>
      </c>
      <c r="B6" s="62">
        <f>COLUMN()-1</f>
        <v>1</v>
      </c>
      <c r="C6" s="62">
        <f>COLUMN()-1</f>
        <v>2</v>
      </c>
      <c r="D6" s="192">
        <v>3</v>
      </c>
      <c r="E6" s="193"/>
      <c r="F6" s="62">
        <f>COLUMN()-2</f>
        <v>4</v>
      </c>
      <c r="G6" s="62">
        <f t="shared" ref="G6:R6" si="0">COLUMN()-2</f>
        <v>5</v>
      </c>
      <c r="H6" s="60">
        <f t="shared" si="0"/>
        <v>6</v>
      </c>
      <c r="I6" s="60">
        <f t="shared" si="0"/>
        <v>7</v>
      </c>
      <c r="J6" s="60">
        <f t="shared" si="0"/>
        <v>8</v>
      </c>
      <c r="K6" s="60">
        <f t="shared" si="0"/>
        <v>9</v>
      </c>
      <c r="L6" s="62">
        <f t="shared" si="0"/>
        <v>10</v>
      </c>
      <c r="M6" s="60">
        <f t="shared" si="0"/>
        <v>11</v>
      </c>
      <c r="N6" s="60">
        <f t="shared" si="0"/>
        <v>12</v>
      </c>
      <c r="O6" s="60">
        <f t="shared" si="0"/>
        <v>13</v>
      </c>
      <c r="P6" s="60">
        <f t="shared" si="0"/>
        <v>14</v>
      </c>
      <c r="Q6" s="60">
        <f t="shared" si="0"/>
        <v>15</v>
      </c>
      <c r="R6" s="61">
        <f t="shared" si="0"/>
        <v>16</v>
      </c>
      <c r="S6" s="203">
        <f>COLUMN()-2</f>
        <v>17</v>
      </c>
      <c r="T6" s="204"/>
      <c r="U6" s="12"/>
      <c r="V6" s="12"/>
      <c r="W6" s="12"/>
      <c r="X6" s="12"/>
      <c r="Y6" s="12"/>
      <c r="Z6" s="12"/>
      <c r="AA6" s="12"/>
    </row>
    <row r="7" spans="1:38" s="6" customFormat="1" ht="39">
      <c r="A7" s="19" t="s">
        <v>6</v>
      </c>
      <c r="B7" s="63" t="s">
        <v>7</v>
      </c>
      <c r="C7" s="63" t="s">
        <v>7</v>
      </c>
      <c r="D7" s="170" t="s">
        <v>7</v>
      </c>
      <c r="E7" s="171"/>
      <c r="F7" s="63" t="s">
        <v>7</v>
      </c>
      <c r="G7" s="63" t="s">
        <v>7</v>
      </c>
      <c r="H7" s="64" t="s">
        <v>8</v>
      </c>
      <c r="I7" s="64" t="s">
        <v>8</v>
      </c>
      <c r="J7" s="64" t="s">
        <v>8</v>
      </c>
      <c r="K7" s="64" t="s">
        <v>8</v>
      </c>
      <c r="L7" s="63" t="s">
        <v>7</v>
      </c>
      <c r="M7" s="64" t="s">
        <v>8</v>
      </c>
      <c r="N7" s="64" t="s">
        <v>8</v>
      </c>
      <c r="O7" s="64" t="s">
        <v>8</v>
      </c>
      <c r="P7" s="64" t="s">
        <v>8</v>
      </c>
      <c r="Q7" s="64" t="s">
        <v>8</v>
      </c>
      <c r="R7" s="65" t="s">
        <v>8</v>
      </c>
      <c r="S7" s="203" t="s">
        <v>59</v>
      </c>
      <c r="T7" s="204"/>
      <c r="U7" s="12"/>
      <c r="V7" s="12"/>
      <c r="W7" s="12"/>
      <c r="X7" s="12"/>
      <c r="Y7" s="12"/>
      <c r="Z7" s="12"/>
      <c r="AA7" s="12"/>
    </row>
    <row r="8" spans="1:38" s="6" customFormat="1" ht="31.5" customHeight="1" thickBot="1">
      <c r="A8" s="34" t="s">
        <v>27</v>
      </c>
      <c r="B8" s="36" t="s">
        <v>19</v>
      </c>
      <c r="C8" s="35" t="s">
        <v>10</v>
      </c>
      <c r="D8" s="36" t="s">
        <v>19</v>
      </c>
      <c r="E8" s="36" t="s">
        <v>19</v>
      </c>
      <c r="F8" s="35" t="s">
        <v>10</v>
      </c>
      <c r="G8" s="35" t="s">
        <v>10</v>
      </c>
      <c r="H8" s="35" t="s">
        <v>10</v>
      </c>
      <c r="I8" s="36" t="s">
        <v>19</v>
      </c>
      <c r="J8" s="36" t="s">
        <v>19</v>
      </c>
      <c r="K8" s="35" t="s">
        <v>10</v>
      </c>
      <c r="L8" s="35" t="s">
        <v>10</v>
      </c>
      <c r="M8" s="35" t="s">
        <v>10</v>
      </c>
      <c r="N8" s="36" t="s">
        <v>19</v>
      </c>
      <c r="O8" s="36" t="s">
        <v>19</v>
      </c>
      <c r="P8" s="37" t="s">
        <v>11</v>
      </c>
      <c r="Q8" s="37" t="s">
        <v>11</v>
      </c>
      <c r="R8" s="77" t="s">
        <v>19</v>
      </c>
      <c r="S8" s="203" t="s">
        <v>60</v>
      </c>
      <c r="T8" s="204"/>
      <c r="U8" s="12"/>
      <c r="V8" s="12"/>
      <c r="W8" s="12"/>
      <c r="X8" s="12"/>
      <c r="Y8" s="12"/>
      <c r="Z8" s="12"/>
      <c r="AA8" s="12"/>
    </row>
    <row r="9" spans="1:38" s="6" customFormat="1" ht="35.25" customHeight="1">
      <c r="A9" s="161" t="s">
        <v>9</v>
      </c>
      <c r="B9" s="163" t="s">
        <v>22</v>
      </c>
      <c r="C9" s="163" t="s">
        <v>12</v>
      </c>
      <c r="D9" s="164" t="s">
        <v>20</v>
      </c>
      <c r="E9" s="163" t="s">
        <v>46</v>
      </c>
      <c r="F9" s="164" t="s">
        <v>0</v>
      </c>
      <c r="G9" s="164" t="s">
        <v>2</v>
      </c>
      <c r="H9" s="149" t="s">
        <v>47</v>
      </c>
      <c r="I9" s="149" t="s">
        <v>45</v>
      </c>
      <c r="J9" s="149" t="s">
        <v>48</v>
      </c>
      <c r="K9" s="149" t="s">
        <v>75</v>
      </c>
      <c r="L9" s="168" t="s">
        <v>23</v>
      </c>
      <c r="M9" s="166" t="s">
        <v>24</v>
      </c>
      <c r="N9" s="209" t="s">
        <v>35</v>
      </c>
      <c r="O9" s="151" t="s">
        <v>36</v>
      </c>
      <c r="P9" s="149" t="s">
        <v>41</v>
      </c>
      <c r="Q9" s="209" t="s">
        <v>1</v>
      </c>
      <c r="R9" s="201" t="s">
        <v>86</v>
      </c>
      <c r="S9" s="205" t="s">
        <v>82</v>
      </c>
      <c r="T9" s="207" t="s">
        <v>83</v>
      </c>
      <c r="U9" s="12"/>
      <c r="V9" s="12"/>
      <c r="W9" s="12"/>
      <c r="X9" s="12"/>
      <c r="Y9" s="12"/>
      <c r="Z9" s="12"/>
      <c r="AA9" s="12"/>
    </row>
    <row r="10" spans="1:38" s="6" customFormat="1" ht="27" customHeight="1">
      <c r="A10" s="161"/>
      <c r="B10" s="164"/>
      <c r="C10" s="164"/>
      <c r="D10" s="164"/>
      <c r="E10" s="164"/>
      <c r="F10" s="164"/>
      <c r="G10" s="164"/>
      <c r="H10" s="166"/>
      <c r="I10" s="166"/>
      <c r="J10" s="150"/>
      <c r="K10" s="150"/>
      <c r="L10" s="169"/>
      <c r="M10" s="167"/>
      <c r="N10" s="209"/>
      <c r="O10" s="158"/>
      <c r="P10" s="150"/>
      <c r="Q10" s="209"/>
      <c r="R10" s="201"/>
      <c r="S10" s="206"/>
      <c r="T10" s="208"/>
      <c r="U10" s="12"/>
      <c r="V10" s="12"/>
      <c r="W10" s="12"/>
      <c r="X10" s="12"/>
      <c r="Y10" s="12"/>
      <c r="Z10" s="12"/>
      <c r="AA10" s="12"/>
    </row>
    <row r="11" spans="1:38" s="6" customFormat="1" ht="19.5">
      <c r="A11" s="162"/>
      <c r="B11" s="165"/>
      <c r="C11" s="165"/>
      <c r="D11" s="165"/>
      <c r="E11" s="165"/>
      <c r="F11" s="165"/>
      <c r="G11" s="165"/>
      <c r="H11" s="167"/>
      <c r="I11" s="167"/>
      <c r="J11" s="151"/>
      <c r="K11" s="59" t="s">
        <v>3</v>
      </c>
      <c r="L11" s="63" t="s">
        <v>3</v>
      </c>
      <c r="M11" s="59" t="s">
        <v>3</v>
      </c>
      <c r="N11" s="210"/>
      <c r="O11" s="59" t="s">
        <v>26</v>
      </c>
      <c r="P11" s="151"/>
      <c r="Q11" s="210"/>
      <c r="R11" s="202"/>
      <c r="S11" s="206"/>
      <c r="T11" s="208"/>
      <c r="U11" s="12"/>
      <c r="V11" s="12"/>
      <c r="W11" s="12"/>
      <c r="X11" s="12"/>
      <c r="Y11" s="12"/>
      <c r="Z11" s="12"/>
      <c r="AA11" s="12"/>
    </row>
    <row r="12" spans="1:38" s="6" customFormat="1" ht="60" customHeight="1">
      <c r="A12" s="20" t="s">
        <v>5</v>
      </c>
      <c r="B12" s="21" t="s">
        <v>34</v>
      </c>
      <c r="C12" s="21" t="s">
        <v>40</v>
      </c>
      <c r="D12" s="22" t="s">
        <v>77</v>
      </c>
      <c r="E12" s="22" t="s">
        <v>79</v>
      </c>
      <c r="F12" s="23" t="s">
        <v>25</v>
      </c>
      <c r="G12" s="23" t="s">
        <v>4</v>
      </c>
      <c r="H12" s="32" t="s">
        <v>58</v>
      </c>
      <c r="I12" s="68" t="s">
        <v>53</v>
      </c>
      <c r="J12" s="68" t="s">
        <v>87</v>
      </c>
      <c r="K12" s="92">
        <v>80</v>
      </c>
      <c r="L12" s="93">
        <v>20</v>
      </c>
      <c r="M12" s="93">
        <v>5</v>
      </c>
      <c r="N12" s="90">
        <v>3.5</v>
      </c>
      <c r="O12" s="91">
        <v>4</v>
      </c>
      <c r="P12" s="56">
        <v>3500</v>
      </c>
      <c r="Q12" s="58"/>
      <c r="R12" s="78"/>
      <c r="S12" s="75"/>
      <c r="T12" s="72"/>
      <c r="U12" s="12"/>
      <c r="V12" s="82" t="s">
        <v>68</v>
      </c>
      <c r="W12" s="82" t="s">
        <v>66</v>
      </c>
      <c r="X12" s="82" t="s">
        <v>67</v>
      </c>
      <c r="Y12" s="13" t="s">
        <v>16</v>
      </c>
      <c r="Z12" s="14" t="s">
        <v>17</v>
      </c>
      <c r="AA12" s="14" t="s">
        <v>33</v>
      </c>
    </row>
    <row r="13" spans="1:38" s="6" customFormat="1" ht="60" customHeight="1">
      <c r="A13" s="108">
        <f>ROW()-12</f>
        <v>1</v>
      </c>
      <c r="B13" s="109" t="str">
        <f>IF($C13="","","産業用ヒートポンプ")</f>
        <v/>
      </c>
      <c r="C13" s="24"/>
      <c r="D13" s="25" t="str">
        <f>IF($B13&lt;&gt;"",$C$2,"")</f>
        <v/>
      </c>
      <c r="E13" s="25" t="str">
        <f>IF($B13&lt;&gt;"",$F$2,"")</f>
        <v/>
      </c>
      <c r="F13" s="112"/>
      <c r="G13" s="112"/>
      <c r="H13" s="33"/>
      <c r="I13" s="129" t="str" cm="1">
        <f t="array" ref="I13">IFERROR(_xlfn.IFS($V13=1,"熱風供給温度：80℃以上～100℃未満
空気入口温度：20℃",$V13=2,"熱風供給温度：80℃以上～100℃未満
空気入口温度：20℃",$V13=3,"熱風供給温度：60℃
空気入口温度：50℃"),"")</f>
        <v/>
      </c>
      <c r="J13" s="130" t="str" cm="1">
        <f t="array" ref="J13">IFERROR(_xlfn.IFS(AND($V13=1,$W13=1),"[外気条件]
乾球温度：25℃DB
相対温度：70RH％",AND($V13=2,$W13=1),"熱源水入口温度：30℃
熱源水入出口温度差：5℃",AND($V13=3,$W13=2),"熱源水入口温度：30℃
熱源水入出口温度差：5℃"),"")</f>
        <v/>
      </c>
      <c r="K13" s="96"/>
      <c r="L13" s="94"/>
      <c r="M13" s="94"/>
      <c r="N13" s="88" t="str" cm="1">
        <f t="array" ref="N13">IFERROR(_xlfn.IFS(AND($W13=1,$X13=1),VALUE(3.5),AND($W13=1,$X13=2),VALUE(3.44),AND($W13=2,$X13=2),VALUE(3.5)),"")</f>
        <v/>
      </c>
      <c r="O13" s="113" t="str">
        <f>IF(OR($L13="",$M13=""),"",ROUND($L13/$M13,2))</f>
        <v/>
      </c>
      <c r="P13" s="57"/>
      <c r="Q13" s="54"/>
      <c r="R13" s="84" t="str">
        <f>IF($L13="","",(($L13*26.545)-($L13*1365*(3.6/1000)))*0.0258)</f>
        <v/>
      </c>
      <c r="S13" s="86"/>
      <c r="T13" s="87"/>
      <c r="U13" s="12"/>
      <c r="V13" s="15" t="str">
        <f>IF($H13="","",IF($H13="空気熱源／一過式",1,IF($H13="水熱源／一過式",2,IF($H13="水熱源／循環式",3))))</f>
        <v/>
      </c>
      <c r="W13" s="83" t="str">
        <f>IF($I13="","",IF($I13="熱風供給温度：80℃以上～100℃未満
空気入口温度：20℃",1,IF($I13="熱風供給温度：60℃
空気入口温度：50℃",2,"")))</f>
        <v/>
      </c>
      <c r="X13" s="15" t="str">
        <f>IF($J13="","",IF($J13="[外気条件]
乾球温度：25℃DB
相対温度：70RH％",1,IF($J13="熱源水入口温度：30℃
熱源水入出口温度差：5℃",2,"")))</f>
        <v/>
      </c>
      <c r="Y13" s="48">
        <f>IF(AND(($B13&lt;&gt;""),(OR($C$2="",$F$2="",$G$3="",C13="",F13="",G13="",H13="",I13="",L13="",M13="",O13=""))),1,0)</f>
        <v>0</v>
      </c>
      <c r="Z13" s="15">
        <f t="shared" ref="Z13:Z44" si="1">COUNTIF(G$13:G$62,G13)</f>
        <v>0</v>
      </c>
      <c r="AA13" s="15">
        <f>IF($N13&gt;$O13,1,0)</f>
        <v>0</v>
      </c>
    </row>
    <row r="14" spans="1:38" s="6" customFormat="1" ht="60" customHeight="1">
      <c r="A14" s="108">
        <f t="shared" ref="A14:A62" si="2">ROW()-12</f>
        <v>2</v>
      </c>
      <c r="B14" s="109" t="str">
        <f t="shared" ref="B14:B62" si="3">IF($C14="","","産業用ヒートポンプ")</f>
        <v/>
      </c>
      <c r="C14" s="24"/>
      <c r="D14" s="25" t="str">
        <f t="shared" ref="D14:D62" si="4">IF($B14&lt;&gt;"",$C$2,"")</f>
        <v/>
      </c>
      <c r="E14" s="25" t="str">
        <f>IF($B14&lt;&gt;"",$F$2,"")</f>
        <v/>
      </c>
      <c r="F14" s="26"/>
      <c r="G14" s="112"/>
      <c r="H14" s="33"/>
      <c r="I14" s="129" t="str" cm="1">
        <f t="array" ref="I14">IFERROR(_xlfn.IFS($V14=1,"熱風供給温度：80℃以上～100℃未満
空気入口温度：20℃",$V14=2,"熱風供給温度：80℃以上～100℃未満
空気入口温度：20℃",$V14=3,"熱風供給温度：60℃
空気入口温度：50℃"),"")</f>
        <v/>
      </c>
      <c r="J14" s="130" t="str" cm="1">
        <f t="array" ref="J14">IFERROR(_xlfn.IFS(AND($V14=1,$W14=1),"[外気条件]
乾球温度：25℃DB
相対温度：70RH％",AND($V14=2,$W14=1),"熱源水入口温度：30℃
熱源水入出口温度差：5℃",AND($V14=3,$W14=2),"熱源水入口温度：30℃
熱源水入出口温度差：5℃"),"")</f>
        <v/>
      </c>
      <c r="K14" s="96"/>
      <c r="L14" s="94"/>
      <c r="M14" s="94"/>
      <c r="N14" s="88" t="str" cm="1">
        <f t="array" ref="N14">IFERROR(_xlfn.IFS(AND($W14=1,$X14=1),VALUE(3.5),AND($W14=1,$X14=2),VALUE(3.44),AND($W14=2,$X14=2),VALUE(3.5)),"")</f>
        <v/>
      </c>
      <c r="O14" s="113" t="str">
        <f t="shared" ref="O14:O62" si="5">IF(OR($L14="",$M14=""),"",ROUND($L14/$M14,2))</f>
        <v/>
      </c>
      <c r="P14" s="57"/>
      <c r="Q14" s="54"/>
      <c r="R14" s="84" t="str">
        <f t="shared" ref="R14:R62" si="6">IF($L14="","",(($L14*26.545)-($L14*1365*(3.6/1000)))*0.0258)</f>
        <v/>
      </c>
      <c r="S14" s="86"/>
      <c r="T14" s="87"/>
      <c r="U14" s="12"/>
      <c r="V14" s="15" t="str">
        <f t="shared" ref="V14:V62" si="7">IF($H14="","",IF($H14="空気熱源／一過式",1,IF($H14="水熱源／一過式",2,IF($H14="水熱源／循環式",3))))</f>
        <v/>
      </c>
      <c r="W14" s="83" t="str">
        <f t="shared" ref="W14:W62" si="8">IF($I14="","",IF($I14="熱風供給温度：80℃以上～100℃未満
空気入口温度：20℃",1,IF($I14="熱風供給温度：60℃
空気入口温度：50℃",2,"")))</f>
        <v/>
      </c>
      <c r="X14" s="15" t="str">
        <f t="shared" ref="X14:X62" si="9">IF($J14="","",IF($J14="[外気条件]
乾球温度：25℃DB
相対温度：70RH％",1,IF($J14="熱源水入口温度：30℃
熱源水入出口温度差：5℃",2,"")))</f>
        <v/>
      </c>
      <c r="Y14" s="48">
        <f t="shared" ref="Y14:Y62" si="10">IF(AND(($B14&lt;&gt;""),(OR($C$2="",$F$2="",$G$3="",C14="",F14="",G14="",H14="",I14="",L14="",M14="",O14=""))),1,0)</f>
        <v>0</v>
      </c>
      <c r="Z14" s="15">
        <f t="shared" si="1"/>
        <v>0</v>
      </c>
      <c r="AA14" s="15">
        <f t="shared" ref="AA14:AA62" si="11">IF($N14&gt;$O14,1,0)</f>
        <v>0</v>
      </c>
    </row>
    <row r="15" spans="1:38" s="6" customFormat="1" ht="60" customHeight="1">
      <c r="A15" s="108">
        <f t="shared" si="2"/>
        <v>3</v>
      </c>
      <c r="B15" s="109" t="str">
        <f t="shared" si="3"/>
        <v/>
      </c>
      <c r="C15" s="24"/>
      <c r="D15" s="25" t="str">
        <f t="shared" si="4"/>
        <v/>
      </c>
      <c r="E15" s="25" t="str">
        <f t="shared" ref="E15:E62" si="12">IF($B15&lt;&gt;"",$F$2,"")</f>
        <v/>
      </c>
      <c r="F15" s="26"/>
      <c r="G15" s="26"/>
      <c r="H15" s="33"/>
      <c r="I15" s="129" t="str" cm="1">
        <f t="array" ref="I15">IFERROR(_xlfn.IFS($V15=1,"熱風供給温度：80℃以上～100℃未満
空気入口温度：20℃",$V15=2,"熱風供給温度：80℃以上～100℃未満
空気入口温度：20℃",$V15=3,"熱風供給温度：60℃
空気入口温度：50℃"),"")</f>
        <v/>
      </c>
      <c r="J15" s="130" t="str" cm="1">
        <f t="array" ref="J15">IFERROR(_xlfn.IFS(AND($V15=1,$W15=1),"[外気条件]
乾球温度：25℃DB
相対温度：70RH％",AND($V15=2,$W15=1),"熱源水入口温度：30℃
熱源水入出口温度差：5℃",AND($V15=3,$W15=2),"熱源水入口温度：30℃
熱源水入出口温度差：5℃"),"")</f>
        <v/>
      </c>
      <c r="K15" s="96"/>
      <c r="L15" s="94"/>
      <c r="M15" s="94"/>
      <c r="N15" s="88" t="str" cm="1">
        <f t="array" ref="N15">IFERROR(_xlfn.IFS(AND($W15=1,$X15=1),VALUE(3.5),AND($W15=1,$X15=2),VALUE(3.44),AND($W15=2,$X15=2),VALUE(3.5)),"")</f>
        <v/>
      </c>
      <c r="O15" s="113" t="str">
        <f t="shared" si="5"/>
        <v/>
      </c>
      <c r="P15" s="57"/>
      <c r="Q15" s="54"/>
      <c r="R15" s="84" t="str">
        <f t="shared" si="6"/>
        <v/>
      </c>
      <c r="S15" s="86"/>
      <c r="T15" s="87"/>
      <c r="U15" s="12"/>
      <c r="V15" s="15" t="str">
        <f t="shared" si="7"/>
        <v/>
      </c>
      <c r="W15" s="83" t="str">
        <f t="shared" si="8"/>
        <v/>
      </c>
      <c r="X15" s="15" t="str">
        <f t="shared" si="9"/>
        <v/>
      </c>
      <c r="Y15" s="48">
        <f t="shared" si="10"/>
        <v>0</v>
      </c>
      <c r="Z15" s="15">
        <f t="shared" si="1"/>
        <v>0</v>
      </c>
      <c r="AA15" s="15">
        <f t="shared" si="11"/>
        <v>0</v>
      </c>
    </row>
    <row r="16" spans="1:38" s="6" customFormat="1" ht="60" customHeight="1">
      <c r="A16" s="108">
        <f t="shared" si="2"/>
        <v>4</v>
      </c>
      <c r="B16" s="109" t="str">
        <f t="shared" si="3"/>
        <v/>
      </c>
      <c r="C16" s="24"/>
      <c r="D16" s="25" t="str">
        <f t="shared" si="4"/>
        <v/>
      </c>
      <c r="E16" s="25" t="str">
        <f t="shared" si="12"/>
        <v/>
      </c>
      <c r="F16" s="26"/>
      <c r="G16" s="26"/>
      <c r="H16" s="33"/>
      <c r="I16" s="129" t="str" cm="1">
        <f t="array" ref="I16">IFERROR(_xlfn.IFS($V16=1,"熱風供給温度：80℃以上～100℃未満
空気入口温度：20℃",$V16=2,"熱風供給温度：80℃以上～100℃未満
空気入口温度：20℃",$V16=3,"熱風供給温度：60℃
空気入口温度：50℃"),"")</f>
        <v/>
      </c>
      <c r="J16" s="130" t="str" cm="1">
        <f t="array" ref="J16">IFERROR(_xlfn.IFS(AND($V16=1,$W16=1),"[外気条件]
乾球温度：25℃DB
相対温度：70RH％",AND($V16=2,$W16=1),"熱源水入口温度：30℃
熱源水入出口温度差：5℃",AND($V16=3,$W16=2),"熱源水入口温度：30℃
熱源水入出口温度差：5℃"),"")</f>
        <v/>
      </c>
      <c r="K16" s="96"/>
      <c r="L16" s="94"/>
      <c r="M16" s="94"/>
      <c r="N16" s="88" t="str" cm="1">
        <f t="array" ref="N16">IFERROR(_xlfn.IFS(AND($W16=1,$X16=1),VALUE(3.5),AND($W16=1,$X16=2),VALUE(3.44),AND($W16=2,$X16=2),VALUE(3.5)),"")</f>
        <v/>
      </c>
      <c r="O16" s="113" t="str">
        <f t="shared" si="5"/>
        <v/>
      </c>
      <c r="P16" s="57"/>
      <c r="Q16" s="54"/>
      <c r="R16" s="84" t="str">
        <f t="shared" si="6"/>
        <v/>
      </c>
      <c r="S16" s="86"/>
      <c r="T16" s="87"/>
      <c r="U16" s="12"/>
      <c r="V16" s="15" t="str">
        <f t="shared" si="7"/>
        <v/>
      </c>
      <c r="W16" s="83" t="str">
        <f t="shared" si="8"/>
        <v/>
      </c>
      <c r="X16" s="15" t="str">
        <f t="shared" si="9"/>
        <v/>
      </c>
      <c r="Y16" s="48">
        <f t="shared" si="10"/>
        <v>0</v>
      </c>
      <c r="Z16" s="15">
        <f t="shared" si="1"/>
        <v>0</v>
      </c>
      <c r="AA16" s="15">
        <f t="shared" si="11"/>
        <v>0</v>
      </c>
    </row>
    <row r="17" spans="1:27" s="6" customFormat="1" ht="60" customHeight="1">
      <c r="A17" s="108">
        <f t="shared" si="2"/>
        <v>5</v>
      </c>
      <c r="B17" s="109" t="str">
        <f t="shared" si="3"/>
        <v/>
      </c>
      <c r="C17" s="24"/>
      <c r="D17" s="25" t="str">
        <f t="shared" si="4"/>
        <v/>
      </c>
      <c r="E17" s="25" t="str">
        <f t="shared" si="12"/>
        <v/>
      </c>
      <c r="F17" s="26"/>
      <c r="G17" s="26"/>
      <c r="H17" s="33"/>
      <c r="I17" s="129" t="str" cm="1">
        <f t="array" ref="I17">IFERROR(_xlfn.IFS($V17=1,"熱風供給温度：80℃以上～100℃未満
空気入口温度：20℃",$V17=2,"熱風供給温度：80℃以上～100℃未満
空気入口温度：20℃",$V17=3,"熱風供給温度：60℃
空気入口温度：50℃"),"")</f>
        <v/>
      </c>
      <c r="J17" s="130" t="str" cm="1">
        <f t="array" ref="J17">IFERROR(_xlfn.IFS(AND($V17=1,$W17=1),"[外気条件]
乾球温度：25℃DB
相対温度：70RH％",AND($V17=2,$W17=1),"熱源水入口温度：30℃
熱源水入出口温度差：5℃",AND($V17=3,$W17=2),"熱源水入口温度：30℃
熱源水入出口温度差：5℃"),"")</f>
        <v/>
      </c>
      <c r="K17" s="96"/>
      <c r="L17" s="94"/>
      <c r="M17" s="94"/>
      <c r="N17" s="88" t="str" cm="1">
        <f t="array" ref="N17">IFERROR(_xlfn.IFS(AND($W17=1,$X17=1),VALUE(3.5),AND($W17=1,$X17=2),VALUE(3.44),AND($W17=2,$X17=2),VALUE(3.5)),"")</f>
        <v/>
      </c>
      <c r="O17" s="113" t="str">
        <f t="shared" si="5"/>
        <v/>
      </c>
      <c r="P17" s="57"/>
      <c r="Q17" s="54"/>
      <c r="R17" s="84" t="str">
        <f t="shared" si="6"/>
        <v/>
      </c>
      <c r="S17" s="86"/>
      <c r="T17" s="87"/>
      <c r="U17" s="12"/>
      <c r="V17" s="15" t="str">
        <f t="shared" si="7"/>
        <v/>
      </c>
      <c r="W17" s="83" t="str">
        <f t="shared" si="8"/>
        <v/>
      </c>
      <c r="X17" s="15" t="str">
        <f t="shared" si="9"/>
        <v/>
      </c>
      <c r="Y17" s="48">
        <f t="shared" si="10"/>
        <v>0</v>
      </c>
      <c r="Z17" s="15">
        <f t="shared" si="1"/>
        <v>0</v>
      </c>
      <c r="AA17" s="15">
        <f t="shared" si="11"/>
        <v>0</v>
      </c>
    </row>
    <row r="18" spans="1:27" s="6" customFormat="1" ht="60" customHeight="1">
      <c r="A18" s="108">
        <f t="shared" si="2"/>
        <v>6</v>
      </c>
      <c r="B18" s="109" t="str">
        <f t="shared" si="3"/>
        <v/>
      </c>
      <c r="C18" s="24"/>
      <c r="D18" s="25" t="str">
        <f t="shared" si="4"/>
        <v/>
      </c>
      <c r="E18" s="25" t="str">
        <f t="shared" si="12"/>
        <v/>
      </c>
      <c r="F18" s="26"/>
      <c r="G18" s="26"/>
      <c r="H18" s="33"/>
      <c r="I18" s="129" t="str" cm="1">
        <f t="array" ref="I18">IFERROR(_xlfn.IFS($V18=1,"熱風供給温度：80℃以上～100℃未満
空気入口温度：20℃",$V18=2,"熱風供給温度：80℃以上～100℃未満
空気入口温度：20℃",$V18=3,"熱風供給温度：60℃
空気入口温度：50℃"),"")</f>
        <v/>
      </c>
      <c r="J18" s="130" t="str" cm="1">
        <f t="array" ref="J18">IFERROR(_xlfn.IFS(AND($V18=1,$W18=1),"[外気条件]
乾球温度：25℃DB
相対温度：70RH％",AND($V18=2,$W18=1),"熱源水入口温度：30℃
熱源水入出口温度差：5℃",AND($V18=3,$W18=2),"熱源水入口温度：30℃
熱源水入出口温度差：5℃"),"")</f>
        <v/>
      </c>
      <c r="K18" s="96"/>
      <c r="L18" s="94"/>
      <c r="M18" s="94"/>
      <c r="N18" s="88" t="str" cm="1">
        <f t="array" ref="N18">IFERROR(_xlfn.IFS(AND($W18=1,$X18=1),VALUE(3.5),AND($W18=1,$X18=2),VALUE(3.44),AND($W18=2,$X18=2),VALUE(3.5)),"")</f>
        <v/>
      </c>
      <c r="O18" s="113" t="str">
        <f t="shared" si="5"/>
        <v/>
      </c>
      <c r="P18" s="57"/>
      <c r="Q18" s="54"/>
      <c r="R18" s="84" t="str">
        <f t="shared" si="6"/>
        <v/>
      </c>
      <c r="S18" s="86"/>
      <c r="T18" s="87"/>
      <c r="U18" s="12"/>
      <c r="V18" s="15" t="str">
        <f t="shared" si="7"/>
        <v/>
      </c>
      <c r="W18" s="83" t="str">
        <f t="shared" si="8"/>
        <v/>
      </c>
      <c r="X18" s="15" t="str">
        <f t="shared" si="9"/>
        <v/>
      </c>
      <c r="Y18" s="48">
        <f t="shared" si="10"/>
        <v>0</v>
      </c>
      <c r="Z18" s="15">
        <f t="shared" si="1"/>
        <v>0</v>
      </c>
      <c r="AA18" s="15">
        <f t="shared" si="11"/>
        <v>0</v>
      </c>
    </row>
    <row r="19" spans="1:27" s="6" customFormat="1" ht="60" customHeight="1">
      <c r="A19" s="108">
        <f t="shared" si="2"/>
        <v>7</v>
      </c>
      <c r="B19" s="109" t="str">
        <f t="shared" si="3"/>
        <v/>
      </c>
      <c r="C19" s="24"/>
      <c r="D19" s="25" t="str">
        <f t="shared" si="4"/>
        <v/>
      </c>
      <c r="E19" s="25" t="str">
        <f t="shared" si="12"/>
        <v/>
      </c>
      <c r="F19" s="26"/>
      <c r="G19" s="26"/>
      <c r="H19" s="33"/>
      <c r="I19" s="129" t="str" cm="1">
        <f t="array" ref="I19">IFERROR(_xlfn.IFS($V19=1,"熱風供給温度：80℃以上～100℃未満
空気入口温度：20℃",$V19=2,"熱風供給温度：80℃以上～100℃未満
空気入口温度：20℃",$V19=3,"熱風供給温度：60℃
空気入口温度：50℃"),"")</f>
        <v/>
      </c>
      <c r="J19" s="130" t="str" cm="1">
        <f t="array" ref="J19">IFERROR(_xlfn.IFS(AND($V19=1,$W19=1),"[外気条件]
乾球温度：25℃DB
相対温度：70RH％",AND($V19=2,$W19=1),"熱源水入口温度：30℃
熱源水入出口温度差：5℃",AND($V19=3,$W19=2),"熱源水入口温度：30℃
熱源水入出口温度差：5℃"),"")</f>
        <v/>
      </c>
      <c r="K19" s="96"/>
      <c r="L19" s="94"/>
      <c r="M19" s="94"/>
      <c r="N19" s="88" t="str" cm="1">
        <f t="array" ref="N19">IFERROR(_xlfn.IFS(AND($W19=1,$X19=1),VALUE(3.5),AND($W19=1,$X19=2),VALUE(3.44),AND($W19=2,$X19=2),VALUE(3.5)),"")</f>
        <v/>
      </c>
      <c r="O19" s="113" t="str">
        <f t="shared" si="5"/>
        <v/>
      </c>
      <c r="P19" s="57"/>
      <c r="Q19" s="54"/>
      <c r="R19" s="84" t="str">
        <f t="shared" si="6"/>
        <v/>
      </c>
      <c r="S19" s="86"/>
      <c r="T19" s="87"/>
      <c r="U19" s="12"/>
      <c r="V19" s="15" t="str">
        <f t="shared" si="7"/>
        <v/>
      </c>
      <c r="W19" s="83" t="str">
        <f t="shared" si="8"/>
        <v/>
      </c>
      <c r="X19" s="15" t="str">
        <f t="shared" si="9"/>
        <v/>
      </c>
      <c r="Y19" s="48">
        <f t="shared" si="10"/>
        <v>0</v>
      </c>
      <c r="Z19" s="15">
        <f t="shared" si="1"/>
        <v>0</v>
      </c>
      <c r="AA19" s="15">
        <f t="shared" si="11"/>
        <v>0</v>
      </c>
    </row>
    <row r="20" spans="1:27" s="6" customFormat="1" ht="60" customHeight="1">
      <c r="A20" s="108">
        <f t="shared" si="2"/>
        <v>8</v>
      </c>
      <c r="B20" s="109" t="str">
        <f t="shared" si="3"/>
        <v/>
      </c>
      <c r="C20" s="24"/>
      <c r="D20" s="25" t="str">
        <f t="shared" si="4"/>
        <v/>
      </c>
      <c r="E20" s="25" t="str">
        <f t="shared" si="12"/>
        <v/>
      </c>
      <c r="F20" s="26"/>
      <c r="G20" s="26"/>
      <c r="H20" s="33"/>
      <c r="I20" s="129" t="str" cm="1">
        <f t="array" ref="I20">IFERROR(_xlfn.IFS($V20=1,"熱風供給温度：80℃以上～100℃未満
空気入口温度：20℃",$V20=2,"熱風供給温度：80℃以上～100℃未満
空気入口温度：20℃",$V20=3,"熱風供給温度：60℃
空気入口温度：50℃"),"")</f>
        <v/>
      </c>
      <c r="J20" s="130" t="str" cm="1">
        <f t="array" ref="J20">IFERROR(_xlfn.IFS(AND($V20=1,$W20=1),"[外気条件]
乾球温度：25℃DB
相対温度：70RH％",AND($V20=2,$W20=1),"熱源水入口温度：30℃
熱源水入出口温度差：5℃",AND($V20=3,$W20=2),"熱源水入口温度：30℃
熱源水入出口温度差：5℃"),"")</f>
        <v/>
      </c>
      <c r="K20" s="96"/>
      <c r="L20" s="94"/>
      <c r="M20" s="94"/>
      <c r="N20" s="88" t="str" cm="1">
        <f t="array" ref="N20">IFERROR(_xlfn.IFS(AND($W20=1,$X20=1),VALUE(3.5),AND($W20=1,$X20=2),VALUE(3.44),AND($W20=2,$X20=2),VALUE(3.5)),"")</f>
        <v/>
      </c>
      <c r="O20" s="113" t="str">
        <f t="shared" si="5"/>
        <v/>
      </c>
      <c r="P20" s="57"/>
      <c r="Q20" s="54"/>
      <c r="R20" s="84" t="str">
        <f t="shared" si="6"/>
        <v/>
      </c>
      <c r="S20" s="86"/>
      <c r="T20" s="87"/>
      <c r="U20" s="12"/>
      <c r="V20" s="15" t="str">
        <f t="shared" si="7"/>
        <v/>
      </c>
      <c r="W20" s="83" t="str">
        <f t="shared" si="8"/>
        <v/>
      </c>
      <c r="X20" s="15" t="str">
        <f t="shared" si="9"/>
        <v/>
      </c>
      <c r="Y20" s="48">
        <f t="shared" si="10"/>
        <v>0</v>
      </c>
      <c r="Z20" s="15">
        <f t="shared" si="1"/>
        <v>0</v>
      </c>
      <c r="AA20" s="15">
        <f t="shared" si="11"/>
        <v>0</v>
      </c>
    </row>
    <row r="21" spans="1:27" s="6" customFormat="1" ht="60" customHeight="1">
      <c r="A21" s="108">
        <f t="shared" si="2"/>
        <v>9</v>
      </c>
      <c r="B21" s="109" t="str">
        <f t="shared" si="3"/>
        <v/>
      </c>
      <c r="C21" s="24"/>
      <c r="D21" s="25" t="str">
        <f t="shared" si="4"/>
        <v/>
      </c>
      <c r="E21" s="25" t="str">
        <f t="shared" si="12"/>
        <v/>
      </c>
      <c r="F21" s="26"/>
      <c r="G21" s="26"/>
      <c r="H21" s="33"/>
      <c r="I21" s="129" t="str" cm="1">
        <f t="array" ref="I21">IFERROR(_xlfn.IFS($V21=1,"熱風供給温度：80℃以上～100℃未満
空気入口温度：20℃",$V21=2,"熱風供給温度：80℃以上～100℃未満
空気入口温度：20℃",$V21=3,"熱風供給温度：60℃
空気入口温度：50℃"),"")</f>
        <v/>
      </c>
      <c r="J21" s="130" t="str" cm="1">
        <f t="array" ref="J21">IFERROR(_xlfn.IFS(AND($V21=1,$W21=1),"[外気条件]
乾球温度：25℃DB
相対温度：70RH％",AND($V21=2,$W21=1),"熱源水入口温度：30℃
熱源水入出口温度差：5℃",AND($V21=3,$W21=2),"熱源水入口温度：30℃
熱源水入出口温度差：5℃"),"")</f>
        <v/>
      </c>
      <c r="K21" s="96"/>
      <c r="L21" s="94"/>
      <c r="M21" s="94"/>
      <c r="N21" s="88" t="str" cm="1">
        <f t="array" ref="N21">IFERROR(_xlfn.IFS(AND($W21=1,$X21=1),VALUE(3.5),AND($W21=1,$X21=2),VALUE(3.44),AND($W21=2,$X21=2),VALUE(3.5)),"")</f>
        <v/>
      </c>
      <c r="O21" s="113" t="str">
        <f t="shared" si="5"/>
        <v/>
      </c>
      <c r="P21" s="57"/>
      <c r="Q21" s="54"/>
      <c r="R21" s="84" t="str">
        <f t="shared" si="6"/>
        <v/>
      </c>
      <c r="S21" s="86"/>
      <c r="T21" s="87"/>
      <c r="U21" s="12"/>
      <c r="V21" s="15" t="str">
        <f t="shared" si="7"/>
        <v/>
      </c>
      <c r="W21" s="83" t="str">
        <f t="shared" si="8"/>
        <v/>
      </c>
      <c r="X21" s="15" t="str">
        <f t="shared" si="9"/>
        <v/>
      </c>
      <c r="Y21" s="48">
        <f t="shared" si="10"/>
        <v>0</v>
      </c>
      <c r="Z21" s="15">
        <f t="shared" si="1"/>
        <v>0</v>
      </c>
      <c r="AA21" s="15">
        <f t="shared" si="11"/>
        <v>0</v>
      </c>
    </row>
    <row r="22" spans="1:27" s="6" customFormat="1" ht="60" customHeight="1">
      <c r="A22" s="108">
        <f t="shared" si="2"/>
        <v>10</v>
      </c>
      <c r="B22" s="109" t="str">
        <f t="shared" si="3"/>
        <v/>
      </c>
      <c r="C22" s="24"/>
      <c r="D22" s="25" t="str">
        <f t="shared" si="4"/>
        <v/>
      </c>
      <c r="E22" s="25" t="str">
        <f t="shared" si="12"/>
        <v/>
      </c>
      <c r="F22" s="26"/>
      <c r="G22" s="26"/>
      <c r="H22" s="33"/>
      <c r="I22" s="129" t="str" cm="1">
        <f t="array" ref="I22">IFERROR(_xlfn.IFS($V22=1,"熱風供給温度：80℃以上～100℃未満
空気入口温度：20℃",$V22=2,"熱風供給温度：80℃以上～100℃未満
空気入口温度：20℃",$V22=3,"熱風供給温度：60℃
空気入口温度：50℃"),"")</f>
        <v/>
      </c>
      <c r="J22" s="130" t="str" cm="1">
        <f t="array" ref="J22">IFERROR(_xlfn.IFS(AND($V22=1,$W22=1),"[外気条件]
乾球温度：25℃DB
相対温度：70RH％",AND($V22=2,$W22=1),"熱源水入口温度：30℃
熱源水入出口温度差：5℃",AND($V22=3,$W22=2),"熱源水入口温度：30℃
熱源水入出口温度差：5℃"),"")</f>
        <v/>
      </c>
      <c r="K22" s="96"/>
      <c r="L22" s="94"/>
      <c r="M22" s="94"/>
      <c r="N22" s="88" t="str" cm="1">
        <f t="array" ref="N22">IFERROR(_xlfn.IFS(AND($W22=1,$X22=1),VALUE(3.5),AND($W22=1,$X22=2),VALUE(3.44),AND($W22=2,$X22=2),VALUE(3.5)),"")</f>
        <v/>
      </c>
      <c r="O22" s="113" t="str">
        <f t="shared" si="5"/>
        <v/>
      </c>
      <c r="P22" s="57"/>
      <c r="Q22" s="54"/>
      <c r="R22" s="84" t="str">
        <f t="shared" si="6"/>
        <v/>
      </c>
      <c r="S22" s="86"/>
      <c r="T22" s="87"/>
      <c r="U22" s="12"/>
      <c r="V22" s="15" t="str">
        <f t="shared" si="7"/>
        <v/>
      </c>
      <c r="W22" s="83" t="str">
        <f t="shared" si="8"/>
        <v/>
      </c>
      <c r="X22" s="15" t="str">
        <f t="shared" si="9"/>
        <v/>
      </c>
      <c r="Y22" s="48">
        <f t="shared" si="10"/>
        <v>0</v>
      </c>
      <c r="Z22" s="15">
        <f t="shared" si="1"/>
        <v>0</v>
      </c>
      <c r="AA22" s="15">
        <f t="shared" si="11"/>
        <v>0</v>
      </c>
    </row>
    <row r="23" spans="1:27" s="6" customFormat="1" ht="60" customHeight="1">
      <c r="A23" s="108">
        <f t="shared" si="2"/>
        <v>11</v>
      </c>
      <c r="B23" s="109" t="str">
        <f t="shared" si="3"/>
        <v/>
      </c>
      <c r="C23" s="24"/>
      <c r="D23" s="25" t="str">
        <f t="shared" si="4"/>
        <v/>
      </c>
      <c r="E23" s="25" t="str">
        <f t="shared" si="12"/>
        <v/>
      </c>
      <c r="F23" s="26"/>
      <c r="G23" s="26"/>
      <c r="H23" s="33"/>
      <c r="I23" s="129" t="str" cm="1">
        <f t="array" ref="I23">IFERROR(_xlfn.IFS($V23=1,"熱風供給温度：80℃以上～100℃未満
空気入口温度：20℃",$V23=2,"熱風供給温度：80℃以上～100℃未満
空気入口温度：20℃",$V23=3,"熱風供給温度：60℃
空気入口温度：50℃"),"")</f>
        <v/>
      </c>
      <c r="J23" s="130" t="str" cm="1">
        <f t="array" ref="J23">IFERROR(_xlfn.IFS(AND($V23=1,$W23=1),"[外気条件]
乾球温度：25℃DB
相対温度：70RH％",AND($V23=2,$W23=1),"熱源水入口温度：30℃
熱源水入出口温度差：5℃",AND($V23=3,$W23=2),"熱源水入口温度：30℃
熱源水入出口温度差：5℃"),"")</f>
        <v/>
      </c>
      <c r="K23" s="96"/>
      <c r="L23" s="94"/>
      <c r="M23" s="94"/>
      <c r="N23" s="88" t="str" cm="1">
        <f t="array" ref="N23">IFERROR(_xlfn.IFS(AND($W23=1,$X23=1),VALUE(3.5),AND($W23=1,$X23=2),VALUE(3.44),AND($W23=2,$X23=2),VALUE(3.5)),"")</f>
        <v/>
      </c>
      <c r="O23" s="113" t="str">
        <f t="shared" si="5"/>
        <v/>
      </c>
      <c r="P23" s="57"/>
      <c r="Q23" s="54"/>
      <c r="R23" s="84" t="str">
        <f t="shared" si="6"/>
        <v/>
      </c>
      <c r="S23" s="86"/>
      <c r="T23" s="87"/>
      <c r="U23" s="12"/>
      <c r="V23" s="15" t="str">
        <f t="shared" si="7"/>
        <v/>
      </c>
      <c r="W23" s="83" t="str">
        <f t="shared" si="8"/>
        <v/>
      </c>
      <c r="X23" s="15" t="str">
        <f t="shared" si="9"/>
        <v/>
      </c>
      <c r="Y23" s="48">
        <f t="shared" si="10"/>
        <v>0</v>
      </c>
      <c r="Z23" s="15">
        <f t="shared" si="1"/>
        <v>0</v>
      </c>
      <c r="AA23" s="15">
        <f t="shared" si="11"/>
        <v>0</v>
      </c>
    </row>
    <row r="24" spans="1:27" s="6" customFormat="1" ht="60" customHeight="1">
      <c r="A24" s="108">
        <f t="shared" si="2"/>
        <v>12</v>
      </c>
      <c r="B24" s="109" t="str">
        <f t="shared" si="3"/>
        <v/>
      </c>
      <c r="C24" s="24"/>
      <c r="D24" s="25" t="str">
        <f t="shared" si="4"/>
        <v/>
      </c>
      <c r="E24" s="25" t="str">
        <f t="shared" si="12"/>
        <v/>
      </c>
      <c r="F24" s="26"/>
      <c r="G24" s="26"/>
      <c r="H24" s="33"/>
      <c r="I24" s="129" t="str" cm="1">
        <f t="array" ref="I24">IFERROR(_xlfn.IFS($V24=1,"熱風供給温度：80℃以上～100℃未満
空気入口温度：20℃",$V24=2,"熱風供給温度：80℃以上～100℃未満
空気入口温度：20℃",$V24=3,"熱風供給温度：60℃
空気入口温度：50℃"),"")</f>
        <v/>
      </c>
      <c r="J24" s="130" t="str" cm="1">
        <f t="array" ref="J24">IFERROR(_xlfn.IFS(AND($V24=1,$W24=1),"[外気条件]
乾球温度：25℃DB
相対温度：70RH％",AND($V24=2,$W24=1),"熱源水入口温度：30℃
熱源水入出口温度差：5℃",AND($V24=3,$W24=2),"熱源水入口温度：30℃
熱源水入出口温度差：5℃"),"")</f>
        <v/>
      </c>
      <c r="K24" s="96"/>
      <c r="L24" s="94"/>
      <c r="M24" s="94"/>
      <c r="N24" s="88" t="str" cm="1">
        <f t="array" ref="N24">IFERROR(_xlfn.IFS(AND($W24=1,$X24=1),VALUE(3.5),AND($W24=1,$X24=2),VALUE(3.44),AND($W24=2,$X24=2),VALUE(3.5)),"")</f>
        <v/>
      </c>
      <c r="O24" s="113" t="str">
        <f t="shared" si="5"/>
        <v/>
      </c>
      <c r="P24" s="57"/>
      <c r="Q24" s="54"/>
      <c r="R24" s="84" t="str">
        <f t="shared" si="6"/>
        <v/>
      </c>
      <c r="S24" s="86"/>
      <c r="T24" s="87"/>
      <c r="U24" s="12"/>
      <c r="V24" s="15" t="str">
        <f t="shared" si="7"/>
        <v/>
      </c>
      <c r="W24" s="83" t="str">
        <f t="shared" si="8"/>
        <v/>
      </c>
      <c r="X24" s="15" t="str">
        <f t="shared" si="9"/>
        <v/>
      </c>
      <c r="Y24" s="48">
        <f t="shared" si="10"/>
        <v>0</v>
      </c>
      <c r="Z24" s="15">
        <f t="shared" si="1"/>
        <v>0</v>
      </c>
      <c r="AA24" s="15">
        <f t="shared" si="11"/>
        <v>0</v>
      </c>
    </row>
    <row r="25" spans="1:27" s="6" customFormat="1" ht="60" customHeight="1">
      <c r="A25" s="108">
        <f t="shared" si="2"/>
        <v>13</v>
      </c>
      <c r="B25" s="109" t="str">
        <f t="shared" si="3"/>
        <v/>
      </c>
      <c r="C25" s="24"/>
      <c r="D25" s="25" t="str">
        <f t="shared" si="4"/>
        <v/>
      </c>
      <c r="E25" s="25" t="str">
        <f t="shared" si="12"/>
        <v/>
      </c>
      <c r="F25" s="26"/>
      <c r="G25" s="26"/>
      <c r="H25" s="33"/>
      <c r="I25" s="129" t="str" cm="1">
        <f t="array" ref="I25">IFERROR(_xlfn.IFS($V25=1,"熱風供給温度：80℃以上～100℃未満
空気入口温度：20℃",$V25=2,"熱風供給温度：80℃以上～100℃未満
空気入口温度：20℃",$V25=3,"熱風供給温度：60℃
空気入口温度：50℃"),"")</f>
        <v/>
      </c>
      <c r="J25" s="130" t="str" cm="1">
        <f t="array" ref="J25">IFERROR(_xlfn.IFS(AND($V25=1,$W25=1),"[外気条件]
乾球温度：25℃DB
相対温度：70RH％",AND($V25=2,$W25=1),"熱源水入口温度：30℃
熱源水入出口温度差：5℃",AND($V25=3,$W25=2),"熱源水入口温度：30℃
熱源水入出口温度差：5℃"),"")</f>
        <v/>
      </c>
      <c r="K25" s="96"/>
      <c r="L25" s="94"/>
      <c r="M25" s="94"/>
      <c r="N25" s="88" t="str" cm="1">
        <f t="array" ref="N25">IFERROR(_xlfn.IFS(AND($W25=1,$X25=1),VALUE(3.5),AND($W25=1,$X25=2),VALUE(3.44),AND($W25=2,$X25=2),VALUE(3.5)),"")</f>
        <v/>
      </c>
      <c r="O25" s="113" t="str">
        <f t="shared" si="5"/>
        <v/>
      </c>
      <c r="P25" s="57"/>
      <c r="Q25" s="54"/>
      <c r="R25" s="84" t="str">
        <f t="shared" si="6"/>
        <v/>
      </c>
      <c r="S25" s="86"/>
      <c r="T25" s="87"/>
      <c r="U25" s="12"/>
      <c r="V25" s="15" t="str">
        <f t="shared" si="7"/>
        <v/>
      </c>
      <c r="W25" s="83" t="str">
        <f t="shared" si="8"/>
        <v/>
      </c>
      <c r="X25" s="15" t="str">
        <f t="shared" si="9"/>
        <v/>
      </c>
      <c r="Y25" s="48">
        <f t="shared" si="10"/>
        <v>0</v>
      </c>
      <c r="Z25" s="15">
        <f t="shared" si="1"/>
        <v>0</v>
      </c>
      <c r="AA25" s="15">
        <f t="shared" si="11"/>
        <v>0</v>
      </c>
    </row>
    <row r="26" spans="1:27" s="6" customFormat="1" ht="60" customHeight="1">
      <c r="A26" s="108">
        <f t="shared" si="2"/>
        <v>14</v>
      </c>
      <c r="B26" s="109" t="str">
        <f t="shared" si="3"/>
        <v/>
      </c>
      <c r="C26" s="24"/>
      <c r="D26" s="25" t="str">
        <f t="shared" si="4"/>
        <v/>
      </c>
      <c r="E26" s="25" t="str">
        <f t="shared" si="12"/>
        <v/>
      </c>
      <c r="F26" s="26"/>
      <c r="G26" s="26"/>
      <c r="H26" s="33"/>
      <c r="I26" s="129" t="str" cm="1">
        <f t="array" ref="I26">IFERROR(_xlfn.IFS($V26=1,"熱風供給温度：80℃以上～100℃未満
空気入口温度：20℃",$V26=2,"熱風供給温度：80℃以上～100℃未満
空気入口温度：20℃",$V26=3,"熱風供給温度：60℃
空気入口温度：50℃"),"")</f>
        <v/>
      </c>
      <c r="J26" s="130" t="str" cm="1">
        <f t="array" ref="J26">IFERROR(_xlfn.IFS(AND($V26=1,$W26=1),"[外気条件]
乾球温度：25℃DB
相対温度：70RH％",AND($V26=2,$W26=1),"熱源水入口温度：30℃
熱源水入出口温度差：5℃",AND($V26=3,$W26=2),"熱源水入口温度：30℃
熱源水入出口温度差：5℃"),"")</f>
        <v/>
      </c>
      <c r="K26" s="96"/>
      <c r="L26" s="94"/>
      <c r="M26" s="94"/>
      <c r="N26" s="88" t="str" cm="1">
        <f t="array" ref="N26">IFERROR(_xlfn.IFS(AND($W26=1,$X26=1),VALUE(3.5),AND($W26=1,$X26=2),VALUE(3.44),AND($W26=2,$X26=2),VALUE(3.5)),"")</f>
        <v/>
      </c>
      <c r="O26" s="113" t="str">
        <f t="shared" si="5"/>
        <v/>
      </c>
      <c r="P26" s="57"/>
      <c r="Q26" s="54"/>
      <c r="R26" s="84" t="str">
        <f t="shared" si="6"/>
        <v/>
      </c>
      <c r="S26" s="86"/>
      <c r="T26" s="87"/>
      <c r="U26" s="12"/>
      <c r="V26" s="15" t="str">
        <f t="shared" si="7"/>
        <v/>
      </c>
      <c r="W26" s="83" t="str">
        <f t="shared" si="8"/>
        <v/>
      </c>
      <c r="X26" s="15" t="str">
        <f t="shared" si="9"/>
        <v/>
      </c>
      <c r="Y26" s="48">
        <f t="shared" si="10"/>
        <v>0</v>
      </c>
      <c r="Z26" s="15">
        <f t="shared" si="1"/>
        <v>0</v>
      </c>
      <c r="AA26" s="15">
        <f t="shared" si="11"/>
        <v>0</v>
      </c>
    </row>
    <row r="27" spans="1:27" s="6" customFormat="1" ht="60" customHeight="1">
      <c r="A27" s="108">
        <f t="shared" si="2"/>
        <v>15</v>
      </c>
      <c r="B27" s="109" t="str">
        <f t="shared" si="3"/>
        <v/>
      </c>
      <c r="C27" s="24"/>
      <c r="D27" s="25" t="str">
        <f t="shared" si="4"/>
        <v/>
      </c>
      <c r="E27" s="25" t="str">
        <f t="shared" si="12"/>
        <v/>
      </c>
      <c r="F27" s="26"/>
      <c r="G27" s="26"/>
      <c r="H27" s="33"/>
      <c r="I27" s="129" t="str" cm="1">
        <f t="array" ref="I27">IFERROR(_xlfn.IFS($V27=1,"熱風供給温度：80℃以上～100℃未満
空気入口温度：20℃",$V27=2,"熱風供給温度：80℃以上～100℃未満
空気入口温度：20℃",$V27=3,"熱風供給温度：60℃
空気入口温度：50℃"),"")</f>
        <v/>
      </c>
      <c r="J27" s="130" t="str" cm="1">
        <f t="array" ref="J27">IFERROR(_xlfn.IFS(AND($V27=1,$W27=1),"[外気条件]
乾球温度：25℃DB
相対温度：70RH％",AND($V27=2,$W27=1),"熱源水入口温度：30℃
熱源水入出口温度差：5℃",AND($V27=3,$W27=2),"熱源水入口温度：30℃
熱源水入出口温度差：5℃"),"")</f>
        <v/>
      </c>
      <c r="K27" s="96"/>
      <c r="L27" s="94"/>
      <c r="M27" s="94"/>
      <c r="N27" s="88" t="str" cm="1">
        <f t="array" ref="N27">IFERROR(_xlfn.IFS(AND($W27=1,$X27=1),VALUE(3.5),AND($W27=1,$X27=2),VALUE(3.44),AND($W27=2,$X27=2),VALUE(3.5)),"")</f>
        <v/>
      </c>
      <c r="O27" s="113" t="str">
        <f t="shared" si="5"/>
        <v/>
      </c>
      <c r="P27" s="57"/>
      <c r="Q27" s="54"/>
      <c r="R27" s="84" t="str">
        <f t="shared" si="6"/>
        <v/>
      </c>
      <c r="S27" s="86"/>
      <c r="T27" s="87"/>
      <c r="U27" s="12"/>
      <c r="V27" s="15" t="str">
        <f t="shared" si="7"/>
        <v/>
      </c>
      <c r="W27" s="83" t="str">
        <f t="shared" si="8"/>
        <v/>
      </c>
      <c r="X27" s="15" t="str">
        <f t="shared" si="9"/>
        <v/>
      </c>
      <c r="Y27" s="48">
        <f t="shared" si="10"/>
        <v>0</v>
      </c>
      <c r="Z27" s="15">
        <f t="shared" si="1"/>
        <v>0</v>
      </c>
      <c r="AA27" s="15">
        <f t="shared" si="11"/>
        <v>0</v>
      </c>
    </row>
    <row r="28" spans="1:27" s="6" customFormat="1" ht="60" customHeight="1">
      <c r="A28" s="108">
        <f t="shared" si="2"/>
        <v>16</v>
      </c>
      <c r="B28" s="109" t="str">
        <f t="shared" si="3"/>
        <v/>
      </c>
      <c r="C28" s="24"/>
      <c r="D28" s="25" t="str">
        <f t="shared" si="4"/>
        <v/>
      </c>
      <c r="E28" s="25" t="str">
        <f t="shared" si="12"/>
        <v/>
      </c>
      <c r="F28" s="26"/>
      <c r="G28" s="26"/>
      <c r="H28" s="33"/>
      <c r="I28" s="129" t="str" cm="1">
        <f t="array" ref="I28">IFERROR(_xlfn.IFS($V28=1,"熱風供給温度：80℃以上～100℃未満
空気入口温度：20℃",$V28=2,"熱風供給温度：80℃以上～100℃未満
空気入口温度：20℃",$V28=3,"熱風供給温度：60℃
空気入口温度：50℃"),"")</f>
        <v/>
      </c>
      <c r="J28" s="130" t="str" cm="1">
        <f t="array" ref="J28">IFERROR(_xlfn.IFS(AND($V28=1,$W28=1),"[外気条件]
乾球温度：25℃DB
相対温度：70RH％",AND($V28=2,$W28=1),"熱源水入口温度：30℃
熱源水入出口温度差：5℃",AND($V28=3,$W28=2),"熱源水入口温度：30℃
熱源水入出口温度差：5℃"),"")</f>
        <v/>
      </c>
      <c r="K28" s="96"/>
      <c r="L28" s="94"/>
      <c r="M28" s="94"/>
      <c r="N28" s="88" t="str" cm="1">
        <f t="array" ref="N28">IFERROR(_xlfn.IFS(AND($W28=1,$X28=1),VALUE(3.5),AND($W28=1,$X28=2),VALUE(3.44),AND($W28=2,$X28=2),VALUE(3.5)),"")</f>
        <v/>
      </c>
      <c r="O28" s="113" t="str">
        <f t="shared" si="5"/>
        <v/>
      </c>
      <c r="P28" s="57"/>
      <c r="Q28" s="54"/>
      <c r="R28" s="84" t="str">
        <f t="shared" si="6"/>
        <v/>
      </c>
      <c r="S28" s="86"/>
      <c r="T28" s="87"/>
      <c r="U28" s="12"/>
      <c r="V28" s="15" t="str">
        <f t="shared" si="7"/>
        <v/>
      </c>
      <c r="W28" s="83" t="str">
        <f t="shared" si="8"/>
        <v/>
      </c>
      <c r="X28" s="15" t="str">
        <f t="shared" si="9"/>
        <v/>
      </c>
      <c r="Y28" s="48">
        <f t="shared" si="10"/>
        <v>0</v>
      </c>
      <c r="Z28" s="15">
        <f t="shared" si="1"/>
        <v>0</v>
      </c>
      <c r="AA28" s="15">
        <f t="shared" si="11"/>
        <v>0</v>
      </c>
    </row>
    <row r="29" spans="1:27" s="6" customFormat="1" ht="60" customHeight="1">
      <c r="A29" s="108">
        <f t="shared" si="2"/>
        <v>17</v>
      </c>
      <c r="B29" s="109" t="str">
        <f t="shared" si="3"/>
        <v/>
      </c>
      <c r="C29" s="24"/>
      <c r="D29" s="25" t="str">
        <f t="shared" si="4"/>
        <v/>
      </c>
      <c r="E29" s="25" t="str">
        <f t="shared" si="12"/>
        <v/>
      </c>
      <c r="F29" s="26"/>
      <c r="G29" s="26"/>
      <c r="H29" s="33"/>
      <c r="I29" s="129" t="str" cm="1">
        <f t="array" ref="I29">IFERROR(_xlfn.IFS($V29=1,"熱風供給温度：80℃以上～100℃未満
空気入口温度：20℃",$V29=2,"熱風供給温度：80℃以上～100℃未満
空気入口温度：20℃",$V29=3,"熱風供給温度：60℃
空気入口温度：50℃"),"")</f>
        <v/>
      </c>
      <c r="J29" s="130" t="str" cm="1">
        <f t="array" ref="J29">IFERROR(_xlfn.IFS(AND($V29=1,$W29=1),"[外気条件]
乾球温度：25℃DB
相対温度：70RH％",AND($V29=2,$W29=1),"熱源水入口温度：30℃
熱源水入出口温度差：5℃",AND($V29=3,$W29=2),"熱源水入口温度：30℃
熱源水入出口温度差：5℃"),"")</f>
        <v/>
      </c>
      <c r="K29" s="96"/>
      <c r="L29" s="94"/>
      <c r="M29" s="94"/>
      <c r="N29" s="88" t="str" cm="1">
        <f t="array" ref="N29">IFERROR(_xlfn.IFS(AND($W29=1,$X29=1),VALUE(3.5),AND($W29=1,$X29=2),VALUE(3.44),AND($W29=2,$X29=2),VALUE(3.5)),"")</f>
        <v/>
      </c>
      <c r="O29" s="113" t="str">
        <f t="shared" si="5"/>
        <v/>
      </c>
      <c r="P29" s="57"/>
      <c r="Q29" s="54"/>
      <c r="R29" s="84" t="str">
        <f t="shared" si="6"/>
        <v/>
      </c>
      <c r="S29" s="86"/>
      <c r="T29" s="87"/>
      <c r="U29" s="12"/>
      <c r="V29" s="15" t="str">
        <f t="shared" si="7"/>
        <v/>
      </c>
      <c r="W29" s="83" t="str">
        <f t="shared" si="8"/>
        <v/>
      </c>
      <c r="X29" s="15" t="str">
        <f t="shared" si="9"/>
        <v/>
      </c>
      <c r="Y29" s="48">
        <f t="shared" si="10"/>
        <v>0</v>
      </c>
      <c r="Z29" s="15">
        <f t="shared" si="1"/>
        <v>0</v>
      </c>
      <c r="AA29" s="15">
        <f t="shared" si="11"/>
        <v>0</v>
      </c>
    </row>
    <row r="30" spans="1:27" s="6" customFormat="1" ht="60" customHeight="1">
      <c r="A30" s="108">
        <f t="shared" si="2"/>
        <v>18</v>
      </c>
      <c r="B30" s="109" t="str">
        <f t="shared" si="3"/>
        <v/>
      </c>
      <c r="C30" s="24"/>
      <c r="D30" s="25" t="str">
        <f t="shared" si="4"/>
        <v/>
      </c>
      <c r="E30" s="25" t="str">
        <f t="shared" si="12"/>
        <v/>
      </c>
      <c r="F30" s="26"/>
      <c r="G30" s="26"/>
      <c r="H30" s="33"/>
      <c r="I30" s="129" t="str" cm="1">
        <f t="array" ref="I30">IFERROR(_xlfn.IFS($V30=1,"熱風供給温度：80℃以上～100℃未満
空気入口温度：20℃",$V30=2,"熱風供給温度：80℃以上～100℃未満
空気入口温度：20℃",$V30=3,"熱風供給温度：60℃
空気入口温度：50℃"),"")</f>
        <v/>
      </c>
      <c r="J30" s="130" t="str" cm="1">
        <f t="array" ref="J30">IFERROR(_xlfn.IFS(AND($V30=1,$W30=1),"[外気条件]
乾球温度：25℃DB
相対温度：70RH％",AND($V30=2,$W30=1),"熱源水入口温度：30℃
熱源水入出口温度差：5℃",AND($V30=3,$W30=2),"熱源水入口温度：30℃
熱源水入出口温度差：5℃"),"")</f>
        <v/>
      </c>
      <c r="K30" s="96"/>
      <c r="L30" s="94"/>
      <c r="M30" s="94"/>
      <c r="N30" s="88" t="str" cm="1">
        <f t="array" ref="N30">IFERROR(_xlfn.IFS(AND($W30=1,$X30=1),VALUE(3.5),AND($W30=1,$X30=2),VALUE(3.44),AND($W30=2,$X30=2),VALUE(3.5)),"")</f>
        <v/>
      </c>
      <c r="O30" s="113" t="str">
        <f t="shared" si="5"/>
        <v/>
      </c>
      <c r="P30" s="57"/>
      <c r="Q30" s="54"/>
      <c r="R30" s="84" t="str">
        <f t="shared" si="6"/>
        <v/>
      </c>
      <c r="S30" s="86"/>
      <c r="T30" s="87"/>
      <c r="U30" s="12"/>
      <c r="V30" s="15" t="str">
        <f t="shared" si="7"/>
        <v/>
      </c>
      <c r="W30" s="83" t="str">
        <f t="shared" si="8"/>
        <v/>
      </c>
      <c r="X30" s="15" t="str">
        <f t="shared" si="9"/>
        <v/>
      </c>
      <c r="Y30" s="48">
        <f t="shared" si="10"/>
        <v>0</v>
      </c>
      <c r="Z30" s="15">
        <f t="shared" si="1"/>
        <v>0</v>
      </c>
      <c r="AA30" s="15">
        <f t="shared" si="11"/>
        <v>0</v>
      </c>
    </row>
    <row r="31" spans="1:27" s="6" customFormat="1" ht="60" customHeight="1">
      <c r="A31" s="108">
        <f t="shared" si="2"/>
        <v>19</v>
      </c>
      <c r="B31" s="109" t="str">
        <f t="shared" si="3"/>
        <v/>
      </c>
      <c r="C31" s="24"/>
      <c r="D31" s="25" t="str">
        <f t="shared" si="4"/>
        <v/>
      </c>
      <c r="E31" s="25" t="str">
        <f t="shared" si="12"/>
        <v/>
      </c>
      <c r="F31" s="26"/>
      <c r="G31" s="26"/>
      <c r="H31" s="33"/>
      <c r="I31" s="129" t="str" cm="1">
        <f t="array" ref="I31">IFERROR(_xlfn.IFS($V31=1,"熱風供給温度：80℃以上～100℃未満
空気入口温度：20℃",$V31=2,"熱風供給温度：80℃以上～100℃未満
空気入口温度：20℃",$V31=3,"熱風供給温度：60℃
空気入口温度：50℃"),"")</f>
        <v/>
      </c>
      <c r="J31" s="130" t="str" cm="1">
        <f t="array" ref="J31">IFERROR(_xlfn.IFS(AND($V31=1,$W31=1),"[外気条件]
乾球温度：25℃DB
相対温度：70RH％",AND($V31=2,$W31=1),"熱源水入口温度：30℃
熱源水入出口温度差：5℃",AND($V31=3,$W31=2),"熱源水入口温度：30℃
熱源水入出口温度差：5℃"),"")</f>
        <v/>
      </c>
      <c r="K31" s="96"/>
      <c r="L31" s="94"/>
      <c r="M31" s="94"/>
      <c r="N31" s="88" t="str" cm="1">
        <f t="array" ref="N31">IFERROR(_xlfn.IFS(AND($W31=1,$X31=1),VALUE(3.5),AND($W31=1,$X31=2),VALUE(3.44),AND($W31=2,$X31=2),VALUE(3.5)),"")</f>
        <v/>
      </c>
      <c r="O31" s="113" t="str">
        <f t="shared" si="5"/>
        <v/>
      </c>
      <c r="P31" s="57"/>
      <c r="Q31" s="54"/>
      <c r="R31" s="84" t="str">
        <f t="shared" si="6"/>
        <v/>
      </c>
      <c r="S31" s="86"/>
      <c r="T31" s="87"/>
      <c r="U31" s="12"/>
      <c r="V31" s="15" t="str">
        <f t="shared" si="7"/>
        <v/>
      </c>
      <c r="W31" s="83" t="str">
        <f t="shared" si="8"/>
        <v/>
      </c>
      <c r="X31" s="15" t="str">
        <f t="shared" si="9"/>
        <v/>
      </c>
      <c r="Y31" s="48">
        <f t="shared" si="10"/>
        <v>0</v>
      </c>
      <c r="Z31" s="15">
        <f t="shared" si="1"/>
        <v>0</v>
      </c>
      <c r="AA31" s="15">
        <f t="shared" si="11"/>
        <v>0</v>
      </c>
    </row>
    <row r="32" spans="1:27" s="6" customFormat="1" ht="60" customHeight="1">
      <c r="A32" s="108">
        <f t="shared" si="2"/>
        <v>20</v>
      </c>
      <c r="B32" s="109" t="str">
        <f t="shared" si="3"/>
        <v/>
      </c>
      <c r="C32" s="24"/>
      <c r="D32" s="25" t="str">
        <f t="shared" si="4"/>
        <v/>
      </c>
      <c r="E32" s="25" t="str">
        <f t="shared" si="12"/>
        <v/>
      </c>
      <c r="F32" s="26"/>
      <c r="G32" s="26"/>
      <c r="H32" s="33"/>
      <c r="I32" s="129" t="str" cm="1">
        <f t="array" ref="I32">IFERROR(_xlfn.IFS($V32=1,"熱風供給温度：80℃以上～100℃未満
空気入口温度：20℃",$V32=2,"熱風供給温度：80℃以上～100℃未満
空気入口温度：20℃",$V32=3,"熱風供給温度：60℃
空気入口温度：50℃"),"")</f>
        <v/>
      </c>
      <c r="J32" s="130" t="str" cm="1">
        <f t="array" ref="J32">IFERROR(_xlfn.IFS(AND($V32=1,$W32=1),"[外気条件]
乾球温度：25℃DB
相対温度：70RH％",AND($V32=2,$W32=1),"熱源水入口温度：30℃
熱源水入出口温度差：5℃",AND($V32=3,$W32=2),"熱源水入口温度：30℃
熱源水入出口温度差：5℃"),"")</f>
        <v/>
      </c>
      <c r="K32" s="96"/>
      <c r="L32" s="94"/>
      <c r="M32" s="94"/>
      <c r="N32" s="88" t="str" cm="1">
        <f t="array" ref="N32">IFERROR(_xlfn.IFS(AND($W32=1,$X32=1),VALUE(3.5),AND($W32=1,$X32=2),VALUE(3.44),AND($W32=2,$X32=2),VALUE(3.5)),"")</f>
        <v/>
      </c>
      <c r="O32" s="113" t="str">
        <f t="shared" si="5"/>
        <v/>
      </c>
      <c r="P32" s="57"/>
      <c r="Q32" s="54"/>
      <c r="R32" s="84" t="str">
        <f t="shared" si="6"/>
        <v/>
      </c>
      <c r="S32" s="86"/>
      <c r="T32" s="87"/>
      <c r="U32" s="12"/>
      <c r="V32" s="15" t="str">
        <f t="shared" si="7"/>
        <v/>
      </c>
      <c r="W32" s="83" t="str">
        <f t="shared" si="8"/>
        <v/>
      </c>
      <c r="X32" s="15" t="str">
        <f t="shared" si="9"/>
        <v/>
      </c>
      <c r="Y32" s="48">
        <f t="shared" si="10"/>
        <v>0</v>
      </c>
      <c r="Z32" s="15">
        <f t="shared" si="1"/>
        <v>0</v>
      </c>
      <c r="AA32" s="15">
        <f t="shared" si="11"/>
        <v>0</v>
      </c>
    </row>
    <row r="33" spans="1:27" s="6" customFormat="1" ht="60" customHeight="1">
      <c r="A33" s="108">
        <f t="shared" si="2"/>
        <v>21</v>
      </c>
      <c r="B33" s="109" t="str">
        <f t="shared" si="3"/>
        <v/>
      </c>
      <c r="C33" s="24"/>
      <c r="D33" s="25" t="str">
        <f t="shared" si="4"/>
        <v/>
      </c>
      <c r="E33" s="25" t="str">
        <f t="shared" si="12"/>
        <v/>
      </c>
      <c r="F33" s="26"/>
      <c r="G33" s="26"/>
      <c r="H33" s="33"/>
      <c r="I33" s="129" t="str" cm="1">
        <f t="array" ref="I33">IFERROR(_xlfn.IFS($V33=1,"熱風供給温度：80℃以上～100℃未満
空気入口温度：20℃",$V33=2,"熱風供給温度：80℃以上～100℃未満
空気入口温度：20℃",$V33=3,"熱風供給温度：60℃
空気入口温度：50℃"),"")</f>
        <v/>
      </c>
      <c r="J33" s="130" t="str" cm="1">
        <f t="array" ref="J33">IFERROR(_xlfn.IFS(AND($V33=1,$W33=1),"[外気条件]
乾球温度：25℃DB
相対温度：70RH％",AND($V33=2,$W33=1),"熱源水入口温度：30℃
熱源水入出口温度差：5℃",AND($V33=3,$W33=2),"熱源水入口温度：30℃
熱源水入出口温度差：5℃"),"")</f>
        <v/>
      </c>
      <c r="K33" s="96"/>
      <c r="L33" s="94"/>
      <c r="M33" s="94"/>
      <c r="N33" s="88" t="str" cm="1">
        <f t="array" ref="N33">IFERROR(_xlfn.IFS(AND($W33=1,$X33=1),VALUE(3.5),AND($W33=1,$X33=2),VALUE(3.44),AND($W33=2,$X33=2),VALUE(3.5)),"")</f>
        <v/>
      </c>
      <c r="O33" s="113" t="str">
        <f t="shared" si="5"/>
        <v/>
      </c>
      <c r="P33" s="57"/>
      <c r="Q33" s="54"/>
      <c r="R33" s="84" t="str">
        <f t="shared" si="6"/>
        <v/>
      </c>
      <c r="S33" s="86"/>
      <c r="T33" s="87"/>
      <c r="U33" s="12"/>
      <c r="V33" s="15" t="str">
        <f t="shared" si="7"/>
        <v/>
      </c>
      <c r="W33" s="83" t="str">
        <f t="shared" si="8"/>
        <v/>
      </c>
      <c r="X33" s="15" t="str">
        <f t="shared" si="9"/>
        <v/>
      </c>
      <c r="Y33" s="48">
        <f t="shared" si="10"/>
        <v>0</v>
      </c>
      <c r="Z33" s="15">
        <f t="shared" si="1"/>
        <v>0</v>
      </c>
      <c r="AA33" s="15">
        <f t="shared" si="11"/>
        <v>0</v>
      </c>
    </row>
    <row r="34" spans="1:27" s="6" customFormat="1" ht="60" customHeight="1">
      <c r="A34" s="108">
        <f t="shared" si="2"/>
        <v>22</v>
      </c>
      <c r="B34" s="109" t="str">
        <f t="shared" si="3"/>
        <v/>
      </c>
      <c r="C34" s="24"/>
      <c r="D34" s="25" t="str">
        <f t="shared" si="4"/>
        <v/>
      </c>
      <c r="E34" s="25" t="str">
        <f t="shared" si="12"/>
        <v/>
      </c>
      <c r="F34" s="26"/>
      <c r="G34" s="26"/>
      <c r="H34" s="33"/>
      <c r="I34" s="129" t="str" cm="1">
        <f t="array" ref="I34">IFERROR(_xlfn.IFS($V34=1,"熱風供給温度：80℃以上～100℃未満
空気入口温度：20℃",$V34=2,"熱風供給温度：80℃以上～100℃未満
空気入口温度：20℃",$V34=3,"熱風供給温度：60℃
空気入口温度：50℃"),"")</f>
        <v/>
      </c>
      <c r="J34" s="130" t="str" cm="1">
        <f t="array" ref="J34">IFERROR(_xlfn.IFS(AND($V34=1,$W34=1),"[外気条件]
乾球温度：25℃DB
相対温度：70RH％",AND($V34=2,$W34=1),"熱源水入口温度：30℃
熱源水入出口温度差：5℃",AND($V34=3,$W34=2),"熱源水入口温度：30℃
熱源水入出口温度差：5℃"),"")</f>
        <v/>
      </c>
      <c r="K34" s="96"/>
      <c r="L34" s="94"/>
      <c r="M34" s="94"/>
      <c r="N34" s="88" t="str" cm="1">
        <f t="array" ref="N34">IFERROR(_xlfn.IFS(AND($W34=1,$X34=1),VALUE(3.5),AND($W34=1,$X34=2),VALUE(3.44),AND($W34=2,$X34=2),VALUE(3.5)),"")</f>
        <v/>
      </c>
      <c r="O34" s="113" t="str">
        <f t="shared" si="5"/>
        <v/>
      </c>
      <c r="P34" s="57"/>
      <c r="Q34" s="54"/>
      <c r="R34" s="84" t="str">
        <f t="shared" si="6"/>
        <v/>
      </c>
      <c r="S34" s="86"/>
      <c r="T34" s="87"/>
      <c r="U34" s="12"/>
      <c r="V34" s="15" t="str">
        <f t="shared" si="7"/>
        <v/>
      </c>
      <c r="W34" s="83" t="str">
        <f t="shared" si="8"/>
        <v/>
      </c>
      <c r="X34" s="15" t="str">
        <f t="shared" si="9"/>
        <v/>
      </c>
      <c r="Y34" s="48">
        <f t="shared" si="10"/>
        <v>0</v>
      </c>
      <c r="Z34" s="15">
        <f t="shared" si="1"/>
        <v>0</v>
      </c>
      <c r="AA34" s="15">
        <f t="shared" si="11"/>
        <v>0</v>
      </c>
    </row>
    <row r="35" spans="1:27" s="6" customFormat="1" ht="60" customHeight="1">
      <c r="A35" s="108">
        <f t="shared" si="2"/>
        <v>23</v>
      </c>
      <c r="B35" s="109" t="str">
        <f t="shared" si="3"/>
        <v/>
      </c>
      <c r="C35" s="24"/>
      <c r="D35" s="25" t="str">
        <f t="shared" si="4"/>
        <v/>
      </c>
      <c r="E35" s="25" t="str">
        <f t="shared" si="12"/>
        <v/>
      </c>
      <c r="F35" s="26"/>
      <c r="G35" s="26"/>
      <c r="H35" s="33"/>
      <c r="I35" s="129" t="str" cm="1">
        <f t="array" ref="I35">IFERROR(_xlfn.IFS($V35=1,"熱風供給温度：80℃以上～100℃未満
空気入口温度：20℃",$V35=2,"熱風供給温度：80℃以上～100℃未満
空気入口温度：20℃",$V35=3,"熱風供給温度：60℃
空気入口温度：50℃"),"")</f>
        <v/>
      </c>
      <c r="J35" s="130" t="str" cm="1">
        <f t="array" ref="J35">IFERROR(_xlfn.IFS(AND($V35=1,$W35=1),"[外気条件]
乾球温度：25℃DB
相対温度：70RH％",AND($V35=2,$W35=1),"熱源水入口温度：30℃
熱源水入出口温度差：5℃",AND($V35=3,$W35=2),"熱源水入口温度：30℃
熱源水入出口温度差：5℃"),"")</f>
        <v/>
      </c>
      <c r="K35" s="96"/>
      <c r="L35" s="94"/>
      <c r="M35" s="94"/>
      <c r="N35" s="88" t="str" cm="1">
        <f t="array" ref="N35">IFERROR(_xlfn.IFS(AND($W35=1,$X35=1),VALUE(3.5),AND($W35=1,$X35=2),VALUE(3.44),AND($W35=2,$X35=2),VALUE(3.5)),"")</f>
        <v/>
      </c>
      <c r="O35" s="113" t="str">
        <f t="shared" si="5"/>
        <v/>
      </c>
      <c r="P35" s="57"/>
      <c r="Q35" s="54"/>
      <c r="R35" s="84" t="str">
        <f t="shared" si="6"/>
        <v/>
      </c>
      <c r="S35" s="86"/>
      <c r="T35" s="87"/>
      <c r="U35" s="12"/>
      <c r="V35" s="15" t="str">
        <f t="shared" si="7"/>
        <v/>
      </c>
      <c r="W35" s="83" t="str">
        <f t="shared" si="8"/>
        <v/>
      </c>
      <c r="X35" s="15" t="str">
        <f t="shared" si="9"/>
        <v/>
      </c>
      <c r="Y35" s="48">
        <f t="shared" si="10"/>
        <v>0</v>
      </c>
      <c r="Z35" s="15">
        <f t="shared" si="1"/>
        <v>0</v>
      </c>
      <c r="AA35" s="15">
        <f t="shared" si="11"/>
        <v>0</v>
      </c>
    </row>
    <row r="36" spans="1:27" s="6" customFormat="1" ht="60" customHeight="1">
      <c r="A36" s="108">
        <f t="shared" si="2"/>
        <v>24</v>
      </c>
      <c r="B36" s="109" t="str">
        <f t="shared" si="3"/>
        <v/>
      </c>
      <c r="C36" s="24"/>
      <c r="D36" s="25" t="str">
        <f t="shared" si="4"/>
        <v/>
      </c>
      <c r="E36" s="25" t="str">
        <f t="shared" si="12"/>
        <v/>
      </c>
      <c r="F36" s="26"/>
      <c r="G36" s="26"/>
      <c r="H36" s="33"/>
      <c r="I36" s="129" t="str" cm="1">
        <f t="array" ref="I36">IFERROR(_xlfn.IFS($V36=1,"熱風供給温度：80℃以上～100℃未満
空気入口温度：20℃",$V36=2,"熱風供給温度：80℃以上～100℃未満
空気入口温度：20℃",$V36=3,"熱風供給温度：60℃
空気入口温度：50℃"),"")</f>
        <v/>
      </c>
      <c r="J36" s="130" t="str" cm="1">
        <f t="array" ref="J36">IFERROR(_xlfn.IFS(AND($V36=1,$W36=1),"[外気条件]
乾球温度：25℃DB
相対温度：70RH％",AND($V36=2,$W36=1),"熱源水入口温度：30℃
熱源水入出口温度差：5℃",AND($V36=3,$W36=2),"熱源水入口温度：30℃
熱源水入出口温度差：5℃"),"")</f>
        <v/>
      </c>
      <c r="K36" s="96"/>
      <c r="L36" s="94"/>
      <c r="M36" s="94"/>
      <c r="N36" s="88" t="str" cm="1">
        <f t="array" ref="N36">IFERROR(_xlfn.IFS(AND($W36=1,$X36=1),VALUE(3.5),AND($W36=1,$X36=2),VALUE(3.44),AND($W36=2,$X36=2),VALUE(3.5)),"")</f>
        <v/>
      </c>
      <c r="O36" s="113" t="str">
        <f t="shared" si="5"/>
        <v/>
      </c>
      <c r="P36" s="57"/>
      <c r="Q36" s="54"/>
      <c r="R36" s="84" t="str">
        <f t="shared" si="6"/>
        <v/>
      </c>
      <c r="S36" s="86"/>
      <c r="T36" s="87"/>
      <c r="U36" s="12"/>
      <c r="V36" s="15" t="str">
        <f t="shared" si="7"/>
        <v/>
      </c>
      <c r="W36" s="83" t="str">
        <f t="shared" si="8"/>
        <v/>
      </c>
      <c r="X36" s="15" t="str">
        <f t="shared" si="9"/>
        <v/>
      </c>
      <c r="Y36" s="48">
        <f t="shared" si="10"/>
        <v>0</v>
      </c>
      <c r="Z36" s="15">
        <f t="shared" si="1"/>
        <v>0</v>
      </c>
      <c r="AA36" s="15">
        <f t="shared" si="11"/>
        <v>0</v>
      </c>
    </row>
    <row r="37" spans="1:27" s="6" customFormat="1" ht="60" customHeight="1">
      <c r="A37" s="108">
        <f t="shared" si="2"/>
        <v>25</v>
      </c>
      <c r="B37" s="109" t="str">
        <f t="shared" si="3"/>
        <v/>
      </c>
      <c r="C37" s="24"/>
      <c r="D37" s="25" t="str">
        <f t="shared" si="4"/>
        <v/>
      </c>
      <c r="E37" s="25" t="str">
        <f t="shared" si="12"/>
        <v/>
      </c>
      <c r="F37" s="26"/>
      <c r="G37" s="26"/>
      <c r="H37" s="33"/>
      <c r="I37" s="129" t="str" cm="1">
        <f t="array" ref="I37">IFERROR(_xlfn.IFS($V37=1,"熱風供給温度：80℃以上～100℃未満
空気入口温度：20℃",$V37=2,"熱風供給温度：80℃以上～100℃未満
空気入口温度：20℃",$V37=3,"熱風供給温度：60℃
空気入口温度：50℃"),"")</f>
        <v/>
      </c>
      <c r="J37" s="130" t="str" cm="1">
        <f t="array" ref="J37">IFERROR(_xlfn.IFS(AND($V37=1,$W37=1),"[外気条件]
乾球温度：25℃DB
相対温度：70RH％",AND($V37=2,$W37=1),"熱源水入口温度：30℃
熱源水入出口温度差：5℃",AND($V37=3,$W37=2),"熱源水入口温度：30℃
熱源水入出口温度差：5℃"),"")</f>
        <v/>
      </c>
      <c r="K37" s="96"/>
      <c r="L37" s="94"/>
      <c r="M37" s="94"/>
      <c r="N37" s="88" t="str" cm="1">
        <f t="array" ref="N37">IFERROR(_xlfn.IFS(AND($W37=1,$X37=1),VALUE(3.5),AND($W37=1,$X37=2),VALUE(3.44),AND($W37=2,$X37=2),VALUE(3.5)),"")</f>
        <v/>
      </c>
      <c r="O37" s="113" t="str">
        <f t="shared" si="5"/>
        <v/>
      </c>
      <c r="P37" s="57"/>
      <c r="Q37" s="54"/>
      <c r="R37" s="84" t="str">
        <f t="shared" si="6"/>
        <v/>
      </c>
      <c r="S37" s="86"/>
      <c r="T37" s="87"/>
      <c r="U37" s="12"/>
      <c r="V37" s="15" t="str">
        <f t="shared" si="7"/>
        <v/>
      </c>
      <c r="W37" s="83" t="str">
        <f t="shared" si="8"/>
        <v/>
      </c>
      <c r="X37" s="15" t="str">
        <f t="shared" si="9"/>
        <v/>
      </c>
      <c r="Y37" s="48">
        <f t="shared" si="10"/>
        <v>0</v>
      </c>
      <c r="Z37" s="15">
        <f t="shared" si="1"/>
        <v>0</v>
      </c>
      <c r="AA37" s="15">
        <f t="shared" si="11"/>
        <v>0</v>
      </c>
    </row>
    <row r="38" spans="1:27" s="6" customFormat="1" ht="60" customHeight="1">
      <c r="A38" s="108">
        <f t="shared" si="2"/>
        <v>26</v>
      </c>
      <c r="B38" s="109" t="str">
        <f t="shared" si="3"/>
        <v/>
      </c>
      <c r="C38" s="24"/>
      <c r="D38" s="25" t="str">
        <f t="shared" si="4"/>
        <v/>
      </c>
      <c r="E38" s="25" t="str">
        <f t="shared" si="12"/>
        <v/>
      </c>
      <c r="F38" s="26"/>
      <c r="G38" s="26"/>
      <c r="H38" s="33"/>
      <c r="I38" s="129" t="str" cm="1">
        <f t="array" ref="I38">IFERROR(_xlfn.IFS($V38=1,"熱風供給温度：80℃以上～100℃未満
空気入口温度：20℃",$V38=2,"熱風供給温度：80℃以上～100℃未満
空気入口温度：20℃",$V38=3,"熱風供給温度：60℃
空気入口温度：50℃"),"")</f>
        <v/>
      </c>
      <c r="J38" s="130" t="str" cm="1">
        <f t="array" ref="J38">IFERROR(_xlfn.IFS(AND($V38=1,$W38=1),"[外気条件]
乾球温度：25℃DB
相対温度：70RH％",AND($V38=2,$W38=1),"熱源水入口温度：30℃
熱源水入出口温度差：5℃",AND($V38=3,$W38=2),"熱源水入口温度：30℃
熱源水入出口温度差：5℃"),"")</f>
        <v/>
      </c>
      <c r="K38" s="96"/>
      <c r="L38" s="94"/>
      <c r="M38" s="94"/>
      <c r="N38" s="88" t="str" cm="1">
        <f t="array" ref="N38">IFERROR(_xlfn.IFS(AND($W38=1,$X38=1),VALUE(3.5),AND($W38=1,$X38=2),VALUE(3.44),AND($W38=2,$X38=2),VALUE(3.5)),"")</f>
        <v/>
      </c>
      <c r="O38" s="113" t="str">
        <f t="shared" si="5"/>
        <v/>
      </c>
      <c r="P38" s="57"/>
      <c r="Q38" s="54"/>
      <c r="R38" s="84" t="str">
        <f t="shared" si="6"/>
        <v/>
      </c>
      <c r="S38" s="86"/>
      <c r="T38" s="87"/>
      <c r="U38" s="12"/>
      <c r="V38" s="15" t="str">
        <f t="shared" si="7"/>
        <v/>
      </c>
      <c r="W38" s="83" t="str">
        <f t="shared" si="8"/>
        <v/>
      </c>
      <c r="X38" s="15" t="str">
        <f t="shared" si="9"/>
        <v/>
      </c>
      <c r="Y38" s="48">
        <f t="shared" si="10"/>
        <v>0</v>
      </c>
      <c r="Z38" s="15">
        <f t="shared" si="1"/>
        <v>0</v>
      </c>
      <c r="AA38" s="15">
        <f t="shared" si="11"/>
        <v>0</v>
      </c>
    </row>
    <row r="39" spans="1:27" s="6" customFormat="1" ht="60" customHeight="1">
      <c r="A39" s="108">
        <f t="shared" si="2"/>
        <v>27</v>
      </c>
      <c r="B39" s="109" t="str">
        <f t="shared" si="3"/>
        <v/>
      </c>
      <c r="C39" s="24"/>
      <c r="D39" s="25" t="str">
        <f t="shared" si="4"/>
        <v/>
      </c>
      <c r="E39" s="25" t="str">
        <f t="shared" si="12"/>
        <v/>
      </c>
      <c r="F39" s="26"/>
      <c r="G39" s="26"/>
      <c r="H39" s="33"/>
      <c r="I39" s="129" t="str" cm="1">
        <f t="array" ref="I39">IFERROR(_xlfn.IFS($V39=1,"熱風供給温度：80℃以上～100℃未満
空気入口温度：20℃",$V39=2,"熱風供給温度：80℃以上～100℃未満
空気入口温度：20℃",$V39=3,"熱風供給温度：60℃
空気入口温度：50℃"),"")</f>
        <v/>
      </c>
      <c r="J39" s="130" t="str" cm="1">
        <f t="array" ref="J39">IFERROR(_xlfn.IFS(AND($V39=1,$W39=1),"[外気条件]
乾球温度：25℃DB
相対温度：70RH％",AND($V39=2,$W39=1),"熱源水入口温度：30℃
熱源水入出口温度差：5℃",AND($V39=3,$W39=2),"熱源水入口温度：30℃
熱源水入出口温度差：5℃"),"")</f>
        <v/>
      </c>
      <c r="K39" s="96"/>
      <c r="L39" s="94"/>
      <c r="M39" s="94"/>
      <c r="N39" s="88" t="str" cm="1">
        <f t="array" ref="N39">IFERROR(_xlfn.IFS(AND($W39=1,$X39=1),VALUE(3.5),AND($W39=1,$X39=2),VALUE(3.44),AND($W39=2,$X39=2),VALUE(3.5)),"")</f>
        <v/>
      </c>
      <c r="O39" s="113" t="str">
        <f t="shared" si="5"/>
        <v/>
      </c>
      <c r="P39" s="57"/>
      <c r="Q39" s="54"/>
      <c r="R39" s="84" t="str">
        <f t="shared" si="6"/>
        <v/>
      </c>
      <c r="S39" s="86"/>
      <c r="T39" s="87"/>
      <c r="U39" s="12"/>
      <c r="V39" s="15" t="str">
        <f t="shared" si="7"/>
        <v/>
      </c>
      <c r="W39" s="83" t="str">
        <f t="shared" si="8"/>
        <v/>
      </c>
      <c r="X39" s="15" t="str">
        <f t="shared" si="9"/>
        <v/>
      </c>
      <c r="Y39" s="48">
        <f t="shared" si="10"/>
        <v>0</v>
      </c>
      <c r="Z39" s="15">
        <f t="shared" si="1"/>
        <v>0</v>
      </c>
      <c r="AA39" s="15">
        <f t="shared" si="11"/>
        <v>0</v>
      </c>
    </row>
    <row r="40" spans="1:27" s="6" customFormat="1" ht="60" customHeight="1">
      <c r="A40" s="108">
        <f t="shared" si="2"/>
        <v>28</v>
      </c>
      <c r="B40" s="109" t="str">
        <f t="shared" si="3"/>
        <v/>
      </c>
      <c r="C40" s="24"/>
      <c r="D40" s="25" t="str">
        <f t="shared" si="4"/>
        <v/>
      </c>
      <c r="E40" s="25" t="str">
        <f t="shared" si="12"/>
        <v/>
      </c>
      <c r="F40" s="26"/>
      <c r="G40" s="26"/>
      <c r="H40" s="33"/>
      <c r="I40" s="129" t="str" cm="1">
        <f t="array" ref="I40">IFERROR(_xlfn.IFS($V40=1,"熱風供給温度：80℃以上～100℃未満
空気入口温度：20℃",$V40=2,"熱風供給温度：80℃以上～100℃未満
空気入口温度：20℃",$V40=3,"熱風供給温度：60℃
空気入口温度：50℃"),"")</f>
        <v/>
      </c>
      <c r="J40" s="130" t="str" cm="1">
        <f t="array" ref="J40">IFERROR(_xlfn.IFS(AND($V40=1,$W40=1),"[外気条件]
乾球温度：25℃DB
相対温度：70RH％",AND($V40=2,$W40=1),"熱源水入口温度：30℃
熱源水入出口温度差：5℃",AND($V40=3,$W40=2),"熱源水入口温度：30℃
熱源水入出口温度差：5℃"),"")</f>
        <v/>
      </c>
      <c r="K40" s="96"/>
      <c r="L40" s="94"/>
      <c r="M40" s="94"/>
      <c r="N40" s="88" t="str" cm="1">
        <f t="array" ref="N40">IFERROR(_xlfn.IFS(AND($W40=1,$X40=1),VALUE(3.5),AND($W40=1,$X40=2),VALUE(3.44),AND($W40=2,$X40=2),VALUE(3.5)),"")</f>
        <v/>
      </c>
      <c r="O40" s="113" t="str">
        <f t="shared" si="5"/>
        <v/>
      </c>
      <c r="P40" s="57"/>
      <c r="Q40" s="54"/>
      <c r="R40" s="84" t="str">
        <f t="shared" si="6"/>
        <v/>
      </c>
      <c r="S40" s="86"/>
      <c r="T40" s="87"/>
      <c r="U40" s="12"/>
      <c r="V40" s="15" t="str">
        <f t="shared" si="7"/>
        <v/>
      </c>
      <c r="W40" s="83" t="str">
        <f t="shared" si="8"/>
        <v/>
      </c>
      <c r="X40" s="15" t="str">
        <f t="shared" si="9"/>
        <v/>
      </c>
      <c r="Y40" s="48">
        <f t="shared" si="10"/>
        <v>0</v>
      </c>
      <c r="Z40" s="15">
        <f t="shared" si="1"/>
        <v>0</v>
      </c>
      <c r="AA40" s="15">
        <f t="shared" si="11"/>
        <v>0</v>
      </c>
    </row>
    <row r="41" spans="1:27" s="6" customFormat="1" ht="60" customHeight="1">
      <c r="A41" s="108">
        <f t="shared" si="2"/>
        <v>29</v>
      </c>
      <c r="B41" s="109" t="str">
        <f t="shared" si="3"/>
        <v/>
      </c>
      <c r="C41" s="24"/>
      <c r="D41" s="25" t="str">
        <f t="shared" si="4"/>
        <v/>
      </c>
      <c r="E41" s="25" t="str">
        <f t="shared" si="12"/>
        <v/>
      </c>
      <c r="F41" s="26"/>
      <c r="G41" s="26"/>
      <c r="H41" s="33"/>
      <c r="I41" s="129" t="str" cm="1">
        <f t="array" ref="I41">IFERROR(_xlfn.IFS($V41=1,"熱風供給温度：80℃以上～100℃未満
空気入口温度：20℃",$V41=2,"熱風供給温度：80℃以上～100℃未満
空気入口温度：20℃",$V41=3,"熱風供給温度：60℃
空気入口温度：50℃"),"")</f>
        <v/>
      </c>
      <c r="J41" s="130" t="str" cm="1">
        <f t="array" ref="J41">IFERROR(_xlfn.IFS(AND($V41=1,$W41=1),"[外気条件]
乾球温度：25℃DB
相対温度：70RH％",AND($V41=2,$W41=1),"熱源水入口温度：30℃
熱源水入出口温度差：5℃",AND($V41=3,$W41=2),"熱源水入口温度：30℃
熱源水入出口温度差：5℃"),"")</f>
        <v/>
      </c>
      <c r="K41" s="96"/>
      <c r="L41" s="94"/>
      <c r="M41" s="94"/>
      <c r="N41" s="88" t="str" cm="1">
        <f t="array" ref="N41">IFERROR(_xlfn.IFS(AND($W41=1,$X41=1),VALUE(3.5),AND($W41=1,$X41=2),VALUE(3.44),AND($W41=2,$X41=2),VALUE(3.5)),"")</f>
        <v/>
      </c>
      <c r="O41" s="113" t="str">
        <f t="shared" si="5"/>
        <v/>
      </c>
      <c r="P41" s="57"/>
      <c r="Q41" s="54"/>
      <c r="R41" s="84" t="str">
        <f t="shared" si="6"/>
        <v/>
      </c>
      <c r="S41" s="86"/>
      <c r="T41" s="87"/>
      <c r="U41" s="12"/>
      <c r="V41" s="15" t="str">
        <f t="shared" si="7"/>
        <v/>
      </c>
      <c r="W41" s="83" t="str">
        <f t="shared" si="8"/>
        <v/>
      </c>
      <c r="X41" s="15" t="str">
        <f t="shared" si="9"/>
        <v/>
      </c>
      <c r="Y41" s="48">
        <f t="shared" si="10"/>
        <v>0</v>
      </c>
      <c r="Z41" s="15">
        <f t="shared" si="1"/>
        <v>0</v>
      </c>
      <c r="AA41" s="15">
        <f t="shared" si="11"/>
        <v>0</v>
      </c>
    </row>
    <row r="42" spans="1:27" s="6" customFormat="1" ht="60" customHeight="1">
      <c r="A42" s="108">
        <f t="shared" si="2"/>
        <v>30</v>
      </c>
      <c r="B42" s="109" t="str">
        <f t="shared" si="3"/>
        <v/>
      </c>
      <c r="C42" s="24"/>
      <c r="D42" s="25" t="str">
        <f t="shared" si="4"/>
        <v/>
      </c>
      <c r="E42" s="25" t="str">
        <f t="shared" si="12"/>
        <v/>
      </c>
      <c r="F42" s="26"/>
      <c r="G42" s="26"/>
      <c r="H42" s="33"/>
      <c r="I42" s="129" t="str" cm="1">
        <f t="array" ref="I42">IFERROR(_xlfn.IFS($V42=1,"熱風供給温度：80℃以上～100℃未満
空気入口温度：20℃",$V42=2,"熱風供給温度：80℃以上～100℃未満
空気入口温度：20℃",$V42=3,"熱風供給温度：60℃
空気入口温度：50℃"),"")</f>
        <v/>
      </c>
      <c r="J42" s="130" t="str" cm="1">
        <f t="array" ref="J42">IFERROR(_xlfn.IFS(AND($V42=1,$W42=1),"[外気条件]
乾球温度：25℃DB
相対温度：70RH％",AND($V42=2,$W42=1),"熱源水入口温度：30℃
熱源水入出口温度差：5℃",AND($V42=3,$W42=2),"熱源水入口温度：30℃
熱源水入出口温度差：5℃"),"")</f>
        <v/>
      </c>
      <c r="K42" s="96"/>
      <c r="L42" s="94"/>
      <c r="M42" s="94"/>
      <c r="N42" s="88" t="str" cm="1">
        <f t="array" ref="N42">IFERROR(_xlfn.IFS(AND($W42=1,$X42=1),VALUE(3.5),AND($W42=1,$X42=2),VALUE(3.44),AND($W42=2,$X42=2),VALUE(3.5)),"")</f>
        <v/>
      </c>
      <c r="O42" s="113" t="str">
        <f t="shared" si="5"/>
        <v/>
      </c>
      <c r="P42" s="57"/>
      <c r="Q42" s="54"/>
      <c r="R42" s="84" t="str">
        <f t="shared" si="6"/>
        <v/>
      </c>
      <c r="S42" s="86"/>
      <c r="T42" s="87"/>
      <c r="U42" s="12"/>
      <c r="V42" s="15" t="str">
        <f t="shared" si="7"/>
        <v/>
      </c>
      <c r="W42" s="83" t="str">
        <f t="shared" si="8"/>
        <v/>
      </c>
      <c r="X42" s="15" t="str">
        <f t="shared" si="9"/>
        <v/>
      </c>
      <c r="Y42" s="48">
        <f t="shared" si="10"/>
        <v>0</v>
      </c>
      <c r="Z42" s="15">
        <f t="shared" si="1"/>
        <v>0</v>
      </c>
      <c r="AA42" s="15">
        <f t="shared" si="11"/>
        <v>0</v>
      </c>
    </row>
    <row r="43" spans="1:27" s="6" customFormat="1" ht="60" customHeight="1">
      <c r="A43" s="108">
        <f t="shared" si="2"/>
        <v>31</v>
      </c>
      <c r="B43" s="109" t="str">
        <f t="shared" si="3"/>
        <v/>
      </c>
      <c r="C43" s="24"/>
      <c r="D43" s="25" t="str">
        <f t="shared" si="4"/>
        <v/>
      </c>
      <c r="E43" s="25" t="str">
        <f t="shared" si="12"/>
        <v/>
      </c>
      <c r="F43" s="26"/>
      <c r="G43" s="26"/>
      <c r="H43" s="33"/>
      <c r="I43" s="129" t="str" cm="1">
        <f t="array" ref="I43">IFERROR(_xlfn.IFS($V43=1,"熱風供給温度：80℃以上～100℃未満
空気入口温度：20℃",$V43=2,"熱風供給温度：80℃以上～100℃未満
空気入口温度：20℃",$V43=3,"熱風供給温度：60℃
空気入口温度：50℃"),"")</f>
        <v/>
      </c>
      <c r="J43" s="130" t="str" cm="1">
        <f t="array" ref="J43">IFERROR(_xlfn.IFS(AND($V43=1,$W43=1),"[外気条件]
乾球温度：25℃DB
相対温度：70RH％",AND($V43=2,$W43=1),"熱源水入口温度：30℃
熱源水入出口温度差：5℃",AND($V43=3,$W43=2),"熱源水入口温度：30℃
熱源水入出口温度差：5℃"),"")</f>
        <v/>
      </c>
      <c r="K43" s="96"/>
      <c r="L43" s="94"/>
      <c r="M43" s="94"/>
      <c r="N43" s="88" t="str" cm="1">
        <f t="array" ref="N43">IFERROR(_xlfn.IFS(AND($W43=1,$X43=1),VALUE(3.5),AND($W43=1,$X43=2),VALUE(3.44),AND($W43=2,$X43=2),VALUE(3.5)),"")</f>
        <v/>
      </c>
      <c r="O43" s="113" t="str">
        <f t="shared" si="5"/>
        <v/>
      </c>
      <c r="P43" s="57"/>
      <c r="Q43" s="54"/>
      <c r="R43" s="84" t="str">
        <f t="shared" si="6"/>
        <v/>
      </c>
      <c r="S43" s="86"/>
      <c r="T43" s="87"/>
      <c r="U43" s="12"/>
      <c r="V43" s="15" t="str">
        <f t="shared" si="7"/>
        <v/>
      </c>
      <c r="W43" s="83" t="str">
        <f t="shared" si="8"/>
        <v/>
      </c>
      <c r="X43" s="15" t="str">
        <f t="shared" si="9"/>
        <v/>
      </c>
      <c r="Y43" s="48">
        <f t="shared" si="10"/>
        <v>0</v>
      </c>
      <c r="Z43" s="15">
        <f t="shared" si="1"/>
        <v>0</v>
      </c>
      <c r="AA43" s="15">
        <f t="shared" si="11"/>
        <v>0</v>
      </c>
    </row>
    <row r="44" spans="1:27" s="6" customFormat="1" ht="60" customHeight="1">
      <c r="A44" s="108">
        <f t="shared" si="2"/>
        <v>32</v>
      </c>
      <c r="B44" s="109" t="str">
        <f t="shared" si="3"/>
        <v/>
      </c>
      <c r="C44" s="24"/>
      <c r="D44" s="25" t="str">
        <f t="shared" si="4"/>
        <v/>
      </c>
      <c r="E44" s="25" t="str">
        <f t="shared" si="12"/>
        <v/>
      </c>
      <c r="F44" s="26"/>
      <c r="G44" s="26"/>
      <c r="H44" s="33"/>
      <c r="I44" s="129" t="str" cm="1">
        <f t="array" ref="I44">IFERROR(_xlfn.IFS($V44=1,"熱風供給温度：80℃以上～100℃未満
空気入口温度：20℃",$V44=2,"熱風供給温度：80℃以上～100℃未満
空気入口温度：20℃",$V44=3,"熱風供給温度：60℃
空気入口温度：50℃"),"")</f>
        <v/>
      </c>
      <c r="J44" s="130" t="str" cm="1">
        <f t="array" ref="J44">IFERROR(_xlfn.IFS(AND($V44=1,$W44=1),"[外気条件]
乾球温度：25℃DB
相対温度：70RH％",AND($V44=2,$W44=1),"熱源水入口温度：30℃
熱源水入出口温度差：5℃",AND($V44=3,$W44=2),"熱源水入口温度：30℃
熱源水入出口温度差：5℃"),"")</f>
        <v/>
      </c>
      <c r="K44" s="96"/>
      <c r="L44" s="94"/>
      <c r="M44" s="94"/>
      <c r="N44" s="88" t="str" cm="1">
        <f t="array" ref="N44">IFERROR(_xlfn.IFS(AND($W44=1,$X44=1),VALUE(3.5),AND($W44=1,$X44=2),VALUE(3.44),AND($W44=2,$X44=2),VALUE(3.5)),"")</f>
        <v/>
      </c>
      <c r="O44" s="113" t="str">
        <f t="shared" si="5"/>
        <v/>
      </c>
      <c r="P44" s="57"/>
      <c r="Q44" s="54"/>
      <c r="R44" s="84" t="str">
        <f t="shared" si="6"/>
        <v/>
      </c>
      <c r="S44" s="86"/>
      <c r="T44" s="87"/>
      <c r="U44" s="12"/>
      <c r="V44" s="15" t="str">
        <f t="shared" si="7"/>
        <v/>
      </c>
      <c r="W44" s="83" t="str">
        <f t="shared" si="8"/>
        <v/>
      </c>
      <c r="X44" s="15" t="str">
        <f t="shared" si="9"/>
        <v/>
      </c>
      <c r="Y44" s="48">
        <f t="shared" si="10"/>
        <v>0</v>
      </c>
      <c r="Z44" s="15">
        <f t="shared" si="1"/>
        <v>0</v>
      </c>
      <c r="AA44" s="15">
        <f t="shared" si="11"/>
        <v>0</v>
      </c>
    </row>
    <row r="45" spans="1:27" s="6" customFormat="1" ht="60" customHeight="1">
      <c r="A45" s="108">
        <f t="shared" si="2"/>
        <v>33</v>
      </c>
      <c r="B45" s="109" t="str">
        <f t="shared" si="3"/>
        <v/>
      </c>
      <c r="C45" s="24"/>
      <c r="D45" s="25" t="str">
        <f t="shared" si="4"/>
        <v/>
      </c>
      <c r="E45" s="25" t="str">
        <f t="shared" si="12"/>
        <v/>
      </c>
      <c r="F45" s="26"/>
      <c r="G45" s="26"/>
      <c r="H45" s="33"/>
      <c r="I45" s="129" t="str" cm="1">
        <f t="array" ref="I45">IFERROR(_xlfn.IFS($V45=1,"熱風供給温度：80℃以上～100℃未満
空気入口温度：20℃",$V45=2,"熱風供給温度：80℃以上～100℃未満
空気入口温度：20℃",$V45=3,"熱風供給温度：60℃
空気入口温度：50℃"),"")</f>
        <v/>
      </c>
      <c r="J45" s="130" t="str" cm="1">
        <f t="array" ref="J45">IFERROR(_xlfn.IFS(AND($V45=1,$W45=1),"[外気条件]
乾球温度：25℃DB
相対温度：70RH％",AND($V45=2,$W45=1),"熱源水入口温度：30℃
熱源水入出口温度差：5℃",AND($V45=3,$W45=2),"熱源水入口温度：30℃
熱源水入出口温度差：5℃"),"")</f>
        <v/>
      </c>
      <c r="K45" s="96"/>
      <c r="L45" s="94"/>
      <c r="M45" s="94"/>
      <c r="N45" s="88" t="str" cm="1">
        <f t="array" ref="N45">IFERROR(_xlfn.IFS(AND($W45=1,$X45=1),VALUE(3.5),AND($W45=1,$X45=2),VALUE(3.44),AND($W45=2,$X45=2),VALUE(3.5)),"")</f>
        <v/>
      </c>
      <c r="O45" s="113" t="str">
        <f t="shared" si="5"/>
        <v/>
      </c>
      <c r="P45" s="57"/>
      <c r="Q45" s="54"/>
      <c r="R45" s="84" t="str">
        <f t="shared" si="6"/>
        <v/>
      </c>
      <c r="S45" s="86"/>
      <c r="T45" s="87"/>
      <c r="U45" s="12"/>
      <c r="V45" s="15" t="str">
        <f t="shared" si="7"/>
        <v/>
      </c>
      <c r="W45" s="83" t="str">
        <f t="shared" si="8"/>
        <v/>
      </c>
      <c r="X45" s="15" t="str">
        <f t="shared" si="9"/>
        <v/>
      </c>
      <c r="Y45" s="48">
        <f t="shared" si="10"/>
        <v>0</v>
      </c>
      <c r="Z45" s="15">
        <f t="shared" ref="Z45:Z62" si="13">COUNTIF(G$13:G$62,G45)</f>
        <v>0</v>
      </c>
      <c r="AA45" s="15">
        <f t="shared" si="11"/>
        <v>0</v>
      </c>
    </row>
    <row r="46" spans="1:27" s="6" customFormat="1" ht="60" customHeight="1">
      <c r="A46" s="108">
        <f t="shared" si="2"/>
        <v>34</v>
      </c>
      <c r="B46" s="109" t="str">
        <f t="shared" si="3"/>
        <v/>
      </c>
      <c r="C46" s="24"/>
      <c r="D46" s="25" t="str">
        <f t="shared" si="4"/>
        <v/>
      </c>
      <c r="E46" s="25" t="str">
        <f t="shared" si="12"/>
        <v/>
      </c>
      <c r="F46" s="26"/>
      <c r="G46" s="26"/>
      <c r="H46" s="33"/>
      <c r="I46" s="129" t="str" cm="1">
        <f t="array" ref="I46">IFERROR(_xlfn.IFS($V46=1,"熱風供給温度：80℃以上～100℃未満
空気入口温度：20℃",$V46=2,"熱風供給温度：80℃以上～100℃未満
空気入口温度：20℃",$V46=3,"熱風供給温度：60℃
空気入口温度：50℃"),"")</f>
        <v/>
      </c>
      <c r="J46" s="130" t="str" cm="1">
        <f t="array" ref="J46">IFERROR(_xlfn.IFS(AND($V46=1,$W46=1),"[外気条件]
乾球温度：25℃DB
相対温度：70RH％",AND($V46=2,$W46=1),"熱源水入口温度：30℃
熱源水入出口温度差：5℃",AND($V46=3,$W46=2),"熱源水入口温度：30℃
熱源水入出口温度差：5℃"),"")</f>
        <v/>
      </c>
      <c r="K46" s="96"/>
      <c r="L46" s="94"/>
      <c r="M46" s="94"/>
      <c r="N46" s="88" t="str" cm="1">
        <f t="array" ref="N46">IFERROR(_xlfn.IFS(AND($W46=1,$X46=1),VALUE(3.5),AND($W46=1,$X46=2),VALUE(3.44),AND($W46=2,$X46=2),VALUE(3.5)),"")</f>
        <v/>
      </c>
      <c r="O46" s="113" t="str">
        <f t="shared" si="5"/>
        <v/>
      </c>
      <c r="P46" s="57"/>
      <c r="Q46" s="54"/>
      <c r="R46" s="84" t="str">
        <f t="shared" si="6"/>
        <v/>
      </c>
      <c r="S46" s="86"/>
      <c r="T46" s="87"/>
      <c r="U46" s="12"/>
      <c r="V46" s="15" t="str">
        <f t="shared" si="7"/>
        <v/>
      </c>
      <c r="W46" s="83" t="str">
        <f t="shared" si="8"/>
        <v/>
      </c>
      <c r="X46" s="15" t="str">
        <f t="shared" si="9"/>
        <v/>
      </c>
      <c r="Y46" s="48">
        <f t="shared" si="10"/>
        <v>0</v>
      </c>
      <c r="Z46" s="15">
        <f t="shared" si="13"/>
        <v>0</v>
      </c>
      <c r="AA46" s="15">
        <f t="shared" si="11"/>
        <v>0</v>
      </c>
    </row>
    <row r="47" spans="1:27" s="6" customFormat="1" ht="60" customHeight="1">
      <c r="A47" s="108">
        <f t="shared" si="2"/>
        <v>35</v>
      </c>
      <c r="B47" s="109" t="str">
        <f t="shared" si="3"/>
        <v/>
      </c>
      <c r="C47" s="24"/>
      <c r="D47" s="25" t="str">
        <f t="shared" si="4"/>
        <v/>
      </c>
      <c r="E47" s="25" t="str">
        <f t="shared" si="12"/>
        <v/>
      </c>
      <c r="F47" s="26"/>
      <c r="G47" s="26"/>
      <c r="H47" s="33"/>
      <c r="I47" s="129" t="str" cm="1">
        <f t="array" ref="I47">IFERROR(_xlfn.IFS($V47=1,"熱風供給温度：80℃以上～100℃未満
空気入口温度：20℃",$V47=2,"熱風供給温度：80℃以上～100℃未満
空気入口温度：20℃",$V47=3,"熱風供給温度：60℃
空気入口温度：50℃"),"")</f>
        <v/>
      </c>
      <c r="J47" s="130" t="str" cm="1">
        <f t="array" ref="J47">IFERROR(_xlfn.IFS(AND($V47=1,$W47=1),"[外気条件]
乾球温度：25℃DB
相対温度：70RH％",AND($V47=2,$W47=1),"熱源水入口温度：30℃
熱源水入出口温度差：5℃",AND($V47=3,$W47=2),"熱源水入口温度：30℃
熱源水入出口温度差：5℃"),"")</f>
        <v/>
      </c>
      <c r="K47" s="96"/>
      <c r="L47" s="94"/>
      <c r="M47" s="94"/>
      <c r="N47" s="88" t="str" cm="1">
        <f t="array" ref="N47">IFERROR(_xlfn.IFS(AND($W47=1,$X47=1),VALUE(3.5),AND($W47=1,$X47=2),VALUE(3.44),AND($W47=2,$X47=2),VALUE(3.5)),"")</f>
        <v/>
      </c>
      <c r="O47" s="113" t="str">
        <f t="shared" si="5"/>
        <v/>
      </c>
      <c r="P47" s="57"/>
      <c r="Q47" s="54"/>
      <c r="R47" s="84" t="str">
        <f t="shared" si="6"/>
        <v/>
      </c>
      <c r="S47" s="86"/>
      <c r="T47" s="87"/>
      <c r="U47" s="12"/>
      <c r="V47" s="15" t="str">
        <f t="shared" si="7"/>
        <v/>
      </c>
      <c r="W47" s="83" t="str">
        <f t="shared" si="8"/>
        <v/>
      </c>
      <c r="X47" s="15" t="str">
        <f t="shared" si="9"/>
        <v/>
      </c>
      <c r="Y47" s="48">
        <f t="shared" si="10"/>
        <v>0</v>
      </c>
      <c r="Z47" s="15">
        <f t="shared" si="13"/>
        <v>0</v>
      </c>
      <c r="AA47" s="15">
        <f t="shared" si="11"/>
        <v>0</v>
      </c>
    </row>
    <row r="48" spans="1:27" s="6" customFormat="1" ht="60" customHeight="1">
      <c r="A48" s="108">
        <f t="shared" si="2"/>
        <v>36</v>
      </c>
      <c r="B48" s="109" t="str">
        <f t="shared" si="3"/>
        <v/>
      </c>
      <c r="C48" s="24"/>
      <c r="D48" s="25" t="str">
        <f t="shared" si="4"/>
        <v/>
      </c>
      <c r="E48" s="25" t="str">
        <f t="shared" si="12"/>
        <v/>
      </c>
      <c r="F48" s="26"/>
      <c r="G48" s="26"/>
      <c r="H48" s="33"/>
      <c r="I48" s="129" t="str" cm="1">
        <f t="array" ref="I48">IFERROR(_xlfn.IFS($V48=1,"熱風供給温度：80℃以上～100℃未満
空気入口温度：20℃",$V48=2,"熱風供給温度：80℃以上～100℃未満
空気入口温度：20℃",$V48=3,"熱風供給温度：60℃
空気入口温度：50℃"),"")</f>
        <v/>
      </c>
      <c r="J48" s="130" t="str" cm="1">
        <f t="array" ref="J48">IFERROR(_xlfn.IFS(AND($V48=1,$W48=1),"[外気条件]
乾球温度：25℃DB
相対温度：70RH％",AND($V48=2,$W48=1),"熱源水入口温度：30℃
熱源水入出口温度差：5℃",AND($V48=3,$W48=2),"熱源水入口温度：30℃
熱源水入出口温度差：5℃"),"")</f>
        <v/>
      </c>
      <c r="K48" s="96"/>
      <c r="L48" s="94"/>
      <c r="M48" s="94"/>
      <c r="N48" s="88" t="str" cm="1">
        <f t="array" ref="N48">IFERROR(_xlfn.IFS(AND($W48=1,$X48=1),VALUE(3.5),AND($W48=1,$X48=2),VALUE(3.44),AND($W48=2,$X48=2),VALUE(3.5)),"")</f>
        <v/>
      </c>
      <c r="O48" s="113" t="str">
        <f t="shared" si="5"/>
        <v/>
      </c>
      <c r="P48" s="57"/>
      <c r="Q48" s="54"/>
      <c r="R48" s="84" t="str">
        <f t="shared" si="6"/>
        <v/>
      </c>
      <c r="S48" s="86"/>
      <c r="T48" s="87"/>
      <c r="U48" s="12"/>
      <c r="V48" s="15" t="str">
        <f t="shared" si="7"/>
        <v/>
      </c>
      <c r="W48" s="83" t="str">
        <f t="shared" si="8"/>
        <v/>
      </c>
      <c r="X48" s="15" t="str">
        <f t="shared" si="9"/>
        <v/>
      </c>
      <c r="Y48" s="48">
        <f t="shared" si="10"/>
        <v>0</v>
      </c>
      <c r="Z48" s="15">
        <f t="shared" si="13"/>
        <v>0</v>
      </c>
      <c r="AA48" s="15">
        <f t="shared" si="11"/>
        <v>0</v>
      </c>
    </row>
    <row r="49" spans="1:38" s="6" customFormat="1" ht="60" customHeight="1">
      <c r="A49" s="108">
        <f t="shared" si="2"/>
        <v>37</v>
      </c>
      <c r="B49" s="109" t="str">
        <f t="shared" si="3"/>
        <v/>
      </c>
      <c r="C49" s="24"/>
      <c r="D49" s="25" t="str">
        <f t="shared" si="4"/>
        <v/>
      </c>
      <c r="E49" s="25" t="str">
        <f t="shared" si="12"/>
        <v/>
      </c>
      <c r="F49" s="26"/>
      <c r="G49" s="26"/>
      <c r="H49" s="33"/>
      <c r="I49" s="129" t="str" cm="1">
        <f t="array" ref="I49">IFERROR(_xlfn.IFS($V49=1,"熱風供給温度：80℃以上～100℃未満
空気入口温度：20℃",$V49=2,"熱風供給温度：80℃以上～100℃未満
空気入口温度：20℃",$V49=3,"熱風供給温度：60℃
空気入口温度：50℃"),"")</f>
        <v/>
      </c>
      <c r="J49" s="130" t="str" cm="1">
        <f t="array" ref="J49">IFERROR(_xlfn.IFS(AND($V49=1,$W49=1),"[外気条件]
乾球温度：25℃DB
相対温度：70RH％",AND($V49=2,$W49=1),"熱源水入口温度：30℃
熱源水入出口温度差：5℃",AND($V49=3,$W49=2),"熱源水入口温度：30℃
熱源水入出口温度差：5℃"),"")</f>
        <v/>
      </c>
      <c r="K49" s="96"/>
      <c r="L49" s="94"/>
      <c r="M49" s="94"/>
      <c r="N49" s="88" t="str" cm="1">
        <f t="array" ref="N49">IFERROR(_xlfn.IFS(AND($W49=1,$X49=1),VALUE(3.5),AND($W49=1,$X49=2),VALUE(3.44),AND($W49=2,$X49=2),VALUE(3.5)),"")</f>
        <v/>
      </c>
      <c r="O49" s="113" t="str">
        <f t="shared" si="5"/>
        <v/>
      </c>
      <c r="P49" s="57"/>
      <c r="Q49" s="54"/>
      <c r="R49" s="84" t="str">
        <f t="shared" si="6"/>
        <v/>
      </c>
      <c r="S49" s="86"/>
      <c r="T49" s="87"/>
      <c r="U49" s="12"/>
      <c r="V49" s="15" t="str">
        <f t="shared" si="7"/>
        <v/>
      </c>
      <c r="W49" s="83" t="str">
        <f t="shared" si="8"/>
        <v/>
      </c>
      <c r="X49" s="15" t="str">
        <f t="shared" si="9"/>
        <v/>
      </c>
      <c r="Y49" s="48">
        <f t="shared" si="10"/>
        <v>0</v>
      </c>
      <c r="Z49" s="15">
        <f t="shared" si="13"/>
        <v>0</v>
      </c>
      <c r="AA49" s="15">
        <f t="shared" si="11"/>
        <v>0</v>
      </c>
    </row>
    <row r="50" spans="1:38" s="6" customFormat="1" ht="60" customHeight="1">
      <c r="A50" s="108">
        <f t="shared" si="2"/>
        <v>38</v>
      </c>
      <c r="B50" s="109" t="str">
        <f t="shared" si="3"/>
        <v/>
      </c>
      <c r="C50" s="24"/>
      <c r="D50" s="25" t="str">
        <f t="shared" si="4"/>
        <v/>
      </c>
      <c r="E50" s="25" t="str">
        <f t="shared" si="12"/>
        <v/>
      </c>
      <c r="F50" s="26"/>
      <c r="G50" s="26"/>
      <c r="H50" s="33"/>
      <c r="I50" s="129" t="str" cm="1">
        <f t="array" ref="I50">IFERROR(_xlfn.IFS($V50=1,"熱風供給温度：80℃以上～100℃未満
空気入口温度：20℃",$V50=2,"熱風供給温度：80℃以上～100℃未満
空気入口温度：20℃",$V50=3,"熱風供給温度：60℃
空気入口温度：50℃"),"")</f>
        <v/>
      </c>
      <c r="J50" s="130" t="str" cm="1">
        <f t="array" ref="J50">IFERROR(_xlfn.IFS(AND($V50=1,$W50=1),"[外気条件]
乾球温度：25℃DB
相対温度：70RH％",AND($V50=2,$W50=1),"熱源水入口温度：30℃
熱源水入出口温度差：5℃",AND($V50=3,$W50=2),"熱源水入口温度：30℃
熱源水入出口温度差：5℃"),"")</f>
        <v/>
      </c>
      <c r="K50" s="96"/>
      <c r="L50" s="94"/>
      <c r="M50" s="94"/>
      <c r="N50" s="88" t="str" cm="1">
        <f t="array" ref="N50">IFERROR(_xlfn.IFS(AND($W50=1,$X50=1),VALUE(3.5),AND($W50=1,$X50=2),VALUE(3.44),AND($W50=2,$X50=2),VALUE(3.5)),"")</f>
        <v/>
      </c>
      <c r="O50" s="113" t="str">
        <f t="shared" si="5"/>
        <v/>
      </c>
      <c r="P50" s="57"/>
      <c r="Q50" s="54"/>
      <c r="R50" s="84" t="str">
        <f t="shared" si="6"/>
        <v/>
      </c>
      <c r="S50" s="86"/>
      <c r="T50" s="87"/>
      <c r="U50" s="12"/>
      <c r="V50" s="15" t="str">
        <f t="shared" si="7"/>
        <v/>
      </c>
      <c r="W50" s="83" t="str">
        <f t="shared" si="8"/>
        <v/>
      </c>
      <c r="X50" s="15" t="str">
        <f t="shared" si="9"/>
        <v/>
      </c>
      <c r="Y50" s="48">
        <f t="shared" si="10"/>
        <v>0</v>
      </c>
      <c r="Z50" s="15">
        <f t="shared" si="13"/>
        <v>0</v>
      </c>
      <c r="AA50" s="15">
        <f t="shared" si="11"/>
        <v>0</v>
      </c>
    </row>
    <row r="51" spans="1:38" s="6" customFormat="1" ht="60" customHeight="1">
      <c r="A51" s="108">
        <f t="shared" si="2"/>
        <v>39</v>
      </c>
      <c r="B51" s="109" t="str">
        <f t="shared" si="3"/>
        <v/>
      </c>
      <c r="C51" s="24"/>
      <c r="D51" s="25" t="str">
        <f t="shared" si="4"/>
        <v/>
      </c>
      <c r="E51" s="25" t="str">
        <f t="shared" si="12"/>
        <v/>
      </c>
      <c r="F51" s="26"/>
      <c r="G51" s="26"/>
      <c r="H51" s="33"/>
      <c r="I51" s="129" t="str" cm="1">
        <f t="array" ref="I51">IFERROR(_xlfn.IFS($V51=1,"熱風供給温度：80℃以上～100℃未満
空気入口温度：20℃",$V51=2,"熱風供給温度：80℃以上～100℃未満
空気入口温度：20℃",$V51=3,"熱風供給温度：60℃
空気入口温度：50℃"),"")</f>
        <v/>
      </c>
      <c r="J51" s="130" t="str" cm="1">
        <f t="array" ref="J51">IFERROR(_xlfn.IFS(AND($V51=1,$W51=1),"[外気条件]
乾球温度：25℃DB
相対温度：70RH％",AND($V51=2,$W51=1),"熱源水入口温度：30℃
熱源水入出口温度差：5℃",AND($V51=3,$W51=2),"熱源水入口温度：30℃
熱源水入出口温度差：5℃"),"")</f>
        <v/>
      </c>
      <c r="K51" s="96"/>
      <c r="L51" s="94"/>
      <c r="M51" s="94"/>
      <c r="N51" s="88" t="str" cm="1">
        <f t="array" ref="N51">IFERROR(_xlfn.IFS(AND($W51=1,$X51=1),VALUE(3.5),AND($W51=1,$X51=2),VALUE(3.44),AND($W51=2,$X51=2),VALUE(3.5)),"")</f>
        <v/>
      </c>
      <c r="O51" s="113" t="str">
        <f t="shared" si="5"/>
        <v/>
      </c>
      <c r="P51" s="57"/>
      <c r="Q51" s="54"/>
      <c r="R51" s="84" t="str">
        <f t="shared" si="6"/>
        <v/>
      </c>
      <c r="S51" s="86"/>
      <c r="T51" s="87"/>
      <c r="U51" s="12"/>
      <c r="V51" s="15" t="str">
        <f t="shared" si="7"/>
        <v/>
      </c>
      <c r="W51" s="83" t="str">
        <f t="shared" si="8"/>
        <v/>
      </c>
      <c r="X51" s="15" t="str">
        <f t="shared" si="9"/>
        <v/>
      </c>
      <c r="Y51" s="48">
        <f t="shared" si="10"/>
        <v>0</v>
      </c>
      <c r="Z51" s="15">
        <f t="shared" si="13"/>
        <v>0</v>
      </c>
      <c r="AA51" s="15">
        <f t="shared" si="11"/>
        <v>0</v>
      </c>
    </row>
    <row r="52" spans="1:38" s="6" customFormat="1" ht="60" customHeight="1">
      <c r="A52" s="108">
        <f t="shared" si="2"/>
        <v>40</v>
      </c>
      <c r="B52" s="109" t="str">
        <f t="shared" si="3"/>
        <v/>
      </c>
      <c r="C52" s="24"/>
      <c r="D52" s="25" t="str">
        <f t="shared" si="4"/>
        <v/>
      </c>
      <c r="E52" s="25" t="str">
        <f t="shared" si="12"/>
        <v/>
      </c>
      <c r="F52" s="26"/>
      <c r="G52" s="26"/>
      <c r="H52" s="33"/>
      <c r="I52" s="129" t="str" cm="1">
        <f t="array" ref="I52">IFERROR(_xlfn.IFS($V52=1,"熱風供給温度：80℃以上～100℃未満
空気入口温度：20℃",$V52=2,"熱風供給温度：80℃以上～100℃未満
空気入口温度：20℃",$V52=3,"熱風供給温度：60℃
空気入口温度：50℃"),"")</f>
        <v/>
      </c>
      <c r="J52" s="130" t="str" cm="1">
        <f t="array" ref="J52">IFERROR(_xlfn.IFS(AND($V52=1,$W52=1),"[外気条件]
乾球温度：25℃DB
相対温度：70RH％",AND($V52=2,$W52=1),"熱源水入口温度：30℃
熱源水入出口温度差：5℃",AND($V52=3,$W52=2),"熱源水入口温度：30℃
熱源水入出口温度差：5℃"),"")</f>
        <v/>
      </c>
      <c r="K52" s="96"/>
      <c r="L52" s="94"/>
      <c r="M52" s="94"/>
      <c r="N52" s="88" t="str" cm="1">
        <f t="array" ref="N52">IFERROR(_xlfn.IFS(AND($W52=1,$X52=1),VALUE(3.5),AND($W52=1,$X52=2),VALUE(3.44),AND($W52=2,$X52=2),VALUE(3.5)),"")</f>
        <v/>
      </c>
      <c r="O52" s="113" t="str">
        <f t="shared" si="5"/>
        <v/>
      </c>
      <c r="P52" s="57"/>
      <c r="Q52" s="54"/>
      <c r="R52" s="84" t="str">
        <f t="shared" si="6"/>
        <v/>
      </c>
      <c r="S52" s="86"/>
      <c r="T52" s="87"/>
      <c r="U52" s="12"/>
      <c r="V52" s="15" t="str">
        <f t="shared" si="7"/>
        <v/>
      </c>
      <c r="W52" s="83" t="str">
        <f t="shared" si="8"/>
        <v/>
      </c>
      <c r="X52" s="15" t="str">
        <f t="shared" si="9"/>
        <v/>
      </c>
      <c r="Y52" s="48">
        <f t="shared" si="10"/>
        <v>0</v>
      </c>
      <c r="Z52" s="15">
        <f t="shared" si="13"/>
        <v>0</v>
      </c>
      <c r="AA52" s="15">
        <f t="shared" si="11"/>
        <v>0</v>
      </c>
    </row>
    <row r="53" spans="1:38" s="6" customFormat="1" ht="60" customHeight="1">
      <c r="A53" s="108">
        <f t="shared" si="2"/>
        <v>41</v>
      </c>
      <c r="B53" s="109" t="str">
        <f t="shared" si="3"/>
        <v/>
      </c>
      <c r="C53" s="24"/>
      <c r="D53" s="25" t="str">
        <f t="shared" si="4"/>
        <v/>
      </c>
      <c r="E53" s="25" t="str">
        <f t="shared" si="12"/>
        <v/>
      </c>
      <c r="F53" s="26"/>
      <c r="G53" s="26"/>
      <c r="H53" s="33"/>
      <c r="I53" s="129" t="str" cm="1">
        <f t="array" ref="I53">IFERROR(_xlfn.IFS($V53=1,"熱風供給温度：80℃以上～100℃未満
空気入口温度：20℃",$V53=2,"熱風供給温度：80℃以上～100℃未満
空気入口温度：20℃",$V53=3,"熱風供給温度：60℃
空気入口温度：50℃"),"")</f>
        <v/>
      </c>
      <c r="J53" s="130" t="str" cm="1">
        <f t="array" ref="J53">IFERROR(_xlfn.IFS(AND($V53=1,$W53=1),"[外気条件]
乾球温度：25℃DB
相対温度：70RH％",AND($V53=2,$W53=1),"熱源水入口温度：30℃
熱源水入出口温度差：5℃",AND($V53=3,$W53=2),"熱源水入口温度：30℃
熱源水入出口温度差：5℃"),"")</f>
        <v/>
      </c>
      <c r="K53" s="96"/>
      <c r="L53" s="94"/>
      <c r="M53" s="94"/>
      <c r="N53" s="88" t="str" cm="1">
        <f t="array" ref="N53">IFERROR(_xlfn.IFS(AND($W53=1,$X53=1),VALUE(3.5),AND($W53=1,$X53=2),VALUE(3.44),AND($W53=2,$X53=2),VALUE(3.5)),"")</f>
        <v/>
      </c>
      <c r="O53" s="113" t="str">
        <f t="shared" si="5"/>
        <v/>
      </c>
      <c r="P53" s="57"/>
      <c r="Q53" s="54"/>
      <c r="R53" s="84" t="str">
        <f t="shared" si="6"/>
        <v/>
      </c>
      <c r="S53" s="86"/>
      <c r="T53" s="87"/>
      <c r="U53" s="12"/>
      <c r="V53" s="15" t="str">
        <f t="shared" si="7"/>
        <v/>
      </c>
      <c r="W53" s="83" t="str">
        <f t="shared" si="8"/>
        <v/>
      </c>
      <c r="X53" s="15" t="str">
        <f t="shared" si="9"/>
        <v/>
      </c>
      <c r="Y53" s="48">
        <f t="shared" si="10"/>
        <v>0</v>
      </c>
      <c r="Z53" s="15">
        <f t="shared" si="13"/>
        <v>0</v>
      </c>
      <c r="AA53" s="15">
        <f t="shared" si="11"/>
        <v>0</v>
      </c>
    </row>
    <row r="54" spans="1:38" s="6" customFormat="1" ht="60" customHeight="1">
      <c r="A54" s="108">
        <f t="shared" si="2"/>
        <v>42</v>
      </c>
      <c r="B54" s="109" t="str">
        <f t="shared" si="3"/>
        <v/>
      </c>
      <c r="C54" s="24"/>
      <c r="D54" s="25" t="str">
        <f t="shared" si="4"/>
        <v/>
      </c>
      <c r="E54" s="25" t="str">
        <f t="shared" si="12"/>
        <v/>
      </c>
      <c r="F54" s="26"/>
      <c r="G54" s="26"/>
      <c r="H54" s="33"/>
      <c r="I54" s="129" t="str" cm="1">
        <f t="array" ref="I54">IFERROR(_xlfn.IFS($V54=1,"熱風供給温度：80℃以上～100℃未満
空気入口温度：20℃",$V54=2,"熱風供給温度：80℃以上～100℃未満
空気入口温度：20℃",$V54=3,"熱風供給温度：60℃
空気入口温度：50℃"),"")</f>
        <v/>
      </c>
      <c r="J54" s="130" t="str" cm="1">
        <f t="array" ref="J54">IFERROR(_xlfn.IFS(AND($V54=1,$W54=1),"[外気条件]
乾球温度：25℃DB
相対温度：70RH％",AND($V54=2,$W54=1),"熱源水入口温度：30℃
熱源水入出口温度差：5℃",AND($V54=3,$W54=2),"熱源水入口温度：30℃
熱源水入出口温度差：5℃"),"")</f>
        <v/>
      </c>
      <c r="K54" s="96"/>
      <c r="L54" s="94"/>
      <c r="M54" s="94"/>
      <c r="N54" s="88" t="str" cm="1">
        <f t="array" ref="N54">IFERROR(_xlfn.IFS(AND($W54=1,$X54=1),VALUE(3.5),AND($W54=1,$X54=2),VALUE(3.44),AND($W54=2,$X54=2),VALUE(3.5)),"")</f>
        <v/>
      </c>
      <c r="O54" s="113" t="str">
        <f t="shared" si="5"/>
        <v/>
      </c>
      <c r="P54" s="57"/>
      <c r="Q54" s="54"/>
      <c r="R54" s="84" t="str">
        <f t="shared" si="6"/>
        <v/>
      </c>
      <c r="S54" s="86"/>
      <c r="T54" s="87"/>
      <c r="U54" s="12"/>
      <c r="V54" s="15" t="str">
        <f t="shared" si="7"/>
        <v/>
      </c>
      <c r="W54" s="83" t="str">
        <f t="shared" si="8"/>
        <v/>
      </c>
      <c r="X54" s="15" t="str">
        <f t="shared" si="9"/>
        <v/>
      </c>
      <c r="Y54" s="48">
        <f t="shared" si="10"/>
        <v>0</v>
      </c>
      <c r="Z54" s="15">
        <f t="shared" si="13"/>
        <v>0</v>
      </c>
      <c r="AA54" s="15">
        <f t="shared" si="11"/>
        <v>0</v>
      </c>
    </row>
    <row r="55" spans="1:38" s="6" customFormat="1" ht="60" customHeight="1">
      <c r="A55" s="108">
        <f t="shared" si="2"/>
        <v>43</v>
      </c>
      <c r="B55" s="109" t="str">
        <f t="shared" si="3"/>
        <v/>
      </c>
      <c r="C55" s="24"/>
      <c r="D55" s="25" t="str">
        <f t="shared" si="4"/>
        <v/>
      </c>
      <c r="E55" s="25" t="str">
        <f t="shared" si="12"/>
        <v/>
      </c>
      <c r="F55" s="26"/>
      <c r="G55" s="26"/>
      <c r="H55" s="33"/>
      <c r="I55" s="129" t="str" cm="1">
        <f t="array" ref="I55">IFERROR(_xlfn.IFS($V55=1,"熱風供給温度：80℃以上～100℃未満
空気入口温度：20℃",$V55=2,"熱風供給温度：80℃以上～100℃未満
空気入口温度：20℃",$V55=3,"熱風供給温度：60℃
空気入口温度：50℃"),"")</f>
        <v/>
      </c>
      <c r="J55" s="130" t="str" cm="1">
        <f t="array" ref="J55">IFERROR(_xlfn.IFS(AND($V55=1,$W55=1),"[外気条件]
乾球温度：25℃DB
相対温度：70RH％",AND($V55=2,$W55=1),"熱源水入口温度：30℃
熱源水入出口温度差：5℃",AND($V55=3,$W55=2),"熱源水入口温度：30℃
熱源水入出口温度差：5℃"),"")</f>
        <v/>
      </c>
      <c r="K55" s="96"/>
      <c r="L55" s="94"/>
      <c r="M55" s="94"/>
      <c r="N55" s="88" t="str" cm="1">
        <f t="array" ref="N55">IFERROR(_xlfn.IFS(AND($W55=1,$X55=1),VALUE(3.5),AND($W55=1,$X55=2),VALUE(3.44),AND($W55=2,$X55=2),VALUE(3.5)),"")</f>
        <v/>
      </c>
      <c r="O55" s="113" t="str">
        <f t="shared" si="5"/>
        <v/>
      </c>
      <c r="P55" s="57"/>
      <c r="Q55" s="54"/>
      <c r="R55" s="84" t="str">
        <f t="shared" si="6"/>
        <v/>
      </c>
      <c r="S55" s="86"/>
      <c r="T55" s="87"/>
      <c r="U55" s="12"/>
      <c r="V55" s="15" t="str">
        <f t="shared" si="7"/>
        <v/>
      </c>
      <c r="W55" s="83" t="str">
        <f t="shared" si="8"/>
        <v/>
      </c>
      <c r="X55" s="15" t="str">
        <f t="shared" si="9"/>
        <v/>
      </c>
      <c r="Y55" s="48">
        <f t="shared" si="10"/>
        <v>0</v>
      </c>
      <c r="Z55" s="15">
        <f t="shared" si="13"/>
        <v>0</v>
      </c>
      <c r="AA55" s="15">
        <f t="shared" si="11"/>
        <v>0</v>
      </c>
    </row>
    <row r="56" spans="1:38" s="6" customFormat="1" ht="60" customHeight="1">
      <c r="A56" s="108">
        <f t="shared" si="2"/>
        <v>44</v>
      </c>
      <c r="B56" s="109" t="str">
        <f t="shared" si="3"/>
        <v/>
      </c>
      <c r="C56" s="24"/>
      <c r="D56" s="25" t="str">
        <f t="shared" si="4"/>
        <v/>
      </c>
      <c r="E56" s="25" t="str">
        <f t="shared" si="12"/>
        <v/>
      </c>
      <c r="F56" s="26"/>
      <c r="G56" s="26"/>
      <c r="H56" s="33"/>
      <c r="I56" s="129" t="str" cm="1">
        <f t="array" ref="I56">IFERROR(_xlfn.IFS($V56=1,"熱風供給温度：80℃以上～100℃未満
空気入口温度：20℃",$V56=2,"熱風供給温度：80℃以上～100℃未満
空気入口温度：20℃",$V56=3,"熱風供給温度：60℃
空気入口温度：50℃"),"")</f>
        <v/>
      </c>
      <c r="J56" s="130" t="str" cm="1">
        <f t="array" ref="J56">IFERROR(_xlfn.IFS(AND($V56=1,$W56=1),"[外気条件]
乾球温度：25℃DB
相対温度：70RH％",AND($V56=2,$W56=1),"熱源水入口温度：30℃
熱源水入出口温度差：5℃",AND($V56=3,$W56=2),"熱源水入口温度：30℃
熱源水入出口温度差：5℃"),"")</f>
        <v/>
      </c>
      <c r="K56" s="96"/>
      <c r="L56" s="94"/>
      <c r="M56" s="94"/>
      <c r="N56" s="88" t="str" cm="1">
        <f t="array" ref="N56">IFERROR(_xlfn.IFS(AND($W56=1,$X56=1),VALUE(3.5),AND($W56=1,$X56=2),VALUE(3.44),AND($W56=2,$X56=2),VALUE(3.5)),"")</f>
        <v/>
      </c>
      <c r="O56" s="113" t="str">
        <f t="shared" si="5"/>
        <v/>
      </c>
      <c r="P56" s="57"/>
      <c r="Q56" s="54"/>
      <c r="R56" s="84" t="str">
        <f t="shared" si="6"/>
        <v/>
      </c>
      <c r="S56" s="86"/>
      <c r="T56" s="87"/>
      <c r="U56" s="12"/>
      <c r="V56" s="15" t="str">
        <f t="shared" si="7"/>
        <v/>
      </c>
      <c r="W56" s="83" t="str">
        <f t="shared" si="8"/>
        <v/>
      </c>
      <c r="X56" s="15" t="str">
        <f t="shared" si="9"/>
        <v/>
      </c>
      <c r="Y56" s="48">
        <f t="shared" si="10"/>
        <v>0</v>
      </c>
      <c r="Z56" s="15">
        <f t="shared" si="13"/>
        <v>0</v>
      </c>
      <c r="AA56" s="15">
        <f t="shared" si="11"/>
        <v>0</v>
      </c>
    </row>
    <row r="57" spans="1:38" s="6" customFormat="1" ht="60" customHeight="1">
      <c r="A57" s="108">
        <f t="shared" si="2"/>
        <v>45</v>
      </c>
      <c r="B57" s="109" t="str">
        <f t="shared" si="3"/>
        <v/>
      </c>
      <c r="C57" s="24"/>
      <c r="D57" s="25" t="str">
        <f t="shared" si="4"/>
        <v/>
      </c>
      <c r="E57" s="25" t="str">
        <f t="shared" si="12"/>
        <v/>
      </c>
      <c r="F57" s="26"/>
      <c r="G57" s="26"/>
      <c r="H57" s="33"/>
      <c r="I57" s="129" t="str" cm="1">
        <f t="array" ref="I57">IFERROR(_xlfn.IFS($V57=1,"熱風供給温度：80℃以上～100℃未満
空気入口温度：20℃",$V57=2,"熱風供給温度：80℃以上～100℃未満
空気入口温度：20℃",$V57=3,"熱風供給温度：60℃
空気入口温度：50℃"),"")</f>
        <v/>
      </c>
      <c r="J57" s="130" t="str" cm="1">
        <f t="array" ref="J57">IFERROR(_xlfn.IFS(AND($V57=1,$W57=1),"[外気条件]
乾球温度：25℃DB
相対温度：70RH％",AND($V57=2,$W57=1),"熱源水入口温度：30℃
熱源水入出口温度差：5℃",AND($V57=3,$W57=2),"熱源水入口温度：30℃
熱源水入出口温度差：5℃"),"")</f>
        <v/>
      </c>
      <c r="K57" s="96"/>
      <c r="L57" s="94"/>
      <c r="M57" s="94"/>
      <c r="N57" s="88" t="str" cm="1">
        <f t="array" ref="N57">IFERROR(_xlfn.IFS(AND($W57=1,$X57=1),VALUE(3.5),AND($W57=1,$X57=2),VALUE(3.44),AND($W57=2,$X57=2),VALUE(3.5)),"")</f>
        <v/>
      </c>
      <c r="O57" s="113" t="str">
        <f t="shared" si="5"/>
        <v/>
      </c>
      <c r="P57" s="57"/>
      <c r="Q57" s="54"/>
      <c r="R57" s="84" t="str">
        <f t="shared" si="6"/>
        <v/>
      </c>
      <c r="S57" s="86"/>
      <c r="T57" s="87"/>
      <c r="U57" s="12"/>
      <c r="V57" s="15" t="str">
        <f t="shared" si="7"/>
        <v/>
      </c>
      <c r="W57" s="83" t="str">
        <f t="shared" si="8"/>
        <v/>
      </c>
      <c r="X57" s="15" t="str">
        <f t="shared" si="9"/>
        <v/>
      </c>
      <c r="Y57" s="48">
        <f t="shared" si="10"/>
        <v>0</v>
      </c>
      <c r="Z57" s="15">
        <f t="shared" si="13"/>
        <v>0</v>
      </c>
      <c r="AA57" s="15">
        <f t="shared" si="11"/>
        <v>0</v>
      </c>
    </row>
    <row r="58" spans="1:38" s="6" customFormat="1" ht="60" customHeight="1">
      <c r="A58" s="108">
        <f t="shared" si="2"/>
        <v>46</v>
      </c>
      <c r="B58" s="109" t="str">
        <f t="shared" si="3"/>
        <v/>
      </c>
      <c r="C58" s="24"/>
      <c r="D58" s="25" t="str">
        <f t="shared" si="4"/>
        <v/>
      </c>
      <c r="E58" s="25" t="str">
        <f t="shared" si="12"/>
        <v/>
      </c>
      <c r="F58" s="26"/>
      <c r="G58" s="26"/>
      <c r="H58" s="33"/>
      <c r="I58" s="129" t="str" cm="1">
        <f t="array" ref="I58">IFERROR(_xlfn.IFS($V58=1,"熱風供給温度：80℃以上～100℃未満
空気入口温度：20℃",$V58=2,"熱風供給温度：80℃以上～100℃未満
空気入口温度：20℃",$V58=3,"熱風供給温度：60℃
空気入口温度：50℃"),"")</f>
        <v/>
      </c>
      <c r="J58" s="130" t="str" cm="1">
        <f t="array" ref="J58">IFERROR(_xlfn.IFS(AND($V58=1,$W58=1),"[外気条件]
乾球温度：25℃DB
相対温度：70RH％",AND($V58=2,$W58=1),"熱源水入口温度：30℃
熱源水入出口温度差：5℃",AND($V58=3,$W58=2),"熱源水入口温度：30℃
熱源水入出口温度差：5℃"),"")</f>
        <v/>
      </c>
      <c r="K58" s="96"/>
      <c r="L58" s="94"/>
      <c r="M58" s="94"/>
      <c r="N58" s="88" t="str" cm="1">
        <f t="array" ref="N58">IFERROR(_xlfn.IFS(AND($W58=1,$X58=1),VALUE(3.5),AND($W58=1,$X58=2),VALUE(3.44),AND($W58=2,$X58=2),VALUE(3.5)),"")</f>
        <v/>
      </c>
      <c r="O58" s="113" t="str">
        <f t="shared" si="5"/>
        <v/>
      </c>
      <c r="P58" s="57"/>
      <c r="Q58" s="54"/>
      <c r="R58" s="84" t="str">
        <f t="shared" si="6"/>
        <v/>
      </c>
      <c r="S58" s="86"/>
      <c r="T58" s="87"/>
      <c r="U58" s="12"/>
      <c r="V58" s="15" t="str">
        <f t="shared" si="7"/>
        <v/>
      </c>
      <c r="W58" s="83" t="str">
        <f t="shared" si="8"/>
        <v/>
      </c>
      <c r="X58" s="15" t="str">
        <f t="shared" si="9"/>
        <v/>
      </c>
      <c r="Y58" s="48">
        <f t="shared" si="10"/>
        <v>0</v>
      </c>
      <c r="Z58" s="15">
        <f t="shared" si="13"/>
        <v>0</v>
      </c>
      <c r="AA58" s="15">
        <f t="shared" si="11"/>
        <v>0</v>
      </c>
    </row>
    <row r="59" spans="1:38" s="6" customFormat="1" ht="60" customHeight="1">
      <c r="A59" s="108">
        <f t="shared" si="2"/>
        <v>47</v>
      </c>
      <c r="B59" s="109" t="str">
        <f t="shared" si="3"/>
        <v/>
      </c>
      <c r="C59" s="24"/>
      <c r="D59" s="25" t="str">
        <f t="shared" si="4"/>
        <v/>
      </c>
      <c r="E59" s="25" t="str">
        <f t="shared" si="12"/>
        <v/>
      </c>
      <c r="F59" s="26"/>
      <c r="G59" s="26"/>
      <c r="H59" s="33"/>
      <c r="I59" s="129" t="str" cm="1">
        <f t="array" ref="I59">IFERROR(_xlfn.IFS($V59=1,"熱風供給温度：80℃以上～100℃未満
空気入口温度：20℃",$V59=2,"熱風供給温度：80℃以上～100℃未満
空気入口温度：20℃",$V59=3,"熱風供給温度：60℃
空気入口温度：50℃"),"")</f>
        <v/>
      </c>
      <c r="J59" s="130" t="str" cm="1">
        <f t="array" ref="J59">IFERROR(_xlfn.IFS(AND($V59=1,$W59=1),"[外気条件]
乾球温度：25℃DB
相対温度：70RH％",AND($V59=2,$W59=1),"熱源水入口温度：30℃
熱源水入出口温度差：5℃",AND($V59=3,$W59=2),"熱源水入口温度：30℃
熱源水入出口温度差：5℃"),"")</f>
        <v/>
      </c>
      <c r="K59" s="96"/>
      <c r="L59" s="94"/>
      <c r="M59" s="94"/>
      <c r="N59" s="88" t="str" cm="1">
        <f t="array" ref="N59">IFERROR(_xlfn.IFS(AND($W59=1,$X59=1),VALUE(3.5),AND($W59=1,$X59=2),VALUE(3.44),AND($W59=2,$X59=2),VALUE(3.5)),"")</f>
        <v/>
      </c>
      <c r="O59" s="113" t="str">
        <f t="shared" si="5"/>
        <v/>
      </c>
      <c r="P59" s="57"/>
      <c r="Q59" s="54"/>
      <c r="R59" s="84" t="str">
        <f t="shared" si="6"/>
        <v/>
      </c>
      <c r="S59" s="86"/>
      <c r="T59" s="87"/>
      <c r="U59" s="12"/>
      <c r="V59" s="15" t="str">
        <f t="shared" si="7"/>
        <v/>
      </c>
      <c r="W59" s="83" t="str">
        <f t="shared" si="8"/>
        <v/>
      </c>
      <c r="X59" s="15" t="str">
        <f t="shared" si="9"/>
        <v/>
      </c>
      <c r="Y59" s="48">
        <f t="shared" si="10"/>
        <v>0</v>
      </c>
      <c r="Z59" s="15">
        <f t="shared" si="13"/>
        <v>0</v>
      </c>
      <c r="AA59" s="15">
        <f t="shared" si="11"/>
        <v>0</v>
      </c>
    </row>
    <row r="60" spans="1:38" s="6" customFormat="1" ht="60" customHeight="1">
      <c r="A60" s="108">
        <f t="shared" si="2"/>
        <v>48</v>
      </c>
      <c r="B60" s="109" t="str">
        <f t="shared" si="3"/>
        <v/>
      </c>
      <c r="C60" s="24"/>
      <c r="D60" s="25" t="str">
        <f t="shared" si="4"/>
        <v/>
      </c>
      <c r="E60" s="25" t="str">
        <f t="shared" si="12"/>
        <v/>
      </c>
      <c r="F60" s="26"/>
      <c r="G60" s="26"/>
      <c r="H60" s="33"/>
      <c r="I60" s="129" t="str" cm="1">
        <f t="array" ref="I60">IFERROR(_xlfn.IFS($V60=1,"熱風供給温度：80℃以上～100℃未満
空気入口温度：20℃",$V60=2,"熱風供給温度：80℃以上～100℃未満
空気入口温度：20℃",$V60=3,"熱風供給温度：60℃
空気入口温度：50℃"),"")</f>
        <v/>
      </c>
      <c r="J60" s="130" t="str" cm="1">
        <f t="array" ref="J60">IFERROR(_xlfn.IFS(AND($V60=1,$W60=1),"[外気条件]
乾球温度：25℃DB
相対温度：70RH％",AND($V60=2,$W60=1),"熱源水入口温度：30℃
熱源水入出口温度差：5℃",AND($V60=3,$W60=2),"熱源水入口温度：30℃
熱源水入出口温度差：5℃"),"")</f>
        <v/>
      </c>
      <c r="K60" s="96"/>
      <c r="L60" s="94"/>
      <c r="M60" s="94"/>
      <c r="N60" s="88" t="str" cm="1">
        <f t="array" ref="N60">IFERROR(_xlfn.IFS(AND($W60=1,$X60=1),VALUE(3.5),AND($W60=1,$X60=2),VALUE(3.44),AND($W60=2,$X60=2),VALUE(3.5)),"")</f>
        <v/>
      </c>
      <c r="O60" s="113" t="str">
        <f t="shared" si="5"/>
        <v/>
      </c>
      <c r="P60" s="57"/>
      <c r="Q60" s="54"/>
      <c r="R60" s="84" t="str">
        <f t="shared" si="6"/>
        <v/>
      </c>
      <c r="S60" s="86"/>
      <c r="T60" s="87"/>
      <c r="U60" s="12"/>
      <c r="V60" s="15" t="str">
        <f t="shared" si="7"/>
        <v/>
      </c>
      <c r="W60" s="83" t="str">
        <f t="shared" si="8"/>
        <v/>
      </c>
      <c r="X60" s="15" t="str">
        <f t="shared" si="9"/>
        <v/>
      </c>
      <c r="Y60" s="48">
        <f t="shared" si="10"/>
        <v>0</v>
      </c>
      <c r="Z60" s="15">
        <f t="shared" si="13"/>
        <v>0</v>
      </c>
      <c r="AA60" s="15">
        <f t="shared" si="11"/>
        <v>0</v>
      </c>
    </row>
    <row r="61" spans="1:38" s="6" customFormat="1" ht="60" customHeight="1">
      <c r="A61" s="108">
        <f t="shared" si="2"/>
        <v>49</v>
      </c>
      <c r="B61" s="109" t="str">
        <f t="shared" si="3"/>
        <v/>
      </c>
      <c r="C61" s="24"/>
      <c r="D61" s="25" t="str">
        <f t="shared" si="4"/>
        <v/>
      </c>
      <c r="E61" s="25" t="str">
        <f t="shared" si="12"/>
        <v/>
      </c>
      <c r="F61" s="26"/>
      <c r="G61" s="26"/>
      <c r="H61" s="33"/>
      <c r="I61" s="129" t="str" cm="1">
        <f t="array" ref="I61">IFERROR(_xlfn.IFS($V61=1,"熱風供給温度：80℃以上～100℃未満
空気入口温度：20℃",$V61=2,"熱風供給温度：80℃以上～100℃未満
空気入口温度：20℃",$V61=3,"熱風供給温度：60℃
空気入口温度：50℃"),"")</f>
        <v/>
      </c>
      <c r="J61" s="130" t="str" cm="1">
        <f t="array" ref="J61">IFERROR(_xlfn.IFS(AND($V61=1,$W61=1),"[外気条件]
乾球温度：25℃DB
相対温度：70RH％",AND($V61=2,$W61=1),"熱源水入口温度：30℃
熱源水入出口温度差：5℃",AND($V61=3,$W61=2),"熱源水入口温度：30℃
熱源水入出口温度差：5℃"),"")</f>
        <v/>
      </c>
      <c r="K61" s="96"/>
      <c r="L61" s="94"/>
      <c r="M61" s="94"/>
      <c r="N61" s="88" t="str" cm="1">
        <f t="array" ref="N61">IFERROR(_xlfn.IFS(AND($W61=1,$X61=1),VALUE(3.5),AND($W61=1,$X61=2),VALUE(3.44),AND($W61=2,$X61=2),VALUE(3.5)),"")</f>
        <v/>
      </c>
      <c r="O61" s="113" t="str">
        <f t="shared" si="5"/>
        <v/>
      </c>
      <c r="P61" s="57"/>
      <c r="Q61" s="54"/>
      <c r="R61" s="84" t="str">
        <f t="shared" si="6"/>
        <v/>
      </c>
      <c r="S61" s="86"/>
      <c r="T61" s="87"/>
      <c r="U61" s="12"/>
      <c r="V61" s="15" t="str">
        <f t="shared" si="7"/>
        <v/>
      </c>
      <c r="W61" s="83" t="str">
        <f t="shared" si="8"/>
        <v/>
      </c>
      <c r="X61" s="15" t="str">
        <f t="shared" si="9"/>
        <v/>
      </c>
      <c r="Y61" s="48">
        <f t="shared" si="10"/>
        <v>0</v>
      </c>
      <c r="Z61" s="15">
        <f t="shared" si="13"/>
        <v>0</v>
      </c>
      <c r="AA61" s="15">
        <f t="shared" si="11"/>
        <v>0</v>
      </c>
    </row>
    <row r="62" spans="1:38" s="6" customFormat="1" ht="60" customHeight="1" thickBot="1">
      <c r="A62" s="110">
        <f t="shared" si="2"/>
        <v>50</v>
      </c>
      <c r="B62" s="111" t="str">
        <f t="shared" si="3"/>
        <v/>
      </c>
      <c r="C62" s="27"/>
      <c r="D62" s="28" t="str">
        <f t="shared" si="4"/>
        <v/>
      </c>
      <c r="E62" s="28" t="str">
        <f t="shared" si="12"/>
        <v/>
      </c>
      <c r="F62" s="29"/>
      <c r="G62" s="29"/>
      <c r="H62" s="79"/>
      <c r="I62" s="139" t="str" cm="1">
        <f t="array" ref="I62">IFERROR(_xlfn.IFS($V62=1,"熱風供給温度：80℃以上～100℃未満
空気入口温度：20℃",$V62=2,"熱風供給温度：80℃以上～100℃未満
空気入口温度：20℃",$V62=3,"熱風供給温度：60℃
空気入口温度：50℃"),"")</f>
        <v/>
      </c>
      <c r="J62" s="140" t="str" cm="1">
        <f t="array" ref="J62">IFERROR(_xlfn.IFS(AND($V62=1,$W62=1),"[外気条件]
乾球温度：25℃DB
相対温度：70RH％",AND($V62=2,$W62=1),"熱源水入口温度：30℃
熱源水入出口温度差：5℃",AND($V62=3,$W62=2),"熱源水入口温度：30℃
熱源水入出口温度差：5℃"),"")</f>
        <v/>
      </c>
      <c r="K62" s="97"/>
      <c r="L62" s="95"/>
      <c r="M62" s="95"/>
      <c r="N62" s="89" t="str" cm="1">
        <f t="array" ref="N62">IFERROR(_xlfn.IFS(AND($W62=1,$X62=1),VALUE(3.5),AND($W62=1,$X62=2),VALUE(3.44),AND($W62=2,$X62=2),VALUE(3.5)),"")</f>
        <v/>
      </c>
      <c r="O62" s="113" t="str">
        <f t="shared" si="5"/>
        <v/>
      </c>
      <c r="P62" s="80"/>
      <c r="Q62" s="81"/>
      <c r="R62" s="85" t="str">
        <f t="shared" si="6"/>
        <v/>
      </c>
      <c r="S62" s="86"/>
      <c r="T62" s="87"/>
      <c r="U62" s="12"/>
      <c r="V62" s="15" t="str">
        <f t="shared" si="7"/>
        <v/>
      </c>
      <c r="W62" s="83" t="str">
        <f t="shared" si="8"/>
        <v/>
      </c>
      <c r="X62" s="15" t="str">
        <f t="shared" si="9"/>
        <v/>
      </c>
      <c r="Y62" s="48">
        <f t="shared" si="10"/>
        <v>0</v>
      </c>
      <c r="Z62" s="15">
        <f t="shared" si="13"/>
        <v>0</v>
      </c>
      <c r="AA62" s="15">
        <f t="shared" si="11"/>
        <v>0</v>
      </c>
    </row>
    <row r="63" spans="1:38" ht="30" customHeight="1">
      <c r="O63" s="76"/>
      <c r="S63" s="47"/>
      <c r="T63" s="47"/>
      <c r="U63" s="47"/>
      <c r="V63" s="47"/>
      <c r="W63" s="47"/>
      <c r="X63" s="47"/>
      <c r="Y63" s="73">
        <f>SUM(Y13:Y62)</f>
        <v>0</v>
      </c>
      <c r="Z63" s="74" t="str">
        <f>IF(COUNTIF(Z13:Z62,"&gt;=2"),2,"1")</f>
        <v>1</v>
      </c>
      <c r="AA63" s="74">
        <f>SUM(AA13:AA62)</f>
        <v>0</v>
      </c>
      <c r="AH63" s="1"/>
      <c r="AI63" s="17"/>
      <c r="AJ63" s="1"/>
      <c r="AK63" s="16"/>
      <c r="AL63" s="1"/>
    </row>
  </sheetData>
  <sheetProtection algorithmName="SHA-512" hashValue="3bSe7lNVnXwjXouRy5TQYpEGOyG4/qNWHsqF9mCM5BZlGny1yfK8D/GH4wTzj2PLGNJw0KM0T0wZ5zRhhGBA9Q==" saltValue="rnMlHqJsdxbJWQQO3fc2Jw==" spinCount="100000" sheet="1" objects="1" scenarios="1"/>
  <autoFilter ref="A9:O11" xr:uid="{3F30F848-6EA9-49D8-B6A3-01AA60D8A058}"/>
  <dataConsolidate/>
  <mergeCells count="35">
    <mergeCell ref="R9:R11"/>
    <mergeCell ref="K9:K10"/>
    <mergeCell ref="S6:T6"/>
    <mergeCell ref="S7:T7"/>
    <mergeCell ref="S8:T8"/>
    <mergeCell ref="S9:S11"/>
    <mergeCell ref="T9:T11"/>
    <mergeCell ref="N9:N11"/>
    <mergeCell ref="O9:O10"/>
    <mergeCell ref="Q9:Q11"/>
    <mergeCell ref="P9:P11"/>
    <mergeCell ref="I1:K1"/>
    <mergeCell ref="J2:K2"/>
    <mergeCell ref="J3:K3"/>
    <mergeCell ref="J4:K4"/>
    <mergeCell ref="L1:O1"/>
    <mergeCell ref="F9:F11"/>
    <mergeCell ref="G9:G11"/>
    <mergeCell ref="L9:L10"/>
    <mergeCell ref="M9:M10"/>
    <mergeCell ref="H9:H11"/>
    <mergeCell ref="I9:I11"/>
    <mergeCell ref="J9:J11"/>
    <mergeCell ref="D7:E7"/>
    <mergeCell ref="A9:A11"/>
    <mergeCell ref="B9:B11"/>
    <mergeCell ref="C9:C11"/>
    <mergeCell ref="D9:D11"/>
    <mergeCell ref="E9:E11"/>
    <mergeCell ref="D6:E6"/>
    <mergeCell ref="A1:G1"/>
    <mergeCell ref="A2:B2"/>
    <mergeCell ref="C2:D2"/>
    <mergeCell ref="F2:G2"/>
    <mergeCell ref="A3:E4"/>
  </mergeCells>
  <phoneticPr fontId="18"/>
  <conditionalFormatting sqref="C2">
    <cfRule type="expression" dxfId="15" priority="39">
      <formula>$C$2=""</formula>
    </cfRule>
  </conditionalFormatting>
  <conditionalFormatting sqref="F2">
    <cfRule type="expression" dxfId="14" priority="37">
      <formula>$F$2=""</formula>
    </cfRule>
  </conditionalFormatting>
  <conditionalFormatting sqref="G13:G62">
    <cfRule type="duplicateValues" dxfId="13" priority="43"/>
  </conditionalFormatting>
  <conditionalFormatting sqref="G3">
    <cfRule type="expression" dxfId="12" priority="6">
      <formula>$B$13=""</formula>
    </cfRule>
    <cfRule type="expression" dxfId="11" priority="9">
      <formula>$G$3=""</formula>
    </cfRule>
    <cfRule type="expression" dxfId="10" priority="161">
      <formula>$B$13=""</formula>
    </cfRule>
    <cfRule type="expression" dxfId="9" priority="162">
      <formula>$G$3=""</formula>
    </cfRule>
  </conditionalFormatting>
  <conditionalFormatting sqref="O13:O63">
    <cfRule type="expression" dxfId="8" priority="10">
      <formula>AND($N13&lt;&gt;"",$N13&gt;$O13)</formula>
    </cfRule>
  </conditionalFormatting>
  <conditionalFormatting sqref="F13:H62 K13:M62 F13:F14 H13:H14">
    <cfRule type="expression" dxfId="7" priority="142" stopIfTrue="1">
      <formula>$C13&lt;&gt;""</formula>
    </cfRule>
  </conditionalFormatting>
  <conditionalFormatting sqref="C2:D2">
    <cfRule type="expression" dxfId="6" priority="8">
      <formula>$B$13=""</formula>
    </cfRule>
  </conditionalFormatting>
  <conditionalFormatting sqref="F2:G2">
    <cfRule type="expression" dxfId="5" priority="7">
      <formula>$B$13=""</formula>
    </cfRule>
  </conditionalFormatting>
  <conditionalFormatting sqref="J3">
    <cfRule type="expression" dxfId="4" priority="5">
      <formula>$Z$63=2</formula>
    </cfRule>
  </conditionalFormatting>
  <conditionalFormatting sqref="J2">
    <cfRule type="expression" dxfId="3" priority="4">
      <formula>$Y$63&gt;=1</formula>
    </cfRule>
  </conditionalFormatting>
  <conditionalFormatting sqref="J4">
    <cfRule type="expression" dxfId="2" priority="3">
      <formula>$AA$63&gt;=1</formula>
    </cfRule>
  </conditionalFormatting>
  <conditionalFormatting sqref="N13:N62">
    <cfRule type="expression" dxfId="1" priority="1">
      <formula>$N13="対象外"</formula>
    </cfRule>
  </conditionalFormatting>
  <conditionalFormatting sqref="F13:H62 K13:M62">
    <cfRule type="notContainsBlanks" dxfId="0" priority="44" stopIfTrue="1">
      <formula>LEN(TRIM(F13))&gt;0</formula>
    </cfRule>
  </conditionalFormatting>
  <dataValidations xWindow="586" yWindow="370" count="15"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imeMode="fullKatakana" operator="lessThanOrEqual" allowBlank="1" showInputMessage="1" showErrorMessage="1" sqref="E2" xr:uid="{E79E56C9-DEFF-4BEE-8EEE-C7386427F888}"/>
    <dataValidation allowBlank="1" showErrorMessage="1" sqref="D13:E62 I63:J1048576" xr:uid="{AF958ED2-CB6D-4401-A366-760F2A130E2F}"/>
    <dataValidation type="textLength" operator="lessThanOrEqual" allowBlank="1" showInputMessage="1" showErrorMessage="1" errorTitle="無効な入力" error="40字以内で入力してください。" prompt="40字以内で入力してください。" sqref="F14:F62 Q13:Q6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7E7B2345-5CC5-491C-B37A-B0263884F79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068A3C14-8FD9-42BC-8DAD-FE0FA19C76C2}">
      <formula1>44256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769623C-F0D3-4C7A-8611-0CF1B5407B4C}">
      <formula1>40</formula1>
    </dataValidation>
    <dataValidation type="textLength" operator="lessThanOrEqual" allowBlank="1" showInputMessage="1" showErrorMessage="1" prompt="40字以内で入力してください。" sqref="F13" xr:uid="{4B7600BA-1474-4379-8798-3FE5ACF47B70}">
      <formula1>40</formula1>
    </dataValidation>
    <dataValidation type="whole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2" xr:uid="{27284984-A503-4714-8E32-DD4E1BF29439}">
      <formula1>1</formula1>
      <formula2>9999999999</formula2>
    </dataValidation>
    <dataValidation operator="lessThanOrEqual" allowBlank="1" showErrorMessage="1" errorTitle="無効な入力" error="プルダウンより選択してください。" sqref="Q12:R12" xr:uid="{008161A4-6033-4957-A04A-E93664C1BF98}"/>
    <dataValidation type="whole" allowBlank="1" showInputMessage="1" showErrorMessage="1" errorTitle="無効な入力" error="80(℃)以上、4文字以内の数値を入力してください。" prompt="80(℃)以上、4文字以内の数値を入力してください。" sqref="K13:K62" xr:uid="{3B59CAEC-D8D3-4261-A848-7F60ADE27FA9}">
      <formula1>80</formula1>
      <formula2>9999</formula2>
    </dataValidation>
    <dataValidation type="decimal" operator="lessThanOrEqual" allowBlank="1" showInputMessage="1" showErrorMessage="1" errorTitle="無効な入力" error="小数点第二位までの数値を入力してください。" prompt="小数点第二位までの数値を入力してください。" sqref="L12:M12" xr:uid="{953D8048-1093-4DD7-A377-4DED6A1EA132}">
      <formula1>999.9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0F0945CE-BDE1-4F68-81E2-285CF8751F40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C168F6C3-7EA2-4E52-87B4-647AB2E7C8A5}">
      <formula1>$M13*100=INT($M13*100)</formula1>
    </dataValidation>
    <dataValidation type="whole" allowBlank="1" showInputMessage="1" showErrorMessage="1" errorTitle="無効な入力" error="10文字以内の数値を入力してください。" prompt="10文字以内の数値を入力してください。" sqref="P13:P62" xr:uid="{B807B589-3257-4CBD-9186-49D9BD825710}">
      <formula1>1</formula1>
      <formula2>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rowBreaks count="1" manualBreakCount="1">
    <brk id="37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2">
        <x14:dataValidation type="list" allowBlank="1" showInputMessage="1" showErrorMessage="1" xr:uid="{B2BAA41B-AA7B-4CE7-A0A8-3A2BDFF3AF7D}">
          <x14:formula1>
            <xm:f>プルダウン!$B$2</xm:f>
          </x14:formula1>
          <xm:sqref>C13:C62</xm:sqref>
        </x14:dataValidation>
        <x14:dataValidation type="list" allowBlank="1" showInputMessage="1" showErrorMessage="1" xr:uid="{F71755F2-709A-4408-A11A-52C307AD5D8F}">
          <x14:formula1>
            <xm:f>プルダウン!$D$2:$D$4</xm:f>
          </x14:formula1>
          <xm:sqref>H13:H62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6"/>
  <sheetViews>
    <sheetView zoomScale="85" zoomScaleNormal="85" workbookViewId="0"/>
  </sheetViews>
  <sheetFormatPr defaultRowHeight="16.5"/>
  <cols>
    <col min="1" max="1" width="18.5" style="31" bestFit="1" customWidth="1"/>
    <col min="2" max="2" width="16.5" style="31" bestFit="1" customWidth="1"/>
    <col min="3" max="3" width="9" style="31"/>
    <col min="4" max="4" width="28.375" style="31" bestFit="1" customWidth="1"/>
    <col min="5" max="6" width="45.625" style="31" customWidth="1"/>
    <col min="7" max="16384" width="9" style="31"/>
  </cols>
  <sheetData>
    <row r="1" spans="1:6">
      <c r="A1" s="30" t="s">
        <v>22</v>
      </c>
      <c r="B1" s="30" t="s">
        <v>21</v>
      </c>
      <c r="C1" s="55"/>
      <c r="D1" s="30" t="s">
        <v>38</v>
      </c>
      <c r="E1" s="30" t="s">
        <v>52</v>
      </c>
      <c r="F1" s="30" t="s">
        <v>39</v>
      </c>
    </row>
    <row r="2" spans="1:6" ht="45" customHeight="1">
      <c r="A2" s="31" t="s">
        <v>34</v>
      </c>
      <c r="B2" s="31" t="s">
        <v>40</v>
      </c>
      <c r="D2" s="31" t="s">
        <v>49</v>
      </c>
      <c r="E2" s="66" t="s">
        <v>53</v>
      </c>
      <c r="F2" s="66" t="s">
        <v>85</v>
      </c>
    </row>
    <row r="3" spans="1:6" ht="45" customHeight="1">
      <c r="D3" s="31" t="s">
        <v>51</v>
      </c>
      <c r="E3" s="66" t="s">
        <v>53</v>
      </c>
      <c r="F3" s="66" t="s">
        <v>54</v>
      </c>
    </row>
    <row r="4" spans="1:6" ht="45" customHeight="1">
      <c r="D4" s="31" t="s">
        <v>50</v>
      </c>
      <c r="E4" s="66" t="s">
        <v>84</v>
      </c>
      <c r="F4" s="66" t="s">
        <v>54</v>
      </c>
    </row>
    <row r="5" spans="1:6" ht="30" customHeight="1">
      <c r="A5" s="67" t="s">
        <v>55</v>
      </c>
      <c r="B5" s="67" t="s">
        <v>56</v>
      </c>
    </row>
    <row r="6" spans="1:6" ht="30" customHeight="1">
      <c r="A6" s="31" t="s">
        <v>57</v>
      </c>
      <c r="B6" s="31" t="s">
        <v>57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20"/>
  <sheetViews>
    <sheetView showGridLines="0" view="pageBreakPreview" zoomScaleNormal="100" zoomScaleSheetLayoutView="100" workbookViewId="0"/>
  </sheetViews>
  <sheetFormatPr defaultRowHeight="13.5"/>
  <sheetData>
    <row r="20" spans="1:1">
      <c r="A20" t="s">
        <v>88</v>
      </c>
    </row>
  </sheetData>
  <sheetProtection algorithmName="SHA-512" hashValue="Eym+HtDozWJaK6PzO/FGVMtX+KYitXQ467XsBrO1WV/rxV1IqO1LiF2lWmdeyO6uzj0Pig8VMwzjJXABLOamfQ==" saltValue="BpUcYirgiNeUrEqaxdNgTw==" spinCount="100000" sheet="1" objects="1" scenario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5131-B082-4588-A3FD-F4FF5675424A}">
  <sheetPr codeName="Sheet5"/>
  <dimension ref="A1:B28"/>
  <sheetViews>
    <sheetView showGridLines="0" view="pageBreakPreview" zoomScaleNormal="100" zoomScaleSheetLayoutView="100" workbookViewId="0"/>
  </sheetViews>
  <sheetFormatPr defaultRowHeight="13.5"/>
  <cols>
    <col min="1" max="1" width="13.5" customWidth="1"/>
    <col min="2" max="2" width="86.875" customWidth="1"/>
  </cols>
  <sheetData>
    <row r="1" spans="1:2" ht="17.25">
      <c r="A1" s="98" t="s">
        <v>69</v>
      </c>
    </row>
    <row r="2" spans="1:2">
      <c r="A2" s="99"/>
      <c r="B2" s="99"/>
    </row>
    <row r="3" spans="1:2" ht="22.5" customHeight="1">
      <c r="A3" s="100" t="s">
        <v>70</v>
      </c>
      <c r="B3" s="101" t="s">
        <v>81</v>
      </c>
    </row>
    <row r="4" spans="1:2" ht="22.5" customHeight="1">
      <c r="A4" s="100" t="s">
        <v>71</v>
      </c>
      <c r="B4" s="102" t="s">
        <v>72</v>
      </c>
    </row>
    <row r="5" spans="1:2" ht="19.5" customHeight="1">
      <c r="A5" s="211" t="s">
        <v>73</v>
      </c>
      <c r="B5" s="214" t="s">
        <v>74</v>
      </c>
    </row>
    <row r="6" spans="1:2" ht="19.5" customHeight="1">
      <c r="A6" s="212"/>
      <c r="B6" s="215"/>
    </row>
    <row r="7" spans="1:2" ht="19.5" customHeight="1">
      <c r="A7" s="212"/>
      <c r="B7" s="215"/>
    </row>
    <row r="8" spans="1:2" ht="19.5" customHeight="1">
      <c r="A8" s="212"/>
      <c r="B8" s="215"/>
    </row>
    <row r="9" spans="1:2" ht="19.5" customHeight="1">
      <c r="A9" s="212"/>
      <c r="B9" s="215"/>
    </row>
    <row r="10" spans="1:2" ht="19.5" customHeight="1">
      <c r="A10" s="212"/>
      <c r="B10" s="215"/>
    </row>
    <row r="11" spans="1:2" ht="19.5" customHeight="1">
      <c r="A11" s="212"/>
      <c r="B11" s="215"/>
    </row>
    <row r="12" spans="1:2" ht="19.5" customHeight="1">
      <c r="A12" s="212"/>
      <c r="B12" s="215"/>
    </row>
    <row r="13" spans="1:2" ht="19.5" customHeight="1">
      <c r="A13" s="212"/>
      <c r="B13" s="215"/>
    </row>
    <row r="14" spans="1:2" ht="19.5" customHeight="1">
      <c r="A14" s="212"/>
      <c r="B14" s="215"/>
    </row>
    <row r="15" spans="1:2" ht="19.5" customHeight="1">
      <c r="A15" s="212"/>
      <c r="B15" s="215"/>
    </row>
    <row r="16" spans="1:2" ht="19.5" customHeight="1">
      <c r="A16" s="212"/>
      <c r="B16" s="215"/>
    </row>
    <row r="17" spans="1:2" ht="19.5" customHeight="1">
      <c r="A17" s="212"/>
      <c r="B17" s="215"/>
    </row>
    <row r="18" spans="1:2" ht="19.5" customHeight="1">
      <c r="A18" s="212"/>
      <c r="B18" s="215"/>
    </row>
    <row r="19" spans="1:2" ht="19.5" customHeight="1">
      <c r="A19" s="212"/>
      <c r="B19" s="215"/>
    </row>
    <row r="20" spans="1:2" ht="19.5" customHeight="1">
      <c r="A20" s="212"/>
      <c r="B20" s="215"/>
    </row>
    <row r="21" spans="1:2" ht="19.5" customHeight="1">
      <c r="A21" s="212"/>
      <c r="B21" s="215"/>
    </row>
    <row r="22" spans="1:2" ht="19.5" customHeight="1">
      <c r="A22" s="212"/>
      <c r="B22" s="215"/>
    </row>
    <row r="23" spans="1:2" ht="19.5" customHeight="1">
      <c r="A23" s="212"/>
      <c r="B23" s="215"/>
    </row>
    <row r="24" spans="1:2" ht="19.5" customHeight="1">
      <c r="A24" s="212"/>
      <c r="B24" s="215"/>
    </row>
    <row r="25" spans="1:2" ht="19.5" customHeight="1">
      <c r="A25" s="212"/>
      <c r="B25" s="215"/>
    </row>
    <row r="26" spans="1:2" ht="19.5" customHeight="1">
      <c r="A26" s="212"/>
      <c r="B26" s="215"/>
    </row>
    <row r="27" spans="1:2" ht="19.5" customHeight="1">
      <c r="A27" s="212"/>
      <c r="B27" s="215"/>
    </row>
    <row r="28" spans="1:2" ht="19.5" customHeight="1">
      <c r="A28" s="213"/>
      <c r="B28" s="216"/>
    </row>
  </sheetData>
  <sheetProtection algorithmName="SHA-512" hashValue="B2Es5PRbrExirH4TUqQE7F4eWaCV3d3anx+wRnnOXx2NAeVQOn4bi60MdPrbvX/IWpwhz3JTvhILQ3shux08+Q==" saltValue="6iOLvF/k7VSfHx5jtcu3kw==" spinCount="100000" sheet="1" objects="1" scenarios="1"/>
  <mergeCells count="2">
    <mergeCell ref="A5:A28"/>
    <mergeCell ref="B5:B28"/>
  </mergeCells>
  <phoneticPr fontId="18"/>
  <hyperlinks>
    <hyperlink ref="B3" r:id="rId1" xr:uid="{56DAB4FE-B328-45EA-AB89-5669B73BF116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製品型番リスト(熱風ヒートポンプ)</vt:lpstr>
      <vt:lpstr>プルダウン</vt:lpstr>
      <vt:lpstr>基準値</vt:lpstr>
      <vt:lpstr>登録申請メールテンプレート</vt:lpstr>
      <vt:lpstr>基準値!Print_Area</vt:lpstr>
      <vt:lpstr>'製品型番リスト(熱風ヒートポンプ)'!Print_Area</vt:lpstr>
      <vt:lpstr>登録申請メールテンプレート!Print_Area</vt:lpstr>
      <vt:lpstr>入力例!Print_Area</vt:lpstr>
      <vt:lpstr>'製品型番リスト(熱風ヒートポンプ)'!Print_Titles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2021-03-19T05:14:40Z</dcterms:modified>
</cp:coreProperties>
</file>