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/>
  <xr:revisionPtr revIDLastSave="0" documentId="13_ncr:1_{4CD87760-64A8-4674-9060-C3189DD84F26}" xr6:coauthVersionLast="45" xr6:coauthVersionMax="45" xr10:uidLastSave="{00000000-0000-0000-0000-000000000000}"/>
  <workbookProtection workbookAlgorithmName="SHA-512" workbookHashValue="FJNEVvhRtGuUlqrT6qDnhPPocTtSSn+OMvWT3oThNFJtromKrOUpgVR7f7HnwU3svZikMCQkdR5m0MImdVpjVQ==" workbookSaltValue="Ug2RV0F5DP8VrMADjunO7w==" workbookSpinCount="100000" lockStructure="1"/>
  <bookViews>
    <workbookView xWindow="-120" yWindow="-120" windowWidth="28110" windowHeight="16440" tabRatio="609" xr2:uid="{00000000-000D-0000-FFFF-FFFF00000000}"/>
  </bookViews>
  <sheets>
    <sheet name="入力例" sheetId="22" r:id="rId1"/>
    <sheet name="製品型番リスト(蒸気発生ヒートポンプ)" sheetId="18" r:id="rId2"/>
    <sheet name="プルダウン" sheetId="19" state="hidden" r:id="rId3"/>
    <sheet name="基準値" sheetId="20" r:id="rId4"/>
    <sheet name="登録申請メールテンプレート" sheetId="21" r:id="rId5"/>
  </sheets>
  <externalReferences>
    <externalReference r:id="rId6"/>
    <externalReference r:id="rId7"/>
  </externalReferences>
  <definedNames>
    <definedName name="_" localSheetId="1">'製品型番リスト(蒸気発生ヒートポンプ)'!#REF!</definedName>
    <definedName name="_" localSheetId="4">#REF!</definedName>
    <definedName name="_" localSheetId="0">入力例!#REF!</definedName>
    <definedName name="_">#REF!</definedName>
    <definedName name="_xlnm._FilterDatabase" localSheetId="1" hidden="1">'製品型番リスト(蒸気発生ヒートポンプ)'!$A$9:$Q$11</definedName>
    <definedName name="_xlnm._FilterDatabase" localSheetId="0" hidden="1">入力例!$A$9:$Q$11</definedName>
    <definedName name="_xlnm.Print_Area" localSheetId="3">基準値!$A$1:$J$16</definedName>
    <definedName name="_xlnm.Print_Area" localSheetId="1">'製品型番リスト(蒸気発生ヒートポンプ)'!$A$1:$Z$62</definedName>
    <definedName name="_xlnm.Print_Area" localSheetId="4">登録申請メールテンプレート!$A$1:$B$28</definedName>
    <definedName name="_xlnm.Print_Area" localSheetId="0">入力例!$A$1:$R$62</definedName>
    <definedName name="_xlnm.Print_Titles" localSheetId="1">'製品型番リスト(蒸気発生ヒートポンプ)'!$1:$11</definedName>
    <definedName name="_xlnm.Print_Titles" localSheetId="0">入力例!$1:$11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8" l="1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13" i="18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13" i="22"/>
  <c r="N14" i="18" l="1" a="1"/>
  <c r="N14" i="18" s="1"/>
  <c r="N15" i="18" a="1"/>
  <c r="N15" i="18"/>
  <c r="N16" i="18" a="1"/>
  <c r="N16" i="18"/>
  <c r="N17" i="18" a="1"/>
  <c r="N17" i="18" s="1"/>
  <c r="N18" i="18" a="1"/>
  <c r="N18" i="18"/>
  <c r="N19" i="18" a="1"/>
  <c r="N19" i="18"/>
  <c r="N20" i="18" a="1"/>
  <c r="N20" i="18" s="1"/>
  <c r="N21" i="18" a="1"/>
  <c r="N21" i="18"/>
  <c r="N22" i="18" a="1"/>
  <c r="N22" i="18"/>
  <c r="N23" i="18" a="1"/>
  <c r="N23" i="18" s="1"/>
  <c r="N24" i="18" a="1"/>
  <c r="N24" i="18"/>
  <c r="N25" i="18" a="1"/>
  <c r="N25" i="18"/>
  <c r="N26" i="18" a="1"/>
  <c r="N26" i="18" s="1"/>
  <c r="N27" i="18" a="1"/>
  <c r="N27" i="18"/>
  <c r="N28" i="18" a="1"/>
  <c r="N28" i="18"/>
  <c r="N29" i="18" a="1"/>
  <c r="N29" i="18" s="1"/>
  <c r="N30" i="18" a="1"/>
  <c r="N30" i="18"/>
  <c r="N31" i="18" a="1"/>
  <c r="N31" i="18"/>
  <c r="N32" i="18" a="1"/>
  <c r="N32" i="18" s="1"/>
  <c r="N33" i="18" a="1"/>
  <c r="N33" i="18"/>
  <c r="N34" i="18" a="1"/>
  <c r="N34" i="18"/>
  <c r="N35" i="18" a="1"/>
  <c r="N35" i="18" s="1"/>
  <c r="N36" i="18" a="1"/>
  <c r="N36" i="18"/>
  <c r="N37" i="18" a="1"/>
  <c r="N37" i="18"/>
  <c r="N38" i="18" a="1"/>
  <c r="N38" i="18" s="1"/>
  <c r="N39" i="18" a="1"/>
  <c r="N39" i="18"/>
  <c r="N40" i="18" a="1"/>
  <c r="N40" i="18"/>
  <c r="N41" i="18" a="1"/>
  <c r="N41" i="18" s="1"/>
  <c r="N42" i="18" a="1"/>
  <c r="N42" i="18"/>
  <c r="N43" i="18" a="1"/>
  <c r="N43" i="18"/>
  <c r="N44" i="18" a="1"/>
  <c r="N44" i="18" s="1"/>
  <c r="N45" i="18" a="1"/>
  <c r="N45" i="18"/>
  <c r="N46" i="18" a="1"/>
  <c r="N46" i="18"/>
  <c r="N47" i="18" a="1"/>
  <c r="N47" i="18" s="1"/>
  <c r="N48" i="18" a="1"/>
  <c r="N48" i="18"/>
  <c r="N49" i="18" a="1"/>
  <c r="N49" i="18"/>
  <c r="N50" i="18" a="1"/>
  <c r="N50" i="18" s="1"/>
  <c r="N51" i="18" a="1"/>
  <c r="N51" i="18"/>
  <c r="N52" i="18" a="1"/>
  <c r="N52" i="18"/>
  <c r="N53" i="18" a="1"/>
  <c r="N53" i="18" s="1"/>
  <c r="N54" i="18" a="1"/>
  <c r="N54" i="18"/>
  <c r="N55" i="18" a="1"/>
  <c r="N55" i="18"/>
  <c r="N56" i="18" a="1"/>
  <c r="N56" i="18" s="1"/>
  <c r="N57" i="18" a="1"/>
  <c r="N57" i="18"/>
  <c r="N58" i="18" a="1"/>
  <c r="N58" i="18"/>
  <c r="N59" i="18" a="1"/>
  <c r="N59" i="18" s="1"/>
  <c r="N60" i="18" a="1"/>
  <c r="N60" i="18"/>
  <c r="N61" i="18" a="1"/>
  <c r="N61" i="18"/>
  <c r="N62" i="18" a="1"/>
  <c r="N62" i="18" s="1"/>
  <c r="Y62" i="22" l="1"/>
  <c r="V62" i="22"/>
  <c r="R62" i="22"/>
  <c r="N62" i="22"/>
  <c r="Z62" i="22" s="1"/>
  <c r="J62" i="22" a="1"/>
  <c r="J62" i="22" s="1"/>
  <c r="W62" i="22" s="1"/>
  <c r="N62" i="22" s="1" a="1"/>
  <c r="H62" i="22"/>
  <c r="E62" i="22"/>
  <c r="D62" i="22"/>
  <c r="B62" i="22"/>
  <c r="A62" i="22"/>
  <c r="Y61" i="22"/>
  <c r="V61" i="22"/>
  <c r="R61" i="22"/>
  <c r="J61" i="22" a="1"/>
  <c r="J61" i="22" s="1"/>
  <c r="X61" i="22" s="1"/>
  <c r="H61" i="22"/>
  <c r="E61" i="22"/>
  <c r="D61" i="22"/>
  <c r="B61" i="22"/>
  <c r="A61" i="22"/>
  <c r="Y60" i="22"/>
  <c r="X60" i="22"/>
  <c r="V60" i="22"/>
  <c r="R60" i="22"/>
  <c r="J60" i="22" a="1"/>
  <c r="J60" i="22" s="1"/>
  <c r="W60" i="22" s="1"/>
  <c r="N60" i="22" s="1" a="1"/>
  <c r="N60" i="22" s="1"/>
  <c r="Z60" i="22" s="1"/>
  <c r="H60" i="22"/>
  <c r="E60" i="22"/>
  <c r="D60" i="22"/>
  <c r="B60" i="22"/>
  <c r="A60" i="22"/>
  <c r="Y59" i="22"/>
  <c r="V59" i="22"/>
  <c r="R59" i="22"/>
  <c r="J59" i="22" a="1"/>
  <c r="J59" i="22" s="1"/>
  <c r="X59" i="22" s="1"/>
  <c r="H59" i="22"/>
  <c r="E59" i="22"/>
  <c r="D59" i="22"/>
  <c r="B59" i="22"/>
  <c r="A59" i="22"/>
  <c r="Y58" i="22"/>
  <c r="X58" i="22"/>
  <c r="S58" i="22" s="1"/>
  <c r="V58" i="22"/>
  <c r="R58" i="22"/>
  <c r="J58" i="22" a="1"/>
  <c r="J58" i="22" s="1"/>
  <c r="W58" i="22" s="1"/>
  <c r="N58" i="22" s="1" a="1"/>
  <c r="N58" i="22" s="1"/>
  <c r="Z58" i="22" s="1"/>
  <c r="H58" i="22"/>
  <c r="E58" i="22"/>
  <c r="D58" i="22"/>
  <c r="B58" i="22"/>
  <c r="A58" i="22"/>
  <c r="Y57" i="22"/>
  <c r="W57" i="22"/>
  <c r="N57" i="22" s="1" a="1"/>
  <c r="N57" i="22" s="1"/>
  <c r="V57" i="22"/>
  <c r="R57" i="22"/>
  <c r="J57" i="22" a="1"/>
  <c r="J57" i="22" s="1"/>
  <c r="X57" i="22" s="1"/>
  <c r="H57" i="22"/>
  <c r="E57" i="22"/>
  <c r="D57" i="22"/>
  <c r="B57" i="22"/>
  <c r="A57" i="22"/>
  <c r="Y56" i="22"/>
  <c r="X56" i="22"/>
  <c r="V56" i="22"/>
  <c r="R56" i="22"/>
  <c r="J56" i="22" a="1"/>
  <c r="J56" i="22" s="1"/>
  <c r="W56" i="22" s="1"/>
  <c r="N56" i="22" s="1" a="1"/>
  <c r="N56" i="22" s="1"/>
  <c r="Z56" i="22" s="1"/>
  <c r="H56" i="22"/>
  <c r="E56" i="22"/>
  <c r="D56" i="22"/>
  <c r="B56" i="22"/>
  <c r="A56" i="22"/>
  <c r="Y55" i="22"/>
  <c r="V55" i="22"/>
  <c r="R55" i="22"/>
  <c r="J55" i="22" a="1"/>
  <c r="J55" i="22" s="1"/>
  <c r="X55" i="22" s="1"/>
  <c r="H55" i="22"/>
  <c r="E55" i="22"/>
  <c r="D55" i="22"/>
  <c r="B55" i="22"/>
  <c r="A55" i="22"/>
  <c r="Y54" i="22"/>
  <c r="X54" i="22"/>
  <c r="V54" i="22"/>
  <c r="R54" i="22"/>
  <c r="J54" i="22" a="1"/>
  <c r="J54" i="22" s="1"/>
  <c r="W54" i="22" s="1"/>
  <c r="N54" i="22" s="1" a="1"/>
  <c r="N54" i="22" s="1"/>
  <c r="Z54" i="22" s="1"/>
  <c r="H54" i="22"/>
  <c r="E54" i="22"/>
  <c r="D54" i="22"/>
  <c r="B54" i="22"/>
  <c r="A54" i="22"/>
  <c r="Y53" i="22"/>
  <c r="W53" i="22"/>
  <c r="N53" i="22" s="1" a="1"/>
  <c r="N53" i="22" s="1"/>
  <c r="V53" i="22"/>
  <c r="R53" i="22"/>
  <c r="J53" i="22" a="1"/>
  <c r="J53" i="22" s="1"/>
  <c r="X53" i="22" s="1"/>
  <c r="H53" i="22"/>
  <c r="E53" i="22"/>
  <c r="D53" i="22"/>
  <c r="B53" i="22"/>
  <c r="A53" i="22"/>
  <c r="Y52" i="22"/>
  <c r="V52" i="22"/>
  <c r="R52" i="22"/>
  <c r="J52" i="22" a="1"/>
  <c r="J52" i="22" s="1"/>
  <c r="H52" i="22"/>
  <c r="E52" i="22"/>
  <c r="B52" i="22"/>
  <c r="D52" i="22" s="1"/>
  <c r="A52" i="22"/>
  <c r="Y51" i="22"/>
  <c r="X51" i="22"/>
  <c r="V51" i="22"/>
  <c r="N51" i="22" s="1" a="1"/>
  <c r="N51" i="22" s="1"/>
  <c r="Z51" i="22" s="1"/>
  <c r="R51" i="22"/>
  <c r="J51" i="22" a="1"/>
  <c r="J51" i="22" s="1"/>
  <c r="W51" i="22" s="1"/>
  <c r="H51" i="22"/>
  <c r="E51" i="22"/>
  <c r="B51" i="22"/>
  <c r="D51" i="22" s="1"/>
  <c r="A51" i="22"/>
  <c r="Y50" i="22"/>
  <c r="X50" i="22"/>
  <c r="V50" i="22"/>
  <c r="R50" i="22"/>
  <c r="J50" i="22" a="1"/>
  <c r="J50" i="22" s="1"/>
  <c r="W50" i="22" s="1"/>
  <c r="H50" i="22"/>
  <c r="B50" i="22"/>
  <c r="A50" i="22"/>
  <c r="Y49" i="22"/>
  <c r="V49" i="22"/>
  <c r="R49" i="22"/>
  <c r="J49" i="22" a="1"/>
  <c r="J49" i="22" s="1"/>
  <c r="H49" i="22"/>
  <c r="E49" i="22"/>
  <c r="B49" i="22"/>
  <c r="D49" i="22" s="1"/>
  <c r="A49" i="22"/>
  <c r="Y48" i="22"/>
  <c r="X48" i="22"/>
  <c r="V48" i="22"/>
  <c r="R48" i="22"/>
  <c r="J48" i="22" a="1"/>
  <c r="J48" i="22" s="1"/>
  <c r="W48" i="22" s="1"/>
  <c r="H48" i="22"/>
  <c r="E48" i="22"/>
  <c r="B48" i="22"/>
  <c r="D48" i="22" s="1"/>
  <c r="A48" i="22"/>
  <c r="Y47" i="22"/>
  <c r="V47" i="22"/>
  <c r="R47" i="22"/>
  <c r="H47" i="22"/>
  <c r="B47" i="22"/>
  <c r="A47" i="22"/>
  <c r="Y46" i="22"/>
  <c r="V46" i="22"/>
  <c r="R46" i="22"/>
  <c r="J46" i="22" a="1"/>
  <c r="J46" i="22" s="1"/>
  <c r="H46" i="22"/>
  <c r="E46" i="22"/>
  <c r="B46" i="22"/>
  <c r="D46" i="22" s="1"/>
  <c r="A46" i="22"/>
  <c r="Y45" i="22"/>
  <c r="X45" i="22"/>
  <c r="V45" i="22"/>
  <c r="N45" i="22" s="1" a="1"/>
  <c r="N45" i="22" s="1"/>
  <c r="Z45" i="22" s="1"/>
  <c r="R45" i="22"/>
  <c r="J45" i="22" a="1"/>
  <c r="J45" i="22" s="1"/>
  <c r="W45" i="22" s="1"/>
  <c r="H45" i="22"/>
  <c r="E45" i="22"/>
  <c r="B45" i="22"/>
  <c r="D45" i="22" s="1"/>
  <c r="A45" i="22"/>
  <c r="Y44" i="22"/>
  <c r="V44" i="22"/>
  <c r="J44" i="22" s="1" a="1"/>
  <c r="J44" i="22" s="1"/>
  <c r="R44" i="22"/>
  <c r="H44" i="22"/>
  <c r="B44" i="22"/>
  <c r="D44" i="22" s="1"/>
  <c r="A44" i="22"/>
  <c r="Y43" i="22"/>
  <c r="V43" i="22"/>
  <c r="J43" i="22" s="1" a="1"/>
  <c r="J43" i="22" s="1"/>
  <c r="R43" i="22"/>
  <c r="H43" i="22"/>
  <c r="B43" i="22"/>
  <c r="D43" i="22" s="1"/>
  <c r="A43" i="22"/>
  <c r="Y42" i="22"/>
  <c r="V42" i="22"/>
  <c r="J42" i="22" s="1" a="1"/>
  <c r="J42" i="22" s="1"/>
  <c r="R42" i="22"/>
  <c r="H42" i="22"/>
  <c r="B42" i="22"/>
  <c r="D42" i="22" s="1"/>
  <c r="A42" i="22"/>
  <c r="Y41" i="22"/>
  <c r="V41" i="22"/>
  <c r="J41" i="22" s="1" a="1"/>
  <c r="J41" i="22" s="1"/>
  <c r="R41" i="22"/>
  <c r="H41" i="22"/>
  <c r="B41" i="22"/>
  <c r="D41" i="22" s="1"/>
  <c r="A41" i="22"/>
  <c r="Y40" i="22"/>
  <c r="V40" i="22"/>
  <c r="J40" i="22" s="1" a="1"/>
  <c r="J40" i="22" s="1"/>
  <c r="R40" i="22"/>
  <c r="H40" i="22"/>
  <c r="B40" i="22"/>
  <c r="D40" i="22" s="1"/>
  <c r="A40" i="22"/>
  <c r="Y39" i="22"/>
  <c r="V39" i="22"/>
  <c r="J39" i="22" s="1" a="1"/>
  <c r="J39" i="22" s="1"/>
  <c r="R39" i="22"/>
  <c r="H39" i="22"/>
  <c r="B39" i="22"/>
  <c r="D39" i="22" s="1"/>
  <c r="A39" i="22"/>
  <c r="Y38" i="22"/>
  <c r="V38" i="22"/>
  <c r="J38" i="22" s="1" a="1"/>
  <c r="J38" i="22" s="1"/>
  <c r="R38" i="22"/>
  <c r="H38" i="22"/>
  <c r="B38" i="22"/>
  <c r="D38" i="22" s="1"/>
  <c r="A38" i="22"/>
  <c r="Y37" i="22"/>
  <c r="V37" i="22"/>
  <c r="J37" i="22" s="1" a="1"/>
  <c r="J37" i="22" s="1"/>
  <c r="R37" i="22"/>
  <c r="H37" i="22"/>
  <c r="B37" i="22"/>
  <c r="D37" i="22" s="1"/>
  <c r="A37" i="22"/>
  <c r="Y36" i="22"/>
  <c r="V36" i="22"/>
  <c r="J36" i="22" s="1" a="1"/>
  <c r="J36" i="22" s="1"/>
  <c r="R36" i="22"/>
  <c r="H36" i="22"/>
  <c r="B36" i="22"/>
  <c r="D36" i="22" s="1"/>
  <c r="A36" i="22"/>
  <c r="Y35" i="22"/>
  <c r="V35" i="22"/>
  <c r="J35" i="22" s="1" a="1"/>
  <c r="J35" i="22" s="1"/>
  <c r="R35" i="22"/>
  <c r="H35" i="22"/>
  <c r="B35" i="22"/>
  <c r="D35" i="22" s="1"/>
  <c r="A35" i="22"/>
  <c r="Y34" i="22"/>
  <c r="V34" i="22"/>
  <c r="J34" i="22" s="1" a="1"/>
  <c r="J34" i="22" s="1"/>
  <c r="R34" i="22"/>
  <c r="H34" i="22"/>
  <c r="B34" i="22"/>
  <c r="D34" i="22" s="1"/>
  <c r="A34" i="22"/>
  <c r="Y33" i="22"/>
  <c r="V33" i="22"/>
  <c r="J33" i="22" s="1" a="1"/>
  <c r="J33" i="22" s="1"/>
  <c r="R33" i="22"/>
  <c r="H33" i="22"/>
  <c r="B33" i="22"/>
  <c r="D33" i="22" s="1"/>
  <c r="A33" i="22"/>
  <c r="Y32" i="22"/>
  <c r="V32" i="22"/>
  <c r="J32" i="22" s="1" a="1"/>
  <c r="J32" i="22" s="1"/>
  <c r="R32" i="22"/>
  <c r="H32" i="22"/>
  <c r="B32" i="22"/>
  <c r="D32" i="22" s="1"/>
  <c r="A32" i="22"/>
  <c r="Y31" i="22"/>
  <c r="V31" i="22"/>
  <c r="J31" i="22" s="1" a="1"/>
  <c r="J31" i="22" s="1"/>
  <c r="R31" i="22"/>
  <c r="H31" i="22"/>
  <c r="B31" i="22"/>
  <c r="D31" i="22" s="1"/>
  <c r="A31" i="22"/>
  <c r="Y30" i="22"/>
  <c r="V30" i="22"/>
  <c r="J30" i="22" s="1" a="1"/>
  <c r="J30" i="22" s="1"/>
  <c r="R30" i="22"/>
  <c r="H30" i="22"/>
  <c r="B30" i="22"/>
  <c r="D30" i="22" s="1"/>
  <c r="A30" i="22"/>
  <c r="Y29" i="22"/>
  <c r="V29" i="22"/>
  <c r="J29" i="22" s="1" a="1"/>
  <c r="J29" i="22" s="1"/>
  <c r="R29" i="22"/>
  <c r="H29" i="22"/>
  <c r="B29" i="22"/>
  <c r="D29" i="22" s="1"/>
  <c r="A29" i="22"/>
  <c r="Y28" i="22"/>
  <c r="V28" i="22"/>
  <c r="J28" i="22" s="1" a="1"/>
  <c r="J28" i="22" s="1"/>
  <c r="R28" i="22"/>
  <c r="H28" i="22"/>
  <c r="B28" i="22"/>
  <c r="D28" i="22" s="1"/>
  <c r="A28" i="22"/>
  <c r="Y27" i="22"/>
  <c r="V27" i="22"/>
  <c r="J27" i="22" s="1" a="1"/>
  <c r="J27" i="22" s="1"/>
  <c r="R27" i="22"/>
  <c r="H27" i="22"/>
  <c r="B27" i="22"/>
  <c r="D27" i="22" s="1"/>
  <c r="A27" i="22"/>
  <c r="Y26" i="22"/>
  <c r="V26" i="22"/>
  <c r="J26" i="22" s="1" a="1"/>
  <c r="J26" i="22" s="1"/>
  <c r="R26" i="22"/>
  <c r="H26" i="22"/>
  <c r="B26" i="22"/>
  <c r="D26" i="22" s="1"/>
  <c r="A26" i="22"/>
  <c r="Y25" i="22"/>
  <c r="V25" i="22"/>
  <c r="J25" i="22" s="1" a="1"/>
  <c r="J25" i="22" s="1"/>
  <c r="R25" i="22"/>
  <c r="H25" i="22"/>
  <c r="E25" i="22"/>
  <c r="D25" i="22"/>
  <c r="B25" i="22"/>
  <c r="A25" i="22"/>
  <c r="Y24" i="22"/>
  <c r="V24" i="22"/>
  <c r="R24" i="22"/>
  <c r="J24" i="22" a="1"/>
  <c r="J24" i="22" s="1"/>
  <c r="X24" i="22" s="1"/>
  <c r="H24" i="22"/>
  <c r="E24" i="22"/>
  <c r="B24" i="22"/>
  <c r="D24" i="22" s="1"/>
  <c r="A24" i="22"/>
  <c r="Y23" i="22"/>
  <c r="V23" i="22"/>
  <c r="R23" i="22"/>
  <c r="H23" i="22"/>
  <c r="B23" i="22"/>
  <c r="D23" i="22" s="1"/>
  <c r="A23" i="22"/>
  <c r="Y22" i="22"/>
  <c r="V22" i="22"/>
  <c r="R22" i="22"/>
  <c r="H22" i="22"/>
  <c r="D22" i="22"/>
  <c r="B22" i="22"/>
  <c r="E22" i="22" s="1"/>
  <c r="A22" i="22"/>
  <c r="Y21" i="22"/>
  <c r="V21" i="22"/>
  <c r="R21" i="22"/>
  <c r="J21" i="22" a="1"/>
  <c r="J21" i="22" s="1"/>
  <c r="X21" i="22" s="1"/>
  <c r="H21" i="22"/>
  <c r="E21" i="22"/>
  <c r="B21" i="22"/>
  <c r="D21" i="22" s="1"/>
  <c r="A21" i="22"/>
  <c r="Y20" i="22"/>
  <c r="V20" i="22"/>
  <c r="R20" i="22"/>
  <c r="H20" i="22"/>
  <c r="B20" i="22"/>
  <c r="D20" i="22" s="1"/>
  <c r="A20" i="22"/>
  <c r="Y19" i="22"/>
  <c r="V19" i="22"/>
  <c r="R19" i="22"/>
  <c r="J19" i="22" a="1"/>
  <c r="J19" i="22" s="1"/>
  <c r="H19" i="22"/>
  <c r="E19" i="22"/>
  <c r="B19" i="22"/>
  <c r="D19" i="22" s="1"/>
  <c r="A19" i="22"/>
  <c r="Y18" i="22"/>
  <c r="V18" i="22"/>
  <c r="R18" i="22"/>
  <c r="H18" i="22"/>
  <c r="B18" i="22"/>
  <c r="D18" i="22" s="1"/>
  <c r="A18" i="22"/>
  <c r="Y17" i="22"/>
  <c r="V17" i="22"/>
  <c r="R17" i="22"/>
  <c r="J17" i="22" a="1"/>
  <c r="J17" i="22" s="1"/>
  <c r="H17" i="22"/>
  <c r="E17" i="22"/>
  <c r="B17" i="22"/>
  <c r="D17" i="22" s="1"/>
  <c r="A17" i="22"/>
  <c r="Y16" i="22"/>
  <c r="V16" i="22"/>
  <c r="R16" i="22"/>
  <c r="H16" i="22"/>
  <c r="B16" i="22"/>
  <c r="D16" i="22" s="1"/>
  <c r="A16" i="22"/>
  <c r="Y15" i="22"/>
  <c r="V15" i="22"/>
  <c r="R15" i="22"/>
  <c r="J15" i="22" a="1"/>
  <c r="J15" i="22" s="1"/>
  <c r="H15" i="22"/>
  <c r="E15" i="22"/>
  <c r="B15" i="22"/>
  <c r="D15" i="22" s="1"/>
  <c r="A15" i="22"/>
  <c r="Y14" i="22"/>
  <c r="V14" i="22"/>
  <c r="R14" i="22"/>
  <c r="H14" i="22"/>
  <c r="B14" i="22"/>
  <c r="D14" i="22" s="1"/>
  <c r="A14" i="22"/>
  <c r="Y13" i="22"/>
  <c r="V13" i="22"/>
  <c r="R13" i="22"/>
  <c r="J13" i="22" a="1"/>
  <c r="J13" i="22" s="1"/>
  <c r="H13" i="22"/>
  <c r="E13" i="22"/>
  <c r="B13" i="22"/>
  <c r="D13" i="22" s="1"/>
  <c r="A13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C6" i="22"/>
  <c r="B6" i="22"/>
  <c r="G4" i="22"/>
  <c r="W26" i="22" l="1"/>
  <c r="X26" i="22"/>
  <c r="W38" i="22"/>
  <c r="X38" i="22"/>
  <c r="W27" i="22"/>
  <c r="X27" i="22"/>
  <c r="W39" i="22"/>
  <c r="N39" i="22" s="1" a="1"/>
  <c r="N39" i="22" s="1"/>
  <c r="Z39" i="22" s="1"/>
  <c r="X39" i="22"/>
  <c r="W28" i="22"/>
  <c r="X28" i="22"/>
  <c r="W40" i="22"/>
  <c r="X40" i="22"/>
  <c r="W17" i="22"/>
  <c r="N17" i="22" s="1" a="1"/>
  <c r="N17" i="22" s="1"/>
  <c r="Z17" i="22" s="1"/>
  <c r="X17" i="22"/>
  <c r="W29" i="22"/>
  <c r="X29" i="22"/>
  <c r="W41" i="22"/>
  <c r="X41" i="22"/>
  <c r="W30" i="22"/>
  <c r="N30" i="22" s="1" a="1"/>
  <c r="N30" i="22" s="1"/>
  <c r="Z30" i="22" s="1"/>
  <c r="X30" i="22"/>
  <c r="W36" i="22"/>
  <c r="N36" i="22" s="1" a="1"/>
  <c r="N36" i="22" s="1"/>
  <c r="Z36" i="22" s="1"/>
  <c r="X36" i="22"/>
  <c r="W42" i="22"/>
  <c r="X42" i="22"/>
  <c r="W32" i="22"/>
  <c r="X32" i="22"/>
  <c r="W44" i="22"/>
  <c r="X44" i="22"/>
  <c r="W13" i="22"/>
  <c r="N13" i="22" s="1" a="1"/>
  <c r="N13" i="22" s="1"/>
  <c r="Z13" i="22" s="1"/>
  <c r="X13" i="22"/>
  <c r="W19" i="22"/>
  <c r="N19" i="22" s="1" a="1"/>
  <c r="N19" i="22" s="1"/>
  <c r="Z19" i="22" s="1"/>
  <c r="X19" i="22"/>
  <c r="W33" i="22"/>
  <c r="X33" i="22"/>
  <c r="W34" i="22"/>
  <c r="X34" i="22"/>
  <c r="W35" i="22"/>
  <c r="X35" i="22"/>
  <c r="W15" i="22"/>
  <c r="N15" i="22" s="1" a="1"/>
  <c r="N15" i="22" s="1"/>
  <c r="Z15" i="22" s="1"/>
  <c r="X15" i="22"/>
  <c r="W25" i="22"/>
  <c r="N25" i="22" s="1" a="1"/>
  <c r="N25" i="22" s="1"/>
  <c r="Z25" i="22" s="1"/>
  <c r="X25" i="22"/>
  <c r="W31" i="22"/>
  <c r="X31" i="22"/>
  <c r="W37" i="22"/>
  <c r="X37" i="22"/>
  <c r="W43" i="22"/>
  <c r="N43" i="22" s="1" a="1"/>
  <c r="N43" i="22" s="1"/>
  <c r="Z43" i="22" s="1"/>
  <c r="X43" i="22"/>
  <c r="W24" i="22"/>
  <c r="N24" i="22" s="1" a="1"/>
  <c r="N24" i="22" s="1"/>
  <c r="Z24" i="22" s="1"/>
  <c r="T24" i="22" s="1"/>
  <c r="N48" i="22" a="1"/>
  <c r="N48" i="22" s="1"/>
  <c r="Z48" i="22" s="1"/>
  <c r="S48" i="22" s="1"/>
  <c r="W55" i="22"/>
  <c r="N55" i="22" s="1" a="1"/>
  <c r="N55" i="22" s="1"/>
  <c r="Z55" i="22" s="1"/>
  <c r="T55" i="22" s="1"/>
  <c r="W21" i="22"/>
  <c r="N21" i="22" s="1" a="1"/>
  <c r="N21" i="22" s="1"/>
  <c r="Z21" i="22" s="1"/>
  <c r="X46" i="22"/>
  <c r="W46" i="22"/>
  <c r="S54" i="22"/>
  <c r="E14" i="22"/>
  <c r="E16" i="22"/>
  <c r="E18" i="22"/>
  <c r="E20" i="22"/>
  <c r="E23" i="22"/>
  <c r="E47" i="22"/>
  <c r="D47" i="22"/>
  <c r="Z53" i="22"/>
  <c r="S60" i="22"/>
  <c r="X49" i="22"/>
  <c r="W49" i="22"/>
  <c r="S61" i="22"/>
  <c r="Y63" i="22"/>
  <c r="J14" i="22" a="1"/>
  <c r="J14" i="22" s="1"/>
  <c r="J16" i="22" a="1"/>
  <c r="J16" i="22" s="1"/>
  <c r="J18" i="22" a="1"/>
  <c r="J18" i="22" s="1"/>
  <c r="J20" i="22" a="1"/>
  <c r="J20" i="22" s="1"/>
  <c r="J22" i="22" a="1"/>
  <c r="J22" i="22" s="1"/>
  <c r="J23" i="22" a="1"/>
  <c r="J23" i="22" s="1"/>
  <c r="N46" i="22" a="1"/>
  <c r="N46" i="22" s="1"/>
  <c r="Z46" i="22" s="1"/>
  <c r="J47" i="22" a="1"/>
  <c r="J47" i="22" s="1"/>
  <c r="E50" i="22"/>
  <c r="D50" i="22"/>
  <c r="N50" i="22" a="1"/>
  <c r="N50" i="22" s="1"/>
  <c r="Z50" i="22" s="1"/>
  <c r="T50" i="22" s="1"/>
  <c r="T51" i="22"/>
  <c r="S51" i="22"/>
  <c r="T53" i="22"/>
  <c r="S53" i="22"/>
  <c r="X52" i="22"/>
  <c r="W52" i="22"/>
  <c r="N52" i="22" s="1" a="1"/>
  <c r="N52" i="22" s="1"/>
  <c r="Z52" i="22" s="1"/>
  <c r="E26" i="22"/>
  <c r="N26" i="22" a="1"/>
  <c r="N26" i="22" s="1"/>
  <c r="Z26" i="22" s="1"/>
  <c r="E27" i="22"/>
  <c r="N27" i="22" a="1"/>
  <c r="N27" i="22" s="1"/>
  <c r="Z27" i="22" s="1"/>
  <c r="E28" i="22"/>
  <c r="N28" i="22" a="1"/>
  <c r="N28" i="22" s="1"/>
  <c r="Z28" i="22" s="1"/>
  <c r="E29" i="22"/>
  <c r="N29" i="22" a="1"/>
  <c r="N29" i="22" s="1"/>
  <c r="Z29" i="22" s="1"/>
  <c r="E30" i="22"/>
  <c r="E31" i="22"/>
  <c r="N31" i="22" a="1"/>
  <c r="N31" i="22" s="1"/>
  <c r="Z31" i="22" s="1"/>
  <c r="E32" i="22"/>
  <c r="N32" i="22" a="1"/>
  <c r="N32" i="22" s="1"/>
  <c r="Z32" i="22" s="1"/>
  <c r="E33" i="22"/>
  <c r="N33" i="22" a="1"/>
  <c r="N33" i="22" s="1"/>
  <c r="Z33" i="22" s="1"/>
  <c r="E34" i="22"/>
  <c r="N34" i="22" a="1"/>
  <c r="N34" i="22" s="1"/>
  <c r="Z34" i="22" s="1"/>
  <c r="E35" i="22"/>
  <c r="N35" i="22" a="1"/>
  <c r="N35" i="22" s="1"/>
  <c r="Z35" i="22" s="1"/>
  <c r="E36" i="22"/>
  <c r="E37" i="22"/>
  <c r="N37" i="22" a="1"/>
  <c r="N37" i="22" s="1"/>
  <c r="Z37" i="22" s="1"/>
  <c r="E38" i="22"/>
  <c r="N38" i="22" a="1"/>
  <c r="N38" i="22" s="1"/>
  <c r="Z38" i="22" s="1"/>
  <c r="E39" i="22"/>
  <c r="E40" i="22"/>
  <c r="N40" i="22" a="1"/>
  <c r="N40" i="22" s="1"/>
  <c r="Z40" i="22" s="1"/>
  <c r="E41" i="22"/>
  <c r="N41" i="22" a="1"/>
  <c r="N41" i="22" s="1"/>
  <c r="Z41" i="22" s="1"/>
  <c r="E42" i="22"/>
  <c r="N42" i="22" a="1"/>
  <c r="N42" i="22" s="1"/>
  <c r="Z42" i="22" s="1"/>
  <c r="E43" i="22"/>
  <c r="E44" i="22"/>
  <c r="N44" i="22" a="1"/>
  <c r="N44" i="22" s="1"/>
  <c r="Z44" i="22" s="1"/>
  <c r="T45" i="22"/>
  <c r="S45" i="22"/>
  <c r="N49" i="22" a="1"/>
  <c r="N49" i="22" s="1"/>
  <c r="Z49" i="22" s="1"/>
  <c r="S56" i="22"/>
  <c r="Z57" i="22"/>
  <c r="T57" i="22" s="1"/>
  <c r="T59" i="22"/>
  <c r="S59" i="22"/>
  <c r="W59" i="22"/>
  <c r="N59" i="22" s="1" a="1"/>
  <c r="N59" i="22" s="1"/>
  <c r="Z59" i="22" s="1"/>
  <c r="W61" i="22"/>
  <c r="N61" i="22" s="1" a="1"/>
  <c r="N61" i="22" s="1"/>
  <c r="Z61" i="22" s="1"/>
  <c r="T61" i="22" s="1"/>
  <c r="X62" i="22"/>
  <c r="T54" i="22"/>
  <c r="T56" i="22"/>
  <c r="T58" i="22"/>
  <c r="T60" i="22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13" i="18"/>
  <c r="G4" i="18"/>
  <c r="S24" i="22" l="1"/>
  <c r="S50" i="22"/>
  <c r="T48" i="22"/>
  <c r="S57" i="22"/>
  <c r="T21" i="22"/>
  <c r="S21" i="22"/>
  <c r="W16" i="22"/>
  <c r="N16" i="22" s="1" a="1"/>
  <c r="N16" i="22" s="1"/>
  <c r="Z16" i="22" s="1"/>
  <c r="X16" i="22"/>
  <c r="S13" i="22"/>
  <c r="T13" i="22"/>
  <c r="T41" i="22"/>
  <c r="S41" i="22"/>
  <c r="T40" i="22"/>
  <c r="S40" i="22"/>
  <c r="T27" i="22"/>
  <c r="S27" i="22"/>
  <c r="W14" i="22"/>
  <c r="N14" i="22" s="1" a="1"/>
  <c r="N14" i="22" s="1"/>
  <c r="Z14" i="22" s="1"/>
  <c r="X14" i="22"/>
  <c r="X63" i="22" s="1"/>
  <c r="T31" i="22"/>
  <c r="S31" i="22"/>
  <c r="T35" i="22"/>
  <c r="S35" i="22"/>
  <c r="T33" i="22"/>
  <c r="S33" i="22"/>
  <c r="W20" i="22"/>
  <c r="N20" i="22" s="1" a="1"/>
  <c r="N20" i="22" s="1"/>
  <c r="Z20" i="22" s="1"/>
  <c r="X20" i="22"/>
  <c r="S55" i="22"/>
  <c r="T62" i="22"/>
  <c r="S62" i="22"/>
  <c r="W47" i="22"/>
  <c r="N47" i="22" s="1" a="1"/>
  <c r="N47" i="22" s="1"/>
  <c r="Z47" i="22" s="1"/>
  <c r="X47" i="22"/>
  <c r="T42" i="22"/>
  <c r="S42" i="22"/>
  <c r="T52" i="22"/>
  <c r="S52" i="22"/>
  <c r="W23" i="22"/>
  <c r="N23" i="22" s="1" a="1"/>
  <c r="N23" i="22" s="1"/>
  <c r="Z23" i="22" s="1"/>
  <c r="X23" i="22"/>
  <c r="T49" i="22"/>
  <c r="S49" i="22"/>
  <c r="T44" i="22"/>
  <c r="S44" i="22"/>
  <c r="T36" i="22"/>
  <c r="S36" i="22"/>
  <c r="T29" i="22"/>
  <c r="S29" i="22"/>
  <c r="T28" i="22"/>
  <c r="S28" i="22"/>
  <c r="T38" i="22"/>
  <c r="S38" i="22"/>
  <c r="W22" i="22"/>
  <c r="N22" i="22" s="1" a="1"/>
  <c r="N22" i="22" s="1"/>
  <c r="Z22" i="22" s="1"/>
  <c r="X22" i="22"/>
  <c r="T46" i="22"/>
  <c r="S46" i="22"/>
  <c r="T43" i="22"/>
  <c r="S43" i="22"/>
  <c r="T25" i="22"/>
  <c r="S25" i="22"/>
  <c r="S19" i="22"/>
  <c r="T19" i="22"/>
  <c r="S15" i="22"/>
  <c r="T15" i="22"/>
  <c r="T34" i="22"/>
  <c r="S34" i="22"/>
  <c r="T32" i="22"/>
  <c r="S32" i="22"/>
  <c r="T30" i="22"/>
  <c r="S30" i="22"/>
  <c r="S17" i="22"/>
  <c r="T17" i="22"/>
  <c r="T39" i="22"/>
  <c r="S39" i="22"/>
  <c r="T26" i="22"/>
  <c r="S26" i="22"/>
  <c r="W18" i="22"/>
  <c r="N18" i="22" s="1" a="1"/>
  <c r="N18" i="22" s="1"/>
  <c r="Z18" i="22" s="1"/>
  <c r="X18" i="22"/>
  <c r="T37" i="22"/>
  <c r="S37" i="22"/>
  <c r="Z63" i="22" l="1"/>
  <c r="T18" i="22"/>
  <c r="S18" i="22"/>
  <c r="S20" i="22"/>
  <c r="T20" i="22"/>
  <c r="T23" i="22"/>
  <c r="S23" i="22"/>
  <c r="T47" i="22"/>
  <c r="S47" i="22"/>
  <c r="T22" i="22"/>
  <c r="S22" i="22"/>
  <c r="T16" i="22"/>
  <c r="S16" i="22"/>
  <c r="T14" i="22"/>
  <c r="S14" i="22"/>
  <c r="J16" i="18" a="1"/>
  <c r="J16" i="18"/>
  <c r="J17" i="18" a="1"/>
  <c r="J17" i="18" s="1"/>
  <c r="J18" i="18" a="1"/>
  <c r="J18" i="18" s="1"/>
  <c r="J19" i="18" a="1"/>
  <c r="J19" i="18"/>
  <c r="J20" i="18" a="1"/>
  <c r="J20" i="18" s="1"/>
  <c r="J21" i="18" a="1"/>
  <c r="J21" i="18" s="1"/>
  <c r="J22" i="18" a="1"/>
  <c r="J22" i="18"/>
  <c r="J23" i="18" a="1"/>
  <c r="J23" i="18" s="1"/>
  <c r="J24" i="18" a="1"/>
  <c r="J24" i="18" s="1"/>
  <c r="J25" i="18" a="1"/>
  <c r="J25" i="18"/>
  <c r="J26" i="18" a="1"/>
  <c r="J26" i="18" s="1"/>
  <c r="J27" i="18" a="1"/>
  <c r="J27" i="18" s="1"/>
  <c r="J28" i="18" a="1"/>
  <c r="J28" i="18"/>
  <c r="J29" i="18" a="1"/>
  <c r="J29" i="18" s="1"/>
  <c r="J30" i="18" a="1"/>
  <c r="J30" i="18" s="1"/>
  <c r="J31" i="18" a="1"/>
  <c r="J31" i="18"/>
  <c r="J32" i="18" a="1"/>
  <c r="J32" i="18" s="1"/>
  <c r="J33" i="18" a="1"/>
  <c r="J33" i="18" s="1"/>
  <c r="J34" i="18" a="1"/>
  <c r="J34" i="18"/>
  <c r="J35" i="18" a="1"/>
  <c r="J35" i="18" s="1"/>
  <c r="J36" i="18" a="1"/>
  <c r="J36" i="18" s="1"/>
  <c r="J37" i="18" a="1"/>
  <c r="J37" i="18"/>
  <c r="J38" i="18" a="1"/>
  <c r="J38" i="18" s="1"/>
  <c r="J39" i="18" a="1"/>
  <c r="J39" i="18" s="1"/>
  <c r="J40" i="18" a="1"/>
  <c r="J40" i="18"/>
  <c r="J41" i="18" a="1"/>
  <c r="J41" i="18" s="1"/>
  <c r="J42" i="18" a="1"/>
  <c r="J42" i="18" s="1"/>
  <c r="J43" i="18" a="1"/>
  <c r="J43" i="18"/>
  <c r="J44" i="18" a="1"/>
  <c r="J44" i="18" s="1"/>
  <c r="J45" i="18" a="1"/>
  <c r="J45" i="18" s="1"/>
  <c r="J46" i="18" a="1"/>
  <c r="J46" i="18"/>
  <c r="J47" i="18" a="1"/>
  <c r="J47" i="18" s="1"/>
  <c r="J48" i="18" a="1"/>
  <c r="J48" i="18" s="1"/>
  <c r="J49" i="18" a="1"/>
  <c r="J49" i="18"/>
  <c r="J50" i="18" a="1"/>
  <c r="J50" i="18" s="1"/>
  <c r="J51" i="18" a="1"/>
  <c r="J51" i="18" s="1"/>
  <c r="J52" i="18" a="1"/>
  <c r="J52" i="18"/>
  <c r="J53" i="18" a="1"/>
  <c r="J53" i="18" s="1"/>
  <c r="J54" i="18" a="1"/>
  <c r="J54" i="18" s="1"/>
  <c r="J55" i="18" a="1"/>
  <c r="J55" i="18"/>
  <c r="J56" i="18" a="1"/>
  <c r="J56" i="18" s="1"/>
  <c r="J57" i="18" a="1"/>
  <c r="J57" i="18" s="1"/>
  <c r="J58" i="18" a="1"/>
  <c r="J58" i="18"/>
  <c r="J59" i="18" a="1"/>
  <c r="J59" i="18" s="1"/>
  <c r="J60" i="18" a="1"/>
  <c r="J60" i="18" s="1"/>
  <c r="J61" i="18" a="1"/>
  <c r="J61" i="18"/>
  <c r="J62" i="18" a="1"/>
  <c r="J62" i="18" s="1"/>
  <c r="X16" i="18" l="1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13" i="18"/>
  <c r="S6" i="18" l="1"/>
  <c r="R6" i="18"/>
  <c r="W16" i="18" l="1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V14" i="18"/>
  <c r="V15" i="18"/>
  <c r="J15" i="18" s="1" a="1"/>
  <c r="J15" i="18" s="1"/>
  <c r="X15" i="18" s="1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13" i="18"/>
  <c r="J6" i="18"/>
  <c r="J13" i="18" l="1" a="1"/>
  <c r="J13" i="18" s="1"/>
  <c r="X13" i="18" s="1"/>
  <c r="W15" i="18"/>
  <c r="J14" i="18" a="1"/>
  <c r="J14" i="18" s="1"/>
  <c r="P6" i="18"/>
  <c r="W13" i="18" l="1"/>
  <c r="N13" i="18" s="1" a="1"/>
  <c r="N13" i="18" s="1"/>
  <c r="X14" i="18"/>
  <c r="W14" i="18"/>
  <c r="K6" i="18"/>
  <c r="G6" i="18" l="1"/>
  <c r="H6" i="18"/>
  <c r="I6" i="18"/>
  <c r="L6" i="18"/>
  <c r="M6" i="18"/>
  <c r="N6" i="18"/>
  <c r="O6" i="18"/>
  <c r="Q6" i="18"/>
  <c r="F6" i="18"/>
  <c r="C6" i="18"/>
  <c r="B6" i="18"/>
  <c r="Z15" i="18" l="1"/>
  <c r="Z16" i="18"/>
  <c r="Z18" i="18"/>
  <c r="Z21" i="18"/>
  <c r="Z22" i="18"/>
  <c r="Z24" i="18"/>
  <c r="Z27" i="18"/>
  <c r="Z28" i="18"/>
  <c r="Z30" i="18"/>
  <c r="Z33" i="18"/>
  <c r="Z34" i="18"/>
  <c r="Z36" i="18"/>
  <c r="Z39" i="18"/>
  <c r="Z40" i="18"/>
  <c r="Z42" i="18"/>
  <c r="Z45" i="18"/>
  <c r="Z46" i="18"/>
  <c r="Z48" i="18"/>
  <c r="Z51" i="18"/>
  <c r="Z52" i="18"/>
  <c r="Z54" i="18"/>
  <c r="Z14" i="18"/>
  <c r="Z17" i="18"/>
  <c r="Z19" i="18"/>
  <c r="Z20" i="18"/>
  <c r="Z23" i="18"/>
  <c r="Z25" i="18"/>
  <c r="Z26" i="18"/>
  <c r="Z29" i="18"/>
  <c r="Z31" i="18"/>
  <c r="Z32" i="18"/>
  <c r="Z35" i="18"/>
  <c r="Z37" i="18"/>
  <c r="Z38" i="18"/>
  <c r="Z41" i="18"/>
  <c r="Z43" i="18"/>
  <c r="Z44" i="18"/>
  <c r="Z47" i="18"/>
  <c r="Z49" i="18"/>
  <c r="Z50" i="18"/>
  <c r="Z53" i="18"/>
  <c r="Z55" i="18"/>
  <c r="Z56" i="18"/>
  <c r="Z57" i="18"/>
  <c r="Z58" i="18"/>
  <c r="Z59" i="18"/>
  <c r="Z60" i="18"/>
  <c r="Z61" i="18"/>
  <c r="Z62" i="18"/>
  <c r="Z13" i="18"/>
  <c r="Z63" i="18" l="1"/>
  <c r="X63" i="18" l="1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13" i="18"/>
  <c r="Y62" i="18" l="1"/>
  <c r="E62" i="18"/>
  <c r="D62" i="18"/>
  <c r="Y61" i="18"/>
  <c r="E61" i="18"/>
  <c r="D61" i="18"/>
  <c r="Y60" i="18"/>
  <c r="E60" i="18"/>
  <c r="D60" i="18"/>
  <c r="Y59" i="18"/>
  <c r="E59" i="18"/>
  <c r="D59" i="18"/>
  <c r="Y58" i="18"/>
  <c r="E58" i="18"/>
  <c r="D58" i="18"/>
  <c r="Y57" i="18"/>
  <c r="E57" i="18"/>
  <c r="D57" i="18"/>
  <c r="Y56" i="18"/>
  <c r="E56" i="18"/>
  <c r="D56" i="18"/>
  <c r="Y55" i="18"/>
  <c r="E55" i="18"/>
  <c r="D55" i="18"/>
  <c r="Y54" i="18"/>
  <c r="E54" i="18"/>
  <c r="D54" i="18"/>
  <c r="Y53" i="18"/>
  <c r="E53" i="18"/>
  <c r="D53" i="18"/>
  <c r="Y52" i="18"/>
  <c r="E52" i="18"/>
  <c r="D52" i="18"/>
  <c r="Y51" i="18"/>
  <c r="E51" i="18"/>
  <c r="D51" i="18"/>
  <c r="Y50" i="18"/>
  <c r="E50" i="18"/>
  <c r="D50" i="18"/>
  <c r="Y49" i="18"/>
  <c r="E49" i="18"/>
  <c r="D49" i="18"/>
  <c r="Y48" i="18"/>
  <c r="E48" i="18"/>
  <c r="D48" i="18"/>
  <c r="Y47" i="18"/>
  <c r="E47" i="18"/>
  <c r="D47" i="18"/>
  <c r="Y46" i="18"/>
  <c r="E46" i="18"/>
  <c r="D46" i="18"/>
  <c r="Y45" i="18"/>
  <c r="E45" i="18"/>
  <c r="D45" i="18"/>
  <c r="Y44" i="18"/>
  <c r="E44" i="18"/>
  <c r="D44" i="18"/>
  <c r="Y43" i="18"/>
  <c r="E43" i="18"/>
  <c r="D43" i="18"/>
  <c r="Y42" i="18"/>
  <c r="E42" i="18"/>
  <c r="D42" i="18"/>
  <c r="Y41" i="18"/>
  <c r="E41" i="18"/>
  <c r="D41" i="18"/>
  <c r="Y40" i="18"/>
  <c r="E40" i="18"/>
  <c r="D40" i="18"/>
  <c r="Y39" i="18"/>
  <c r="E39" i="18"/>
  <c r="D39" i="18"/>
  <c r="Y38" i="18"/>
  <c r="E38" i="18"/>
  <c r="D38" i="18"/>
  <c r="Y37" i="18"/>
  <c r="E37" i="18"/>
  <c r="D37" i="18"/>
  <c r="Y36" i="18"/>
  <c r="E36" i="18"/>
  <c r="D36" i="18"/>
  <c r="Y35" i="18"/>
  <c r="E35" i="18"/>
  <c r="D35" i="18"/>
  <c r="Y34" i="18"/>
  <c r="E34" i="18"/>
  <c r="D34" i="18"/>
  <c r="Y33" i="18"/>
  <c r="E33" i="18"/>
  <c r="D33" i="18"/>
  <c r="Y32" i="18"/>
  <c r="E32" i="18"/>
  <c r="D32" i="18"/>
  <c r="Y31" i="18"/>
  <c r="E31" i="18"/>
  <c r="D31" i="18"/>
  <c r="Y30" i="18"/>
  <c r="E30" i="18"/>
  <c r="D30" i="18"/>
  <c r="Y29" i="18"/>
  <c r="E29" i="18"/>
  <c r="D29" i="18"/>
  <c r="Y28" i="18"/>
  <c r="E28" i="18"/>
  <c r="D28" i="18"/>
  <c r="Y27" i="18"/>
  <c r="E27" i="18"/>
  <c r="D27" i="18"/>
  <c r="Y26" i="18"/>
  <c r="E26" i="18"/>
  <c r="D26" i="18"/>
  <c r="Y25" i="18"/>
  <c r="E25" i="18"/>
  <c r="D25" i="18"/>
  <c r="Y24" i="18"/>
  <c r="E24" i="18"/>
  <c r="D24" i="18"/>
  <c r="Y23" i="18"/>
  <c r="E23" i="18"/>
  <c r="D23" i="18"/>
  <c r="Y22" i="18"/>
  <c r="E22" i="18"/>
  <c r="D22" i="18"/>
  <c r="Y21" i="18"/>
  <c r="E21" i="18"/>
  <c r="D21" i="18"/>
  <c r="Y20" i="18"/>
  <c r="E20" i="18"/>
  <c r="D20" i="18"/>
  <c r="Y19" i="18"/>
  <c r="E19" i="18"/>
  <c r="D19" i="18"/>
  <c r="Y18" i="18"/>
  <c r="E18" i="18"/>
  <c r="D18" i="18"/>
  <c r="Y17" i="18"/>
  <c r="E17" i="18"/>
  <c r="D17" i="18"/>
  <c r="Y16" i="18"/>
  <c r="E16" i="18"/>
  <c r="D16" i="18"/>
  <c r="Y15" i="18"/>
  <c r="E15" i="18"/>
  <c r="D15" i="18"/>
  <c r="Y14" i="18"/>
  <c r="E14" i="18"/>
  <c r="D14" i="18"/>
  <c r="Y13" i="18"/>
  <c r="E13" i="18"/>
  <c r="D13" i="18"/>
  <c r="Y63" i="1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<sst xmlns="http://schemas.openxmlformats.org/spreadsheetml/2006/main" count="208" uniqueCount="86">
  <si>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</si>
  <si>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</si>
  <si>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</si>
  <si>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</si>
  <si>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aaaa-bbbb</t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</si>
  <si>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</si>
  <si>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</si>
  <si>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</si>
  <si>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</si>
  <si>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</si>
  <si>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</si>
  <si>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</si>
  <si>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種別
※プルダウン選択</t>
    <rPh sb="0" eb="2">
      <t>シュベツ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</si>
  <si>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</si>
  <si>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</si>
  <si>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</si>
  <si>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未入力
判定</t>
    <rPh sb="0" eb="3">
      <t>ミニュウリョク</t>
    </rPh>
    <rPh sb="4" eb="6">
      <t>ハンテイ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</si>
  <si>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</si>
  <si>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</si>
  <si>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</si>
  <si>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</si>
  <si>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</si>
  <si>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</si>
  <si>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加熱能力（kW）</t>
    <rPh sb="0" eb="2">
      <t>カネツ</t>
    </rPh>
    <rPh sb="2" eb="4">
      <t>ノウリョク</t>
    </rPh>
    <phoneticPr fontId="18"/>
  </si>
  <si>
    <t>消費電力（kW）</t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</si>
  <si>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</si>
  <si>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</si>
  <si>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</si>
  <si>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</si>
  <si>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</si>
  <si>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</si>
  <si>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未入力項目があります。
ご確認のうえ未記入の項目に入力してください。</t>
    <rPh sb="0" eb="3">
      <t>ミニュウリョク</t>
    </rPh>
    <rPh sb="3" eb="5">
      <t>コウモク</t>
    </rPh>
    <rPh sb="13" eb="15">
      <t>カクニン</t>
    </rPh>
    <rPh sb="18" eb="21">
      <t>ミキニュウ</t>
    </rPh>
    <rPh sb="22" eb="24">
      <t>コウモク</t>
    </rPh>
    <rPh sb="25" eb="27">
      <t>ニュウリョク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</si>
  <si>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</si>
  <si>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</si>
  <si>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産業用ヒートポンプ</t>
    <rPh sb="0" eb="3">
      <t>サンギョウヨウ</t>
    </rPh>
    <phoneticPr fontId="18"/>
  </si>
  <si>
    <t>基準値
（COP）</t>
    <phoneticPr fontId="18"/>
  </si>
  <si>
    <t>性能値
（COP）</t>
    <rPh sb="0" eb="2">
      <t>セイノウ</t>
    </rPh>
    <rPh sb="2" eb="3">
      <t>チ</t>
    </rPh>
    <phoneticPr fontId="18"/>
  </si>
  <si>
    <t>性能値（COP）：</t>
    <rPh sb="0" eb="2">
      <t>セイノウ</t>
    </rPh>
    <rPh sb="2" eb="3">
      <t>チ</t>
    </rPh>
    <phoneticPr fontId="18"/>
  </si>
  <si>
    <t>大項目</t>
    <rPh sb="0" eb="3">
      <t>ダイコウモク</t>
    </rPh>
    <phoneticPr fontId="18"/>
  </si>
  <si>
    <t>熱源／方式</t>
    <rPh sb="0" eb="2">
      <t>ネツゲン</t>
    </rPh>
    <rPh sb="3" eb="5">
      <t>ホウシキ</t>
    </rPh>
    <phoneticPr fontId="18"/>
  </si>
  <si>
    <t>蒸気発生ヒートポンプ</t>
    <rPh sb="0" eb="2">
      <t>ジョウキ</t>
    </rPh>
    <rPh sb="2" eb="4">
      <t>ハッセイ</t>
    </rPh>
    <phoneticPr fontId="18"/>
  </si>
  <si>
    <t>希望小売価格
（万円）</t>
    <rPh sb="0" eb="6">
      <t>キボウコウリカカク</t>
    </rPh>
    <rPh sb="8" eb="10">
      <t>マンエン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</si>
  <si>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</si>
  <si>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・製品名、型番、数値は、カタログ（仕様書）の記載と一致させてください。
・本ファイル内「基準値」シートを参照いただき、基準値を満たす型番の記入をお願いいたします。
※基準値を満たしていない場合は行が赤く表示されます。</t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phoneticPr fontId="18"/>
  </si>
  <si>
    <t>産業用ヒートポンプ（蒸気発生ヒートポンプ）</t>
    <rPh sb="0" eb="3">
      <t>サンギョウヨウ</t>
    </rPh>
    <rPh sb="10" eb="12">
      <t>ジョウキ</t>
    </rPh>
    <rPh sb="12" eb="14">
      <t>ハッセイ</t>
    </rPh>
    <phoneticPr fontId="18"/>
  </si>
  <si>
    <t>水熱源／一過式</t>
    <rPh sb="0" eb="1">
      <t>ミズ</t>
    </rPh>
    <rPh sb="1" eb="3">
      <t>ネツゲン</t>
    </rPh>
    <rPh sb="4" eb="7">
      <t>イッカシキ</t>
    </rPh>
    <phoneticPr fontId="18"/>
  </si>
  <si>
    <t>蒸気供給温度：120℃以上～150℃未満</t>
    <rPh sb="0" eb="2">
      <t>ジョウキ</t>
    </rPh>
    <rPh sb="2" eb="4">
      <t>キョウキュウ</t>
    </rPh>
    <rPh sb="4" eb="6">
      <t>オンド</t>
    </rPh>
    <rPh sb="11" eb="13">
      <t>イジョウ</t>
    </rPh>
    <rPh sb="18" eb="20">
      <t>ミマン</t>
    </rPh>
    <phoneticPr fontId="18"/>
  </si>
  <si>
    <t>蒸気供給温度：150℃以上～165℃未満</t>
    <rPh sb="0" eb="2">
      <t>ジョウキ</t>
    </rPh>
    <rPh sb="2" eb="4">
      <t>キョウキュウ</t>
    </rPh>
    <rPh sb="4" eb="6">
      <t>オンド</t>
    </rPh>
    <rPh sb="11" eb="13">
      <t>イジョウ</t>
    </rPh>
    <rPh sb="18" eb="20">
      <t>ミマン</t>
    </rPh>
    <phoneticPr fontId="18"/>
  </si>
  <si>
    <t>蒸気供給温度：165℃以上</t>
    <rPh sb="0" eb="2">
      <t>ジョウキ</t>
    </rPh>
    <rPh sb="2" eb="4">
      <t>キョウキュウ</t>
    </rPh>
    <rPh sb="4" eb="6">
      <t>オンド</t>
    </rPh>
    <rPh sb="11" eb="13">
      <t>イジョウ</t>
    </rPh>
    <phoneticPr fontId="18"/>
  </si>
  <si>
    <t>熱源水入口温度：65℃</t>
    <rPh sb="0" eb="2">
      <t>ネツゲン</t>
    </rPh>
    <rPh sb="2" eb="3">
      <t>スイ</t>
    </rPh>
    <rPh sb="3" eb="5">
      <t>イリグチ</t>
    </rPh>
    <rPh sb="5" eb="7">
      <t>オンド</t>
    </rPh>
    <phoneticPr fontId="18"/>
  </si>
  <si>
    <t>熱源水入口温度：90℃</t>
    <rPh sb="0" eb="2">
      <t>ネツゲン</t>
    </rPh>
    <rPh sb="2" eb="3">
      <t>スイ</t>
    </rPh>
    <rPh sb="3" eb="5">
      <t>イリグチ</t>
    </rPh>
    <rPh sb="5" eb="7">
      <t>オンド</t>
    </rPh>
    <phoneticPr fontId="18"/>
  </si>
  <si>
    <t>熱源水入口温度：70℃</t>
    <rPh sb="0" eb="2">
      <t>ネツゲン</t>
    </rPh>
    <rPh sb="2" eb="3">
      <t>スイ</t>
    </rPh>
    <rPh sb="3" eb="5">
      <t>イリグチ</t>
    </rPh>
    <rPh sb="5" eb="7">
      <t>オンド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</si>
  <si>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</si>
  <si>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熱源水入口温度：65℃</t>
    <phoneticPr fontId="18"/>
  </si>
  <si>
    <t>測定条件①
判定</t>
    <rPh sb="0" eb="4">
      <t>ソクテイジョウケン</t>
    </rPh>
    <rPh sb="6" eb="8">
      <t>ハンテイ</t>
    </rPh>
    <phoneticPr fontId="18"/>
  </si>
  <si>
    <t>測定条件②
判定</t>
    <rPh sb="0" eb="4">
      <t>ソクテイジョウケン</t>
    </rPh>
    <rPh sb="6" eb="8">
      <t>ハンテイ</t>
    </rPh>
    <phoneticPr fontId="18"/>
  </si>
  <si>
    <t>非公表</t>
    <phoneticPr fontId="18"/>
  </si>
  <si>
    <t>掛かり増し経費
（設備費）</t>
    <rPh sb="0" eb="1">
      <t>カ</t>
    </rPh>
    <rPh sb="3" eb="4">
      <t>マ</t>
    </rPh>
    <rPh sb="5" eb="7">
      <t>ケイヒ</t>
    </rPh>
    <rPh sb="9" eb="12">
      <t>セツビヒ</t>
    </rPh>
    <phoneticPr fontId="18"/>
  </si>
  <si>
    <t>掛かり増し経費
（設計費・工事費）</t>
    <rPh sb="0" eb="1">
      <t>カ</t>
    </rPh>
    <rPh sb="3" eb="4">
      <t>マ</t>
    </rPh>
    <rPh sb="5" eb="7">
      <t>ケイヒ</t>
    </rPh>
    <rPh sb="9" eb="11">
      <t>セッケイ</t>
    </rPh>
    <rPh sb="11" eb="12">
      <t>ヒ</t>
    </rPh>
    <rPh sb="13" eb="16">
      <t>コウジヒ</t>
    </rPh>
    <phoneticPr fontId="18"/>
  </si>
  <si>
    <t>自動表示</t>
    <phoneticPr fontId="18"/>
  </si>
  <si>
    <t>非表示項目</t>
    <phoneticPr fontId="18"/>
  </si>
  <si>
    <t>掛かり増し経費
（設備費）</t>
    <phoneticPr fontId="18"/>
  </si>
  <si>
    <t>掛かり増し経費
（設計費・工事費）</t>
    <phoneticPr fontId="18"/>
  </si>
  <si>
    <t>●●万円／kW</t>
    <rPh sb="2" eb="4">
      <t>マンエン</t>
    </rPh>
    <phoneticPr fontId="18"/>
  </si>
  <si>
    <t>測定条件①
※プルダウン選択</t>
    <rPh sb="0" eb="4">
      <t>ソクテイジョウケン</t>
    </rPh>
    <phoneticPr fontId="18"/>
  </si>
  <si>
    <t>最終更新日</t>
    <rPh sb="0" eb="2">
      <t>サイシュウ</t>
    </rPh>
    <rPh sb="2" eb="5">
      <t>コウシンビ</t>
    </rPh>
    <phoneticPr fontId="18"/>
  </si>
  <si>
    <t>※項番17⇒掛かり増し経費について、加熱能力1kWあたりの金額を記載する予定です（最高出口温度になる可能性有）。</t>
    <rPh sb="1" eb="3">
      <t>コウバン</t>
    </rPh>
    <rPh sb="6" eb="7">
      <t>カ</t>
    </rPh>
    <rPh sb="9" eb="10">
      <t>マ</t>
    </rPh>
    <rPh sb="11" eb="13">
      <t>ケイヒ</t>
    </rPh>
    <rPh sb="18" eb="22">
      <t>カネツノウリョク</t>
    </rPh>
    <rPh sb="29" eb="31">
      <t>キンガク</t>
    </rPh>
    <rPh sb="32" eb="34">
      <t>キサイ</t>
    </rPh>
    <rPh sb="36" eb="38">
      <t>ヨテイ</t>
    </rPh>
    <rPh sb="41" eb="47">
      <t>サイコウデグチオンド</t>
    </rPh>
    <rPh sb="50" eb="54">
      <t>カノウセイアリ</t>
    </rPh>
    <phoneticPr fontId="18"/>
  </si>
  <si>
    <t>測定条件②</t>
    <rPh sb="0" eb="4">
      <t>ソクテイジョウケン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</si>
  <si>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</si>
  <si>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</si>
  <si>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</si>
  <si>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</si>
  <si>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 xml:space="preserve">
メール本文</t>
    <rPh sb="4" eb="6">
      <t>ホンブン</t>
    </rPh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</si>
  <si>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 xml:space="preserve">令和２年度補正予算
産業・業務部門における高効率ヒートポンプ導入促進事業費補助金の
</t>
    </r>
    <r>
      <rPr>
        <sz val="12"/>
        <color rgb="FF000000"/>
        <rFont val="游ゴシック"/>
        <family val="2"/>
        <charset val="128"/>
      </rPr>
      <t>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41" eb="143">
      <t>セイヒン</t>
    </rPh>
    <rPh sb="148" eb="151">
      <t>シヨウショ</t>
    </rPh>
    <rPh sb="151" eb="152">
      <t>トウ</t>
    </rPh>
    <phoneticPr fontId="18"/>
  </si>
  <si>
    <t>最高供給温度（℃）</t>
    <rPh sb="0" eb="4">
      <t>サイコウキョウキュウ</t>
    </rPh>
    <rPh sb="4" eb="6">
      <t>オンド</t>
    </rPh>
    <phoneticPr fontId="18"/>
  </si>
  <si>
    <t>最高供給温度（℃）</t>
    <phoneticPr fontId="18"/>
  </si>
  <si>
    <t>○○○株式会社</t>
  </si>
  <si>
    <t>○○○株式会社</t>
    <phoneticPr fontId="18"/>
  </si>
  <si>
    <t>マルマルマル</t>
  </si>
  <si>
    <t>マルマルマル</t>
    <phoneticPr fontId="18"/>
  </si>
  <si>
    <t>補助金額
（本体設備費）</t>
    <rPh sb="0" eb="2">
      <t>ホジョ</t>
    </rPh>
    <rPh sb="2" eb="4">
      <t>キンガク</t>
    </rPh>
    <rPh sb="6" eb="8">
      <t>ホンタイ</t>
    </rPh>
    <rPh sb="8" eb="10">
      <t>セツビ</t>
    </rPh>
    <rPh sb="10" eb="11">
      <t>ヒ</t>
    </rPh>
    <phoneticPr fontId="18"/>
  </si>
  <si>
    <t>補助金額
（その他経費）</t>
    <rPh sb="0" eb="2">
      <t>ホジョ</t>
    </rPh>
    <rPh sb="2" eb="4">
      <t>キンガク</t>
    </rPh>
    <rPh sb="8" eb="9">
      <t>タ</t>
    </rPh>
    <rPh sb="9" eb="11">
      <t>ケイヒ</t>
    </rPh>
    <phoneticPr fontId="18"/>
  </si>
  <si>
    <t>ss-kataban@sii.or.jp</t>
    <phoneticPr fontId="18"/>
  </si>
  <si>
    <t>標準省エネ量（kl）</t>
    <rPh sb="0" eb="2">
      <t>ヒョウジュン</t>
    </rPh>
    <rPh sb="2" eb="3">
      <t>ショウ</t>
    </rPh>
    <rPh sb="5" eb="6">
      <t>リョウ</t>
    </rPh>
    <phoneticPr fontId="18"/>
  </si>
  <si>
    <t>※COP：測定条件における（加熱能力）/（消費電力）</t>
  </si>
  <si>
    <t>Ver01.00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</si>
</sst>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;\-0;;@"/>
    <numFmt numFmtId="178" formatCode="0.000"/>
    <numFmt numFmtId="179" formatCode="0.00_);[Red]\(0.00\)"/>
  </numFmts>
  <fonts count="6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0" fontId="42" fillId="0" borderId="0" xfId="169" applyFont="1" applyAlignment="1">
      <alignment vertical="center"/>
    </xf>
    <xf numFmtId="0" fontId="43" fillId="0" borderId="0" xfId="169" applyFont="1" applyAlignment="1">
      <alignment vertical="top"/>
    </xf>
    <xf numFmtId="0" fontId="45" fillId="0" borderId="0" xfId="169" applyFont="1" applyAlignment="1">
      <alignment vertical="center"/>
    </xf>
    <xf numFmtId="0" fontId="42" fillId="0" borderId="0" xfId="169" applyFont="1" applyAlignment="1" applyProtection="1">
      <alignment vertical="center"/>
      <protection locked="0"/>
    </xf>
    <xf numFmtId="0" fontId="44" fillId="0" borderId="0" xfId="169" applyFont="1" applyFill="1" applyBorder="1" applyAlignment="1">
      <alignment vertical="center"/>
    </xf>
    <xf numFmtId="0" fontId="44" fillId="0" borderId="0" xfId="169" applyFont="1" applyBorder="1" applyAlignment="1">
      <alignment horizontal="center"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45" fillId="39" borderId="0" xfId="0" applyFont="1" applyFill="1" applyAlignment="1" applyProtection="1">
      <alignment horizontal="center" vertical="center" wrapText="1"/>
    </xf>
    <xf numFmtId="0" fontId="45" fillId="39" borderId="0" xfId="169" applyFont="1" applyFill="1" applyAlignment="1" applyProtection="1">
      <alignment horizontal="center" vertical="center" wrapText="1"/>
    </xf>
    <xf numFmtId="0" fontId="45" fillId="0" borderId="0" xfId="169" applyFont="1" applyAlignment="1" applyProtection="1">
      <alignment horizontal="center" vertical="center"/>
    </xf>
    <xf numFmtId="49" fontId="42" fillId="0" borderId="0" xfId="169" applyNumberFormat="1" applyFont="1" applyAlignment="1" applyProtection="1">
      <alignment horizontal="right" vertical="center"/>
    </xf>
    <xf numFmtId="0" fontId="42" fillId="0" borderId="0" xfId="169" applyFont="1" applyAlignment="1" applyProtection="1">
      <alignment horizontal="right" vertical="center"/>
    </xf>
    <xf numFmtId="0" fontId="51" fillId="42" borderId="23" xfId="169" applyFont="1" applyFill="1" applyBorder="1" applyAlignment="1" applyProtection="1">
      <alignment horizontal="center" vertical="center"/>
    </xf>
    <xf numFmtId="0" fontId="51" fillId="37" borderId="26" xfId="169" applyFont="1" applyFill="1" applyBorder="1" applyAlignment="1" applyProtection="1">
      <alignment horizontal="center" vertical="center"/>
    </xf>
    <xf numFmtId="0" fontId="51" fillId="42" borderId="25" xfId="169" applyFont="1" applyFill="1" applyBorder="1" applyAlignment="1" applyProtection="1">
      <alignment horizontal="center" vertical="center" wrapText="1"/>
    </xf>
    <xf numFmtId="0" fontId="51" fillId="37" borderId="11" xfId="169" applyFont="1" applyFill="1" applyBorder="1" applyAlignment="1" applyProtection="1">
      <alignment horizontal="center" vertical="center"/>
    </xf>
    <xf numFmtId="0" fontId="51" fillId="41" borderId="25" xfId="169" applyFont="1" applyFill="1" applyBorder="1" applyAlignment="1" applyProtection="1">
      <alignment horizontal="center" vertical="center" shrinkToFit="1"/>
    </xf>
    <xf numFmtId="0" fontId="51" fillId="41" borderId="10" xfId="169" applyFont="1" applyFill="1" applyBorder="1" applyAlignment="1" applyProtection="1">
      <alignment horizontal="center" vertical="center" shrinkToFit="1"/>
    </xf>
    <xf numFmtId="0" fontId="51" fillId="41" borderId="10" xfId="102" applyNumberFormat="1" applyFont="1" applyFill="1" applyBorder="1" applyAlignment="1" applyProtection="1">
      <alignment horizontal="center" vertical="center" shrinkToFit="1"/>
    </xf>
    <xf numFmtId="49" fontId="51" fillId="41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69" applyFont="1" applyFill="1" applyBorder="1" applyAlignment="1" applyProtection="1">
      <alignment horizontal="center" vertical="center" shrinkToFit="1"/>
      <protection locked="0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28" xfId="169" applyFont="1" applyFill="1" applyBorder="1" applyAlignment="1" applyProtection="1">
      <alignment horizontal="center" vertical="center" shrinkToFit="1"/>
      <protection locked="0"/>
    </xf>
    <xf numFmtId="177" fontId="52" fillId="33" borderId="28" xfId="102" applyNumberFormat="1" applyFont="1" applyFill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8" xfId="102" applyNumberFormat="1" applyFont="1" applyBorder="1" applyAlignment="1" applyProtection="1">
      <alignment horizontal="center" vertical="center" shrinkToFit="1"/>
      <protection locked="0"/>
    </xf>
    <xf numFmtId="0" fontId="53" fillId="43" borderId="0" xfId="169" applyFont="1" applyFill="1" applyAlignment="1">
      <alignment horizontal="center" vertical="center"/>
    </xf>
    <xf numFmtId="0" fontId="53" fillId="0" borderId="0" xfId="169" applyFont="1" applyAlignment="1">
      <alignment horizontal="center" vertical="center"/>
    </xf>
    <xf numFmtId="176" fontId="51" fillId="41" borderId="10" xfId="102" applyNumberFormat="1" applyFont="1" applyFill="1" applyBorder="1" applyAlignment="1" applyProtection="1">
      <alignment horizontal="center" vertical="center" shrinkToFit="1"/>
    </xf>
    <xf numFmtId="176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1" fillId="42" borderId="35" xfId="169" applyFont="1" applyFill="1" applyBorder="1" applyAlignment="1" applyProtection="1">
      <alignment horizontal="center" vertical="center"/>
    </xf>
    <xf numFmtId="0" fontId="52" fillId="34" borderId="28" xfId="169" applyFont="1" applyFill="1" applyBorder="1" applyAlignment="1" applyProtection="1">
      <alignment horizontal="center" vertical="center"/>
    </xf>
    <xf numFmtId="0" fontId="52" fillId="33" borderId="28" xfId="169" applyFont="1" applyFill="1" applyBorder="1" applyAlignment="1" applyProtection="1">
      <alignment horizontal="center" vertical="center"/>
    </xf>
    <xf numFmtId="0" fontId="48" fillId="37" borderId="10" xfId="169" applyFont="1" applyFill="1" applyBorder="1" applyAlignment="1">
      <alignment horizontal="center" vertical="center"/>
    </xf>
    <xf numFmtId="0" fontId="48" fillId="0" borderId="0" xfId="169" applyFont="1" applyFill="1" applyBorder="1" applyAlignment="1">
      <alignment vertical="center"/>
    </xf>
    <xf numFmtId="0" fontId="43" fillId="0" borderId="0" xfId="169" applyFont="1" applyFill="1" applyBorder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14" fontId="48" fillId="35" borderId="10" xfId="169" applyNumberFormat="1" applyFont="1" applyFill="1" applyBorder="1" applyAlignment="1" applyProtection="1">
      <alignment horizontal="center" vertical="center"/>
      <protection locked="0"/>
    </xf>
    <xf numFmtId="0" fontId="50" fillId="38" borderId="25" xfId="169" applyFont="1" applyFill="1" applyBorder="1" applyAlignment="1" applyProtection="1">
      <alignment horizontal="center" vertical="center"/>
    </xf>
    <xf numFmtId="0" fontId="50" fillId="38" borderId="27" xfId="169" applyFont="1" applyFill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50" fillId="0" borderId="0" xfId="169" applyFont="1" applyFill="1" applyBorder="1" applyAlignment="1" applyProtection="1">
      <alignment horizontal="center" vertical="center"/>
    </xf>
    <xf numFmtId="0" fontId="50" fillId="0" borderId="0" xfId="169" applyFont="1" applyFill="1" applyBorder="1" applyAlignment="1" applyProtection="1">
      <alignment horizontal="center" vertical="center" wrapText="1"/>
    </xf>
    <xf numFmtId="0" fontId="56" fillId="0" borderId="0" xfId="169" applyFont="1" applyFill="1" applyBorder="1" applyAlignment="1">
      <alignment vertical="center" wrapText="1"/>
    </xf>
    <xf numFmtId="0" fontId="56" fillId="0" borderId="0" xfId="169" applyFont="1" applyFill="1" applyBorder="1" applyAlignment="1" applyProtection="1">
      <alignment vertical="center" wrapText="1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0" fontId="53" fillId="0" borderId="0" xfId="169" applyFont="1" applyFill="1" applyAlignment="1">
      <alignment horizontal="center" vertical="center"/>
    </xf>
    <xf numFmtId="0" fontId="47" fillId="0" borderId="0" xfId="169" applyFont="1" applyFill="1" applyBorder="1" applyAlignment="1" applyProtection="1">
      <alignment horizontal="center" vertical="center"/>
    </xf>
    <xf numFmtId="38" fontId="51" fillId="41" borderId="10" xfId="177" applyFont="1" applyFill="1" applyBorder="1" applyAlignment="1" applyProtection="1">
      <alignment horizontal="center" vertical="center" shrinkToFit="1"/>
    </xf>
    <xf numFmtId="38" fontId="52" fillId="0" borderId="10" xfId="177" applyFont="1" applyBorder="1" applyAlignment="1" applyProtection="1">
      <alignment horizontal="center" vertical="center" shrinkToFit="1"/>
      <protection locked="0"/>
    </xf>
    <xf numFmtId="0" fontId="51" fillId="37" borderId="24" xfId="169" applyFont="1" applyFill="1" applyBorder="1" applyAlignment="1" applyProtection="1">
      <alignment horizontal="center" vertical="center"/>
    </xf>
    <xf numFmtId="0" fontId="51" fillId="36" borderId="24" xfId="169" applyFont="1" applyFill="1" applyBorder="1" applyAlignment="1" applyProtection="1">
      <alignment horizontal="center" vertical="center"/>
    </xf>
    <xf numFmtId="0" fontId="51" fillId="36" borderId="10" xfId="169" applyFont="1" applyFill="1" applyBorder="1" applyAlignment="1" applyProtection="1">
      <alignment horizontal="center" vertical="center"/>
    </xf>
    <xf numFmtId="0" fontId="51" fillId="37" borderId="10" xfId="169" applyFont="1" applyFill="1" applyBorder="1" applyAlignment="1" applyProtection="1">
      <alignment horizontal="center" vertical="center"/>
    </xf>
    <xf numFmtId="0" fontId="42" fillId="45" borderId="0" xfId="169" applyFont="1" applyFill="1" applyAlignment="1">
      <alignment vertical="center"/>
    </xf>
    <xf numFmtId="0" fontId="42" fillId="45" borderId="0" xfId="169" applyFont="1" applyFill="1" applyAlignment="1">
      <alignment horizontal="right" vertical="center"/>
    </xf>
    <xf numFmtId="176" fontId="52" fillId="0" borderId="28" xfId="102" applyNumberFormat="1" applyFont="1" applyBorder="1" applyAlignment="1" applyProtection="1">
      <alignment horizontal="center" vertical="center" shrinkToFit="1"/>
      <protection locked="0"/>
    </xf>
    <xf numFmtId="38" fontId="52" fillId="0" borderId="28" xfId="177" applyFont="1" applyBorder="1" applyAlignment="1" applyProtection="1">
      <alignment horizontal="center" vertical="center" shrinkToFit="1"/>
      <protection locked="0"/>
    </xf>
    <xf numFmtId="0" fontId="45" fillId="0" borderId="0" xfId="0" applyFont="1" applyFill="1" applyAlignment="1" applyProtection="1">
      <alignment horizontal="center" vertical="center" wrapText="1"/>
    </xf>
    <xf numFmtId="0" fontId="52" fillId="35" borderId="32" xfId="169" applyFont="1" applyFill="1" applyBorder="1" applyAlignment="1" applyProtection="1">
      <alignment horizontal="center" vertical="center"/>
    </xf>
    <xf numFmtId="0" fontId="51" fillId="41" borderId="11" xfId="102" applyNumberFormat="1" applyFont="1" applyFill="1" applyBorder="1" applyAlignment="1" applyProtection="1">
      <alignment horizontal="left" vertical="center" shrinkToFit="1"/>
    </xf>
    <xf numFmtId="0" fontId="52" fillId="0" borderId="11" xfId="102" applyNumberFormat="1" applyFont="1" applyBorder="1" applyAlignment="1" applyProtection="1">
      <alignment horizontal="left" vertical="center" shrinkToFit="1"/>
      <protection locked="0"/>
    </xf>
    <xf numFmtId="0" fontId="52" fillId="0" borderId="32" xfId="102" applyNumberFormat="1" applyFont="1" applyBorder="1" applyAlignment="1" applyProtection="1">
      <alignment horizontal="left" vertical="center" shrinkToFit="1"/>
      <protection locked="0"/>
    </xf>
    <xf numFmtId="0" fontId="45" fillId="0" borderId="10" xfId="169" applyFont="1" applyBorder="1" applyAlignment="1" applyProtection="1">
      <alignment horizontal="center" vertical="center"/>
    </xf>
    <xf numFmtId="0" fontId="45" fillId="39" borderId="10" xfId="0" applyFont="1" applyFill="1" applyBorder="1" applyAlignment="1" applyProtection="1">
      <alignment horizontal="center" vertical="center" wrapText="1"/>
    </xf>
    <xf numFmtId="0" fontId="53" fillId="43" borderId="0" xfId="169" applyFont="1" applyFill="1" applyAlignment="1">
      <alignment horizontal="center" vertical="center" wrapTex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0" fontId="57" fillId="0" borderId="0" xfId="169" applyFont="1">
      <alignment vertical="center"/>
    </xf>
    <xf numFmtId="2" fontId="51" fillId="41" borderId="10" xfId="102" quotePrefix="1" applyNumberFormat="1" applyFont="1" applyFill="1" applyBorder="1" applyAlignment="1" applyProtection="1">
      <alignment horizontal="center" vertical="center" shrinkToFit="1"/>
    </xf>
    <xf numFmtId="2" fontId="51" fillId="41" borderId="10" xfId="102" applyNumberFormat="1" applyFont="1" applyFill="1" applyBorder="1" applyAlignment="1" applyProtection="1">
      <alignment horizontal="center" vertical="center" shrinkToFit="1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8" xfId="102" quotePrefix="1" applyNumberFormat="1" applyFont="1" applyFill="1" applyBorder="1" applyAlignment="1" applyProtection="1">
      <alignment horizontal="center" vertical="center" shrinkToFit="1"/>
    </xf>
    <xf numFmtId="179" fontId="51" fillId="41" borderId="10" xfId="102" applyNumberFormat="1" applyFont="1" applyFill="1" applyBorder="1" applyAlignment="1" applyProtection="1">
      <alignment horizontal="center" vertical="center" shrinkToFit="1"/>
    </xf>
    <xf numFmtId="179" fontId="52" fillId="0" borderId="10" xfId="102" applyNumberFormat="1" applyFont="1" applyBorder="1" applyAlignment="1" applyProtection="1">
      <alignment horizontal="center" vertical="center" shrinkToFit="1"/>
      <protection locked="0"/>
    </xf>
    <xf numFmtId="179" fontId="52" fillId="0" borderId="28" xfId="102" applyNumberFormat="1" applyFont="1" applyBorder="1" applyAlignment="1" applyProtection="1">
      <alignment horizontal="center" vertical="center" shrinkToFit="1"/>
      <protection locked="0"/>
    </xf>
    <xf numFmtId="0" fontId="59" fillId="0" borderId="0" xfId="0" applyFont="1">
      <alignment vertical="center"/>
    </xf>
    <xf numFmtId="0" fontId="0" fillId="0" borderId="40" xfId="0" applyBorder="1">
      <alignment vertical="center"/>
    </xf>
    <xf numFmtId="0" fontId="32" fillId="0" borderId="10" xfId="0" applyFont="1" applyBorder="1">
      <alignment vertical="center"/>
    </xf>
    <xf numFmtId="0" fontId="58" fillId="37" borderId="10" xfId="178" applyFill="1" applyBorder="1" applyAlignment="1" applyProtection="1">
      <alignment vertical="center" wrapText="1"/>
    </xf>
    <xf numFmtId="0" fontId="32" fillId="37" borderId="10" xfId="0" applyFont="1" applyFill="1" applyBorder="1">
      <alignment vertical="center"/>
    </xf>
    <xf numFmtId="0" fontId="45" fillId="39" borderId="10" xfId="169" applyFont="1" applyFill="1" applyBorder="1" applyAlignment="1" applyProtection="1">
      <alignment horizontal="center" vertical="center" wrapText="1"/>
    </xf>
    <xf numFmtId="0" fontId="45" fillId="0" borderId="10" xfId="0" applyFont="1" applyBorder="1" applyAlignment="1" applyProtection="1">
      <alignment horizontal="center" vertical="center"/>
    </xf>
    <xf numFmtId="0" fontId="45" fillId="39" borderId="12" xfId="0" applyFont="1" applyFill="1" applyBorder="1" applyAlignment="1" applyProtection="1">
      <alignment horizontal="center" vertical="center" wrapText="1"/>
    </xf>
    <xf numFmtId="0" fontId="45" fillId="0" borderId="12" xfId="169" applyFont="1" applyBorder="1" applyAlignment="1" applyProtection="1">
      <alignment horizontal="center" vertical="center"/>
    </xf>
    <xf numFmtId="0" fontId="51" fillId="37" borderId="42" xfId="169" applyFont="1" applyFill="1" applyBorder="1" applyAlignment="1">
      <alignment horizontal="center" vertical="center"/>
    </xf>
    <xf numFmtId="0" fontId="51" fillId="37" borderId="43" xfId="169" applyFont="1" applyFill="1" applyBorder="1" applyAlignment="1">
      <alignment horizontal="center" vertical="center"/>
    </xf>
    <xf numFmtId="0" fontId="52" fillId="33" borderId="44" xfId="169" applyFont="1" applyFill="1" applyBorder="1" applyAlignment="1">
      <alignment horizontal="center" vertical="center"/>
    </xf>
    <xf numFmtId="0" fontId="51" fillId="41" borderId="43" xfId="102" applyNumberFormat="1" applyFont="1" applyFill="1" applyBorder="1" applyAlignment="1" applyProtection="1">
      <alignment horizontal="left" vertical="center" shrinkToFit="1"/>
    </xf>
    <xf numFmtId="178" fontId="51" fillId="33" borderId="43" xfId="169" applyNumberFormat="1" applyFont="1" applyFill="1" applyBorder="1" applyAlignment="1">
      <alignment horizontal="center" vertical="center"/>
    </xf>
    <xf numFmtId="178" fontId="51" fillId="33" borderId="44" xfId="169" applyNumberFormat="1" applyFont="1" applyFill="1" applyBorder="1" applyAlignment="1">
      <alignment horizontal="center" vertical="center"/>
    </xf>
    <xf numFmtId="0" fontId="52" fillId="37" borderId="10" xfId="0" applyFont="1" applyFill="1" applyBorder="1" applyAlignment="1" applyProtection="1">
      <alignment horizontal="center" vertical="center" wrapText="1"/>
    </xf>
    <xf numFmtId="0" fontId="47" fillId="0" borderId="0" xfId="169" applyFont="1" applyFill="1" applyBorder="1" applyAlignment="1" applyProtection="1">
      <alignment horizontal="center" vertical="center"/>
    </xf>
    <xf numFmtId="0" fontId="52" fillId="37" borderId="10" xfId="0" applyFont="1" applyFill="1" applyBorder="1" applyAlignment="1" applyProtection="1">
      <alignment horizontal="center" vertical="center" wrapText="1"/>
    </xf>
    <xf numFmtId="0" fontId="52" fillId="0" borderId="25" xfId="169" applyFont="1" applyBorder="1" applyAlignment="1" applyProtection="1">
      <alignment horizontal="center" vertical="center" shrinkToFit="1"/>
    </xf>
    <xf numFmtId="0" fontId="52" fillId="33" borderId="10" xfId="169" applyFont="1" applyFill="1" applyBorder="1" applyAlignment="1" applyProtection="1">
      <alignment horizontal="center" vertical="center" shrinkToFit="1"/>
    </xf>
    <xf numFmtId="0" fontId="52" fillId="0" borderId="27" xfId="169" applyFont="1" applyBorder="1" applyAlignment="1" applyProtection="1">
      <alignment horizontal="center" vertical="center" shrinkToFit="1"/>
    </xf>
    <xf numFmtId="0" fontId="52" fillId="33" borderId="28" xfId="169" applyFont="1" applyFill="1" applyBorder="1" applyAlignment="1" applyProtection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176" fontId="52" fillId="33" borderId="10" xfId="102" applyNumberFormat="1" applyFont="1" applyFill="1" applyBorder="1" applyAlignment="1" applyProtection="1">
      <alignment horizontal="center" vertical="center" shrinkToFit="1"/>
    </xf>
    <xf numFmtId="176" fontId="52" fillId="33" borderId="28" xfId="102" applyNumberFormat="1" applyFont="1" applyFill="1" applyBorder="1" applyAlignment="1" applyProtection="1">
      <alignment horizontal="center" vertical="center" shrinkToFit="1"/>
    </xf>
    <xf numFmtId="176" fontId="52" fillId="33" borderId="10" xfId="102" quotePrefix="1" applyNumberFormat="1" applyFont="1" applyFill="1" applyBorder="1" applyAlignment="1" applyProtection="1">
      <alignment horizontal="center" vertical="center" shrinkToFit="1"/>
    </xf>
    <xf numFmtId="176" fontId="52" fillId="33" borderId="28" xfId="102" quotePrefix="1" applyNumberFormat="1" applyFont="1" applyFill="1" applyBorder="1" applyAlignment="1" applyProtection="1">
      <alignment horizontal="center" vertical="center" shrinkToFit="1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0" fontId="49" fillId="0" borderId="0" xfId="169" applyFont="1" applyAlignment="1" applyProtection="1">
      <alignment horizontal="center" vertical="center"/>
    </xf>
    <xf numFmtId="14" fontId="49" fillId="0" borderId="0" xfId="169" applyNumberFormat="1" applyFont="1" applyAlignment="1" applyProtection="1">
      <alignment horizontal="center" vertical="center"/>
    </xf>
    <xf numFmtId="0" fontId="54" fillId="0" borderId="11" xfId="169" applyFont="1" applyBorder="1" applyAlignment="1" applyProtection="1">
      <alignment horizontal="center" vertical="center" wrapText="1" shrinkToFit="1"/>
    </xf>
    <xf numFmtId="0" fontId="48" fillId="0" borderId="0" xfId="169" applyFont="1" applyFill="1" applyBorder="1" applyAlignment="1" applyProtection="1">
      <alignment vertical="center"/>
    </xf>
    <xf numFmtId="0" fontId="43" fillId="0" borderId="0" xfId="169" applyFont="1" applyAlignment="1" applyProtection="1">
      <alignment vertical="top"/>
    </xf>
    <xf numFmtId="0" fontId="48" fillId="35" borderId="10" xfId="169" applyFont="1" applyFill="1" applyBorder="1" applyAlignment="1" applyProtection="1">
      <alignment horizontal="center" vertical="center"/>
    </xf>
    <xf numFmtId="14" fontId="48" fillId="35" borderId="10" xfId="169" applyNumberFormat="1" applyFont="1" applyFill="1" applyBorder="1" applyAlignment="1" applyProtection="1">
      <alignment horizontal="center" vertical="center"/>
    </xf>
    <xf numFmtId="0" fontId="43" fillId="0" borderId="0" xfId="169" applyFont="1" applyFill="1" applyBorder="1" applyAlignment="1" applyProtection="1">
      <alignment vertical="top"/>
    </xf>
    <xf numFmtId="0" fontId="57" fillId="0" borderId="0" xfId="169" applyFont="1" applyProtection="1">
      <alignment vertical="center"/>
    </xf>
    <xf numFmtId="0" fontId="48" fillId="37" borderId="10" xfId="169" applyFont="1" applyFill="1" applyBorder="1" applyAlignment="1" applyProtection="1">
      <alignment horizontal="center" vertical="center"/>
    </xf>
    <xf numFmtId="0" fontId="44" fillId="0" borderId="0" xfId="169" applyFont="1" applyFill="1" applyBorder="1" applyAlignment="1" applyProtection="1">
      <alignment vertical="center"/>
    </xf>
    <xf numFmtId="0" fontId="44" fillId="0" borderId="0" xfId="169" applyFont="1" applyBorder="1" applyAlignment="1" applyProtection="1">
      <alignment horizontal="center" vertical="center"/>
    </xf>
    <xf numFmtId="0" fontId="51" fillId="37" borderId="42" xfId="169" applyFont="1" applyFill="1" applyBorder="1" applyAlignment="1" applyProtection="1">
      <alignment horizontal="center" vertical="center"/>
    </xf>
    <xf numFmtId="0" fontId="51" fillId="37" borderId="43" xfId="169" applyFont="1" applyFill="1" applyBorder="1" applyAlignment="1" applyProtection="1">
      <alignment horizontal="center" vertical="center"/>
    </xf>
    <xf numFmtId="0" fontId="52" fillId="33" borderId="44" xfId="169" applyFont="1" applyFill="1" applyBorder="1" applyAlignment="1" applyProtection="1">
      <alignment horizontal="center" vertical="center"/>
    </xf>
    <xf numFmtId="0" fontId="52" fillId="0" borderId="10" xfId="169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176" fontId="52" fillId="0" borderId="10" xfId="102" applyNumberFormat="1" applyFont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179" fontId="52" fillId="0" borderId="10" xfId="102" applyNumberFormat="1" applyFont="1" applyBorder="1" applyAlignment="1" applyProtection="1">
      <alignment horizontal="center" vertical="center" shrinkToFit="1"/>
    </xf>
    <xf numFmtId="38" fontId="52" fillId="0" borderId="10" xfId="177" applyFont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left" vertical="center" shrinkToFit="1"/>
    </xf>
    <xf numFmtId="178" fontId="51" fillId="33" borderId="43" xfId="169" applyNumberFormat="1" applyFont="1" applyFill="1" applyBorder="1" applyAlignment="1" applyProtection="1">
      <alignment horizontal="center" vertical="center"/>
    </xf>
    <xf numFmtId="0" fontId="52" fillId="0" borderId="28" xfId="169" applyFont="1" applyFill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</xf>
    <xf numFmtId="176" fontId="52" fillId="0" borderId="28" xfId="102" applyNumberFormat="1" applyFont="1" applyBorder="1" applyAlignment="1" applyProtection="1">
      <alignment horizontal="center" vertical="center" shrinkToFit="1"/>
    </xf>
    <xf numFmtId="0" fontId="52" fillId="0" borderId="28" xfId="102" applyNumberFormat="1" applyFont="1" applyBorder="1" applyAlignment="1" applyProtection="1">
      <alignment horizontal="center" vertical="center" shrinkToFit="1"/>
    </xf>
    <xf numFmtId="179" fontId="52" fillId="0" borderId="28" xfId="102" applyNumberFormat="1" applyFont="1" applyBorder="1" applyAlignment="1" applyProtection="1">
      <alignment horizontal="center" vertical="center" shrinkToFit="1"/>
    </xf>
    <xf numFmtId="38" fontId="52" fillId="0" borderId="28" xfId="177" applyFont="1" applyBorder="1" applyAlignment="1" applyProtection="1">
      <alignment horizontal="center" vertical="center" shrinkToFit="1"/>
    </xf>
    <xf numFmtId="0" fontId="52" fillId="0" borderId="32" xfId="102" applyNumberFormat="1" applyFont="1" applyBorder="1" applyAlignment="1" applyProtection="1">
      <alignment horizontal="left" vertical="center" shrinkToFit="1"/>
    </xf>
    <xf numFmtId="178" fontId="51" fillId="33" borderId="44" xfId="169" applyNumberFormat="1" applyFont="1" applyFill="1" applyBorder="1" applyAlignment="1" applyProtection="1">
      <alignment horizontal="center" vertical="center"/>
    </xf>
    <xf numFmtId="0" fontId="42" fillId="0" borderId="0" xfId="169" applyFont="1" applyAlignment="1" applyProtection="1">
      <alignment horizontal="center" vertical="center"/>
    </xf>
    <xf numFmtId="0" fontId="42" fillId="45" borderId="0" xfId="169" applyFont="1" applyFill="1" applyAlignment="1" applyProtection="1">
      <alignment vertical="center"/>
    </xf>
    <xf numFmtId="0" fontId="42" fillId="45" borderId="0" xfId="169" applyFont="1" applyFill="1" applyAlignment="1" applyProtection="1">
      <alignment horizontal="right" vertical="center"/>
    </xf>
    <xf numFmtId="0" fontId="51" fillId="36" borderId="11" xfId="169" applyFont="1" applyFill="1" applyBorder="1" applyAlignment="1" applyProtection="1">
      <alignment horizontal="center" vertical="center"/>
    </xf>
    <xf numFmtId="0" fontId="51" fillId="36" borderId="12" xfId="169" applyFont="1" applyFill="1" applyBorder="1" applyAlignment="1" applyProtection="1">
      <alignment horizontal="center" vertical="center"/>
    </xf>
    <xf numFmtId="0" fontId="51" fillId="39" borderId="12" xfId="169" applyFont="1" applyFill="1" applyBorder="1" applyAlignment="1" applyProtection="1">
      <alignment horizontal="center" vertical="center"/>
    </xf>
    <xf numFmtId="0" fontId="51" fillId="39" borderId="10" xfId="169" applyFont="1" applyFill="1" applyBorder="1" applyAlignment="1" applyProtection="1">
      <alignment horizontal="center" vertical="center"/>
    </xf>
    <xf numFmtId="0" fontId="46" fillId="44" borderId="11" xfId="169" applyFont="1" applyFill="1" applyBorder="1" applyAlignment="1" applyProtection="1">
      <alignment horizontal="center" vertical="center"/>
    </xf>
    <xf numFmtId="0" fontId="46" fillId="44" borderId="13" xfId="169" applyFont="1" applyFill="1" applyBorder="1" applyAlignment="1" applyProtection="1">
      <alignment horizontal="center" vertical="center"/>
    </xf>
    <xf numFmtId="0" fontId="46" fillId="44" borderId="12" xfId="169" applyFont="1" applyFill="1" applyBorder="1" applyAlignment="1" applyProtection="1">
      <alignment horizontal="center" vertical="center"/>
    </xf>
    <xf numFmtId="0" fontId="47" fillId="40" borderId="37" xfId="169" applyFont="1" applyFill="1" applyBorder="1" applyAlignment="1" applyProtection="1">
      <alignment horizontal="center" vertical="center"/>
    </xf>
    <xf numFmtId="0" fontId="47" fillId="40" borderId="20" xfId="169" applyFont="1" applyFill="1" applyBorder="1" applyAlignment="1" applyProtection="1">
      <alignment horizontal="center" vertical="center"/>
    </xf>
    <xf numFmtId="0" fontId="47" fillId="40" borderId="21" xfId="169" applyFont="1" applyFill="1" applyBorder="1" applyAlignment="1" applyProtection="1">
      <alignment horizontal="center" vertical="center"/>
    </xf>
    <xf numFmtId="0" fontId="47" fillId="0" borderId="0" xfId="169" applyFont="1" applyFill="1" applyBorder="1" applyAlignment="1" applyProtection="1">
      <alignment horizontal="center" vertical="center"/>
    </xf>
    <xf numFmtId="0" fontId="54" fillId="0" borderId="11" xfId="169" applyFont="1" applyFill="1" applyBorder="1" applyAlignment="1" applyProtection="1">
      <alignment horizontal="center" vertical="center"/>
    </xf>
    <xf numFmtId="0" fontId="54" fillId="0" borderId="29" xfId="169" applyFont="1" applyFill="1" applyBorder="1" applyAlignment="1" applyProtection="1">
      <alignment horizontal="center" vertical="center"/>
    </xf>
    <xf numFmtId="0" fontId="54" fillId="0" borderId="19" xfId="169" applyFont="1" applyBorder="1" applyAlignment="1" applyProtection="1">
      <alignment horizontal="left" vertical="center" shrinkToFit="1"/>
    </xf>
    <xf numFmtId="0" fontId="54" fillId="0" borderId="16" xfId="169" applyFont="1" applyBorder="1" applyAlignment="1" applyProtection="1">
      <alignment horizontal="left" vertical="center" shrinkToFit="1"/>
    </xf>
    <xf numFmtId="0" fontId="54" fillId="0" borderId="18" xfId="169" applyFont="1" applyBorder="1" applyAlignment="1" applyProtection="1">
      <alignment horizontal="left" vertical="center" shrinkToFit="1"/>
    </xf>
    <xf numFmtId="0" fontId="54" fillId="0" borderId="12" xfId="169" applyFont="1" applyBorder="1" applyAlignment="1" applyProtection="1">
      <alignment horizontal="left" vertical="center" shrinkToFit="1"/>
    </xf>
    <xf numFmtId="0" fontId="56" fillId="0" borderId="36" xfId="169" applyFont="1" applyBorder="1" applyAlignment="1" applyProtection="1">
      <alignment horizontal="left" vertical="center" wrapText="1"/>
    </xf>
    <xf numFmtId="0" fontId="56" fillId="0" borderId="22" xfId="169" applyFont="1" applyBorder="1" applyAlignment="1" applyProtection="1">
      <alignment horizontal="left" vertical="center" wrapText="1"/>
    </xf>
    <xf numFmtId="0" fontId="50" fillId="0" borderId="10" xfId="169" applyFont="1" applyBorder="1" applyAlignment="1" applyProtection="1">
      <alignment horizontal="left" vertical="top" wrapText="1"/>
    </xf>
    <xf numFmtId="0" fontId="56" fillId="0" borderId="36" xfId="169" applyFont="1" applyBorder="1" applyAlignment="1" applyProtection="1">
      <alignment vertical="center" wrapText="1"/>
    </xf>
    <xf numFmtId="0" fontId="56" fillId="0" borderId="22" xfId="169" applyFont="1" applyBorder="1" applyAlignment="1" applyProtection="1">
      <alignment vertical="center" wrapText="1"/>
    </xf>
    <xf numFmtId="0" fontId="56" fillId="0" borderId="38" xfId="169" applyFont="1" applyFill="1" applyBorder="1" applyAlignment="1" applyProtection="1">
      <alignment vertical="center" wrapText="1"/>
    </xf>
    <xf numFmtId="0" fontId="56" fillId="0" borderId="39" xfId="169" applyFont="1" applyFill="1" applyBorder="1" applyAlignment="1" applyProtection="1">
      <alignment vertical="center" wrapText="1"/>
    </xf>
    <xf numFmtId="0" fontId="51" fillId="36" borderId="26" xfId="169" applyFont="1" applyFill="1" applyBorder="1" applyAlignment="1" applyProtection="1">
      <alignment horizontal="center" vertical="center"/>
    </xf>
    <xf numFmtId="0" fontId="51" fillId="36" borderId="34" xfId="169" applyFont="1" applyFill="1" applyBorder="1" applyAlignment="1" applyProtection="1">
      <alignment horizontal="center" vertical="center"/>
    </xf>
    <xf numFmtId="0" fontId="52" fillId="37" borderId="14" xfId="0" applyFont="1" applyFill="1" applyBorder="1" applyAlignment="1" applyProtection="1">
      <alignment horizontal="center" vertical="center" wrapText="1"/>
    </xf>
    <xf numFmtId="0" fontId="52" fillId="37" borderId="10" xfId="0" applyFont="1" applyFill="1" applyBorder="1" applyAlignment="1" applyProtection="1">
      <alignment horizontal="center" vertical="center" wrapText="1"/>
    </xf>
    <xf numFmtId="0" fontId="52" fillId="0" borderId="30" xfId="169" applyFont="1" applyBorder="1" applyAlignment="1" applyProtection="1">
      <alignment horizontal="center" vertical="center"/>
    </xf>
    <xf numFmtId="0" fontId="52" fillId="0" borderId="31" xfId="169" applyFont="1" applyBorder="1" applyAlignment="1" applyProtection="1">
      <alignment horizontal="center" vertical="center"/>
    </xf>
    <xf numFmtId="0" fontId="52" fillId="36" borderId="17" xfId="169" applyFont="1" applyFill="1" applyBorder="1" applyAlignment="1" applyProtection="1">
      <alignment horizontal="center" vertical="center" wrapText="1"/>
    </xf>
    <xf numFmtId="0" fontId="52" fillId="36" borderId="17" xfId="169" applyFont="1" applyFill="1" applyBorder="1" applyAlignment="1" applyProtection="1">
      <alignment horizontal="center" vertical="center"/>
    </xf>
    <xf numFmtId="0" fontId="52" fillId="36" borderId="14" xfId="169" applyFont="1" applyFill="1" applyBorder="1" applyAlignment="1" applyProtection="1">
      <alignment horizontal="center" vertical="center"/>
    </xf>
    <xf numFmtId="0" fontId="52" fillId="37" borderId="33" xfId="0" applyFont="1" applyFill="1" applyBorder="1" applyAlignment="1" applyProtection="1">
      <alignment horizontal="center" vertical="center" wrapText="1"/>
    </xf>
    <xf numFmtId="0" fontId="52" fillId="37" borderId="17" xfId="0" applyFont="1" applyFill="1" applyBorder="1" applyAlignment="1" applyProtection="1">
      <alignment horizontal="center" vertical="center"/>
    </xf>
    <xf numFmtId="0" fontId="52" fillId="37" borderId="14" xfId="0" applyFont="1" applyFill="1" applyBorder="1" applyAlignment="1" applyProtection="1">
      <alignment horizontal="center" vertical="center"/>
    </xf>
    <xf numFmtId="0" fontId="51" fillId="36" borderId="33" xfId="169" applyFont="1" applyFill="1" applyBorder="1" applyAlignment="1" applyProtection="1">
      <alignment horizontal="center" vertical="center"/>
    </xf>
    <xf numFmtId="0" fontId="51" fillId="36" borderId="14" xfId="169" applyFont="1" applyFill="1" applyBorder="1" applyAlignment="1" applyProtection="1">
      <alignment horizontal="center" vertical="center"/>
    </xf>
    <xf numFmtId="0" fontId="52" fillId="37" borderId="17" xfId="0" applyFont="1" applyFill="1" applyBorder="1" applyAlignment="1" applyProtection="1">
      <alignment horizontal="center" vertical="center" wrapText="1"/>
    </xf>
    <xf numFmtId="0" fontId="52" fillId="37" borderId="36" xfId="0" applyFont="1" applyFill="1" applyBorder="1" applyAlignment="1" applyProtection="1">
      <alignment horizontal="center" vertical="center" wrapText="1"/>
    </xf>
    <xf numFmtId="0" fontId="52" fillId="37" borderId="15" xfId="0" applyFont="1" applyFill="1" applyBorder="1" applyAlignment="1" applyProtection="1">
      <alignment horizontal="center" vertical="center" wrapText="1"/>
    </xf>
    <xf numFmtId="0" fontId="52" fillId="37" borderId="45" xfId="0" applyFont="1" applyFill="1" applyBorder="1" applyAlignment="1" applyProtection="1">
      <alignment horizontal="center" vertical="center" wrapText="1"/>
    </xf>
    <xf numFmtId="0" fontId="52" fillId="37" borderId="46" xfId="0" applyFont="1" applyFill="1" applyBorder="1" applyAlignment="1" applyProtection="1">
      <alignment horizontal="center" vertical="center" wrapText="1"/>
    </xf>
    <xf numFmtId="0" fontId="51" fillId="0" borderId="12" xfId="169" applyFont="1" applyBorder="1" applyAlignment="1" applyProtection="1">
      <alignment horizontal="center" vertical="center" wrapText="1"/>
    </xf>
    <xf numFmtId="0" fontId="51" fillId="0" borderId="12" xfId="169" applyFont="1" applyBorder="1" applyAlignment="1" applyProtection="1">
      <alignment horizontal="center" vertical="center"/>
    </xf>
    <xf numFmtId="0" fontId="51" fillId="0" borderId="10" xfId="169" applyFont="1" applyBorder="1" applyAlignment="1" applyProtection="1">
      <alignment horizontal="center" vertical="center" wrapText="1"/>
    </xf>
    <xf numFmtId="0" fontId="51" fillId="0" borderId="10" xfId="169" applyFont="1" applyBorder="1" applyAlignment="1" applyProtection="1">
      <alignment horizontal="center" vertical="center"/>
    </xf>
    <xf numFmtId="0" fontId="54" fillId="0" borderId="19" xfId="169" applyFont="1" applyBorder="1" applyAlignment="1" applyProtection="1">
      <alignment horizontal="left" vertical="center" shrinkToFit="1"/>
      <protection locked="0"/>
    </xf>
    <xf numFmtId="0" fontId="54" fillId="0" borderId="16" xfId="169" applyFont="1" applyBorder="1" applyAlignment="1" applyProtection="1">
      <alignment horizontal="left" vertical="center" shrinkToFit="1"/>
      <protection locked="0"/>
    </xf>
    <xf numFmtId="0" fontId="54" fillId="0" borderId="18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50" fillId="0" borderId="10" xfId="169" applyFont="1" applyBorder="1" applyAlignment="1">
      <alignment horizontal="left" vertical="top" wrapText="1"/>
    </xf>
    <xf numFmtId="0" fontId="52" fillId="37" borderId="17" xfId="0" applyFont="1" applyFill="1" applyBorder="1" applyAlignment="1">
      <alignment horizontal="center" vertical="center" wrapText="1"/>
    </xf>
    <xf numFmtId="0" fontId="52" fillId="37" borderId="14" xfId="0" applyFont="1" applyFill="1" applyBorder="1" applyAlignment="1">
      <alignment horizontal="center" vertical="center" wrapText="1"/>
    </xf>
    <xf numFmtId="0" fontId="52" fillId="37" borderId="36" xfId="0" applyFont="1" applyFill="1" applyBorder="1" applyAlignment="1">
      <alignment horizontal="center" vertical="center" wrapText="1"/>
    </xf>
    <xf numFmtId="0" fontId="52" fillId="37" borderId="15" xfId="0" applyFont="1" applyFill="1" applyBorder="1" applyAlignment="1">
      <alignment horizontal="center" vertical="center" wrapText="1"/>
    </xf>
    <xf numFmtId="0" fontId="56" fillId="0" borderId="36" xfId="169" applyFont="1" applyBorder="1" applyAlignment="1">
      <alignment horizontal="left" vertical="center" wrapText="1"/>
    </xf>
    <xf numFmtId="0" fontId="56" fillId="0" borderId="22" xfId="169" applyFont="1" applyBorder="1" applyAlignment="1">
      <alignment horizontal="left" vertical="center" wrapText="1"/>
    </xf>
    <xf numFmtId="0" fontId="52" fillId="37" borderId="45" xfId="0" applyFont="1" applyFill="1" applyBorder="1" applyAlignment="1">
      <alignment horizontal="center" vertical="center" wrapText="1"/>
    </xf>
    <xf numFmtId="0" fontId="52" fillId="37" borderId="46" xfId="0" applyFont="1" applyFill="1" applyBorder="1" applyAlignment="1">
      <alignment horizontal="center" vertical="center" wrapText="1"/>
    </xf>
    <xf numFmtId="0" fontId="51" fillId="0" borderId="12" xfId="169" applyFont="1" applyBorder="1" applyAlignment="1">
      <alignment horizontal="center" vertical="center" wrapText="1"/>
    </xf>
    <xf numFmtId="0" fontId="51" fillId="0" borderId="12" xfId="169" applyFont="1" applyBorder="1" applyAlignment="1">
      <alignment horizontal="center" vertical="center"/>
    </xf>
    <xf numFmtId="0" fontId="51" fillId="0" borderId="10" xfId="169" applyFont="1" applyBorder="1" applyAlignment="1">
      <alignment horizontal="center" vertical="center" wrapText="1"/>
    </xf>
    <xf numFmtId="0" fontId="51" fillId="0" borderId="10" xfId="169" applyFont="1" applyBorder="1" applyAlignment="1">
      <alignment horizontal="center" vertical="center"/>
    </xf>
    <xf numFmtId="0" fontId="32" fillId="0" borderId="41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60" fillId="37" borderId="41" xfId="0" applyFont="1" applyFill="1" applyBorder="1" applyAlignment="1">
      <alignment vertical="top" wrapText="1"/>
    </xf>
    <xf numFmtId="0" fontId="60" fillId="37" borderId="17" xfId="0" applyFont="1" applyFill="1" applyBorder="1" applyAlignment="1">
      <alignment vertical="top" wrapText="1"/>
    </xf>
    <xf numFmtId="0" fontId="60" fillId="37" borderId="14" xfId="0" applyFont="1" applyFill="1" applyBorder="1" applyAlignment="1">
      <alignment vertical="top" wrapText="1"/>
    </xf>
  </cellXfs>
  <cellStyles count="179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8" builtinId="8"/>
    <cellStyle name="ハイパーリンク 2" xfId="95" xr:uid="{00000000-0005-0000-0000-00004F000000}"/>
    <cellStyle name="ハイパーリンク 3" xfId="96" xr:uid="{00000000-0005-0000-0000-00005000000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7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良い" xfId="6" builtinId="26" customBuiltin="1"/>
    <cellStyle name="良い 2" xfId="176" xr:uid="{00000000-0005-0000-0000-0000B2000000}"/>
  </cellStyles>
  <dxfs count="30"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9999FF"/>
      <color rgb="FFCC66FF"/>
      <color rgb="FF00CC66"/>
      <color rgb="FF33CC33"/>
      <color rgb="FFFFCCFF"/>
      <color rgb="FFFF9966"/>
      <color rgb="FFFFCC99"/>
      <color rgb="FFFF66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282967</xdr:colOff>
      <xdr:row>1</xdr:row>
      <xdr:rowOff>1035688</xdr:rowOff>
    </xdr:from>
    <xdr:to>
      <xdr:col>14</xdr:col>
      <xdr:colOff>3896</xdr:colOff>
      <xdr:row>3</xdr:row>
      <xdr:rowOff>1168358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5819BFF-EBEE-4CCC-A5CD-633123EB0901}"/>
            </a:ext>
          </a:extLst>
        </xdr:cNvPr>
        <xdr:cNvGrpSpPr/>
      </xdr:nvGrpSpPr>
      <xdr:grpSpPr>
        <a:xfrm>
          <a:off x="25646681" y="1498331"/>
          <a:ext cx="6361215" cy="2908527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9890F1F2-5BFB-4608-9CEA-72061E8BDBA0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F2D87D1-1E35-4CDD-82F8-DD3A72BA02FE}"/>
              </a:ext>
            </a:extLst>
          </xdr:cNvPr>
          <xdr:cNvGrpSpPr/>
        </xdr:nvGrpSpPr>
        <xdr:grpSpPr>
          <a:xfrm>
            <a:off x="25431454" y="849725"/>
            <a:ext cx="5307532" cy="514041"/>
            <a:chOff x="20809325" y="530440"/>
            <a:chExt cx="2485742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1FEE50F8-F7BE-4BFD-A1AF-03EEAB46ED02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D19D61A7-CB94-4841-8DEF-1661B226B2C6}"/>
                </a:ext>
              </a:extLst>
            </xdr:cNvPr>
            <xdr:cNvSpPr/>
          </xdr:nvSpPr>
          <xdr:spPr>
            <a:xfrm>
              <a:off x="21761824" y="530440"/>
              <a:ext cx="153324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678984E0-D70E-44EF-961D-C4193F38123B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F944D95D-F5FC-4920-80DF-1CC59D7C875F}"/>
              </a:ext>
            </a:extLst>
          </xdr:cNvPr>
          <xdr:cNvGrpSpPr/>
        </xdr:nvGrpSpPr>
        <xdr:grpSpPr>
          <a:xfrm>
            <a:off x="25407429" y="1584070"/>
            <a:ext cx="5405104" cy="514041"/>
            <a:chOff x="20809325" y="530440"/>
            <a:chExt cx="2531284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0BED551-730C-4D6D-951D-4074770B48DC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06F3332F-1F29-40BC-8543-605B25A4985D}"/>
                </a:ext>
              </a:extLst>
            </xdr:cNvPr>
            <xdr:cNvSpPr/>
          </xdr:nvSpPr>
          <xdr:spPr>
            <a:xfrm>
              <a:off x="21761822" y="530440"/>
              <a:ext cx="157878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4C20480E-CCF6-4C86-8E0C-ABAE7EE3938F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AF9C0E8F-27D3-41ED-8FB0-B42663CC1202}"/>
              </a:ext>
            </a:extLst>
          </xdr:cNvPr>
          <xdr:cNvGrpSpPr/>
        </xdr:nvGrpSpPr>
        <xdr:grpSpPr>
          <a:xfrm>
            <a:off x="25407435" y="2326559"/>
            <a:ext cx="5458295" cy="513770"/>
            <a:chOff x="20809325" y="534306"/>
            <a:chExt cx="2556246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B31FC911-5A0E-44AA-A9C2-3FCA41AFFFB8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F7EE4AF2-D8C6-41E6-B1DE-1B9EA4D36FDF}"/>
                </a:ext>
              </a:extLst>
            </xdr:cNvPr>
            <xdr:cNvSpPr/>
          </xdr:nvSpPr>
          <xdr:spPr>
            <a:xfrm>
              <a:off x="21761820" y="534306"/>
              <a:ext cx="160375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性能値が基準を満たしていない。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4D3463CB-E9D0-4D5C-8237-12D0ED61795D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1791515</xdr:colOff>
      <xdr:row>1</xdr:row>
      <xdr:rowOff>1037919</xdr:rowOff>
    </xdr:from>
    <xdr:to>
      <xdr:col>5</xdr:col>
      <xdr:colOff>0</xdr:colOff>
      <xdr:row>4</xdr:row>
      <xdr:rowOff>0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2EC17A25-5FD2-490D-9358-FA7E09AD9FC0}"/>
            </a:ext>
          </a:extLst>
        </xdr:cNvPr>
        <xdr:cNvSpPr/>
      </xdr:nvSpPr>
      <xdr:spPr>
        <a:xfrm>
          <a:off x="4960742" y="1505510"/>
          <a:ext cx="5222349" cy="2754763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製造事業者名：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法人格込みで会社名入力してください。</a:t>
          </a: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製造事業者名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会社名フリガナを入力してください。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法人格不要です。</a:t>
          </a: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申請年月日：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SII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へメール申請した日付を入力してください。</a:t>
          </a:r>
        </a:p>
      </xdr:txBody>
    </xdr:sp>
    <xdr:clientData/>
  </xdr:twoCellAnchor>
  <xdr:twoCellAnchor>
    <xdr:from>
      <xdr:col>9</xdr:col>
      <xdr:colOff>796636</xdr:colOff>
      <xdr:row>1</xdr:row>
      <xdr:rowOff>1234787</xdr:rowOff>
    </xdr:from>
    <xdr:to>
      <xdr:col>11</xdr:col>
      <xdr:colOff>1336964</xdr:colOff>
      <xdr:row>4</xdr:row>
      <xdr:rowOff>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6AF258E9-94C7-4BEB-818C-E7D42601ED4E}"/>
            </a:ext>
          </a:extLst>
        </xdr:cNvPr>
        <xdr:cNvSpPr/>
      </xdr:nvSpPr>
      <xdr:spPr>
        <a:xfrm>
          <a:off x="20712545" y="1702378"/>
          <a:ext cx="5216237" cy="2557895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エラー表示欄：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入力内容に不備があった場合、自動で表示されます。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表示された場合は、表示内容の通りに修正してください。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2202872</xdr:colOff>
      <xdr:row>12</xdr:row>
      <xdr:rowOff>346363</xdr:rowOff>
    </xdr:from>
    <xdr:to>
      <xdr:col>4</xdr:col>
      <xdr:colOff>0</xdr:colOff>
      <xdr:row>18</xdr:row>
      <xdr:rowOff>4328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4BA9DA32-0CCA-4F1D-A3ED-C6A0E2D8BE69}"/>
            </a:ext>
          </a:extLst>
        </xdr:cNvPr>
        <xdr:cNvSpPr/>
      </xdr:nvSpPr>
      <xdr:spPr>
        <a:xfrm>
          <a:off x="3155372" y="7931727"/>
          <a:ext cx="4689764" cy="2255692"/>
        </a:xfrm>
        <a:prstGeom prst="wedgeRoundRectCallout">
          <a:avLst>
            <a:gd name="adj1" fmla="val -27062"/>
            <a:gd name="adj2" fmla="val -5719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種別：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プルダウン選択してください。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設備区分・製造事業者名・製造事業者名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フリガナ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は、自動で表示されます。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474519</xdr:colOff>
      <xdr:row>13</xdr:row>
      <xdr:rowOff>0</xdr:rowOff>
    </xdr:from>
    <xdr:to>
      <xdr:col>7</xdr:col>
      <xdr:colOff>0</xdr:colOff>
      <xdr:row>18</xdr:row>
      <xdr:rowOff>90919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90DE7AF6-1F4A-4AC6-8FFA-58DB73D496A9}"/>
            </a:ext>
          </a:extLst>
        </xdr:cNvPr>
        <xdr:cNvSpPr/>
      </xdr:nvSpPr>
      <xdr:spPr>
        <a:xfrm>
          <a:off x="8319655" y="8018318"/>
          <a:ext cx="6539345" cy="2255692"/>
        </a:xfrm>
        <a:prstGeom prst="wedgeRoundRectCallout">
          <a:avLst>
            <a:gd name="adj1" fmla="val -1272"/>
            <a:gd name="adj2" fmla="val -61642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製品名：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カタログ（仕様書）記載の「製品名」を入力してください。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型番：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カタログ（仕様書）記載の「型番」を入力してください。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329861</xdr:colOff>
      <xdr:row>19</xdr:row>
      <xdr:rowOff>0</xdr:rowOff>
    </xdr:from>
    <xdr:to>
      <xdr:col>9</xdr:col>
      <xdr:colOff>225136</xdr:colOff>
      <xdr:row>23</xdr:row>
      <xdr:rowOff>-1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130BAB20-FFFD-4749-9E81-D5B004F42B66}"/>
            </a:ext>
          </a:extLst>
        </xdr:cNvPr>
        <xdr:cNvSpPr/>
      </xdr:nvSpPr>
      <xdr:spPr>
        <a:xfrm>
          <a:off x="12850906" y="10616045"/>
          <a:ext cx="7290139" cy="1731818"/>
        </a:xfrm>
        <a:prstGeom prst="wedgeRoundRectCallout">
          <a:avLst>
            <a:gd name="adj1" fmla="val 1906"/>
            <a:gd name="adj2" fmla="val -188923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蒸気発生ヒートポンプの場合、「熱源／方式」が自動で表示されます。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その後、測定条件①をプルダウンで選択してください。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選択した測定条件①に対応する、「測定条件②」が自動で表示されます。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「測定条件①」によって、測定条件②は異なりますのでご注意ください。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1956955</xdr:colOff>
      <xdr:row>13</xdr:row>
      <xdr:rowOff>0</xdr:rowOff>
    </xdr:from>
    <xdr:to>
      <xdr:col>12</xdr:col>
      <xdr:colOff>0</xdr:colOff>
      <xdr:row>17</xdr:row>
      <xdr:rowOff>131619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1B8CF231-B4E2-463B-84B4-B8A49E92B6A7}"/>
            </a:ext>
          </a:extLst>
        </xdr:cNvPr>
        <xdr:cNvSpPr/>
      </xdr:nvSpPr>
      <xdr:spPr>
        <a:xfrm>
          <a:off x="18772910" y="8018318"/>
          <a:ext cx="7775863" cy="1863437"/>
        </a:xfrm>
        <a:prstGeom prst="wedgeRoundRectCallout">
          <a:avLst>
            <a:gd name="adj1" fmla="val -578"/>
            <a:gd name="adj2" fmla="val -61838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最高供給温度（℃）：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カタログ（仕様書）記載の最高供給温度を整数で入力してください。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蒸気発生ヒートポンプの場合、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℃以上であることをご確認ください。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1111827</xdr:colOff>
      <xdr:row>17</xdr:row>
      <xdr:rowOff>211281</xdr:rowOff>
    </xdr:from>
    <xdr:to>
      <xdr:col>13</xdr:col>
      <xdr:colOff>0</xdr:colOff>
      <xdr:row>24</xdr:row>
      <xdr:rowOff>0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A7E4A6F1-19FE-4B5F-BA2B-3C795569E7E4}"/>
            </a:ext>
          </a:extLst>
        </xdr:cNvPr>
        <xdr:cNvSpPr/>
      </xdr:nvSpPr>
      <xdr:spPr>
        <a:xfrm>
          <a:off x="23365691" y="9961417"/>
          <a:ext cx="5521036" cy="2819401"/>
        </a:xfrm>
        <a:prstGeom prst="wedgeRoundRectCallout">
          <a:avLst>
            <a:gd name="adj1" fmla="val 10565"/>
            <a:gd name="adj2" fmla="val -12656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加熱能力（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カタログ（仕様書）記載の加熱能力を入力してください。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小数点第二位まで。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消費電力（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カタログ（仕様書）記載の消費電力を入力してください。</a:t>
          </a: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小数点第二位まで。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1486716</xdr:colOff>
      <xdr:row>13</xdr:row>
      <xdr:rowOff>81642</xdr:rowOff>
    </xdr:from>
    <xdr:to>
      <xdr:col>15</xdr:col>
      <xdr:colOff>0</xdr:colOff>
      <xdr:row>17</xdr:row>
      <xdr:rowOff>139658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B9D127C1-7726-49A8-87D4-92DC2A0FB7AD}"/>
            </a:ext>
          </a:extLst>
        </xdr:cNvPr>
        <xdr:cNvSpPr/>
      </xdr:nvSpPr>
      <xdr:spPr>
        <a:xfrm>
          <a:off x="28809859" y="8436428"/>
          <a:ext cx="5534570" cy="1745301"/>
        </a:xfrm>
        <a:prstGeom prst="wedgeRoundRectCallout">
          <a:avLst>
            <a:gd name="adj1" fmla="val 23320"/>
            <a:gd name="adj2" fmla="val -71061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性能値（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COP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COP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が自動で表示されます。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基準値を満たしていることをご確認ください。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956780</xdr:colOff>
      <xdr:row>13</xdr:row>
      <xdr:rowOff>0</xdr:rowOff>
    </xdr:from>
    <xdr:to>
      <xdr:col>16</xdr:col>
      <xdr:colOff>5039591</xdr:colOff>
      <xdr:row>18</xdr:row>
      <xdr:rowOff>90922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838FB345-B53F-4D9E-ACD0-028B82EB19CD}"/>
            </a:ext>
          </a:extLst>
        </xdr:cNvPr>
        <xdr:cNvSpPr/>
      </xdr:nvSpPr>
      <xdr:spPr>
        <a:xfrm>
          <a:off x="34519416" y="8018318"/>
          <a:ext cx="5554857" cy="2255695"/>
        </a:xfrm>
        <a:prstGeom prst="wedgeRoundRectCallout">
          <a:avLst>
            <a:gd name="adj1" fmla="val -40038"/>
            <a:gd name="adj2" fmla="val -6206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希望小売価格（万円）：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単位に注意して入力してください。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任意項目です。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備考：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必要に応じて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文字以内で記入してください。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任意項目です。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1333499</xdr:colOff>
      <xdr:row>21</xdr:row>
      <xdr:rowOff>0</xdr:rowOff>
    </xdr:from>
    <xdr:to>
      <xdr:col>17</xdr:col>
      <xdr:colOff>1899555</xdr:colOff>
      <xdr:row>23</xdr:row>
      <xdr:rowOff>159327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C44C1314-0AC5-4AD6-B92D-1C294F09AC2A}"/>
            </a:ext>
          </a:extLst>
        </xdr:cNvPr>
        <xdr:cNvSpPr/>
      </xdr:nvSpPr>
      <xdr:spPr>
        <a:xfrm>
          <a:off x="35677928" y="11729357"/>
          <a:ext cx="7805056" cy="1002970"/>
        </a:xfrm>
        <a:prstGeom prst="wedgeRoundRectCallout">
          <a:avLst>
            <a:gd name="adj1" fmla="val 41025"/>
            <a:gd name="adj2" fmla="val -411579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省エネ量（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kl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）：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入力された情報に基づいて、型番に対する省エネ量が自動で表示されます。</a:t>
          </a:r>
        </a:p>
        <a:p>
          <a:pPr algn="l"/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282967</xdr:colOff>
      <xdr:row>1</xdr:row>
      <xdr:rowOff>1035688</xdr:rowOff>
    </xdr:from>
    <xdr:to>
      <xdr:col>13</xdr:col>
      <xdr:colOff>2337521</xdr:colOff>
      <xdr:row>3</xdr:row>
      <xdr:rowOff>1168358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5646681" y="1498331"/>
          <a:ext cx="6354411" cy="2908527"/>
          <a:chOff x="24658307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31456" y="849725"/>
            <a:ext cx="5159602" cy="514041"/>
            <a:chOff x="20809325" y="530440"/>
            <a:chExt cx="2416460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61824" y="530440"/>
              <a:ext cx="146396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28" y="1584070"/>
            <a:ext cx="5252770" cy="514041"/>
            <a:chOff x="20809325" y="530440"/>
            <a:chExt cx="2459944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23" y="530440"/>
              <a:ext cx="150744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36" y="2326559"/>
            <a:ext cx="5303558" cy="513770"/>
            <a:chOff x="20809325" y="534306"/>
            <a:chExt cx="2483779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4306"/>
              <a:ext cx="153128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性能値が基準を満たしていない。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581024</xdr:colOff>
      <xdr:row>2</xdr:row>
      <xdr:rowOff>80433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0" y="0"/>
          <a:ext cx="46958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蒸気発生ヒートポンプ／基準値</a:t>
          </a: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9</xdr:col>
      <xdr:colOff>22860</xdr:colOff>
      <xdr:row>13</xdr:row>
      <xdr:rowOff>99060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8E69FCB-B05F-4320-8DB5-C3287E8D1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4350"/>
          <a:ext cx="6195060" cy="1813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09BB5-EBFE-4103-9CD0-A75519298740}">
  <sheetPr>
    <tabColor rgb="FFFFFFCC"/>
    <pageSetUpPr fitToPage="1"/>
  </sheetPr>
  <dimension ref="A1:AK63"/>
  <sheetViews>
    <sheetView tabSelected="1" view="pageBreakPreview" zoomScale="70" zoomScaleNormal="70" zoomScaleSheetLayoutView="70" zoomScalePageLayoutView="55" workbookViewId="0">
      <selection sqref="A1:G1"/>
    </sheetView>
  </sheetViews>
  <sheetFormatPr defaultColWidth="9" defaultRowHeight="12" outlineLevelCol="1"/>
  <cols>
    <col min="1" max="1" width="12.5" style="144" customWidth="1"/>
    <col min="2" max="2" width="29" style="144" bestFit="1" customWidth="1"/>
    <col min="3" max="7" width="30.625" style="10" customWidth="1"/>
    <col min="8" max="8" width="25.625" style="10" customWidth="1"/>
    <col min="9" max="9" width="50.625" style="10" customWidth="1"/>
    <col min="10" max="11" width="30.625" style="10" customWidth="1"/>
    <col min="12" max="12" width="25.625" style="10" customWidth="1"/>
    <col min="13" max="15" width="30.625" style="10" customWidth="1"/>
    <col min="16" max="16" width="19.25" style="10" customWidth="1"/>
    <col min="17" max="17" width="75.625" style="10" customWidth="1"/>
    <col min="18" max="18" width="25.625" style="10" customWidth="1"/>
    <col min="19" max="19" width="22.125" style="10" hidden="1" customWidth="1" outlineLevel="1"/>
    <col min="20" max="20" width="22.625" style="10" hidden="1" customWidth="1" outlineLevel="1"/>
    <col min="21" max="24" width="16.125" style="10" hidden="1" customWidth="1" outlineLevel="1"/>
    <col min="25" max="25" width="20.25" style="10" hidden="1" customWidth="1" outlineLevel="1"/>
    <col min="26" max="26" width="19.25" style="10" hidden="1" customWidth="1" outlineLevel="1"/>
    <col min="27" max="27" width="19.25" style="10" customWidth="1" collapsed="1"/>
    <col min="28" max="33" width="19.25" style="10" customWidth="1"/>
    <col min="34" max="37" width="9" style="10" customWidth="1"/>
    <col min="38" max="16384" width="9" style="10"/>
  </cols>
  <sheetData>
    <row r="1" spans="1:30" ht="36.75" customHeight="1">
      <c r="A1" s="151" t="s">
        <v>44</v>
      </c>
      <c r="B1" s="152"/>
      <c r="C1" s="152"/>
      <c r="D1" s="152"/>
      <c r="E1" s="152"/>
      <c r="F1" s="152"/>
      <c r="G1" s="153"/>
      <c r="I1" s="154" t="s">
        <v>15</v>
      </c>
      <c r="J1" s="155"/>
      <c r="K1" s="156"/>
      <c r="L1" s="157"/>
      <c r="M1" s="157"/>
      <c r="N1" s="157"/>
      <c r="O1" s="101"/>
      <c r="S1" s="113" t="s">
        <v>65</v>
      </c>
      <c r="T1" s="114">
        <v>44257</v>
      </c>
    </row>
    <row r="2" spans="1:30" ht="110.1" customHeight="1">
      <c r="A2" s="158" t="s">
        <v>20</v>
      </c>
      <c r="B2" s="159"/>
      <c r="C2" s="160"/>
      <c r="D2" s="161"/>
      <c r="E2" s="115" t="s">
        <v>30</v>
      </c>
      <c r="F2" s="162"/>
      <c r="G2" s="163"/>
      <c r="I2" s="47" t="s">
        <v>13</v>
      </c>
      <c r="J2" s="164" t="s">
        <v>31</v>
      </c>
      <c r="K2" s="165"/>
      <c r="L2" s="50"/>
      <c r="M2" s="53"/>
      <c r="N2" s="53"/>
      <c r="O2" s="53"/>
      <c r="P2" s="116"/>
      <c r="Q2" s="117"/>
      <c r="R2" s="117"/>
      <c r="S2" s="117"/>
      <c r="T2" s="117"/>
      <c r="U2" s="117"/>
      <c r="V2" s="117"/>
      <c r="W2" s="117"/>
    </row>
    <row r="3" spans="1:30" ht="110.1" customHeight="1">
      <c r="A3" s="166" t="s">
        <v>43</v>
      </c>
      <c r="B3" s="166"/>
      <c r="C3" s="166"/>
      <c r="D3" s="166"/>
      <c r="E3" s="166"/>
      <c r="F3" s="118" t="s">
        <v>28</v>
      </c>
      <c r="G3" s="119"/>
      <c r="I3" s="47" t="s">
        <v>14</v>
      </c>
      <c r="J3" s="167" t="s">
        <v>32</v>
      </c>
      <c r="K3" s="168"/>
      <c r="L3" s="50"/>
      <c r="M3" s="53"/>
      <c r="N3" s="53"/>
      <c r="O3" s="53"/>
      <c r="P3" s="120"/>
      <c r="S3" s="121" t="s">
        <v>66</v>
      </c>
      <c r="T3" s="117"/>
      <c r="U3" s="117"/>
      <c r="V3" s="117"/>
      <c r="W3" s="117"/>
    </row>
    <row r="4" spans="1:30" ht="110.1" customHeight="1" thickBot="1">
      <c r="A4" s="166"/>
      <c r="B4" s="166"/>
      <c r="C4" s="166"/>
      <c r="D4" s="166"/>
      <c r="E4" s="166"/>
      <c r="F4" s="122" t="s">
        <v>29</v>
      </c>
      <c r="G4" s="122">
        <f>COUNTIF($C$13:$C$62,"蒸気発生ヒートポンプ")</f>
        <v>0</v>
      </c>
      <c r="I4" s="48" t="s">
        <v>37</v>
      </c>
      <c r="J4" s="169" t="s">
        <v>42</v>
      </c>
      <c r="K4" s="170"/>
      <c r="L4" s="51"/>
      <c r="M4" s="53"/>
      <c r="N4" s="53"/>
      <c r="O4" s="53"/>
      <c r="P4" s="116"/>
      <c r="S4" s="117"/>
      <c r="T4" s="117"/>
      <c r="U4" s="117"/>
      <c r="V4" s="117"/>
      <c r="W4" s="117"/>
    </row>
    <row r="5" spans="1:30" s="11" customFormat="1" ht="25.5" customHeight="1" thickBot="1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4"/>
    </row>
    <row r="6" spans="1:30" s="12" customFormat="1" ht="36" customHeight="1">
      <c r="A6" s="18" t="s">
        <v>18</v>
      </c>
      <c r="B6" s="60">
        <f>COLUMN()-1</f>
        <v>1</v>
      </c>
      <c r="C6" s="60">
        <f>COLUMN()-1</f>
        <v>2</v>
      </c>
      <c r="D6" s="171">
        <v>3</v>
      </c>
      <c r="E6" s="172"/>
      <c r="F6" s="60">
        <f>COLUMN()-2</f>
        <v>4</v>
      </c>
      <c r="G6" s="60">
        <f t="shared" ref="G6:R6" si="0">COLUMN()-2</f>
        <v>5</v>
      </c>
      <c r="H6" s="59">
        <f t="shared" si="0"/>
        <v>6</v>
      </c>
      <c r="I6" s="59">
        <f t="shared" si="0"/>
        <v>7</v>
      </c>
      <c r="J6" s="59">
        <f t="shared" si="0"/>
        <v>8</v>
      </c>
      <c r="K6" s="59">
        <f t="shared" si="0"/>
        <v>9</v>
      </c>
      <c r="L6" s="60">
        <f t="shared" si="0"/>
        <v>10</v>
      </c>
      <c r="M6" s="59">
        <f t="shared" si="0"/>
        <v>11</v>
      </c>
      <c r="N6" s="59">
        <f t="shared" si="0"/>
        <v>12</v>
      </c>
      <c r="O6" s="59">
        <f t="shared" si="0"/>
        <v>13</v>
      </c>
      <c r="P6" s="59">
        <f t="shared" si="0"/>
        <v>14</v>
      </c>
      <c r="Q6" s="19">
        <f t="shared" si="0"/>
        <v>15</v>
      </c>
      <c r="R6" s="125">
        <f t="shared" si="0"/>
        <v>16</v>
      </c>
      <c r="S6" s="149">
        <f>COLUMN()-2</f>
        <v>17</v>
      </c>
      <c r="T6" s="150"/>
    </row>
    <row r="7" spans="1:30" s="12" customFormat="1" ht="39">
      <c r="A7" s="20" t="s">
        <v>6</v>
      </c>
      <c r="B7" s="61" t="s">
        <v>7</v>
      </c>
      <c r="C7" s="61" t="s">
        <v>7</v>
      </c>
      <c r="D7" s="147" t="s">
        <v>7</v>
      </c>
      <c r="E7" s="148"/>
      <c r="F7" s="61" t="s">
        <v>7</v>
      </c>
      <c r="G7" s="61" t="s">
        <v>7</v>
      </c>
      <c r="H7" s="62" t="s">
        <v>8</v>
      </c>
      <c r="I7" s="62" t="s">
        <v>8</v>
      </c>
      <c r="J7" s="62" t="s">
        <v>8</v>
      </c>
      <c r="K7" s="62" t="s">
        <v>8</v>
      </c>
      <c r="L7" s="61" t="s">
        <v>7</v>
      </c>
      <c r="M7" s="62" t="s">
        <v>8</v>
      </c>
      <c r="N7" s="62" t="s">
        <v>8</v>
      </c>
      <c r="O7" s="62" t="s">
        <v>8</v>
      </c>
      <c r="P7" s="62" t="s">
        <v>8</v>
      </c>
      <c r="Q7" s="21" t="s">
        <v>8</v>
      </c>
      <c r="R7" s="126" t="s">
        <v>56</v>
      </c>
      <c r="S7" s="149" t="s">
        <v>60</v>
      </c>
      <c r="T7" s="150"/>
    </row>
    <row r="8" spans="1:30" s="12" customFormat="1" ht="31.5" customHeight="1" thickBot="1">
      <c r="A8" s="38" t="s">
        <v>27</v>
      </c>
      <c r="B8" s="40" t="s">
        <v>19</v>
      </c>
      <c r="C8" s="39" t="s">
        <v>10</v>
      </c>
      <c r="D8" s="40" t="s">
        <v>19</v>
      </c>
      <c r="E8" s="40" t="s">
        <v>19</v>
      </c>
      <c r="F8" s="39" t="s">
        <v>10</v>
      </c>
      <c r="G8" s="39" t="s">
        <v>10</v>
      </c>
      <c r="H8" s="40" t="s">
        <v>19</v>
      </c>
      <c r="I8" s="39" t="s">
        <v>10</v>
      </c>
      <c r="J8" s="40" t="s">
        <v>19</v>
      </c>
      <c r="K8" s="39" t="s">
        <v>10</v>
      </c>
      <c r="L8" s="39" t="s">
        <v>10</v>
      </c>
      <c r="M8" s="39" t="s">
        <v>10</v>
      </c>
      <c r="N8" s="40" t="s">
        <v>19</v>
      </c>
      <c r="O8" s="40" t="s">
        <v>19</v>
      </c>
      <c r="P8" s="68" t="s">
        <v>11</v>
      </c>
      <c r="Q8" s="68" t="s">
        <v>11</v>
      </c>
      <c r="R8" s="127" t="s">
        <v>19</v>
      </c>
      <c r="S8" s="149" t="s">
        <v>59</v>
      </c>
      <c r="T8" s="150"/>
    </row>
    <row r="9" spans="1:30" s="12" customFormat="1" ht="35.25" customHeight="1">
      <c r="A9" s="175" t="s">
        <v>9</v>
      </c>
      <c r="B9" s="177" t="s">
        <v>22</v>
      </c>
      <c r="C9" s="177" t="s">
        <v>12</v>
      </c>
      <c r="D9" s="178" t="s">
        <v>20</v>
      </c>
      <c r="E9" s="177" t="s">
        <v>52</v>
      </c>
      <c r="F9" s="178" t="s">
        <v>0</v>
      </c>
      <c r="G9" s="178" t="s">
        <v>2</v>
      </c>
      <c r="H9" s="180" t="s">
        <v>39</v>
      </c>
      <c r="I9" s="180" t="s">
        <v>64</v>
      </c>
      <c r="J9" s="180" t="s">
        <v>67</v>
      </c>
      <c r="K9" s="181" t="s">
        <v>75</v>
      </c>
      <c r="L9" s="183" t="s">
        <v>23</v>
      </c>
      <c r="M9" s="181" t="s">
        <v>24</v>
      </c>
      <c r="N9" s="185" t="s">
        <v>35</v>
      </c>
      <c r="O9" s="173" t="s">
        <v>36</v>
      </c>
      <c r="P9" s="180" t="s">
        <v>41</v>
      </c>
      <c r="Q9" s="186" t="s">
        <v>1</v>
      </c>
      <c r="R9" s="188" t="s">
        <v>83</v>
      </c>
      <c r="S9" s="190" t="s">
        <v>57</v>
      </c>
      <c r="T9" s="192" t="s">
        <v>58</v>
      </c>
    </row>
    <row r="10" spans="1:30" s="12" customFormat="1" ht="27" customHeight="1">
      <c r="A10" s="175"/>
      <c r="B10" s="178"/>
      <c r="C10" s="178"/>
      <c r="D10" s="178"/>
      <c r="E10" s="178"/>
      <c r="F10" s="178"/>
      <c r="G10" s="178"/>
      <c r="H10" s="181"/>
      <c r="I10" s="181"/>
      <c r="J10" s="181"/>
      <c r="K10" s="182"/>
      <c r="L10" s="184"/>
      <c r="M10" s="182"/>
      <c r="N10" s="185"/>
      <c r="O10" s="174"/>
      <c r="P10" s="185"/>
      <c r="Q10" s="186"/>
      <c r="R10" s="188"/>
      <c r="S10" s="191"/>
      <c r="T10" s="193"/>
    </row>
    <row r="11" spans="1:30" s="12" customFormat="1" ht="19.5">
      <c r="A11" s="176"/>
      <c r="B11" s="179"/>
      <c r="C11" s="179"/>
      <c r="D11" s="179"/>
      <c r="E11" s="179"/>
      <c r="F11" s="179"/>
      <c r="G11" s="179"/>
      <c r="H11" s="182"/>
      <c r="I11" s="182"/>
      <c r="J11" s="182"/>
      <c r="K11" s="102" t="s">
        <v>3</v>
      </c>
      <c r="L11" s="61" t="s">
        <v>3</v>
      </c>
      <c r="M11" s="102" t="s">
        <v>3</v>
      </c>
      <c r="N11" s="173"/>
      <c r="O11" s="102" t="s">
        <v>26</v>
      </c>
      <c r="P11" s="173"/>
      <c r="Q11" s="187"/>
      <c r="R11" s="189"/>
      <c r="S11" s="191"/>
      <c r="T11" s="193"/>
    </row>
    <row r="12" spans="1:30" s="12" customFormat="1" ht="47.25" customHeight="1">
      <c r="A12" s="22" t="s">
        <v>5</v>
      </c>
      <c r="B12" s="23" t="s">
        <v>34</v>
      </c>
      <c r="C12" s="23" t="s">
        <v>40</v>
      </c>
      <c r="D12" s="24" t="s">
        <v>77</v>
      </c>
      <c r="E12" s="24" t="s">
        <v>79</v>
      </c>
      <c r="F12" s="25" t="s">
        <v>25</v>
      </c>
      <c r="G12" s="25" t="s">
        <v>4</v>
      </c>
      <c r="H12" s="36" t="s">
        <v>45</v>
      </c>
      <c r="I12" s="36" t="s">
        <v>46</v>
      </c>
      <c r="J12" s="36" t="s">
        <v>53</v>
      </c>
      <c r="K12" s="24">
        <v>120</v>
      </c>
      <c r="L12" s="82">
        <v>60</v>
      </c>
      <c r="M12" s="82">
        <v>15</v>
      </c>
      <c r="N12" s="78">
        <v>3.5</v>
      </c>
      <c r="O12" s="79">
        <v>4</v>
      </c>
      <c r="P12" s="57">
        <v>3500</v>
      </c>
      <c r="Q12" s="69"/>
      <c r="R12" s="97"/>
      <c r="S12" s="92"/>
      <c r="T12" s="73"/>
      <c r="U12" s="67"/>
      <c r="V12" s="73" t="s">
        <v>54</v>
      </c>
      <c r="W12" s="73" t="s">
        <v>55</v>
      </c>
      <c r="X12" s="73" t="s">
        <v>16</v>
      </c>
      <c r="Y12" s="90" t="s">
        <v>17</v>
      </c>
      <c r="Z12" s="90" t="s">
        <v>33</v>
      </c>
    </row>
    <row r="13" spans="1:30" s="12" customFormat="1" ht="33" customHeight="1">
      <c r="A13" s="103">
        <f>ROW()-12</f>
        <v>1</v>
      </c>
      <c r="B13" s="104" t="str">
        <f>IF($C13="","","産業用ヒートポンプ")</f>
        <v/>
      </c>
      <c r="C13" s="128"/>
      <c r="D13" s="27" t="str">
        <f>IF($B13&lt;&gt;"",$C$2,"")</f>
        <v/>
      </c>
      <c r="E13" s="27" t="str">
        <f>IF($B13&lt;&gt;"",$F$2,"")</f>
        <v/>
      </c>
      <c r="F13" s="54"/>
      <c r="G13" s="129"/>
      <c r="H13" s="108" t="str">
        <f>IF($C13="","","水熱源／一過式")</f>
        <v/>
      </c>
      <c r="I13" s="130"/>
      <c r="J13" s="110" t="str" cm="1">
        <f t="array" ref="J13">IFERROR(_xlfn.IFS($V13=1,"熱源水入口温度：65℃",$V13=2,"熱源水入口温度：90℃",$V13=3,"熱源水入口温度：70℃"),"")</f>
        <v/>
      </c>
      <c r="K13" s="131"/>
      <c r="L13" s="132"/>
      <c r="M13" s="132"/>
      <c r="N13" s="80" t="str" cm="1">
        <f t="array" ref="N13">IFERROR(_xlfn.IFS(AND($V13=1,$W13=1),VALUE(3.53),AND($V13=2,$W13=2),VALUE(3),AND($V13=3,$W13=3),VALUE(2.46)),"")</f>
        <v/>
      </c>
      <c r="O13" s="112" t="str">
        <f>IF(OR($L13="",$M13=""),"",ROUND($L13/$M13,2))</f>
        <v/>
      </c>
      <c r="P13" s="133"/>
      <c r="Q13" s="134"/>
      <c r="R13" s="135" t="str">
        <f>IF($L13="","",(($L13*26.545)-($L13*1365*(3.6/1000)))*0.0258)</f>
        <v/>
      </c>
      <c r="S13" s="93" t="str">
        <f>IF(AND($X13=0,$Y13=1,$Z13=0),プルダウン!$A$7,"")</f>
        <v/>
      </c>
      <c r="T13" s="72" t="str">
        <f>IF(AND($X13=0,$Y13=1,$Z13=0),プルダウン!$B$7,"")</f>
        <v/>
      </c>
      <c r="U13" s="15"/>
      <c r="V13" s="72" t="str">
        <f>IF($I13="","",IF($I13="蒸気供給温度：120℃以上～150℃未満",1,IF($I13="蒸気供給温度：150℃以上～165℃未満",2,IF($I13="蒸気供給温度：165℃以上",3))))</f>
        <v/>
      </c>
      <c r="W13" s="72" t="str">
        <f>IF($J13="","",IF($J13="熱源水入口温度：65℃",1,IF($J13="熱源水入口温度：90℃",2,IF($J13="熱源水入口温度：70℃",3))))</f>
        <v/>
      </c>
      <c r="X13" s="91">
        <f>IF(AND(($C13&lt;&gt;""),(OR($C$2="",$F$2="",$G$3="",F13="",G13="",I13="",J13="",K13="",L13="",M13=""))),1,0)</f>
        <v>0</v>
      </c>
      <c r="Y13" s="72">
        <f t="shared" ref="Y13:Y62" si="1">COUNTIF(G$13:G$62,G13)</f>
        <v>0</v>
      </c>
      <c r="Z13" s="72">
        <f>IF($N13&gt;$O13,1,0)</f>
        <v>0</v>
      </c>
    </row>
    <row r="14" spans="1:30" s="12" customFormat="1" ht="33" customHeight="1">
      <c r="A14" s="103">
        <f t="shared" ref="A14:A62" si="2">ROW()-12</f>
        <v>2</v>
      </c>
      <c r="B14" s="104" t="str">
        <f t="shared" ref="B14:B62" si="3">IF($C14="","","産業用ヒートポンプ")</f>
        <v/>
      </c>
      <c r="C14" s="128"/>
      <c r="D14" s="27" t="str">
        <f t="shared" ref="D14:D62" si="4">IF($B14&lt;&gt;"",$C$2,"")</f>
        <v/>
      </c>
      <c r="E14" s="27" t="str">
        <f>IF($B14&lt;&gt;"",$F$2,"")</f>
        <v/>
      </c>
      <c r="F14" s="129"/>
      <c r="G14" s="129"/>
      <c r="H14" s="108" t="str">
        <f t="shared" ref="H14:H62" si="5">IF($C14="","","水熱源／一過式")</f>
        <v/>
      </c>
      <c r="I14" s="130"/>
      <c r="J14" s="110" t="str" cm="1">
        <f t="array" ref="J14">IFERROR(_xlfn.IFS($V14=1,"熱源水入口温度：65℃",$V14=2,"熱源水入口温度：90℃",$V14=3,"熱源水入口温度：70℃"),"")</f>
        <v/>
      </c>
      <c r="K14" s="131"/>
      <c r="L14" s="132"/>
      <c r="M14" s="132"/>
      <c r="N14" s="80" t="str" cm="1">
        <f t="array" ref="N14">IFERROR(_xlfn.IFS(AND($V14=1,$W14=1),VALUE(3.53),AND($V14=2,$W14=2),VALUE(3),AND($V14=3,$W14=3),VALUE(2.46)),"")</f>
        <v/>
      </c>
      <c r="O14" s="112" t="str">
        <f t="shared" ref="O14:O62" si="6">IF(OR($L14="",$M14=""),"",ROUND($L14/$M14,2))</f>
        <v/>
      </c>
      <c r="P14" s="133"/>
      <c r="Q14" s="134"/>
      <c r="R14" s="135" t="str">
        <f t="shared" ref="R14:R62" si="7">IF($L14="","",(($L14*26.545)-($L14*1365*(3.6/1000)))*0.0258)</f>
        <v/>
      </c>
      <c r="S14" s="93" t="str">
        <f>IF(AND($X14=0,$Y14=1,$Z14=0),プルダウン!$A$7,"")</f>
        <v/>
      </c>
      <c r="T14" s="72" t="str">
        <f>IF(AND($X14=0,$Y14=1,$Z14=0),プルダウン!$B$7,"")</f>
        <v/>
      </c>
      <c r="U14" s="15"/>
      <c r="V14" s="72" t="str">
        <f t="shared" ref="V14:V62" si="8">IF($I14="","",IF($I14="蒸気供給温度：120℃以上～150℃未満",1,IF($I14="蒸気供給温度：150℃以上～165℃未満",2,IF($I14="蒸気供給温度：165℃以上",3))))</f>
        <v/>
      </c>
      <c r="W14" s="72" t="str">
        <f t="shared" ref="W14:W62" si="9">IF($J14="","",IF($J14="熱源水入口温度：65℃",1,IF($J14="熱源水入口温度：90℃",2,IF($J14="熱源水入口温度：70℃",3))))</f>
        <v/>
      </c>
      <c r="X14" s="91">
        <f t="shared" ref="X14:X62" si="10">IF(AND(($C14&lt;&gt;""),(OR($C$2="",$F$2="",$G$3="",F14="",G14="",I14="",J14="",K14="",L14="",M14=""))),1,0)</f>
        <v>0</v>
      </c>
      <c r="Y14" s="72">
        <f t="shared" si="1"/>
        <v>0</v>
      </c>
      <c r="Z14" s="72">
        <f t="shared" ref="Z14:Z62" si="11">IF($N14&gt;$O14,1,0)</f>
        <v>0</v>
      </c>
    </row>
    <row r="15" spans="1:30" s="12" customFormat="1" ht="33" customHeight="1">
      <c r="A15" s="103">
        <f t="shared" si="2"/>
        <v>3</v>
      </c>
      <c r="B15" s="104" t="str">
        <f t="shared" si="3"/>
        <v/>
      </c>
      <c r="C15" s="128"/>
      <c r="D15" s="27" t="str">
        <f t="shared" si="4"/>
        <v/>
      </c>
      <c r="E15" s="27" t="str">
        <f t="shared" ref="E15:E62" si="12">IF($B15&lt;&gt;"",$F$2,"")</f>
        <v/>
      </c>
      <c r="F15" s="129"/>
      <c r="G15" s="129"/>
      <c r="H15" s="108" t="str">
        <f t="shared" si="5"/>
        <v/>
      </c>
      <c r="I15" s="130"/>
      <c r="J15" s="110" t="str" cm="1">
        <f t="array" ref="J15">IFERROR(_xlfn.IFS($V15=1,"熱源水入口温度：65℃",$V15=2,"熱源水入口温度：90℃",$V15=3,"熱源水入口温度：70℃"),"")</f>
        <v/>
      </c>
      <c r="K15" s="131"/>
      <c r="L15" s="132"/>
      <c r="M15" s="132"/>
      <c r="N15" s="80" t="str" cm="1">
        <f t="array" ref="N15">IFERROR(_xlfn.IFS(AND($V15=1,$W15=1),VALUE(3.53),AND($V15=2,$W15=2),VALUE(3),AND($V15=3,$W15=3),VALUE(2.46)),"")</f>
        <v/>
      </c>
      <c r="O15" s="112" t="str">
        <f t="shared" si="6"/>
        <v/>
      </c>
      <c r="P15" s="133"/>
      <c r="Q15" s="134"/>
      <c r="R15" s="135" t="str">
        <f t="shared" si="7"/>
        <v/>
      </c>
      <c r="S15" s="93" t="str">
        <f>IF(AND($X15=0,$Y15=1,$Z15=0),プルダウン!$A$7,"")</f>
        <v/>
      </c>
      <c r="T15" s="72" t="str">
        <f>IF(AND($X15=0,$Y15=1,$Z15=0),プルダウン!$B$7,"")</f>
        <v/>
      </c>
      <c r="U15" s="15"/>
      <c r="V15" s="72" t="str">
        <f t="shared" si="8"/>
        <v/>
      </c>
      <c r="W15" s="72" t="str">
        <f t="shared" si="9"/>
        <v/>
      </c>
      <c r="X15" s="91">
        <f t="shared" si="10"/>
        <v>0</v>
      </c>
      <c r="Y15" s="72">
        <f t="shared" si="1"/>
        <v>0</v>
      </c>
      <c r="Z15" s="72">
        <f t="shared" si="11"/>
        <v>0</v>
      </c>
    </row>
    <row r="16" spans="1:30" s="12" customFormat="1" ht="33" customHeight="1">
      <c r="A16" s="103">
        <f t="shared" si="2"/>
        <v>4</v>
      </c>
      <c r="B16" s="104" t="str">
        <f t="shared" si="3"/>
        <v/>
      </c>
      <c r="C16" s="128"/>
      <c r="D16" s="27" t="str">
        <f t="shared" si="4"/>
        <v/>
      </c>
      <c r="E16" s="27" t="str">
        <f t="shared" si="12"/>
        <v/>
      </c>
      <c r="F16" s="129"/>
      <c r="G16" s="129"/>
      <c r="H16" s="108" t="str">
        <f t="shared" si="5"/>
        <v/>
      </c>
      <c r="I16" s="130"/>
      <c r="J16" s="110" t="str" cm="1">
        <f t="array" ref="J16">IFERROR(_xlfn.IFS($V16=1,"熱源水入口温度：65℃",$V16=2,"熱源水入口温度：90℃",$V16=3,"熱源水入口温度：70℃"),"")</f>
        <v/>
      </c>
      <c r="K16" s="131"/>
      <c r="L16" s="132"/>
      <c r="M16" s="132"/>
      <c r="N16" s="80" t="str" cm="1">
        <f t="array" ref="N16">IFERROR(_xlfn.IFS(AND($V16=1,$W16=1),VALUE(3.53),AND($V16=2,$W16=2),VALUE(3),AND($V16=3,$W16=3),VALUE(2.46)),"")</f>
        <v/>
      </c>
      <c r="O16" s="112" t="str">
        <f t="shared" si="6"/>
        <v/>
      </c>
      <c r="P16" s="133"/>
      <c r="Q16" s="134"/>
      <c r="R16" s="135" t="str">
        <f t="shared" si="7"/>
        <v/>
      </c>
      <c r="S16" s="93" t="str">
        <f>IF(AND($X16=0,$Y16=1,$Z16=0),プルダウン!$A$7,"")</f>
        <v/>
      </c>
      <c r="T16" s="72" t="str">
        <f>IF(AND($X16=0,$Y16=1,$Z16=0),プルダウン!$B$7,"")</f>
        <v/>
      </c>
      <c r="U16" s="15"/>
      <c r="V16" s="72" t="str">
        <f t="shared" si="8"/>
        <v/>
      </c>
      <c r="W16" s="72" t="str">
        <f t="shared" si="9"/>
        <v/>
      </c>
      <c r="X16" s="91">
        <f t="shared" si="10"/>
        <v>0</v>
      </c>
      <c r="Y16" s="72">
        <f t="shared" si="1"/>
        <v>0</v>
      </c>
      <c r="Z16" s="72">
        <f t="shared" si="11"/>
        <v>0</v>
      </c>
    </row>
    <row r="17" spans="1:26" s="12" customFormat="1" ht="33" customHeight="1">
      <c r="A17" s="103">
        <f t="shared" si="2"/>
        <v>5</v>
      </c>
      <c r="B17" s="104" t="str">
        <f t="shared" si="3"/>
        <v/>
      </c>
      <c r="C17" s="128"/>
      <c r="D17" s="27" t="str">
        <f t="shared" si="4"/>
        <v/>
      </c>
      <c r="E17" s="27" t="str">
        <f t="shared" si="12"/>
        <v/>
      </c>
      <c r="F17" s="129"/>
      <c r="G17" s="129"/>
      <c r="H17" s="108" t="str">
        <f t="shared" si="5"/>
        <v/>
      </c>
      <c r="I17" s="130"/>
      <c r="J17" s="110" t="str" cm="1">
        <f t="array" ref="J17">IFERROR(_xlfn.IFS($V17=1,"熱源水入口温度：65℃",$V17=2,"熱源水入口温度：90℃",$V17=3,"熱源水入口温度：70℃"),"")</f>
        <v/>
      </c>
      <c r="K17" s="131"/>
      <c r="L17" s="132"/>
      <c r="M17" s="132"/>
      <c r="N17" s="80" t="str" cm="1">
        <f t="array" ref="N17">IFERROR(_xlfn.IFS(AND($V17=1,$W17=1),VALUE(3.53),AND($V17=2,$W17=2),VALUE(3),AND($V17=3,$W17=3),VALUE(2.46)),"")</f>
        <v/>
      </c>
      <c r="O17" s="112" t="str">
        <f t="shared" si="6"/>
        <v/>
      </c>
      <c r="P17" s="133"/>
      <c r="Q17" s="134"/>
      <c r="R17" s="135" t="str">
        <f t="shared" si="7"/>
        <v/>
      </c>
      <c r="S17" s="93" t="str">
        <f>IF(AND($X17=0,$Y17=1,$Z17=0),プルダウン!$A$7,"")</f>
        <v/>
      </c>
      <c r="T17" s="72" t="str">
        <f>IF(AND($X17=0,$Y17=1,$Z17=0),プルダウン!$B$7,"")</f>
        <v/>
      </c>
      <c r="U17" s="15"/>
      <c r="V17" s="72" t="str">
        <f t="shared" si="8"/>
        <v/>
      </c>
      <c r="W17" s="72" t="str">
        <f t="shared" si="9"/>
        <v/>
      </c>
      <c r="X17" s="91">
        <f t="shared" si="10"/>
        <v>0</v>
      </c>
      <c r="Y17" s="72">
        <f t="shared" si="1"/>
        <v>0</v>
      </c>
      <c r="Z17" s="72">
        <f t="shared" si="11"/>
        <v>0</v>
      </c>
    </row>
    <row r="18" spans="1:26" s="12" customFormat="1" ht="33" customHeight="1">
      <c r="A18" s="103">
        <f t="shared" si="2"/>
        <v>6</v>
      </c>
      <c r="B18" s="104" t="str">
        <f t="shared" si="3"/>
        <v/>
      </c>
      <c r="C18" s="128"/>
      <c r="D18" s="27" t="str">
        <f t="shared" si="4"/>
        <v/>
      </c>
      <c r="E18" s="27" t="str">
        <f t="shared" si="12"/>
        <v/>
      </c>
      <c r="F18" s="129"/>
      <c r="G18" s="129"/>
      <c r="H18" s="108" t="str">
        <f t="shared" si="5"/>
        <v/>
      </c>
      <c r="I18" s="130"/>
      <c r="J18" s="110" t="str" cm="1">
        <f t="array" ref="J18">IFERROR(_xlfn.IFS($V18=1,"熱源水入口温度：65℃",$V18=2,"熱源水入口温度：90℃",$V18=3,"熱源水入口温度：70℃"),"")</f>
        <v/>
      </c>
      <c r="K18" s="131"/>
      <c r="L18" s="132"/>
      <c r="M18" s="132"/>
      <c r="N18" s="80" t="str" cm="1">
        <f t="array" ref="N18">IFERROR(_xlfn.IFS(AND($V18=1,$W18=1),VALUE(3.53),AND($V18=2,$W18=2),VALUE(3),AND($V18=3,$W18=3),VALUE(2.46)),"")</f>
        <v/>
      </c>
      <c r="O18" s="112" t="str">
        <f t="shared" si="6"/>
        <v/>
      </c>
      <c r="P18" s="133"/>
      <c r="Q18" s="134"/>
      <c r="R18" s="135" t="str">
        <f t="shared" si="7"/>
        <v/>
      </c>
      <c r="S18" s="93" t="str">
        <f>IF(AND($X18=0,$Y18=1,$Z18=0),プルダウン!$A$7,"")</f>
        <v/>
      </c>
      <c r="T18" s="72" t="str">
        <f>IF(AND($X18=0,$Y18=1,$Z18=0),プルダウン!$B$7,"")</f>
        <v/>
      </c>
      <c r="U18" s="15"/>
      <c r="V18" s="72" t="str">
        <f t="shared" si="8"/>
        <v/>
      </c>
      <c r="W18" s="72" t="str">
        <f t="shared" si="9"/>
        <v/>
      </c>
      <c r="X18" s="91">
        <f t="shared" si="10"/>
        <v>0</v>
      </c>
      <c r="Y18" s="72">
        <f t="shared" si="1"/>
        <v>0</v>
      </c>
      <c r="Z18" s="72">
        <f t="shared" si="11"/>
        <v>0</v>
      </c>
    </row>
    <row r="19" spans="1:26" s="12" customFormat="1" ht="33" customHeight="1">
      <c r="A19" s="103">
        <f t="shared" si="2"/>
        <v>7</v>
      </c>
      <c r="B19" s="104" t="str">
        <f t="shared" si="3"/>
        <v/>
      </c>
      <c r="C19" s="128"/>
      <c r="D19" s="27" t="str">
        <f t="shared" si="4"/>
        <v/>
      </c>
      <c r="E19" s="27" t="str">
        <f t="shared" si="12"/>
        <v/>
      </c>
      <c r="F19" s="129"/>
      <c r="G19" s="129"/>
      <c r="H19" s="108" t="str">
        <f t="shared" si="5"/>
        <v/>
      </c>
      <c r="I19" s="130"/>
      <c r="J19" s="110" t="str" cm="1">
        <f t="array" ref="J19">IFERROR(_xlfn.IFS($V19=1,"熱源水入口温度：65℃",$V19=2,"熱源水入口温度：90℃",$V19=3,"熱源水入口温度：70℃"),"")</f>
        <v/>
      </c>
      <c r="K19" s="131"/>
      <c r="L19" s="132"/>
      <c r="M19" s="132"/>
      <c r="N19" s="80" t="str" cm="1">
        <f t="array" ref="N19">IFERROR(_xlfn.IFS(AND($V19=1,$W19=1),VALUE(3.53),AND($V19=2,$W19=2),VALUE(3),AND($V19=3,$W19=3),VALUE(2.46)),"")</f>
        <v/>
      </c>
      <c r="O19" s="112" t="str">
        <f t="shared" si="6"/>
        <v/>
      </c>
      <c r="P19" s="133"/>
      <c r="Q19" s="134"/>
      <c r="R19" s="135" t="str">
        <f t="shared" si="7"/>
        <v/>
      </c>
      <c r="S19" s="93" t="str">
        <f>IF(AND($X19=0,$Y19=1,$Z19=0),プルダウン!$A$7,"")</f>
        <v/>
      </c>
      <c r="T19" s="72" t="str">
        <f>IF(AND($X19=0,$Y19=1,$Z19=0),プルダウン!$B$7,"")</f>
        <v/>
      </c>
      <c r="U19" s="15"/>
      <c r="V19" s="72" t="str">
        <f t="shared" si="8"/>
        <v/>
      </c>
      <c r="W19" s="72" t="str">
        <f t="shared" si="9"/>
        <v/>
      </c>
      <c r="X19" s="91">
        <f t="shared" si="10"/>
        <v>0</v>
      </c>
      <c r="Y19" s="72">
        <f t="shared" si="1"/>
        <v>0</v>
      </c>
      <c r="Z19" s="72">
        <f t="shared" si="11"/>
        <v>0</v>
      </c>
    </row>
    <row r="20" spans="1:26" s="12" customFormat="1" ht="33" customHeight="1">
      <c r="A20" s="103">
        <f t="shared" si="2"/>
        <v>8</v>
      </c>
      <c r="B20" s="104" t="str">
        <f t="shared" si="3"/>
        <v/>
      </c>
      <c r="C20" s="128"/>
      <c r="D20" s="27" t="str">
        <f t="shared" si="4"/>
        <v/>
      </c>
      <c r="E20" s="27" t="str">
        <f t="shared" si="12"/>
        <v/>
      </c>
      <c r="F20" s="129"/>
      <c r="G20" s="129"/>
      <c r="H20" s="108" t="str">
        <f t="shared" si="5"/>
        <v/>
      </c>
      <c r="I20" s="130"/>
      <c r="J20" s="110" t="str" cm="1">
        <f t="array" ref="J20">IFERROR(_xlfn.IFS($V20=1,"熱源水入口温度：65℃",$V20=2,"熱源水入口温度：90℃",$V20=3,"熱源水入口温度：70℃"),"")</f>
        <v/>
      </c>
      <c r="K20" s="131"/>
      <c r="L20" s="132"/>
      <c r="M20" s="132"/>
      <c r="N20" s="80" t="str" cm="1">
        <f t="array" ref="N20">IFERROR(_xlfn.IFS(AND($V20=1,$W20=1),VALUE(3.53),AND($V20=2,$W20=2),VALUE(3),AND($V20=3,$W20=3),VALUE(2.46)),"")</f>
        <v/>
      </c>
      <c r="O20" s="112" t="str">
        <f t="shared" si="6"/>
        <v/>
      </c>
      <c r="P20" s="133"/>
      <c r="Q20" s="134"/>
      <c r="R20" s="135" t="str">
        <f t="shared" si="7"/>
        <v/>
      </c>
      <c r="S20" s="93" t="str">
        <f>IF(AND($X20=0,$Y20=1,$Z20=0),プルダウン!$A$7,"")</f>
        <v/>
      </c>
      <c r="T20" s="72" t="str">
        <f>IF(AND($X20=0,$Y20=1,$Z20=0),プルダウン!$B$7,"")</f>
        <v/>
      </c>
      <c r="U20" s="15"/>
      <c r="V20" s="72" t="str">
        <f t="shared" si="8"/>
        <v/>
      </c>
      <c r="W20" s="72" t="str">
        <f t="shared" si="9"/>
        <v/>
      </c>
      <c r="X20" s="91">
        <f t="shared" si="10"/>
        <v>0</v>
      </c>
      <c r="Y20" s="72">
        <f t="shared" si="1"/>
        <v>0</v>
      </c>
      <c r="Z20" s="72">
        <f t="shared" si="11"/>
        <v>0</v>
      </c>
    </row>
    <row r="21" spans="1:26" s="12" customFormat="1" ht="33" customHeight="1">
      <c r="A21" s="103">
        <f t="shared" si="2"/>
        <v>9</v>
      </c>
      <c r="B21" s="104" t="str">
        <f t="shared" si="3"/>
        <v/>
      </c>
      <c r="C21" s="128"/>
      <c r="D21" s="27" t="str">
        <f t="shared" si="4"/>
        <v/>
      </c>
      <c r="E21" s="27" t="str">
        <f t="shared" si="12"/>
        <v/>
      </c>
      <c r="F21" s="129"/>
      <c r="G21" s="129"/>
      <c r="H21" s="108" t="str">
        <f t="shared" si="5"/>
        <v/>
      </c>
      <c r="I21" s="130"/>
      <c r="J21" s="110" t="str" cm="1">
        <f t="array" ref="J21">IFERROR(_xlfn.IFS($V21=1,"熱源水入口温度：65℃",$V21=2,"熱源水入口温度：90℃",$V21=3,"熱源水入口温度：70℃"),"")</f>
        <v/>
      </c>
      <c r="K21" s="131"/>
      <c r="L21" s="132"/>
      <c r="M21" s="132"/>
      <c r="N21" s="80" t="str" cm="1">
        <f t="array" ref="N21">IFERROR(_xlfn.IFS(AND($V21=1,$W21=1),VALUE(3.53),AND($V21=2,$W21=2),VALUE(3),AND($V21=3,$W21=3),VALUE(2.46)),"")</f>
        <v/>
      </c>
      <c r="O21" s="112" t="str">
        <f t="shared" si="6"/>
        <v/>
      </c>
      <c r="P21" s="133"/>
      <c r="Q21" s="134"/>
      <c r="R21" s="135" t="str">
        <f t="shared" si="7"/>
        <v/>
      </c>
      <c r="S21" s="93" t="str">
        <f>IF(AND($X21=0,$Y21=1,$Z21=0),プルダウン!$A$7,"")</f>
        <v/>
      </c>
      <c r="T21" s="72" t="str">
        <f>IF(AND($X21=0,$Y21=1,$Z21=0),プルダウン!$B$7,"")</f>
        <v/>
      </c>
      <c r="U21" s="15"/>
      <c r="V21" s="72" t="str">
        <f t="shared" si="8"/>
        <v/>
      </c>
      <c r="W21" s="72" t="str">
        <f t="shared" si="9"/>
        <v/>
      </c>
      <c r="X21" s="91">
        <f t="shared" si="10"/>
        <v>0</v>
      </c>
      <c r="Y21" s="72">
        <f t="shared" si="1"/>
        <v>0</v>
      </c>
      <c r="Z21" s="72">
        <f t="shared" si="11"/>
        <v>0</v>
      </c>
    </row>
    <row r="22" spans="1:26" s="12" customFormat="1" ht="33" customHeight="1">
      <c r="A22" s="103">
        <f t="shared" si="2"/>
        <v>10</v>
      </c>
      <c r="B22" s="104" t="str">
        <f t="shared" si="3"/>
        <v/>
      </c>
      <c r="C22" s="128"/>
      <c r="D22" s="27" t="str">
        <f t="shared" si="4"/>
        <v/>
      </c>
      <c r="E22" s="27" t="str">
        <f t="shared" si="12"/>
        <v/>
      </c>
      <c r="F22" s="129"/>
      <c r="G22" s="129"/>
      <c r="H22" s="108" t="str">
        <f t="shared" si="5"/>
        <v/>
      </c>
      <c r="I22" s="130"/>
      <c r="J22" s="110" t="str" cm="1">
        <f t="array" ref="J22">IFERROR(_xlfn.IFS($V22=1,"熱源水入口温度：65℃",$V22=2,"熱源水入口温度：90℃",$V22=3,"熱源水入口温度：70℃"),"")</f>
        <v/>
      </c>
      <c r="K22" s="131"/>
      <c r="L22" s="132"/>
      <c r="M22" s="132"/>
      <c r="N22" s="80" t="str" cm="1">
        <f t="array" ref="N22">IFERROR(_xlfn.IFS(AND($V22=1,$W22=1),VALUE(3.53),AND($V22=2,$W22=2),VALUE(3),AND($V22=3,$W22=3),VALUE(2.46)),"")</f>
        <v/>
      </c>
      <c r="O22" s="112" t="str">
        <f t="shared" si="6"/>
        <v/>
      </c>
      <c r="P22" s="133"/>
      <c r="Q22" s="134"/>
      <c r="R22" s="135" t="str">
        <f t="shared" si="7"/>
        <v/>
      </c>
      <c r="S22" s="93" t="str">
        <f>IF(AND($X22=0,$Y22=1,$Z22=0),プルダウン!$A$7,"")</f>
        <v/>
      </c>
      <c r="T22" s="72" t="str">
        <f>IF(AND($X22=0,$Y22=1,$Z22=0),プルダウン!$B$7,"")</f>
        <v/>
      </c>
      <c r="U22" s="15"/>
      <c r="V22" s="72" t="str">
        <f t="shared" si="8"/>
        <v/>
      </c>
      <c r="W22" s="72" t="str">
        <f t="shared" si="9"/>
        <v/>
      </c>
      <c r="X22" s="91">
        <f t="shared" si="10"/>
        <v>0</v>
      </c>
      <c r="Y22" s="72">
        <f t="shared" si="1"/>
        <v>0</v>
      </c>
      <c r="Z22" s="72">
        <f t="shared" si="11"/>
        <v>0</v>
      </c>
    </row>
    <row r="23" spans="1:26" s="12" customFormat="1" ht="33" customHeight="1">
      <c r="A23" s="103">
        <f t="shared" si="2"/>
        <v>11</v>
      </c>
      <c r="B23" s="104" t="str">
        <f t="shared" si="3"/>
        <v/>
      </c>
      <c r="C23" s="128"/>
      <c r="D23" s="27" t="str">
        <f t="shared" si="4"/>
        <v/>
      </c>
      <c r="E23" s="27" t="str">
        <f t="shared" si="12"/>
        <v/>
      </c>
      <c r="F23" s="129"/>
      <c r="G23" s="129"/>
      <c r="H23" s="108" t="str">
        <f t="shared" si="5"/>
        <v/>
      </c>
      <c r="I23" s="130"/>
      <c r="J23" s="110" t="str" cm="1">
        <f t="array" ref="J23">IFERROR(_xlfn.IFS($V23=1,"熱源水入口温度：65℃",$V23=2,"熱源水入口温度：90℃",$V23=3,"熱源水入口温度：70℃"),"")</f>
        <v/>
      </c>
      <c r="K23" s="131"/>
      <c r="L23" s="132"/>
      <c r="M23" s="132"/>
      <c r="N23" s="80" t="str" cm="1">
        <f t="array" ref="N23">IFERROR(_xlfn.IFS(AND($V23=1,$W23=1),VALUE(3.53),AND($V23=2,$W23=2),VALUE(3),AND($V23=3,$W23=3),VALUE(2.46)),"")</f>
        <v/>
      </c>
      <c r="O23" s="112" t="str">
        <f t="shared" si="6"/>
        <v/>
      </c>
      <c r="P23" s="133"/>
      <c r="Q23" s="134"/>
      <c r="R23" s="135" t="str">
        <f t="shared" si="7"/>
        <v/>
      </c>
      <c r="S23" s="93" t="str">
        <f>IF(AND($X23=0,$Y23=1,$Z23=0),プルダウン!$A$7,"")</f>
        <v/>
      </c>
      <c r="T23" s="72" t="str">
        <f>IF(AND($X23=0,$Y23=1,$Z23=0),プルダウン!$B$7,"")</f>
        <v/>
      </c>
      <c r="U23" s="15"/>
      <c r="V23" s="72" t="str">
        <f t="shared" si="8"/>
        <v/>
      </c>
      <c r="W23" s="72" t="str">
        <f t="shared" si="9"/>
        <v/>
      </c>
      <c r="X23" s="91">
        <f t="shared" si="10"/>
        <v>0</v>
      </c>
      <c r="Y23" s="72">
        <f t="shared" si="1"/>
        <v>0</v>
      </c>
      <c r="Z23" s="72">
        <f t="shared" si="11"/>
        <v>0</v>
      </c>
    </row>
    <row r="24" spans="1:26" s="12" customFormat="1" ht="33" customHeight="1">
      <c r="A24" s="103">
        <f t="shared" si="2"/>
        <v>12</v>
      </c>
      <c r="B24" s="104" t="str">
        <f t="shared" si="3"/>
        <v/>
      </c>
      <c r="C24" s="128"/>
      <c r="D24" s="27" t="str">
        <f t="shared" si="4"/>
        <v/>
      </c>
      <c r="E24" s="27" t="str">
        <f t="shared" si="12"/>
        <v/>
      </c>
      <c r="F24" s="129"/>
      <c r="G24" s="129"/>
      <c r="H24" s="108" t="str">
        <f t="shared" si="5"/>
        <v/>
      </c>
      <c r="I24" s="130"/>
      <c r="J24" s="110" t="str" cm="1">
        <f t="array" ref="J24">IFERROR(_xlfn.IFS($V24=1,"熱源水入口温度：65℃",$V24=2,"熱源水入口温度：90℃",$V24=3,"熱源水入口温度：70℃"),"")</f>
        <v/>
      </c>
      <c r="K24" s="131"/>
      <c r="L24" s="132"/>
      <c r="M24" s="132"/>
      <c r="N24" s="80" t="str" cm="1">
        <f t="array" ref="N24">IFERROR(_xlfn.IFS(AND($V24=1,$W24=1),VALUE(3.53),AND($V24=2,$W24=2),VALUE(3),AND($V24=3,$W24=3),VALUE(2.46)),"")</f>
        <v/>
      </c>
      <c r="O24" s="112" t="str">
        <f t="shared" si="6"/>
        <v/>
      </c>
      <c r="P24" s="133"/>
      <c r="Q24" s="134"/>
      <c r="R24" s="135" t="str">
        <f t="shared" si="7"/>
        <v/>
      </c>
      <c r="S24" s="93" t="str">
        <f>IF(AND($X24=0,$Y24=1,$Z24=0),プルダウン!$A$7,"")</f>
        <v/>
      </c>
      <c r="T24" s="72" t="str">
        <f>IF(AND($X24=0,$Y24=1,$Z24=0),プルダウン!$B$7,"")</f>
        <v/>
      </c>
      <c r="U24" s="15"/>
      <c r="V24" s="72" t="str">
        <f t="shared" si="8"/>
        <v/>
      </c>
      <c r="W24" s="72" t="str">
        <f t="shared" si="9"/>
        <v/>
      </c>
      <c r="X24" s="91">
        <f t="shared" si="10"/>
        <v>0</v>
      </c>
      <c r="Y24" s="72">
        <f t="shared" si="1"/>
        <v>0</v>
      </c>
      <c r="Z24" s="72">
        <f t="shared" si="11"/>
        <v>0</v>
      </c>
    </row>
    <row r="25" spans="1:26" s="12" customFormat="1" ht="33" customHeight="1">
      <c r="A25" s="103">
        <f t="shared" si="2"/>
        <v>13</v>
      </c>
      <c r="B25" s="104" t="str">
        <f t="shared" si="3"/>
        <v/>
      </c>
      <c r="C25" s="128"/>
      <c r="D25" s="27" t="str">
        <f t="shared" si="4"/>
        <v/>
      </c>
      <c r="E25" s="27" t="str">
        <f t="shared" si="12"/>
        <v/>
      </c>
      <c r="F25" s="129"/>
      <c r="G25" s="129"/>
      <c r="H25" s="108" t="str">
        <f t="shared" si="5"/>
        <v/>
      </c>
      <c r="I25" s="130"/>
      <c r="J25" s="110" t="str" cm="1">
        <f t="array" ref="J25">IFERROR(_xlfn.IFS($V25=1,"熱源水入口温度：65℃",$V25=2,"熱源水入口温度：90℃",$V25=3,"熱源水入口温度：70℃"),"")</f>
        <v/>
      </c>
      <c r="K25" s="131"/>
      <c r="L25" s="132"/>
      <c r="M25" s="132"/>
      <c r="N25" s="80" t="str" cm="1">
        <f t="array" ref="N25">IFERROR(_xlfn.IFS(AND($V25=1,$W25=1),VALUE(3.53),AND($V25=2,$W25=2),VALUE(3),AND($V25=3,$W25=3),VALUE(2.46)),"")</f>
        <v/>
      </c>
      <c r="O25" s="112" t="str">
        <f t="shared" si="6"/>
        <v/>
      </c>
      <c r="P25" s="133"/>
      <c r="Q25" s="134"/>
      <c r="R25" s="135" t="str">
        <f t="shared" si="7"/>
        <v/>
      </c>
      <c r="S25" s="93" t="str">
        <f>IF(AND($X25=0,$Y25=1,$Z25=0),プルダウン!$A$7,"")</f>
        <v/>
      </c>
      <c r="T25" s="72" t="str">
        <f>IF(AND($X25=0,$Y25=1,$Z25=0),プルダウン!$B$7,"")</f>
        <v/>
      </c>
      <c r="U25" s="15"/>
      <c r="V25" s="72" t="str">
        <f t="shared" si="8"/>
        <v/>
      </c>
      <c r="W25" s="72" t="str">
        <f t="shared" si="9"/>
        <v/>
      </c>
      <c r="X25" s="91">
        <f t="shared" si="10"/>
        <v>0</v>
      </c>
      <c r="Y25" s="72">
        <f t="shared" si="1"/>
        <v>0</v>
      </c>
      <c r="Z25" s="72">
        <f t="shared" si="11"/>
        <v>0</v>
      </c>
    </row>
    <row r="26" spans="1:26" s="12" customFormat="1" ht="33" customHeight="1">
      <c r="A26" s="103">
        <f t="shared" si="2"/>
        <v>14</v>
      </c>
      <c r="B26" s="104" t="str">
        <f t="shared" si="3"/>
        <v/>
      </c>
      <c r="C26" s="128"/>
      <c r="D26" s="27" t="str">
        <f t="shared" si="4"/>
        <v/>
      </c>
      <c r="E26" s="27" t="str">
        <f t="shared" si="12"/>
        <v/>
      </c>
      <c r="F26" s="129"/>
      <c r="G26" s="129"/>
      <c r="H26" s="108" t="str">
        <f t="shared" si="5"/>
        <v/>
      </c>
      <c r="I26" s="130"/>
      <c r="J26" s="110" t="str" cm="1">
        <f t="array" ref="J26">IFERROR(_xlfn.IFS($V26=1,"熱源水入口温度：65℃",$V26=2,"熱源水入口温度：90℃",$V26=3,"熱源水入口温度：70℃"),"")</f>
        <v/>
      </c>
      <c r="K26" s="131"/>
      <c r="L26" s="132"/>
      <c r="M26" s="132"/>
      <c r="N26" s="80" t="str" cm="1">
        <f t="array" ref="N26">IFERROR(_xlfn.IFS(AND($V26=1,$W26=1),VALUE(3.53),AND($V26=2,$W26=2),VALUE(3),AND($V26=3,$W26=3),VALUE(2.46)),"")</f>
        <v/>
      </c>
      <c r="O26" s="112" t="str">
        <f t="shared" si="6"/>
        <v/>
      </c>
      <c r="P26" s="133"/>
      <c r="Q26" s="134"/>
      <c r="R26" s="135" t="str">
        <f t="shared" si="7"/>
        <v/>
      </c>
      <c r="S26" s="93" t="str">
        <f>IF(AND($X26=0,$Y26=1,$Z26=0),プルダウン!$A$7,"")</f>
        <v/>
      </c>
      <c r="T26" s="72" t="str">
        <f>IF(AND($X26=0,$Y26=1,$Z26=0),プルダウン!$B$7,"")</f>
        <v/>
      </c>
      <c r="U26" s="15"/>
      <c r="V26" s="72" t="str">
        <f t="shared" si="8"/>
        <v/>
      </c>
      <c r="W26" s="72" t="str">
        <f t="shared" si="9"/>
        <v/>
      </c>
      <c r="X26" s="91">
        <f t="shared" si="10"/>
        <v>0</v>
      </c>
      <c r="Y26" s="72">
        <f t="shared" si="1"/>
        <v>0</v>
      </c>
      <c r="Z26" s="72">
        <f t="shared" si="11"/>
        <v>0</v>
      </c>
    </row>
    <row r="27" spans="1:26" s="12" customFormat="1" ht="33" customHeight="1">
      <c r="A27" s="103">
        <f t="shared" si="2"/>
        <v>15</v>
      </c>
      <c r="B27" s="104" t="str">
        <f t="shared" si="3"/>
        <v/>
      </c>
      <c r="C27" s="128"/>
      <c r="D27" s="27" t="str">
        <f t="shared" si="4"/>
        <v/>
      </c>
      <c r="E27" s="27" t="str">
        <f t="shared" si="12"/>
        <v/>
      </c>
      <c r="F27" s="129"/>
      <c r="G27" s="129"/>
      <c r="H27" s="108" t="str">
        <f t="shared" si="5"/>
        <v/>
      </c>
      <c r="I27" s="130"/>
      <c r="J27" s="110" t="str" cm="1">
        <f t="array" ref="J27">IFERROR(_xlfn.IFS($V27=1,"熱源水入口温度：65℃",$V27=2,"熱源水入口温度：90℃",$V27=3,"熱源水入口温度：70℃"),"")</f>
        <v/>
      </c>
      <c r="K27" s="131"/>
      <c r="L27" s="132"/>
      <c r="M27" s="132"/>
      <c r="N27" s="80" t="str" cm="1">
        <f t="array" ref="N27">IFERROR(_xlfn.IFS(AND($V27=1,$W27=1),VALUE(3.53),AND($V27=2,$W27=2),VALUE(3),AND($V27=3,$W27=3),VALUE(2.46)),"")</f>
        <v/>
      </c>
      <c r="O27" s="112" t="str">
        <f t="shared" si="6"/>
        <v/>
      </c>
      <c r="P27" s="133"/>
      <c r="Q27" s="134"/>
      <c r="R27" s="135" t="str">
        <f t="shared" si="7"/>
        <v/>
      </c>
      <c r="S27" s="93" t="str">
        <f>IF(AND($X27=0,$Y27=1,$Z27=0),プルダウン!$A$7,"")</f>
        <v/>
      </c>
      <c r="T27" s="72" t="str">
        <f>IF(AND($X27=0,$Y27=1,$Z27=0),プルダウン!$B$7,"")</f>
        <v/>
      </c>
      <c r="U27" s="15"/>
      <c r="V27" s="72" t="str">
        <f t="shared" si="8"/>
        <v/>
      </c>
      <c r="W27" s="72" t="str">
        <f t="shared" si="9"/>
        <v/>
      </c>
      <c r="X27" s="91">
        <f t="shared" si="10"/>
        <v>0</v>
      </c>
      <c r="Y27" s="72">
        <f t="shared" si="1"/>
        <v>0</v>
      </c>
      <c r="Z27" s="72">
        <f t="shared" si="11"/>
        <v>0</v>
      </c>
    </row>
    <row r="28" spans="1:26" s="12" customFormat="1" ht="33" customHeight="1">
      <c r="A28" s="103">
        <f t="shared" si="2"/>
        <v>16</v>
      </c>
      <c r="B28" s="104" t="str">
        <f t="shared" si="3"/>
        <v/>
      </c>
      <c r="C28" s="128"/>
      <c r="D28" s="27" t="str">
        <f t="shared" si="4"/>
        <v/>
      </c>
      <c r="E28" s="27" t="str">
        <f t="shared" si="12"/>
        <v/>
      </c>
      <c r="F28" s="129"/>
      <c r="G28" s="129"/>
      <c r="H28" s="108" t="str">
        <f t="shared" si="5"/>
        <v/>
      </c>
      <c r="I28" s="130"/>
      <c r="J28" s="110" t="str" cm="1">
        <f t="array" ref="J28">IFERROR(_xlfn.IFS($V28=1,"熱源水入口温度：65℃",$V28=2,"熱源水入口温度：90℃",$V28=3,"熱源水入口温度：70℃"),"")</f>
        <v/>
      </c>
      <c r="K28" s="131"/>
      <c r="L28" s="132"/>
      <c r="M28" s="132"/>
      <c r="N28" s="80" t="str" cm="1">
        <f t="array" ref="N28">IFERROR(_xlfn.IFS(AND($V28=1,$W28=1),VALUE(3.53),AND($V28=2,$W28=2),VALUE(3),AND($V28=3,$W28=3),VALUE(2.46)),"")</f>
        <v/>
      </c>
      <c r="O28" s="112" t="str">
        <f t="shared" si="6"/>
        <v/>
      </c>
      <c r="P28" s="133"/>
      <c r="Q28" s="134"/>
      <c r="R28" s="135" t="str">
        <f t="shared" si="7"/>
        <v/>
      </c>
      <c r="S28" s="93" t="str">
        <f>IF(AND($X28=0,$Y28=1,$Z28=0),プルダウン!$A$7,"")</f>
        <v/>
      </c>
      <c r="T28" s="72" t="str">
        <f>IF(AND($X28=0,$Y28=1,$Z28=0),プルダウン!$B$7,"")</f>
        <v/>
      </c>
      <c r="U28" s="15"/>
      <c r="V28" s="72" t="str">
        <f t="shared" si="8"/>
        <v/>
      </c>
      <c r="W28" s="72" t="str">
        <f t="shared" si="9"/>
        <v/>
      </c>
      <c r="X28" s="91">
        <f t="shared" si="10"/>
        <v>0</v>
      </c>
      <c r="Y28" s="72">
        <f t="shared" si="1"/>
        <v>0</v>
      </c>
      <c r="Z28" s="72">
        <f t="shared" si="11"/>
        <v>0</v>
      </c>
    </row>
    <row r="29" spans="1:26" s="12" customFormat="1" ht="33" customHeight="1">
      <c r="A29" s="103">
        <f t="shared" si="2"/>
        <v>17</v>
      </c>
      <c r="B29" s="104" t="str">
        <f t="shared" si="3"/>
        <v/>
      </c>
      <c r="C29" s="128"/>
      <c r="D29" s="27" t="str">
        <f t="shared" si="4"/>
        <v/>
      </c>
      <c r="E29" s="27" t="str">
        <f t="shared" si="12"/>
        <v/>
      </c>
      <c r="F29" s="129"/>
      <c r="G29" s="129"/>
      <c r="H29" s="108" t="str">
        <f t="shared" si="5"/>
        <v/>
      </c>
      <c r="I29" s="130"/>
      <c r="J29" s="110" t="str" cm="1">
        <f t="array" ref="J29">IFERROR(_xlfn.IFS($V29=1,"熱源水入口温度：65℃",$V29=2,"熱源水入口温度：90℃",$V29=3,"熱源水入口温度：70℃"),"")</f>
        <v/>
      </c>
      <c r="K29" s="131"/>
      <c r="L29" s="132"/>
      <c r="M29" s="132"/>
      <c r="N29" s="80" t="str" cm="1">
        <f t="array" ref="N29">IFERROR(_xlfn.IFS(AND($V29=1,$W29=1),VALUE(3.53),AND($V29=2,$W29=2),VALUE(3),AND($V29=3,$W29=3),VALUE(2.46)),"")</f>
        <v/>
      </c>
      <c r="O29" s="112" t="str">
        <f t="shared" si="6"/>
        <v/>
      </c>
      <c r="P29" s="133"/>
      <c r="Q29" s="134"/>
      <c r="R29" s="135" t="str">
        <f t="shared" si="7"/>
        <v/>
      </c>
      <c r="S29" s="93" t="str">
        <f>IF(AND($X29=0,$Y29=1,$Z29=0),プルダウン!$A$7,"")</f>
        <v/>
      </c>
      <c r="T29" s="72" t="str">
        <f>IF(AND($X29=0,$Y29=1,$Z29=0),プルダウン!$B$7,"")</f>
        <v/>
      </c>
      <c r="U29" s="15"/>
      <c r="V29" s="72" t="str">
        <f t="shared" si="8"/>
        <v/>
      </c>
      <c r="W29" s="72" t="str">
        <f t="shared" si="9"/>
        <v/>
      </c>
      <c r="X29" s="91">
        <f t="shared" si="10"/>
        <v>0</v>
      </c>
      <c r="Y29" s="72">
        <f t="shared" si="1"/>
        <v>0</v>
      </c>
      <c r="Z29" s="72">
        <f t="shared" si="11"/>
        <v>0</v>
      </c>
    </row>
    <row r="30" spans="1:26" s="12" customFormat="1" ht="33" customHeight="1">
      <c r="A30" s="103">
        <f t="shared" si="2"/>
        <v>18</v>
      </c>
      <c r="B30" s="104" t="str">
        <f t="shared" si="3"/>
        <v/>
      </c>
      <c r="C30" s="128"/>
      <c r="D30" s="27" t="str">
        <f t="shared" si="4"/>
        <v/>
      </c>
      <c r="E30" s="27" t="str">
        <f t="shared" si="12"/>
        <v/>
      </c>
      <c r="F30" s="129"/>
      <c r="G30" s="129"/>
      <c r="H30" s="108" t="str">
        <f t="shared" si="5"/>
        <v/>
      </c>
      <c r="I30" s="130"/>
      <c r="J30" s="110" t="str" cm="1">
        <f t="array" ref="J30">IFERROR(_xlfn.IFS($V30=1,"熱源水入口温度：65℃",$V30=2,"熱源水入口温度：90℃",$V30=3,"熱源水入口温度：70℃"),"")</f>
        <v/>
      </c>
      <c r="K30" s="131"/>
      <c r="L30" s="132"/>
      <c r="M30" s="132"/>
      <c r="N30" s="80" t="str" cm="1">
        <f t="array" ref="N30">IFERROR(_xlfn.IFS(AND($V30=1,$W30=1),VALUE(3.53),AND($V30=2,$W30=2),VALUE(3),AND($V30=3,$W30=3),VALUE(2.46)),"")</f>
        <v/>
      </c>
      <c r="O30" s="112" t="str">
        <f t="shared" si="6"/>
        <v/>
      </c>
      <c r="P30" s="133"/>
      <c r="Q30" s="134"/>
      <c r="R30" s="135" t="str">
        <f t="shared" si="7"/>
        <v/>
      </c>
      <c r="S30" s="93" t="str">
        <f>IF(AND($X30=0,$Y30=1,$Z30=0),プルダウン!$A$7,"")</f>
        <v/>
      </c>
      <c r="T30" s="72" t="str">
        <f>IF(AND($X30=0,$Y30=1,$Z30=0),プルダウン!$B$7,"")</f>
        <v/>
      </c>
      <c r="U30" s="15"/>
      <c r="V30" s="72" t="str">
        <f t="shared" si="8"/>
        <v/>
      </c>
      <c r="W30" s="72" t="str">
        <f t="shared" si="9"/>
        <v/>
      </c>
      <c r="X30" s="91">
        <f t="shared" si="10"/>
        <v>0</v>
      </c>
      <c r="Y30" s="72">
        <f t="shared" si="1"/>
        <v>0</v>
      </c>
      <c r="Z30" s="72">
        <f t="shared" si="11"/>
        <v>0</v>
      </c>
    </row>
    <row r="31" spans="1:26" s="12" customFormat="1" ht="33" customHeight="1">
      <c r="A31" s="103">
        <f t="shared" si="2"/>
        <v>19</v>
      </c>
      <c r="B31" s="104" t="str">
        <f t="shared" si="3"/>
        <v/>
      </c>
      <c r="C31" s="128"/>
      <c r="D31" s="27" t="str">
        <f t="shared" si="4"/>
        <v/>
      </c>
      <c r="E31" s="27" t="str">
        <f t="shared" si="12"/>
        <v/>
      </c>
      <c r="F31" s="129"/>
      <c r="G31" s="129"/>
      <c r="H31" s="108" t="str">
        <f t="shared" si="5"/>
        <v/>
      </c>
      <c r="I31" s="130"/>
      <c r="J31" s="110" t="str" cm="1">
        <f t="array" ref="J31">IFERROR(_xlfn.IFS($V31=1,"熱源水入口温度：65℃",$V31=2,"熱源水入口温度：90℃",$V31=3,"熱源水入口温度：70℃"),"")</f>
        <v/>
      </c>
      <c r="K31" s="131"/>
      <c r="L31" s="132"/>
      <c r="M31" s="132"/>
      <c r="N31" s="80" t="str" cm="1">
        <f t="array" ref="N31">IFERROR(_xlfn.IFS(AND($V31=1,$W31=1),VALUE(3.53),AND($V31=2,$W31=2),VALUE(3),AND($V31=3,$W31=3),VALUE(2.46)),"")</f>
        <v/>
      </c>
      <c r="O31" s="112" t="str">
        <f t="shared" si="6"/>
        <v/>
      </c>
      <c r="P31" s="133"/>
      <c r="Q31" s="134"/>
      <c r="R31" s="135" t="str">
        <f t="shared" si="7"/>
        <v/>
      </c>
      <c r="S31" s="93" t="str">
        <f>IF(AND($X31=0,$Y31=1,$Z31=0),プルダウン!$A$7,"")</f>
        <v/>
      </c>
      <c r="T31" s="72" t="str">
        <f>IF(AND($X31=0,$Y31=1,$Z31=0),プルダウン!$B$7,"")</f>
        <v/>
      </c>
      <c r="U31" s="15"/>
      <c r="V31" s="72" t="str">
        <f t="shared" si="8"/>
        <v/>
      </c>
      <c r="W31" s="72" t="str">
        <f t="shared" si="9"/>
        <v/>
      </c>
      <c r="X31" s="91">
        <f t="shared" si="10"/>
        <v>0</v>
      </c>
      <c r="Y31" s="72">
        <f t="shared" si="1"/>
        <v>0</v>
      </c>
      <c r="Z31" s="72">
        <f t="shared" si="11"/>
        <v>0</v>
      </c>
    </row>
    <row r="32" spans="1:26" s="12" customFormat="1" ht="33" customHeight="1">
      <c r="A32" s="103">
        <f t="shared" si="2"/>
        <v>20</v>
      </c>
      <c r="B32" s="104" t="str">
        <f t="shared" si="3"/>
        <v/>
      </c>
      <c r="C32" s="128"/>
      <c r="D32" s="27" t="str">
        <f t="shared" si="4"/>
        <v/>
      </c>
      <c r="E32" s="27" t="str">
        <f t="shared" si="12"/>
        <v/>
      </c>
      <c r="F32" s="129"/>
      <c r="G32" s="129"/>
      <c r="H32" s="108" t="str">
        <f t="shared" si="5"/>
        <v/>
      </c>
      <c r="I32" s="130"/>
      <c r="J32" s="110" t="str" cm="1">
        <f t="array" ref="J32">IFERROR(_xlfn.IFS($V32=1,"熱源水入口温度：65℃",$V32=2,"熱源水入口温度：90℃",$V32=3,"熱源水入口温度：70℃"),"")</f>
        <v/>
      </c>
      <c r="K32" s="131"/>
      <c r="L32" s="132"/>
      <c r="M32" s="132"/>
      <c r="N32" s="80" t="str" cm="1">
        <f t="array" ref="N32">IFERROR(_xlfn.IFS(AND($V32=1,$W32=1),VALUE(3.53),AND($V32=2,$W32=2),VALUE(3),AND($V32=3,$W32=3),VALUE(2.46)),"")</f>
        <v/>
      </c>
      <c r="O32" s="112" t="str">
        <f t="shared" si="6"/>
        <v/>
      </c>
      <c r="P32" s="133"/>
      <c r="Q32" s="134"/>
      <c r="R32" s="135" t="str">
        <f t="shared" si="7"/>
        <v/>
      </c>
      <c r="S32" s="93" t="str">
        <f>IF(AND($X32=0,$Y32=1,$Z32=0),プルダウン!$A$7,"")</f>
        <v/>
      </c>
      <c r="T32" s="72" t="str">
        <f>IF(AND($X32=0,$Y32=1,$Z32=0),プルダウン!$B$7,"")</f>
        <v/>
      </c>
      <c r="U32" s="15"/>
      <c r="V32" s="72" t="str">
        <f t="shared" si="8"/>
        <v/>
      </c>
      <c r="W32" s="72" t="str">
        <f t="shared" si="9"/>
        <v/>
      </c>
      <c r="X32" s="91">
        <f t="shared" si="10"/>
        <v>0</v>
      </c>
      <c r="Y32" s="72">
        <f t="shared" si="1"/>
        <v>0</v>
      </c>
      <c r="Z32" s="72">
        <f t="shared" si="11"/>
        <v>0</v>
      </c>
    </row>
    <row r="33" spans="1:26" s="12" customFormat="1" ht="33" customHeight="1">
      <c r="A33" s="103">
        <f t="shared" si="2"/>
        <v>21</v>
      </c>
      <c r="B33" s="104" t="str">
        <f t="shared" si="3"/>
        <v/>
      </c>
      <c r="C33" s="128"/>
      <c r="D33" s="27" t="str">
        <f t="shared" si="4"/>
        <v/>
      </c>
      <c r="E33" s="27" t="str">
        <f t="shared" si="12"/>
        <v/>
      </c>
      <c r="F33" s="129"/>
      <c r="G33" s="129"/>
      <c r="H33" s="108" t="str">
        <f t="shared" si="5"/>
        <v/>
      </c>
      <c r="I33" s="130"/>
      <c r="J33" s="110" t="str" cm="1">
        <f t="array" ref="J33">IFERROR(_xlfn.IFS($V33=1,"熱源水入口温度：65℃",$V33=2,"熱源水入口温度：90℃",$V33=3,"熱源水入口温度：70℃"),"")</f>
        <v/>
      </c>
      <c r="K33" s="131"/>
      <c r="L33" s="132"/>
      <c r="M33" s="132"/>
      <c r="N33" s="80" t="str" cm="1">
        <f t="array" ref="N33">IFERROR(_xlfn.IFS(AND($V33=1,$W33=1),VALUE(3.53),AND($V33=2,$W33=2),VALUE(3),AND($V33=3,$W33=3),VALUE(2.46)),"")</f>
        <v/>
      </c>
      <c r="O33" s="112" t="str">
        <f t="shared" si="6"/>
        <v/>
      </c>
      <c r="P33" s="133"/>
      <c r="Q33" s="134"/>
      <c r="R33" s="135" t="str">
        <f t="shared" si="7"/>
        <v/>
      </c>
      <c r="S33" s="93" t="str">
        <f>IF(AND($X33=0,$Y33=1,$Z33=0),プルダウン!$A$7,"")</f>
        <v/>
      </c>
      <c r="T33" s="72" t="str">
        <f>IF(AND($X33=0,$Y33=1,$Z33=0),プルダウン!$B$7,"")</f>
        <v/>
      </c>
      <c r="U33" s="15"/>
      <c r="V33" s="72" t="str">
        <f t="shared" si="8"/>
        <v/>
      </c>
      <c r="W33" s="72" t="str">
        <f t="shared" si="9"/>
        <v/>
      </c>
      <c r="X33" s="91">
        <f t="shared" si="10"/>
        <v>0</v>
      </c>
      <c r="Y33" s="72">
        <f t="shared" si="1"/>
        <v>0</v>
      </c>
      <c r="Z33" s="72">
        <f t="shared" si="11"/>
        <v>0</v>
      </c>
    </row>
    <row r="34" spans="1:26" s="12" customFormat="1" ht="33" customHeight="1">
      <c r="A34" s="103">
        <f t="shared" si="2"/>
        <v>22</v>
      </c>
      <c r="B34" s="104" t="str">
        <f t="shared" si="3"/>
        <v/>
      </c>
      <c r="C34" s="128"/>
      <c r="D34" s="27" t="str">
        <f t="shared" si="4"/>
        <v/>
      </c>
      <c r="E34" s="27" t="str">
        <f t="shared" si="12"/>
        <v/>
      </c>
      <c r="F34" s="129"/>
      <c r="G34" s="129"/>
      <c r="H34" s="108" t="str">
        <f t="shared" si="5"/>
        <v/>
      </c>
      <c r="I34" s="130"/>
      <c r="J34" s="110" t="str" cm="1">
        <f t="array" ref="J34">IFERROR(_xlfn.IFS($V34=1,"熱源水入口温度：65℃",$V34=2,"熱源水入口温度：90℃",$V34=3,"熱源水入口温度：70℃"),"")</f>
        <v/>
      </c>
      <c r="K34" s="131"/>
      <c r="L34" s="132"/>
      <c r="M34" s="132"/>
      <c r="N34" s="80" t="str" cm="1">
        <f t="array" ref="N34">IFERROR(_xlfn.IFS(AND($V34=1,$W34=1),VALUE(3.53),AND($V34=2,$W34=2),VALUE(3),AND($V34=3,$W34=3),VALUE(2.46)),"")</f>
        <v/>
      </c>
      <c r="O34" s="112" t="str">
        <f t="shared" si="6"/>
        <v/>
      </c>
      <c r="P34" s="133"/>
      <c r="Q34" s="134"/>
      <c r="R34" s="135" t="str">
        <f t="shared" si="7"/>
        <v/>
      </c>
      <c r="S34" s="93" t="str">
        <f>IF(AND($X34=0,$Y34=1,$Z34=0),プルダウン!$A$7,"")</f>
        <v/>
      </c>
      <c r="T34" s="72" t="str">
        <f>IF(AND($X34=0,$Y34=1,$Z34=0),プルダウン!$B$7,"")</f>
        <v/>
      </c>
      <c r="U34" s="15"/>
      <c r="V34" s="72" t="str">
        <f t="shared" si="8"/>
        <v/>
      </c>
      <c r="W34" s="72" t="str">
        <f t="shared" si="9"/>
        <v/>
      </c>
      <c r="X34" s="91">
        <f t="shared" si="10"/>
        <v>0</v>
      </c>
      <c r="Y34" s="72">
        <f t="shared" si="1"/>
        <v>0</v>
      </c>
      <c r="Z34" s="72">
        <f t="shared" si="11"/>
        <v>0</v>
      </c>
    </row>
    <row r="35" spans="1:26" s="12" customFormat="1" ht="33" customHeight="1">
      <c r="A35" s="103">
        <f t="shared" si="2"/>
        <v>23</v>
      </c>
      <c r="B35" s="104" t="str">
        <f t="shared" si="3"/>
        <v/>
      </c>
      <c r="C35" s="128"/>
      <c r="D35" s="27" t="str">
        <f t="shared" si="4"/>
        <v/>
      </c>
      <c r="E35" s="27" t="str">
        <f t="shared" si="12"/>
        <v/>
      </c>
      <c r="F35" s="129"/>
      <c r="G35" s="129"/>
      <c r="H35" s="108" t="str">
        <f t="shared" si="5"/>
        <v/>
      </c>
      <c r="I35" s="130"/>
      <c r="J35" s="110" t="str" cm="1">
        <f t="array" ref="J35">IFERROR(_xlfn.IFS($V35=1,"熱源水入口温度：65℃",$V35=2,"熱源水入口温度：90℃",$V35=3,"熱源水入口温度：70℃"),"")</f>
        <v/>
      </c>
      <c r="K35" s="131"/>
      <c r="L35" s="132"/>
      <c r="M35" s="132"/>
      <c r="N35" s="80" t="str" cm="1">
        <f t="array" ref="N35">IFERROR(_xlfn.IFS(AND($V35=1,$W35=1),VALUE(3.53),AND($V35=2,$W35=2),VALUE(3),AND($V35=3,$W35=3),VALUE(2.46)),"")</f>
        <v/>
      </c>
      <c r="O35" s="112" t="str">
        <f t="shared" si="6"/>
        <v/>
      </c>
      <c r="P35" s="133"/>
      <c r="Q35" s="134"/>
      <c r="R35" s="135" t="str">
        <f t="shared" si="7"/>
        <v/>
      </c>
      <c r="S35" s="93" t="str">
        <f>IF(AND($X35=0,$Y35=1,$Z35=0),プルダウン!$A$7,"")</f>
        <v/>
      </c>
      <c r="T35" s="72" t="str">
        <f>IF(AND($X35=0,$Y35=1,$Z35=0),プルダウン!$B$7,"")</f>
        <v/>
      </c>
      <c r="U35" s="15"/>
      <c r="V35" s="72" t="str">
        <f t="shared" si="8"/>
        <v/>
      </c>
      <c r="W35" s="72" t="str">
        <f t="shared" si="9"/>
        <v/>
      </c>
      <c r="X35" s="91">
        <f t="shared" si="10"/>
        <v>0</v>
      </c>
      <c r="Y35" s="72">
        <f t="shared" si="1"/>
        <v>0</v>
      </c>
      <c r="Z35" s="72">
        <f t="shared" si="11"/>
        <v>0</v>
      </c>
    </row>
    <row r="36" spans="1:26" s="12" customFormat="1" ht="33" customHeight="1">
      <c r="A36" s="103">
        <f t="shared" si="2"/>
        <v>24</v>
      </c>
      <c r="B36" s="104" t="str">
        <f t="shared" si="3"/>
        <v/>
      </c>
      <c r="C36" s="128"/>
      <c r="D36" s="27" t="str">
        <f t="shared" si="4"/>
        <v/>
      </c>
      <c r="E36" s="27" t="str">
        <f t="shared" si="12"/>
        <v/>
      </c>
      <c r="F36" s="129"/>
      <c r="G36" s="129"/>
      <c r="H36" s="108" t="str">
        <f t="shared" si="5"/>
        <v/>
      </c>
      <c r="I36" s="130"/>
      <c r="J36" s="110" t="str" cm="1">
        <f t="array" ref="J36">IFERROR(_xlfn.IFS($V36=1,"熱源水入口温度：65℃",$V36=2,"熱源水入口温度：90℃",$V36=3,"熱源水入口温度：70℃"),"")</f>
        <v/>
      </c>
      <c r="K36" s="131"/>
      <c r="L36" s="132"/>
      <c r="M36" s="132"/>
      <c r="N36" s="80" t="str" cm="1">
        <f t="array" ref="N36">IFERROR(_xlfn.IFS(AND($V36=1,$W36=1),VALUE(3.53),AND($V36=2,$W36=2),VALUE(3),AND($V36=3,$W36=3),VALUE(2.46)),"")</f>
        <v/>
      </c>
      <c r="O36" s="112" t="str">
        <f t="shared" si="6"/>
        <v/>
      </c>
      <c r="P36" s="133"/>
      <c r="Q36" s="134"/>
      <c r="R36" s="135" t="str">
        <f t="shared" si="7"/>
        <v/>
      </c>
      <c r="S36" s="93" t="str">
        <f>IF(AND($X36=0,$Y36=1,$Z36=0),プルダウン!$A$7,"")</f>
        <v/>
      </c>
      <c r="T36" s="72" t="str">
        <f>IF(AND($X36=0,$Y36=1,$Z36=0),プルダウン!$B$7,"")</f>
        <v/>
      </c>
      <c r="U36" s="15"/>
      <c r="V36" s="72" t="str">
        <f t="shared" si="8"/>
        <v/>
      </c>
      <c r="W36" s="72" t="str">
        <f t="shared" si="9"/>
        <v/>
      </c>
      <c r="X36" s="91">
        <f t="shared" si="10"/>
        <v>0</v>
      </c>
      <c r="Y36" s="72">
        <f t="shared" si="1"/>
        <v>0</v>
      </c>
      <c r="Z36" s="72">
        <f t="shared" si="11"/>
        <v>0</v>
      </c>
    </row>
    <row r="37" spans="1:26" s="12" customFormat="1" ht="33" customHeight="1">
      <c r="A37" s="103">
        <f t="shared" si="2"/>
        <v>25</v>
      </c>
      <c r="B37" s="104" t="str">
        <f t="shared" si="3"/>
        <v/>
      </c>
      <c r="C37" s="128"/>
      <c r="D37" s="27" t="str">
        <f t="shared" si="4"/>
        <v/>
      </c>
      <c r="E37" s="27" t="str">
        <f t="shared" si="12"/>
        <v/>
      </c>
      <c r="F37" s="129"/>
      <c r="G37" s="129"/>
      <c r="H37" s="108" t="str">
        <f t="shared" si="5"/>
        <v/>
      </c>
      <c r="I37" s="130"/>
      <c r="J37" s="110" t="str" cm="1">
        <f t="array" ref="J37">IFERROR(_xlfn.IFS($V37=1,"熱源水入口温度：65℃",$V37=2,"熱源水入口温度：90℃",$V37=3,"熱源水入口温度：70℃"),"")</f>
        <v/>
      </c>
      <c r="K37" s="131"/>
      <c r="L37" s="132"/>
      <c r="M37" s="132"/>
      <c r="N37" s="80" t="str" cm="1">
        <f t="array" ref="N37">IFERROR(_xlfn.IFS(AND($V37=1,$W37=1),VALUE(3.53),AND($V37=2,$W37=2),VALUE(3),AND($V37=3,$W37=3),VALUE(2.46)),"")</f>
        <v/>
      </c>
      <c r="O37" s="112" t="str">
        <f t="shared" si="6"/>
        <v/>
      </c>
      <c r="P37" s="133"/>
      <c r="Q37" s="134"/>
      <c r="R37" s="135" t="str">
        <f t="shared" si="7"/>
        <v/>
      </c>
      <c r="S37" s="93" t="str">
        <f>IF(AND($X37=0,$Y37=1,$Z37=0),プルダウン!$A$7,"")</f>
        <v/>
      </c>
      <c r="T37" s="72" t="str">
        <f>IF(AND($X37=0,$Y37=1,$Z37=0),プルダウン!$B$7,"")</f>
        <v/>
      </c>
      <c r="U37" s="15"/>
      <c r="V37" s="72" t="str">
        <f t="shared" si="8"/>
        <v/>
      </c>
      <c r="W37" s="72" t="str">
        <f t="shared" si="9"/>
        <v/>
      </c>
      <c r="X37" s="91">
        <f t="shared" si="10"/>
        <v>0</v>
      </c>
      <c r="Y37" s="72">
        <f t="shared" si="1"/>
        <v>0</v>
      </c>
      <c r="Z37" s="72">
        <f t="shared" si="11"/>
        <v>0</v>
      </c>
    </row>
    <row r="38" spans="1:26" s="12" customFormat="1" ht="33" customHeight="1">
      <c r="A38" s="103">
        <f t="shared" si="2"/>
        <v>26</v>
      </c>
      <c r="B38" s="104" t="str">
        <f t="shared" si="3"/>
        <v/>
      </c>
      <c r="C38" s="128"/>
      <c r="D38" s="27" t="str">
        <f t="shared" si="4"/>
        <v/>
      </c>
      <c r="E38" s="27" t="str">
        <f t="shared" si="12"/>
        <v/>
      </c>
      <c r="F38" s="129"/>
      <c r="G38" s="129"/>
      <c r="H38" s="108" t="str">
        <f t="shared" si="5"/>
        <v/>
      </c>
      <c r="I38" s="130"/>
      <c r="J38" s="110" t="str" cm="1">
        <f t="array" ref="J38">IFERROR(_xlfn.IFS($V38=1,"熱源水入口温度：65℃",$V38=2,"熱源水入口温度：90℃",$V38=3,"熱源水入口温度：70℃"),"")</f>
        <v/>
      </c>
      <c r="K38" s="131"/>
      <c r="L38" s="132"/>
      <c r="M38" s="132"/>
      <c r="N38" s="80" t="str" cm="1">
        <f t="array" ref="N38">IFERROR(_xlfn.IFS(AND($V38=1,$W38=1),VALUE(3.53),AND($V38=2,$W38=2),VALUE(3),AND($V38=3,$W38=3),VALUE(2.46)),"")</f>
        <v/>
      </c>
      <c r="O38" s="112" t="str">
        <f t="shared" si="6"/>
        <v/>
      </c>
      <c r="P38" s="133"/>
      <c r="Q38" s="134"/>
      <c r="R38" s="135" t="str">
        <f t="shared" si="7"/>
        <v/>
      </c>
      <c r="S38" s="93" t="str">
        <f>IF(AND($X38=0,$Y38=1,$Z38=0),プルダウン!$A$7,"")</f>
        <v/>
      </c>
      <c r="T38" s="72" t="str">
        <f>IF(AND($X38=0,$Y38=1,$Z38=0),プルダウン!$B$7,"")</f>
        <v/>
      </c>
      <c r="U38" s="15"/>
      <c r="V38" s="72" t="str">
        <f t="shared" si="8"/>
        <v/>
      </c>
      <c r="W38" s="72" t="str">
        <f t="shared" si="9"/>
        <v/>
      </c>
      <c r="X38" s="91">
        <f t="shared" si="10"/>
        <v>0</v>
      </c>
      <c r="Y38" s="72">
        <f t="shared" si="1"/>
        <v>0</v>
      </c>
      <c r="Z38" s="72">
        <f t="shared" si="11"/>
        <v>0</v>
      </c>
    </row>
    <row r="39" spans="1:26" s="12" customFormat="1" ht="33" customHeight="1">
      <c r="A39" s="103">
        <f t="shared" si="2"/>
        <v>27</v>
      </c>
      <c r="B39" s="104" t="str">
        <f t="shared" si="3"/>
        <v/>
      </c>
      <c r="C39" s="128"/>
      <c r="D39" s="27" t="str">
        <f t="shared" si="4"/>
        <v/>
      </c>
      <c r="E39" s="27" t="str">
        <f t="shared" si="12"/>
        <v/>
      </c>
      <c r="F39" s="129"/>
      <c r="G39" s="129"/>
      <c r="H39" s="108" t="str">
        <f t="shared" si="5"/>
        <v/>
      </c>
      <c r="I39" s="130"/>
      <c r="J39" s="110" t="str" cm="1">
        <f t="array" ref="J39">IFERROR(_xlfn.IFS($V39=1,"熱源水入口温度：65℃",$V39=2,"熱源水入口温度：90℃",$V39=3,"熱源水入口温度：70℃"),"")</f>
        <v/>
      </c>
      <c r="K39" s="131"/>
      <c r="L39" s="132"/>
      <c r="M39" s="132"/>
      <c r="N39" s="80" t="str" cm="1">
        <f t="array" ref="N39">IFERROR(_xlfn.IFS(AND($V39=1,$W39=1),VALUE(3.53),AND($V39=2,$W39=2),VALUE(3),AND($V39=3,$W39=3),VALUE(2.46)),"")</f>
        <v/>
      </c>
      <c r="O39" s="112" t="str">
        <f t="shared" si="6"/>
        <v/>
      </c>
      <c r="P39" s="133"/>
      <c r="Q39" s="134"/>
      <c r="R39" s="135" t="str">
        <f t="shared" si="7"/>
        <v/>
      </c>
      <c r="S39" s="93" t="str">
        <f>IF(AND($X39=0,$Y39=1,$Z39=0),プルダウン!$A$7,"")</f>
        <v/>
      </c>
      <c r="T39" s="72" t="str">
        <f>IF(AND($X39=0,$Y39=1,$Z39=0),プルダウン!$B$7,"")</f>
        <v/>
      </c>
      <c r="U39" s="15"/>
      <c r="V39" s="72" t="str">
        <f t="shared" si="8"/>
        <v/>
      </c>
      <c r="W39" s="72" t="str">
        <f t="shared" si="9"/>
        <v/>
      </c>
      <c r="X39" s="91">
        <f t="shared" si="10"/>
        <v>0</v>
      </c>
      <c r="Y39" s="72">
        <f t="shared" si="1"/>
        <v>0</v>
      </c>
      <c r="Z39" s="72">
        <f t="shared" si="11"/>
        <v>0</v>
      </c>
    </row>
    <row r="40" spans="1:26" s="12" customFormat="1" ht="33" customHeight="1">
      <c r="A40" s="103">
        <f t="shared" si="2"/>
        <v>28</v>
      </c>
      <c r="B40" s="104" t="str">
        <f t="shared" si="3"/>
        <v/>
      </c>
      <c r="C40" s="128"/>
      <c r="D40" s="27" t="str">
        <f t="shared" si="4"/>
        <v/>
      </c>
      <c r="E40" s="27" t="str">
        <f t="shared" si="12"/>
        <v/>
      </c>
      <c r="F40" s="129"/>
      <c r="G40" s="129"/>
      <c r="H40" s="108" t="str">
        <f t="shared" si="5"/>
        <v/>
      </c>
      <c r="I40" s="130"/>
      <c r="J40" s="110" t="str" cm="1">
        <f t="array" ref="J40">IFERROR(_xlfn.IFS($V40=1,"熱源水入口温度：65℃",$V40=2,"熱源水入口温度：90℃",$V40=3,"熱源水入口温度：70℃"),"")</f>
        <v/>
      </c>
      <c r="K40" s="131"/>
      <c r="L40" s="132"/>
      <c r="M40" s="132"/>
      <c r="N40" s="80" t="str" cm="1">
        <f t="array" ref="N40">IFERROR(_xlfn.IFS(AND($V40=1,$W40=1),VALUE(3.53),AND($V40=2,$W40=2),VALUE(3),AND($V40=3,$W40=3),VALUE(2.46)),"")</f>
        <v/>
      </c>
      <c r="O40" s="112" t="str">
        <f t="shared" si="6"/>
        <v/>
      </c>
      <c r="P40" s="133"/>
      <c r="Q40" s="134"/>
      <c r="R40" s="135" t="str">
        <f t="shared" si="7"/>
        <v/>
      </c>
      <c r="S40" s="93" t="str">
        <f>IF(AND($X40=0,$Y40=1,$Z40=0),プルダウン!$A$7,"")</f>
        <v/>
      </c>
      <c r="T40" s="72" t="str">
        <f>IF(AND($X40=0,$Y40=1,$Z40=0),プルダウン!$B$7,"")</f>
        <v/>
      </c>
      <c r="U40" s="15"/>
      <c r="V40" s="72" t="str">
        <f t="shared" si="8"/>
        <v/>
      </c>
      <c r="W40" s="72" t="str">
        <f t="shared" si="9"/>
        <v/>
      </c>
      <c r="X40" s="91">
        <f t="shared" si="10"/>
        <v>0</v>
      </c>
      <c r="Y40" s="72">
        <f t="shared" si="1"/>
        <v>0</v>
      </c>
      <c r="Z40" s="72">
        <f t="shared" si="11"/>
        <v>0</v>
      </c>
    </row>
    <row r="41" spans="1:26" s="12" customFormat="1" ht="33" customHeight="1">
      <c r="A41" s="103">
        <f t="shared" si="2"/>
        <v>29</v>
      </c>
      <c r="B41" s="104" t="str">
        <f t="shared" si="3"/>
        <v/>
      </c>
      <c r="C41" s="128"/>
      <c r="D41" s="27" t="str">
        <f t="shared" si="4"/>
        <v/>
      </c>
      <c r="E41" s="27" t="str">
        <f t="shared" si="12"/>
        <v/>
      </c>
      <c r="F41" s="129"/>
      <c r="G41" s="129"/>
      <c r="H41" s="108" t="str">
        <f t="shared" si="5"/>
        <v/>
      </c>
      <c r="I41" s="130"/>
      <c r="J41" s="110" t="str" cm="1">
        <f t="array" ref="J41">IFERROR(_xlfn.IFS($V41=1,"熱源水入口温度：65℃",$V41=2,"熱源水入口温度：90℃",$V41=3,"熱源水入口温度：70℃"),"")</f>
        <v/>
      </c>
      <c r="K41" s="131"/>
      <c r="L41" s="132"/>
      <c r="M41" s="132"/>
      <c r="N41" s="80" t="str" cm="1">
        <f t="array" ref="N41">IFERROR(_xlfn.IFS(AND($V41=1,$W41=1),VALUE(3.53),AND($V41=2,$W41=2),VALUE(3),AND($V41=3,$W41=3),VALUE(2.46)),"")</f>
        <v/>
      </c>
      <c r="O41" s="112" t="str">
        <f t="shared" si="6"/>
        <v/>
      </c>
      <c r="P41" s="133"/>
      <c r="Q41" s="134"/>
      <c r="R41" s="135" t="str">
        <f t="shared" si="7"/>
        <v/>
      </c>
      <c r="S41" s="93" t="str">
        <f>IF(AND($X41=0,$Y41=1,$Z41=0),プルダウン!$A$7,"")</f>
        <v/>
      </c>
      <c r="T41" s="72" t="str">
        <f>IF(AND($X41=0,$Y41=1,$Z41=0),プルダウン!$B$7,"")</f>
        <v/>
      </c>
      <c r="U41" s="15"/>
      <c r="V41" s="72" t="str">
        <f t="shared" si="8"/>
        <v/>
      </c>
      <c r="W41" s="72" t="str">
        <f t="shared" si="9"/>
        <v/>
      </c>
      <c r="X41" s="91">
        <f t="shared" si="10"/>
        <v>0</v>
      </c>
      <c r="Y41" s="72">
        <f t="shared" si="1"/>
        <v>0</v>
      </c>
      <c r="Z41" s="72">
        <f t="shared" si="11"/>
        <v>0</v>
      </c>
    </row>
    <row r="42" spans="1:26" s="12" customFormat="1" ht="33" customHeight="1">
      <c r="A42" s="103">
        <f t="shared" si="2"/>
        <v>30</v>
      </c>
      <c r="B42" s="104" t="str">
        <f t="shared" si="3"/>
        <v/>
      </c>
      <c r="C42" s="128"/>
      <c r="D42" s="27" t="str">
        <f t="shared" si="4"/>
        <v/>
      </c>
      <c r="E42" s="27" t="str">
        <f t="shared" si="12"/>
        <v/>
      </c>
      <c r="F42" s="129"/>
      <c r="G42" s="129"/>
      <c r="H42" s="108" t="str">
        <f t="shared" si="5"/>
        <v/>
      </c>
      <c r="I42" s="130"/>
      <c r="J42" s="110" t="str" cm="1">
        <f t="array" ref="J42">IFERROR(_xlfn.IFS($V42=1,"熱源水入口温度：65℃",$V42=2,"熱源水入口温度：90℃",$V42=3,"熱源水入口温度：70℃"),"")</f>
        <v/>
      </c>
      <c r="K42" s="131"/>
      <c r="L42" s="132"/>
      <c r="M42" s="132"/>
      <c r="N42" s="80" t="str" cm="1">
        <f t="array" ref="N42">IFERROR(_xlfn.IFS(AND($V42=1,$W42=1),VALUE(3.53),AND($V42=2,$W42=2),VALUE(3),AND($V42=3,$W42=3),VALUE(2.46)),"")</f>
        <v/>
      </c>
      <c r="O42" s="112" t="str">
        <f t="shared" si="6"/>
        <v/>
      </c>
      <c r="P42" s="133"/>
      <c r="Q42" s="134"/>
      <c r="R42" s="135" t="str">
        <f t="shared" si="7"/>
        <v/>
      </c>
      <c r="S42" s="93" t="str">
        <f>IF(AND($X42=0,$Y42=1,$Z42=0),プルダウン!$A$7,"")</f>
        <v/>
      </c>
      <c r="T42" s="72" t="str">
        <f>IF(AND($X42=0,$Y42=1,$Z42=0),プルダウン!$B$7,"")</f>
        <v/>
      </c>
      <c r="U42" s="15"/>
      <c r="V42" s="72" t="str">
        <f t="shared" si="8"/>
        <v/>
      </c>
      <c r="W42" s="72" t="str">
        <f t="shared" si="9"/>
        <v/>
      </c>
      <c r="X42" s="91">
        <f t="shared" si="10"/>
        <v>0</v>
      </c>
      <c r="Y42" s="72">
        <f t="shared" si="1"/>
        <v>0</v>
      </c>
      <c r="Z42" s="72">
        <f t="shared" si="11"/>
        <v>0</v>
      </c>
    </row>
    <row r="43" spans="1:26" s="12" customFormat="1" ht="33" customHeight="1">
      <c r="A43" s="103">
        <f t="shared" si="2"/>
        <v>31</v>
      </c>
      <c r="B43" s="104" t="str">
        <f t="shared" si="3"/>
        <v/>
      </c>
      <c r="C43" s="128"/>
      <c r="D43" s="27" t="str">
        <f t="shared" si="4"/>
        <v/>
      </c>
      <c r="E43" s="27" t="str">
        <f t="shared" si="12"/>
        <v/>
      </c>
      <c r="F43" s="129"/>
      <c r="G43" s="129"/>
      <c r="H43" s="108" t="str">
        <f t="shared" si="5"/>
        <v/>
      </c>
      <c r="I43" s="130"/>
      <c r="J43" s="110" t="str" cm="1">
        <f t="array" ref="J43">IFERROR(_xlfn.IFS($V43=1,"熱源水入口温度：65℃",$V43=2,"熱源水入口温度：90℃",$V43=3,"熱源水入口温度：70℃"),"")</f>
        <v/>
      </c>
      <c r="K43" s="131"/>
      <c r="L43" s="132"/>
      <c r="M43" s="132"/>
      <c r="N43" s="80" t="str" cm="1">
        <f t="array" ref="N43">IFERROR(_xlfn.IFS(AND($V43=1,$W43=1),VALUE(3.53),AND($V43=2,$W43=2),VALUE(3),AND($V43=3,$W43=3),VALUE(2.46)),"")</f>
        <v/>
      </c>
      <c r="O43" s="112" t="str">
        <f t="shared" si="6"/>
        <v/>
      </c>
      <c r="P43" s="133"/>
      <c r="Q43" s="134"/>
      <c r="R43" s="135" t="str">
        <f t="shared" si="7"/>
        <v/>
      </c>
      <c r="S43" s="93" t="str">
        <f>IF(AND($X43=0,$Y43=1,$Z43=0),プルダウン!$A$7,"")</f>
        <v/>
      </c>
      <c r="T43" s="72" t="str">
        <f>IF(AND($X43=0,$Y43=1,$Z43=0),プルダウン!$B$7,"")</f>
        <v/>
      </c>
      <c r="U43" s="15"/>
      <c r="V43" s="72" t="str">
        <f t="shared" si="8"/>
        <v/>
      </c>
      <c r="W43" s="72" t="str">
        <f t="shared" si="9"/>
        <v/>
      </c>
      <c r="X43" s="91">
        <f t="shared" si="10"/>
        <v>0</v>
      </c>
      <c r="Y43" s="72">
        <f t="shared" si="1"/>
        <v>0</v>
      </c>
      <c r="Z43" s="72">
        <f t="shared" si="11"/>
        <v>0</v>
      </c>
    </row>
    <row r="44" spans="1:26" s="12" customFormat="1" ht="33" customHeight="1">
      <c r="A44" s="103">
        <f t="shared" si="2"/>
        <v>32</v>
      </c>
      <c r="B44" s="104" t="str">
        <f t="shared" si="3"/>
        <v/>
      </c>
      <c r="C44" s="128"/>
      <c r="D44" s="27" t="str">
        <f t="shared" si="4"/>
        <v/>
      </c>
      <c r="E44" s="27" t="str">
        <f t="shared" si="12"/>
        <v/>
      </c>
      <c r="F44" s="129"/>
      <c r="G44" s="129"/>
      <c r="H44" s="108" t="str">
        <f t="shared" si="5"/>
        <v/>
      </c>
      <c r="I44" s="130"/>
      <c r="J44" s="110" t="str" cm="1">
        <f t="array" ref="J44">IFERROR(_xlfn.IFS($V44=1,"熱源水入口温度：65℃",$V44=2,"熱源水入口温度：90℃",$V44=3,"熱源水入口温度：70℃"),"")</f>
        <v/>
      </c>
      <c r="K44" s="131"/>
      <c r="L44" s="132"/>
      <c r="M44" s="132"/>
      <c r="N44" s="80" t="str" cm="1">
        <f t="array" ref="N44">IFERROR(_xlfn.IFS(AND($V44=1,$W44=1),VALUE(3.53),AND($V44=2,$W44=2),VALUE(3),AND($V44=3,$W44=3),VALUE(2.46)),"")</f>
        <v/>
      </c>
      <c r="O44" s="112" t="str">
        <f t="shared" si="6"/>
        <v/>
      </c>
      <c r="P44" s="133"/>
      <c r="Q44" s="134"/>
      <c r="R44" s="135" t="str">
        <f t="shared" si="7"/>
        <v/>
      </c>
      <c r="S44" s="93" t="str">
        <f>IF(AND($X44=0,$Y44=1,$Z44=0),プルダウン!$A$7,"")</f>
        <v/>
      </c>
      <c r="T44" s="72" t="str">
        <f>IF(AND($X44=0,$Y44=1,$Z44=0),プルダウン!$B$7,"")</f>
        <v/>
      </c>
      <c r="U44" s="15"/>
      <c r="V44" s="72" t="str">
        <f t="shared" si="8"/>
        <v/>
      </c>
      <c r="W44" s="72" t="str">
        <f t="shared" si="9"/>
        <v/>
      </c>
      <c r="X44" s="91">
        <f t="shared" si="10"/>
        <v>0</v>
      </c>
      <c r="Y44" s="72">
        <f t="shared" si="1"/>
        <v>0</v>
      </c>
      <c r="Z44" s="72">
        <f t="shared" si="11"/>
        <v>0</v>
      </c>
    </row>
    <row r="45" spans="1:26" s="12" customFormat="1" ht="33" customHeight="1">
      <c r="A45" s="103">
        <f t="shared" si="2"/>
        <v>33</v>
      </c>
      <c r="B45" s="104" t="str">
        <f t="shared" si="3"/>
        <v/>
      </c>
      <c r="C45" s="128"/>
      <c r="D45" s="27" t="str">
        <f t="shared" si="4"/>
        <v/>
      </c>
      <c r="E45" s="27" t="str">
        <f t="shared" si="12"/>
        <v/>
      </c>
      <c r="F45" s="129"/>
      <c r="G45" s="129"/>
      <c r="H45" s="108" t="str">
        <f t="shared" si="5"/>
        <v/>
      </c>
      <c r="I45" s="130"/>
      <c r="J45" s="110" t="str" cm="1">
        <f t="array" ref="J45">IFERROR(_xlfn.IFS($V45=1,"熱源水入口温度：65℃",$V45=2,"熱源水入口温度：90℃",$V45=3,"熱源水入口温度：70℃"),"")</f>
        <v/>
      </c>
      <c r="K45" s="131"/>
      <c r="L45" s="132"/>
      <c r="M45" s="132"/>
      <c r="N45" s="80" t="str" cm="1">
        <f t="array" ref="N45">IFERROR(_xlfn.IFS(AND($V45=1,$W45=1),VALUE(3.53),AND($V45=2,$W45=2),VALUE(3),AND($V45=3,$W45=3),VALUE(2.46)),"")</f>
        <v/>
      </c>
      <c r="O45" s="112" t="str">
        <f t="shared" si="6"/>
        <v/>
      </c>
      <c r="P45" s="133"/>
      <c r="Q45" s="134"/>
      <c r="R45" s="135" t="str">
        <f t="shared" si="7"/>
        <v/>
      </c>
      <c r="S45" s="93" t="str">
        <f>IF(AND($X45=0,$Y45=1,$Z45=0),プルダウン!$A$7,"")</f>
        <v/>
      </c>
      <c r="T45" s="72" t="str">
        <f>IF(AND($X45=0,$Y45=1,$Z45=0),プルダウン!$B$7,"")</f>
        <v/>
      </c>
      <c r="U45" s="15"/>
      <c r="V45" s="72" t="str">
        <f t="shared" si="8"/>
        <v/>
      </c>
      <c r="W45" s="72" t="str">
        <f t="shared" si="9"/>
        <v/>
      </c>
      <c r="X45" s="91">
        <f t="shared" si="10"/>
        <v>0</v>
      </c>
      <c r="Y45" s="72">
        <f t="shared" si="1"/>
        <v>0</v>
      </c>
      <c r="Z45" s="72">
        <f t="shared" si="11"/>
        <v>0</v>
      </c>
    </row>
    <row r="46" spans="1:26" s="12" customFormat="1" ht="33" customHeight="1">
      <c r="A46" s="103">
        <f t="shared" si="2"/>
        <v>34</v>
      </c>
      <c r="B46" s="104" t="str">
        <f t="shared" si="3"/>
        <v/>
      </c>
      <c r="C46" s="128"/>
      <c r="D46" s="27" t="str">
        <f t="shared" si="4"/>
        <v/>
      </c>
      <c r="E46" s="27" t="str">
        <f t="shared" si="12"/>
        <v/>
      </c>
      <c r="F46" s="129"/>
      <c r="G46" s="129"/>
      <c r="H46" s="108" t="str">
        <f t="shared" si="5"/>
        <v/>
      </c>
      <c r="I46" s="130"/>
      <c r="J46" s="110" t="str" cm="1">
        <f t="array" ref="J46">IFERROR(_xlfn.IFS($V46=1,"熱源水入口温度：65℃",$V46=2,"熱源水入口温度：90℃",$V46=3,"熱源水入口温度：70℃"),"")</f>
        <v/>
      </c>
      <c r="K46" s="131"/>
      <c r="L46" s="132"/>
      <c r="M46" s="132"/>
      <c r="N46" s="80" t="str" cm="1">
        <f t="array" ref="N46">IFERROR(_xlfn.IFS(AND($V46=1,$W46=1),VALUE(3.53),AND($V46=2,$W46=2),VALUE(3),AND($V46=3,$W46=3),VALUE(2.46)),"")</f>
        <v/>
      </c>
      <c r="O46" s="112" t="str">
        <f t="shared" si="6"/>
        <v/>
      </c>
      <c r="P46" s="133"/>
      <c r="Q46" s="134"/>
      <c r="R46" s="135" t="str">
        <f t="shared" si="7"/>
        <v/>
      </c>
      <c r="S46" s="93" t="str">
        <f>IF(AND($X46=0,$Y46=1,$Z46=0),プルダウン!$A$7,"")</f>
        <v/>
      </c>
      <c r="T46" s="72" t="str">
        <f>IF(AND($X46=0,$Y46=1,$Z46=0),プルダウン!$B$7,"")</f>
        <v/>
      </c>
      <c r="U46" s="15"/>
      <c r="V46" s="72" t="str">
        <f t="shared" si="8"/>
        <v/>
      </c>
      <c r="W46" s="72" t="str">
        <f t="shared" si="9"/>
        <v/>
      </c>
      <c r="X46" s="91">
        <f t="shared" si="10"/>
        <v>0</v>
      </c>
      <c r="Y46" s="72">
        <f t="shared" si="1"/>
        <v>0</v>
      </c>
      <c r="Z46" s="72">
        <f t="shared" si="11"/>
        <v>0</v>
      </c>
    </row>
    <row r="47" spans="1:26" s="12" customFormat="1" ht="33" customHeight="1">
      <c r="A47" s="103">
        <f t="shared" si="2"/>
        <v>35</v>
      </c>
      <c r="B47" s="104" t="str">
        <f t="shared" si="3"/>
        <v/>
      </c>
      <c r="C47" s="128"/>
      <c r="D47" s="27" t="str">
        <f t="shared" si="4"/>
        <v/>
      </c>
      <c r="E47" s="27" t="str">
        <f t="shared" si="12"/>
        <v/>
      </c>
      <c r="F47" s="129"/>
      <c r="G47" s="129"/>
      <c r="H47" s="108" t="str">
        <f t="shared" si="5"/>
        <v/>
      </c>
      <c r="I47" s="130"/>
      <c r="J47" s="110" t="str" cm="1">
        <f t="array" ref="J47">IFERROR(_xlfn.IFS($V47=1,"熱源水入口温度：65℃",$V47=2,"熱源水入口温度：90℃",$V47=3,"熱源水入口温度：70℃"),"")</f>
        <v/>
      </c>
      <c r="K47" s="131"/>
      <c r="L47" s="132"/>
      <c r="M47" s="132"/>
      <c r="N47" s="80" t="str" cm="1">
        <f t="array" ref="N47">IFERROR(_xlfn.IFS(AND($V47=1,$W47=1),VALUE(3.53),AND($V47=2,$W47=2),VALUE(3),AND($V47=3,$W47=3),VALUE(2.46)),"")</f>
        <v/>
      </c>
      <c r="O47" s="112" t="str">
        <f t="shared" si="6"/>
        <v/>
      </c>
      <c r="P47" s="133"/>
      <c r="Q47" s="134"/>
      <c r="R47" s="135" t="str">
        <f t="shared" si="7"/>
        <v/>
      </c>
      <c r="S47" s="93" t="str">
        <f>IF(AND($X47=0,$Y47=1,$Z47=0),プルダウン!$A$7,"")</f>
        <v/>
      </c>
      <c r="T47" s="72" t="str">
        <f>IF(AND($X47=0,$Y47=1,$Z47=0),プルダウン!$B$7,"")</f>
        <v/>
      </c>
      <c r="U47" s="15"/>
      <c r="V47" s="72" t="str">
        <f t="shared" si="8"/>
        <v/>
      </c>
      <c r="W47" s="72" t="str">
        <f t="shared" si="9"/>
        <v/>
      </c>
      <c r="X47" s="91">
        <f t="shared" si="10"/>
        <v>0</v>
      </c>
      <c r="Y47" s="72">
        <f t="shared" si="1"/>
        <v>0</v>
      </c>
      <c r="Z47" s="72">
        <f t="shared" si="11"/>
        <v>0</v>
      </c>
    </row>
    <row r="48" spans="1:26" s="12" customFormat="1" ht="33" customHeight="1">
      <c r="A48" s="103">
        <f t="shared" si="2"/>
        <v>36</v>
      </c>
      <c r="B48" s="104" t="str">
        <f t="shared" si="3"/>
        <v/>
      </c>
      <c r="C48" s="128"/>
      <c r="D48" s="27" t="str">
        <f t="shared" si="4"/>
        <v/>
      </c>
      <c r="E48" s="27" t="str">
        <f t="shared" si="12"/>
        <v/>
      </c>
      <c r="F48" s="129"/>
      <c r="G48" s="129"/>
      <c r="H48" s="108" t="str">
        <f t="shared" si="5"/>
        <v/>
      </c>
      <c r="I48" s="130"/>
      <c r="J48" s="110" t="str" cm="1">
        <f t="array" ref="J48">IFERROR(_xlfn.IFS($V48=1,"熱源水入口温度：65℃",$V48=2,"熱源水入口温度：90℃",$V48=3,"熱源水入口温度：70℃"),"")</f>
        <v/>
      </c>
      <c r="K48" s="131"/>
      <c r="L48" s="132"/>
      <c r="M48" s="132"/>
      <c r="N48" s="80" t="str" cm="1">
        <f t="array" ref="N48">IFERROR(_xlfn.IFS(AND($V48=1,$W48=1),VALUE(3.53),AND($V48=2,$W48=2),VALUE(3),AND($V48=3,$W48=3),VALUE(2.46)),"")</f>
        <v/>
      </c>
      <c r="O48" s="112" t="str">
        <f t="shared" si="6"/>
        <v/>
      </c>
      <c r="P48" s="133"/>
      <c r="Q48" s="134"/>
      <c r="R48" s="135" t="str">
        <f t="shared" si="7"/>
        <v/>
      </c>
      <c r="S48" s="93" t="str">
        <f>IF(AND($X48=0,$Y48=1,$Z48=0),プルダウン!$A$7,"")</f>
        <v/>
      </c>
      <c r="T48" s="72" t="str">
        <f>IF(AND($X48=0,$Y48=1,$Z48=0),プルダウン!$B$7,"")</f>
        <v/>
      </c>
      <c r="U48" s="15"/>
      <c r="V48" s="72" t="str">
        <f t="shared" si="8"/>
        <v/>
      </c>
      <c r="W48" s="72" t="str">
        <f t="shared" si="9"/>
        <v/>
      </c>
      <c r="X48" s="91">
        <f t="shared" si="10"/>
        <v>0</v>
      </c>
      <c r="Y48" s="72">
        <f t="shared" si="1"/>
        <v>0</v>
      </c>
      <c r="Z48" s="72">
        <f t="shared" si="11"/>
        <v>0</v>
      </c>
    </row>
    <row r="49" spans="1:37" s="12" customFormat="1" ht="33" customHeight="1">
      <c r="A49" s="103">
        <f t="shared" si="2"/>
        <v>37</v>
      </c>
      <c r="B49" s="104" t="str">
        <f t="shared" si="3"/>
        <v/>
      </c>
      <c r="C49" s="128"/>
      <c r="D49" s="27" t="str">
        <f t="shared" si="4"/>
        <v/>
      </c>
      <c r="E49" s="27" t="str">
        <f t="shared" si="12"/>
        <v/>
      </c>
      <c r="F49" s="129"/>
      <c r="G49" s="129"/>
      <c r="H49" s="108" t="str">
        <f t="shared" si="5"/>
        <v/>
      </c>
      <c r="I49" s="130"/>
      <c r="J49" s="110" t="str" cm="1">
        <f t="array" ref="J49">IFERROR(_xlfn.IFS($V49=1,"熱源水入口温度：65℃",$V49=2,"熱源水入口温度：90℃",$V49=3,"熱源水入口温度：70℃"),"")</f>
        <v/>
      </c>
      <c r="K49" s="131"/>
      <c r="L49" s="132"/>
      <c r="M49" s="132"/>
      <c r="N49" s="80" t="str" cm="1">
        <f t="array" ref="N49">IFERROR(_xlfn.IFS(AND($V49=1,$W49=1),VALUE(3.53),AND($V49=2,$W49=2),VALUE(3),AND($V49=3,$W49=3),VALUE(2.46)),"")</f>
        <v/>
      </c>
      <c r="O49" s="112" t="str">
        <f t="shared" si="6"/>
        <v/>
      </c>
      <c r="P49" s="133"/>
      <c r="Q49" s="134"/>
      <c r="R49" s="135" t="str">
        <f t="shared" si="7"/>
        <v/>
      </c>
      <c r="S49" s="93" t="str">
        <f>IF(AND($X49=0,$Y49=1,$Z49=0),プルダウン!$A$7,"")</f>
        <v/>
      </c>
      <c r="T49" s="72" t="str">
        <f>IF(AND($X49=0,$Y49=1,$Z49=0),プルダウン!$B$7,"")</f>
        <v/>
      </c>
      <c r="U49" s="15"/>
      <c r="V49" s="72" t="str">
        <f t="shared" si="8"/>
        <v/>
      </c>
      <c r="W49" s="72" t="str">
        <f t="shared" si="9"/>
        <v/>
      </c>
      <c r="X49" s="91">
        <f t="shared" si="10"/>
        <v>0</v>
      </c>
      <c r="Y49" s="72">
        <f t="shared" si="1"/>
        <v>0</v>
      </c>
      <c r="Z49" s="72">
        <f t="shared" si="11"/>
        <v>0</v>
      </c>
    </row>
    <row r="50" spans="1:37" s="12" customFormat="1" ht="33" customHeight="1">
      <c r="A50" s="103">
        <f t="shared" si="2"/>
        <v>38</v>
      </c>
      <c r="B50" s="104" t="str">
        <f t="shared" si="3"/>
        <v/>
      </c>
      <c r="C50" s="128"/>
      <c r="D50" s="27" t="str">
        <f t="shared" si="4"/>
        <v/>
      </c>
      <c r="E50" s="27" t="str">
        <f t="shared" si="12"/>
        <v/>
      </c>
      <c r="F50" s="129"/>
      <c r="G50" s="129"/>
      <c r="H50" s="108" t="str">
        <f t="shared" si="5"/>
        <v/>
      </c>
      <c r="I50" s="130"/>
      <c r="J50" s="110" t="str" cm="1">
        <f t="array" ref="J50">IFERROR(_xlfn.IFS($V50=1,"熱源水入口温度：65℃",$V50=2,"熱源水入口温度：90℃",$V50=3,"熱源水入口温度：70℃"),"")</f>
        <v/>
      </c>
      <c r="K50" s="131"/>
      <c r="L50" s="132"/>
      <c r="M50" s="132"/>
      <c r="N50" s="80" t="str" cm="1">
        <f t="array" ref="N50">IFERROR(_xlfn.IFS(AND($V50=1,$W50=1),VALUE(3.53),AND($V50=2,$W50=2),VALUE(3),AND($V50=3,$W50=3),VALUE(2.46)),"")</f>
        <v/>
      </c>
      <c r="O50" s="112" t="str">
        <f t="shared" si="6"/>
        <v/>
      </c>
      <c r="P50" s="133"/>
      <c r="Q50" s="134"/>
      <c r="R50" s="135" t="str">
        <f t="shared" si="7"/>
        <v/>
      </c>
      <c r="S50" s="93" t="str">
        <f>IF(AND($X50=0,$Y50=1,$Z50=0),プルダウン!$A$7,"")</f>
        <v/>
      </c>
      <c r="T50" s="72" t="str">
        <f>IF(AND($X50=0,$Y50=1,$Z50=0),プルダウン!$B$7,"")</f>
        <v/>
      </c>
      <c r="U50" s="15"/>
      <c r="V50" s="72" t="str">
        <f t="shared" si="8"/>
        <v/>
      </c>
      <c r="W50" s="72" t="str">
        <f t="shared" si="9"/>
        <v/>
      </c>
      <c r="X50" s="91">
        <f t="shared" si="10"/>
        <v>0</v>
      </c>
      <c r="Y50" s="72">
        <f t="shared" si="1"/>
        <v>0</v>
      </c>
      <c r="Z50" s="72">
        <f t="shared" si="11"/>
        <v>0</v>
      </c>
    </row>
    <row r="51" spans="1:37" s="12" customFormat="1" ht="33" customHeight="1">
      <c r="A51" s="103">
        <f t="shared" si="2"/>
        <v>39</v>
      </c>
      <c r="B51" s="104" t="str">
        <f t="shared" si="3"/>
        <v/>
      </c>
      <c r="C51" s="128"/>
      <c r="D51" s="27" t="str">
        <f t="shared" si="4"/>
        <v/>
      </c>
      <c r="E51" s="27" t="str">
        <f t="shared" si="12"/>
        <v/>
      </c>
      <c r="F51" s="129"/>
      <c r="G51" s="129"/>
      <c r="H51" s="108" t="str">
        <f t="shared" si="5"/>
        <v/>
      </c>
      <c r="I51" s="130"/>
      <c r="J51" s="110" t="str" cm="1">
        <f t="array" ref="J51">IFERROR(_xlfn.IFS($V51=1,"熱源水入口温度：65℃",$V51=2,"熱源水入口温度：90℃",$V51=3,"熱源水入口温度：70℃"),"")</f>
        <v/>
      </c>
      <c r="K51" s="131"/>
      <c r="L51" s="132"/>
      <c r="M51" s="132"/>
      <c r="N51" s="80" t="str" cm="1">
        <f t="array" ref="N51">IFERROR(_xlfn.IFS(AND($V51=1,$W51=1),VALUE(3.53),AND($V51=2,$W51=2),VALUE(3),AND($V51=3,$W51=3),VALUE(2.46)),"")</f>
        <v/>
      </c>
      <c r="O51" s="112" t="str">
        <f t="shared" si="6"/>
        <v/>
      </c>
      <c r="P51" s="133"/>
      <c r="Q51" s="134"/>
      <c r="R51" s="135" t="str">
        <f t="shared" si="7"/>
        <v/>
      </c>
      <c r="S51" s="93" t="str">
        <f>IF(AND($X51=0,$Y51=1,$Z51=0),プルダウン!$A$7,"")</f>
        <v/>
      </c>
      <c r="T51" s="72" t="str">
        <f>IF(AND($X51=0,$Y51=1,$Z51=0),プルダウン!$B$7,"")</f>
        <v/>
      </c>
      <c r="U51" s="15"/>
      <c r="V51" s="72" t="str">
        <f t="shared" si="8"/>
        <v/>
      </c>
      <c r="W51" s="72" t="str">
        <f t="shared" si="9"/>
        <v/>
      </c>
      <c r="X51" s="91">
        <f t="shared" si="10"/>
        <v>0</v>
      </c>
      <c r="Y51" s="72">
        <f t="shared" si="1"/>
        <v>0</v>
      </c>
      <c r="Z51" s="72">
        <f t="shared" si="11"/>
        <v>0</v>
      </c>
    </row>
    <row r="52" spans="1:37" s="12" customFormat="1" ht="33" customHeight="1">
      <c r="A52" s="103">
        <f t="shared" si="2"/>
        <v>40</v>
      </c>
      <c r="B52" s="104" t="str">
        <f t="shared" si="3"/>
        <v/>
      </c>
      <c r="C52" s="128"/>
      <c r="D52" s="27" t="str">
        <f t="shared" si="4"/>
        <v/>
      </c>
      <c r="E52" s="27" t="str">
        <f t="shared" si="12"/>
        <v/>
      </c>
      <c r="F52" s="129"/>
      <c r="G52" s="129"/>
      <c r="H52" s="108" t="str">
        <f t="shared" si="5"/>
        <v/>
      </c>
      <c r="I52" s="130"/>
      <c r="J52" s="110" t="str" cm="1">
        <f t="array" ref="J52">IFERROR(_xlfn.IFS($V52=1,"熱源水入口温度：65℃",$V52=2,"熱源水入口温度：90℃",$V52=3,"熱源水入口温度：70℃"),"")</f>
        <v/>
      </c>
      <c r="K52" s="131"/>
      <c r="L52" s="132"/>
      <c r="M52" s="132"/>
      <c r="N52" s="80" t="str" cm="1">
        <f t="array" ref="N52">IFERROR(_xlfn.IFS(AND($V52=1,$W52=1),VALUE(3.53),AND($V52=2,$W52=2),VALUE(3),AND($V52=3,$W52=3),VALUE(2.46)),"")</f>
        <v/>
      </c>
      <c r="O52" s="112" t="str">
        <f t="shared" si="6"/>
        <v/>
      </c>
      <c r="P52" s="133"/>
      <c r="Q52" s="134"/>
      <c r="R52" s="135" t="str">
        <f t="shared" si="7"/>
        <v/>
      </c>
      <c r="S52" s="93" t="str">
        <f>IF(AND($X52=0,$Y52=1,$Z52=0),プルダウン!$A$7,"")</f>
        <v/>
      </c>
      <c r="T52" s="72" t="str">
        <f>IF(AND($X52=0,$Y52=1,$Z52=0),プルダウン!$B$7,"")</f>
        <v/>
      </c>
      <c r="U52" s="15"/>
      <c r="V52" s="72" t="str">
        <f t="shared" si="8"/>
        <v/>
      </c>
      <c r="W52" s="72" t="str">
        <f t="shared" si="9"/>
        <v/>
      </c>
      <c r="X52" s="91">
        <f t="shared" si="10"/>
        <v>0</v>
      </c>
      <c r="Y52" s="72">
        <f t="shared" si="1"/>
        <v>0</v>
      </c>
      <c r="Z52" s="72">
        <f t="shared" si="11"/>
        <v>0</v>
      </c>
    </row>
    <row r="53" spans="1:37" s="12" customFormat="1" ht="33" customHeight="1">
      <c r="A53" s="103">
        <f t="shared" si="2"/>
        <v>41</v>
      </c>
      <c r="B53" s="104" t="str">
        <f t="shared" si="3"/>
        <v/>
      </c>
      <c r="C53" s="128"/>
      <c r="D53" s="27" t="str">
        <f t="shared" si="4"/>
        <v/>
      </c>
      <c r="E53" s="27" t="str">
        <f t="shared" si="12"/>
        <v/>
      </c>
      <c r="F53" s="129"/>
      <c r="G53" s="129"/>
      <c r="H53" s="108" t="str">
        <f t="shared" si="5"/>
        <v/>
      </c>
      <c r="I53" s="130"/>
      <c r="J53" s="110" t="str" cm="1">
        <f t="array" ref="J53">IFERROR(_xlfn.IFS($V53=1,"熱源水入口温度：65℃",$V53=2,"熱源水入口温度：90℃",$V53=3,"熱源水入口温度：70℃"),"")</f>
        <v/>
      </c>
      <c r="K53" s="131"/>
      <c r="L53" s="132"/>
      <c r="M53" s="132"/>
      <c r="N53" s="80" t="str" cm="1">
        <f t="array" ref="N53">IFERROR(_xlfn.IFS(AND($V53=1,$W53=1),VALUE(3.53),AND($V53=2,$W53=2),VALUE(3),AND($V53=3,$W53=3),VALUE(2.46)),"")</f>
        <v/>
      </c>
      <c r="O53" s="112" t="str">
        <f t="shared" si="6"/>
        <v/>
      </c>
      <c r="P53" s="133"/>
      <c r="Q53" s="134"/>
      <c r="R53" s="135" t="str">
        <f t="shared" si="7"/>
        <v/>
      </c>
      <c r="S53" s="93" t="str">
        <f>IF(AND($X53=0,$Y53=1,$Z53=0),プルダウン!$A$7,"")</f>
        <v/>
      </c>
      <c r="T53" s="72" t="str">
        <f>IF(AND($X53=0,$Y53=1,$Z53=0),プルダウン!$B$7,"")</f>
        <v/>
      </c>
      <c r="U53" s="15"/>
      <c r="V53" s="72" t="str">
        <f t="shared" si="8"/>
        <v/>
      </c>
      <c r="W53" s="72" t="str">
        <f t="shared" si="9"/>
        <v/>
      </c>
      <c r="X53" s="91">
        <f t="shared" si="10"/>
        <v>0</v>
      </c>
      <c r="Y53" s="72">
        <f t="shared" si="1"/>
        <v>0</v>
      </c>
      <c r="Z53" s="72">
        <f t="shared" si="11"/>
        <v>0</v>
      </c>
    </row>
    <row r="54" spans="1:37" s="12" customFormat="1" ht="33" customHeight="1">
      <c r="A54" s="103">
        <f t="shared" si="2"/>
        <v>42</v>
      </c>
      <c r="B54" s="104" t="str">
        <f t="shared" si="3"/>
        <v/>
      </c>
      <c r="C54" s="128"/>
      <c r="D54" s="27" t="str">
        <f t="shared" si="4"/>
        <v/>
      </c>
      <c r="E54" s="27" t="str">
        <f t="shared" si="12"/>
        <v/>
      </c>
      <c r="F54" s="129"/>
      <c r="G54" s="129"/>
      <c r="H54" s="108" t="str">
        <f t="shared" si="5"/>
        <v/>
      </c>
      <c r="I54" s="130"/>
      <c r="J54" s="110" t="str" cm="1">
        <f t="array" ref="J54">IFERROR(_xlfn.IFS($V54=1,"熱源水入口温度：65℃",$V54=2,"熱源水入口温度：90℃",$V54=3,"熱源水入口温度：70℃"),"")</f>
        <v/>
      </c>
      <c r="K54" s="131"/>
      <c r="L54" s="132"/>
      <c r="M54" s="132"/>
      <c r="N54" s="80" t="str" cm="1">
        <f t="array" ref="N54">IFERROR(_xlfn.IFS(AND($V54=1,$W54=1),VALUE(3.53),AND($V54=2,$W54=2),VALUE(3),AND($V54=3,$W54=3),VALUE(2.46)),"")</f>
        <v/>
      </c>
      <c r="O54" s="112" t="str">
        <f t="shared" si="6"/>
        <v/>
      </c>
      <c r="P54" s="133"/>
      <c r="Q54" s="134"/>
      <c r="R54" s="135" t="str">
        <f t="shared" si="7"/>
        <v/>
      </c>
      <c r="S54" s="93" t="str">
        <f>IF(AND($X54=0,$Y54=1,$Z54=0),プルダウン!$A$7,"")</f>
        <v/>
      </c>
      <c r="T54" s="72" t="str">
        <f>IF(AND($X54=0,$Y54=1,$Z54=0),プルダウン!$B$7,"")</f>
        <v/>
      </c>
      <c r="U54" s="15"/>
      <c r="V54" s="72" t="str">
        <f t="shared" si="8"/>
        <v/>
      </c>
      <c r="W54" s="72" t="str">
        <f t="shared" si="9"/>
        <v/>
      </c>
      <c r="X54" s="91">
        <f t="shared" si="10"/>
        <v>0</v>
      </c>
      <c r="Y54" s="72">
        <f t="shared" si="1"/>
        <v>0</v>
      </c>
      <c r="Z54" s="72">
        <f t="shared" si="11"/>
        <v>0</v>
      </c>
    </row>
    <row r="55" spans="1:37" s="12" customFormat="1" ht="33" customHeight="1">
      <c r="A55" s="103">
        <f t="shared" si="2"/>
        <v>43</v>
      </c>
      <c r="B55" s="104" t="str">
        <f t="shared" si="3"/>
        <v/>
      </c>
      <c r="C55" s="128"/>
      <c r="D55" s="27" t="str">
        <f t="shared" si="4"/>
        <v/>
      </c>
      <c r="E55" s="27" t="str">
        <f t="shared" si="12"/>
        <v/>
      </c>
      <c r="F55" s="129"/>
      <c r="G55" s="129"/>
      <c r="H55" s="108" t="str">
        <f t="shared" si="5"/>
        <v/>
      </c>
      <c r="I55" s="130"/>
      <c r="J55" s="110" t="str" cm="1">
        <f t="array" ref="J55">IFERROR(_xlfn.IFS($V55=1,"熱源水入口温度：65℃",$V55=2,"熱源水入口温度：90℃",$V55=3,"熱源水入口温度：70℃"),"")</f>
        <v/>
      </c>
      <c r="K55" s="131"/>
      <c r="L55" s="132"/>
      <c r="M55" s="132"/>
      <c r="N55" s="80" t="str" cm="1">
        <f t="array" ref="N55">IFERROR(_xlfn.IFS(AND($V55=1,$W55=1),VALUE(3.53),AND($V55=2,$W55=2),VALUE(3),AND($V55=3,$W55=3),VALUE(2.46)),"")</f>
        <v/>
      </c>
      <c r="O55" s="112" t="str">
        <f t="shared" si="6"/>
        <v/>
      </c>
      <c r="P55" s="133"/>
      <c r="Q55" s="134"/>
      <c r="R55" s="135" t="str">
        <f t="shared" si="7"/>
        <v/>
      </c>
      <c r="S55" s="93" t="str">
        <f>IF(AND($X55=0,$Y55=1,$Z55=0),プルダウン!$A$7,"")</f>
        <v/>
      </c>
      <c r="T55" s="72" t="str">
        <f>IF(AND($X55=0,$Y55=1,$Z55=0),プルダウン!$B$7,"")</f>
        <v/>
      </c>
      <c r="U55" s="15"/>
      <c r="V55" s="72" t="str">
        <f t="shared" si="8"/>
        <v/>
      </c>
      <c r="W55" s="72" t="str">
        <f t="shared" si="9"/>
        <v/>
      </c>
      <c r="X55" s="91">
        <f t="shared" si="10"/>
        <v>0</v>
      </c>
      <c r="Y55" s="72">
        <f t="shared" si="1"/>
        <v>0</v>
      </c>
      <c r="Z55" s="72">
        <f t="shared" si="11"/>
        <v>0</v>
      </c>
    </row>
    <row r="56" spans="1:37" s="12" customFormat="1" ht="33" customHeight="1">
      <c r="A56" s="103">
        <f t="shared" si="2"/>
        <v>44</v>
      </c>
      <c r="B56" s="104" t="str">
        <f t="shared" si="3"/>
        <v/>
      </c>
      <c r="C56" s="128"/>
      <c r="D56" s="27" t="str">
        <f t="shared" si="4"/>
        <v/>
      </c>
      <c r="E56" s="27" t="str">
        <f t="shared" si="12"/>
        <v/>
      </c>
      <c r="F56" s="129"/>
      <c r="G56" s="129"/>
      <c r="H56" s="108" t="str">
        <f t="shared" si="5"/>
        <v/>
      </c>
      <c r="I56" s="130"/>
      <c r="J56" s="110" t="str" cm="1">
        <f t="array" ref="J56">IFERROR(_xlfn.IFS($V56=1,"熱源水入口温度：65℃",$V56=2,"熱源水入口温度：90℃",$V56=3,"熱源水入口温度：70℃"),"")</f>
        <v/>
      </c>
      <c r="K56" s="131"/>
      <c r="L56" s="132"/>
      <c r="M56" s="132"/>
      <c r="N56" s="80" t="str" cm="1">
        <f t="array" ref="N56">IFERROR(_xlfn.IFS(AND($V56=1,$W56=1),VALUE(3.53),AND($V56=2,$W56=2),VALUE(3),AND($V56=3,$W56=3),VALUE(2.46)),"")</f>
        <v/>
      </c>
      <c r="O56" s="112" t="str">
        <f t="shared" si="6"/>
        <v/>
      </c>
      <c r="P56" s="133"/>
      <c r="Q56" s="134"/>
      <c r="R56" s="135" t="str">
        <f t="shared" si="7"/>
        <v/>
      </c>
      <c r="S56" s="93" t="str">
        <f>IF(AND($X56=0,$Y56=1,$Z56=0),プルダウン!$A$7,"")</f>
        <v/>
      </c>
      <c r="T56" s="72" t="str">
        <f>IF(AND($X56=0,$Y56=1,$Z56=0),プルダウン!$B$7,"")</f>
        <v/>
      </c>
      <c r="U56" s="15"/>
      <c r="V56" s="72" t="str">
        <f t="shared" si="8"/>
        <v/>
      </c>
      <c r="W56" s="72" t="str">
        <f t="shared" si="9"/>
        <v/>
      </c>
      <c r="X56" s="91">
        <f t="shared" si="10"/>
        <v>0</v>
      </c>
      <c r="Y56" s="72">
        <f t="shared" si="1"/>
        <v>0</v>
      </c>
      <c r="Z56" s="72">
        <f t="shared" si="11"/>
        <v>0</v>
      </c>
    </row>
    <row r="57" spans="1:37" s="12" customFormat="1" ht="33" customHeight="1">
      <c r="A57" s="103">
        <f t="shared" si="2"/>
        <v>45</v>
      </c>
      <c r="B57" s="104" t="str">
        <f t="shared" si="3"/>
        <v/>
      </c>
      <c r="C57" s="128"/>
      <c r="D57" s="27" t="str">
        <f t="shared" si="4"/>
        <v/>
      </c>
      <c r="E57" s="27" t="str">
        <f t="shared" si="12"/>
        <v/>
      </c>
      <c r="F57" s="129"/>
      <c r="G57" s="129"/>
      <c r="H57" s="108" t="str">
        <f t="shared" si="5"/>
        <v/>
      </c>
      <c r="I57" s="130"/>
      <c r="J57" s="110" t="str" cm="1">
        <f t="array" ref="J57">IFERROR(_xlfn.IFS($V57=1,"熱源水入口温度：65℃",$V57=2,"熱源水入口温度：90℃",$V57=3,"熱源水入口温度：70℃"),"")</f>
        <v/>
      </c>
      <c r="K57" s="131"/>
      <c r="L57" s="132"/>
      <c r="M57" s="132"/>
      <c r="N57" s="80" t="str" cm="1">
        <f t="array" ref="N57">IFERROR(_xlfn.IFS(AND($V57=1,$W57=1),VALUE(3.53),AND($V57=2,$W57=2),VALUE(3),AND($V57=3,$W57=3),VALUE(2.46)),"")</f>
        <v/>
      </c>
      <c r="O57" s="112" t="str">
        <f t="shared" si="6"/>
        <v/>
      </c>
      <c r="P57" s="133"/>
      <c r="Q57" s="134"/>
      <c r="R57" s="135" t="str">
        <f t="shared" si="7"/>
        <v/>
      </c>
      <c r="S57" s="93" t="str">
        <f>IF(AND($X57=0,$Y57=1,$Z57=0),プルダウン!$A$7,"")</f>
        <v/>
      </c>
      <c r="T57" s="72" t="str">
        <f>IF(AND($X57=0,$Y57=1,$Z57=0),プルダウン!$B$7,"")</f>
        <v/>
      </c>
      <c r="U57" s="15"/>
      <c r="V57" s="72" t="str">
        <f t="shared" si="8"/>
        <v/>
      </c>
      <c r="W57" s="72" t="str">
        <f t="shared" si="9"/>
        <v/>
      </c>
      <c r="X57" s="91">
        <f t="shared" si="10"/>
        <v>0</v>
      </c>
      <c r="Y57" s="72">
        <f t="shared" si="1"/>
        <v>0</v>
      </c>
      <c r="Z57" s="72">
        <f t="shared" si="11"/>
        <v>0</v>
      </c>
    </row>
    <row r="58" spans="1:37" s="12" customFormat="1" ht="33" customHeight="1">
      <c r="A58" s="103">
        <f t="shared" si="2"/>
        <v>46</v>
      </c>
      <c r="B58" s="104" t="str">
        <f t="shared" si="3"/>
        <v/>
      </c>
      <c r="C58" s="128"/>
      <c r="D58" s="27" t="str">
        <f t="shared" si="4"/>
        <v/>
      </c>
      <c r="E58" s="27" t="str">
        <f t="shared" si="12"/>
        <v/>
      </c>
      <c r="F58" s="129"/>
      <c r="G58" s="129"/>
      <c r="H58" s="108" t="str">
        <f t="shared" si="5"/>
        <v/>
      </c>
      <c r="I58" s="130"/>
      <c r="J58" s="110" t="str" cm="1">
        <f t="array" ref="J58">IFERROR(_xlfn.IFS($V58=1,"熱源水入口温度：65℃",$V58=2,"熱源水入口温度：90℃",$V58=3,"熱源水入口温度：70℃"),"")</f>
        <v/>
      </c>
      <c r="K58" s="131"/>
      <c r="L58" s="132"/>
      <c r="M58" s="132"/>
      <c r="N58" s="80" t="str" cm="1">
        <f t="array" ref="N58">IFERROR(_xlfn.IFS(AND($V58=1,$W58=1),VALUE(3.53),AND($V58=2,$W58=2),VALUE(3),AND($V58=3,$W58=3),VALUE(2.46)),"")</f>
        <v/>
      </c>
      <c r="O58" s="112" t="str">
        <f t="shared" si="6"/>
        <v/>
      </c>
      <c r="P58" s="133"/>
      <c r="Q58" s="134"/>
      <c r="R58" s="135" t="str">
        <f t="shared" si="7"/>
        <v/>
      </c>
      <c r="S58" s="93" t="str">
        <f>IF(AND($X58=0,$Y58=1,$Z58=0),プルダウン!$A$7,"")</f>
        <v/>
      </c>
      <c r="T58" s="72" t="str">
        <f>IF(AND($X58=0,$Y58=1,$Z58=0),プルダウン!$B$7,"")</f>
        <v/>
      </c>
      <c r="U58" s="15"/>
      <c r="V58" s="72" t="str">
        <f t="shared" si="8"/>
        <v/>
      </c>
      <c r="W58" s="72" t="str">
        <f t="shared" si="9"/>
        <v/>
      </c>
      <c r="X58" s="91">
        <f t="shared" si="10"/>
        <v>0</v>
      </c>
      <c r="Y58" s="72">
        <f t="shared" si="1"/>
        <v>0</v>
      </c>
      <c r="Z58" s="72">
        <f t="shared" si="11"/>
        <v>0</v>
      </c>
    </row>
    <row r="59" spans="1:37" s="12" customFormat="1" ht="33" customHeight="1">
      <c r="A59" s="103">
        <f t="shared" si="2"/>
        <v>47</v>
      </c>
      <c r="B59" s="104" t="str">
        <f t="shared" si="3"/>
        <v/>
      </c>
      <c r="C59" s="128"/>
      <c r="D59" s="27" t="str">
        <f t="shared" si="4"/>
        <v/>
      </c>
      <c r="E59" s="27" t="str">
        <f t="shared" si="12"/>
        <v/>
      </c>
      <c r="F59" s="129"/>
      <c r="G59" s="129"/>
      <c r="H59" s="108" t="str">
        <f t="shared" si="5"/>
        <v/>
      </c>
      <c r="I59" s="130"/>
      <c r="J59" s="110" t="str" cm="1">
        <f t="array" ref="J59">IFERROR(_xlfn.IFS($V59=1,"熱源水入口温度：65℃",$V59=2,"熱源水入口温度：90℃",$V59=3,"熱源水入口温度：70℃"),"")</f>
        <v/>
      </c>
      <c r="K59" s="131"/>
      <c r="L59" s="132"/>
      <c r="M59" s="132"/>
      <c r="N59" s="80" t="str" cm="1">
        <f t="array" ref="N59">IFERROR(_xlfn.IFS(AND($V59=1,$W59=1),VALUE(3.53),AND($V59=2,$W59=2),VALUE(3),AND($V59=3,$W59=3),VALUE(2.46)),"")</f>
        <v/>
      </c>
      <c r="O59" s="112" t="str">
        <f t="shared" si="6"/>
        <v/>
      </c>
      <c r="P59" s="133"/>
      <c r="Q59" s="134"/>
      <c r="R59" s="135" t="str">
        <f t="shared" si="7"/>
        <v/>
      </c>
      <c r="S59" s="93" t="str">
        <f>IF(AND($X59=0,$Y59=1,$Z59=0),プルダウン!$A$7,"")</f>
        <v/>
      </c>
      <c r="T59" s="72" t="str">
        <f>IF(AND($X59=0,$Y59=1,$Z59=0),プルダウン!$B$7,"")</f>
        <v/>
      </c>
      <c r="U59" s="15"/>
      <c r="V59" s="72" t="str">
        <f t="shared" si="8"/>
        <v/>
      </c>
      <c r="W59" s="72" t="str">
        <f t="shared" si="9"/>
        <v/>
      </c>
      <c r="X59" s="91">
        <f t="shared" si="10"/>
        <v>0</v>
      </c>
      <c r="Y59" s="72">
        <f t="shared" si="1"/>
        <v>0</v>
      </c>
      <c r="Z59" s="72">
        <f t="shared" si="11"/>
        <v>0</v>
      </c>
    </row>
    <row r="60" spans="1:37" s="12" customFormat="1" ht="33" customHeight="1">
      <c r="A60" s="103">
        <f t="shared" si="2"/>
        <v>48</v>
      </c>
      <c r="B60" s="104" t="str">
        <f t="shared" si="3"/>
        <v/>
      </c>
      <c r="C60" s="128"/>
      <c r="D60" s="27" t="str">
        <f t="shared" si="4"/>
        <v/>
      </c>
      <c r="E60" s="27" t="str">
        <f t="shared" si="12"/>
        <v/>
      </c>
      <c r="F60" s="129"/>
      <c r="G60" s="129"/>
      <c r="H60" s="108" t="str">
        <f t="shared" si="5"/>
        <v/>
      </c>
      <c r="I60" s="130"/>
      <c r="J60" s="110" t="str" cm="1">
        <f t="array" ref="J60">IFERROR(_xlfn.IFS($V60=1,"熱源水入口温度：65℃",$V60=2,"熱源水入口温度：90℃",$V60=3,"熱源水入口温度：70℃"),"")</f>
        <v/>
      </c>
      <c r="K60" s="131"/>
      <c r="L60" s="132"/>
      <c r="M60" s="132"/>
      <c r="N60" s="80" t="str" cm="1">
        <f t="array" ref="N60">IFERROR(_xlfn.IFS(AND($V60=1,$W60=1),VALUE(3.53),AND($V60=2,$W60=2),VALUE(3),AND($V60=3,$W60=3),VALUE(2.46)),"")</f>
        <v/>
      </c>
      <c r="O60" s="112" t="str">
        <f t="shared" si="6"/>
        <v/>
      </c>
      <c r="P60" s="133"/>
      <c r="Q60" s="134"/>
      <c r="R60" s="135" t="str">
        <f t="shared" si="7"/>
        <v/>
      </c>
      <c r="S60" s="93" t="str">
        <f>IF(AND($X60=0,$Y60=1,$Z60=0),プルダウン!$A$7,"")</f>
        <v/>
      </c>
      <c r="T60" s="72" t="str">
        <f>IF(AND($X60=0,$Y60=1,$Z60=0),プルダウン!$B$7,"")</f>
        <v/>
      </c>
      <c r="U60" s="15"/>
      <c r="V60" s="72" t="str">
        <f t="shared" si="8"/>
        <v/>
      </c>
      <c r="W60" s="72" t="str">
        <f t="shared" si="9"/>
        <v/>
      </c>
      <c r="X60" s="91">
        <f t="shared" si="10"/>
        <v>0</v>
      </c>
      <c r="Y60" s="72">
        <f t="shared" si="1"/>
        <v>0</v>
      </c>
      <c r="Z60" s="72">
        <f t="shared" si="11"/>
        <v>0</v>
      </c>
    </row>
    <row r="61" spans="1:37" s="12" customFormat="1" ht="33" customHeight="1">
      <c r="A61" s="103">
        <f t="shared" si="2"/>
        <v>49</v>
      </c>
      <c r="B61" s="104" t="str">
        <f t="shared" si="3"/>
        <v/>
      </c>
      <c r="C61" s="128"/>
      <c r="D61" s="27" t="str">
        <f t="shared" si="4"/>
        <v/>
      </c>
      <c r="E61" s="27" t="str">
        <f t="shared" si="12"/>
        <v/>
      </c>
      <c r="F61" s="129"/>
      <c r="G61" s="129"/>
      <c r="H61" s="108" t="str">
        <f t="shared" si="5"/>
        <v/>
      </c>
      <c r="I61" s="130"/>
      <c r="J61" s="110" t="str" cm="1">
        <f t="array" ref="J61">IFERROR(_xlfn.IFS($V61=1,"熱源水入口温度：65℃",$V61=2,"熱源水入口温度：90℃",$V61=3,"熱源水入口温度：70℃"),"")</f>
        <v/>
      </c>
      <c r="K61" s="131"/>
      <c r="L61" s="132"/>
      <c r="M61" s="132"/>
      <c r="N61" s="80" t="str" cm="1">
        <f t="array" ref="N61">IFERROR(_xlfn.IFS(AND($V61=1,$W61=1),VALUE(3.53),AND($V61=2,$W61=2),VALUE(3),AND($V61=3,$W61=3),VALUE(2.46)),"")</f>
        <v/>
      </c>
      <c r="O61" s="112" t="str">
        <f t="shared" si="6"/>
        <v/>
      </c>
      <c r="P61" s="133"/>
      <c r="Q61" s="134"/>
      <c r="R61" s="135" t="str">
        <f t="shared" si="7"/>
        <v/>
      </c>
      <c r="S61" s="93" t="str">
        <f>IF(AND($X61=0,$Y61=1,$Z61=0),プルダウン!$A$7,"")</f>
        <v/>
      </c>
      <c r="T61" s="72" t="str">
        <f>IF(AND($X61=0,$Y61=1,$Z61=0),プルダウン!$B$7,"")</f>
        <v/>
      </c>
      <c r="U61" s="15"/>
      <c r="V61" s="72" t="str">
        <f t="shared" si="8"/>
        <v/>
      </c>
      <c r="W61" s="72" t="str">
        <f t="shared" si="9"/>
        <v/>
      </c>
      <c r="X61" s="91">
        <f t="shared" si="10"/>
        <v>0</v>
      </c>
      <c r="Y61" s="72">
        <f t="shared" si="1"/>
        <v>0</v>
      </c>
      <c r="Z61" s="72">
        <f t="shared" si="11"/>
        <v>0</v>
      </c>
    </row>
    <row r="62" spans="1:37" s="12" customFormat="1" ht="33" customHeight="1" thickBot="1">
      <c r="A62" s="105">
        <f t="shared" si="2"/>
        <v>50</v>
      </c>
      <c r="B62" s="106" t="str">
        <f t="shared" si="3"/>
        <v/>
      </c>
      <c r="C62" s="136"/>
      <c r="D62" s="31" t="str">
        <f t="shared" si="4"/>
        <v/>
      </c>
      <c r="E62" s="31" t="str">
        <f t="shared" si="12"/>
        <v/>
      </c>
      <c r="F62" s="137"/>
      <c r="G62" s="137"/>
      <c r="H62" s="109" t="str">
        <f t="shared" si="5"/>
        <v/>
      </c>
      <c r="I62" s="138"/>
      <c r="J62" s="111" t="str" cm="1">
        <f t="array" ref="J62">IFERROR(_xlfn.IFS($V62=1,"熱源水入口温度：65℃",$V62=2,"熱源水入口温度：90℃",$V62=3,"熱源水入口温度：70℃"),"")</f>
        <v/>
      </c>
      <c r="K62" s="139"/>
      <c r="L62" s="140"/>
      <c r="M62" s="140"/>
      <c r="N62" s="81" t="str" cm="1">
        <f t="array" ref="N62">IFERROR(_xlfn.IFS(AND($V62=1,$W62=1),VALUE(3.53),AND($V62=2,$W62=2),VALUE(3),AND($V62=3,$W62=3),VALUE(2.46)),"")</f>
        <v/>
      </c>
      <c r="O62" s="112" t="str">
        <f t="shared" si="6"/>
        <v/>
      </c>
      <c r="P62" s="141"/>
      <c r="Q62" s="142"/>
      <c r="R62" s="143" t="str">
        <f t="shared" si="7"/>
        <v/>
      </c>
      <c r="S62" s="93" t="str">
        <f>IF(AND($X62=0,$Y62=1,$Z62=0),プルダウン!$A$7,"")</f>
        <v/>
      </c>
      <c r="T62" s="72" t="str">
        <f>IF(AND($X62=0,$Y62=1,$Z62=0),プルダウン!$B$7,"")</f>
        <v/>
      </c>
      <c r="U62" s="15"/>
      <c r="V62" s="72" t="str">
        <f t="shared" si="8"/>
        <v/>
      </c>
      <c r="W62" s="72" t="str">
        <f t="shared" si="9"/>
        <v/>
      </c>
      <c r="X62" s="91">
        <f t="shared" si="10"/>
        <v>0</v>
      </c>
      <c r="Y62" s="72">
        <f t="shared" si="1"/>
        <v>0</v>
      </c>
      <c r="Z62" s="72">
        <f t="shared" si="11"/>
        <v>0</v>
      </c>
    </row>
    <row r="63" spans="1:37" ht="30" customHeight="1">
      <c r="X63" s="145">
        <f>SUM(X13:X62)</f>
        <v>0</v>
      </c>
      <c r="Y63" s="146" t="str">
        <f>IF(COUNTIF(Y13:Y62,"&gt;=2"),2,"1")</f>
        <v>1</v>
      </c>
      <c r="Z63" s="145">
        <f>SUM(Z13:Z62)</f>
        <v>0</v>
      </c>
      <c r="AG63" s="1"/>
      <c r="AH63" s="17"/>
      <c r="AI63" s="1"/>
      <c r="AJ63" s="16"/>
      <c r="AK63" s="1"/>
    </row>
  </sheetData>
  <sheetProtection algorithmName="SHA-512" hashValue="Glz5PbWGZsYuIL64OdpXpsE2d5ZUblaSXqxKOe6pq8FVc5kXry69H9550L2MRkRru2s3gAtbEzMVERdaepITPQ==" saltValue="LkRozhWOPh+sak/kzHDXuQ==" spinCount="100000" sheet="1" objects="1" scenarios="1"/>
  <dataConsolidate/>
  <mergeCells count="35">
    <mergeCell ref="P9:P11"/>
    <mergeCell ref="Q9:Q11"/>
    <mergeCell ref="R9:R11"/>
    <mergeCell ref="S9:S11"/>
    <mergeCell ref="T9:T11"/>
    <mergeCell ref="O9:O10"/>
    <mergeCell ref="S8:T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0"/>
    <mergeCell ref="L9:L10"/>
    <mergeCell ref="M9:M10"/>
    <mergeCell ref="N9:N11"/>
    <mergeCell ref="D7:E7"/>
    <mergeCell ref="S7:T7"/>
    <mergeCell ref="A1:G1"/>
    <mergeCell ref="I1:K1"/>
    <mergeCell ref="L1:N1"/>
    <mergeCell ref="A2:B2"/>
    <mergeCell ref="C2:D2"/>
    <mergeCell ref="F2:G2"/>
    <mergeCell ref="J2:K2"/>
    <mergeCell ref="A3:E4"/>
    <mergeCell ref="J3:K3"/>
    <mergeCell ref="J4:K4"/>
    <mergeCell ref="D6:E6"/>
    <mergeCell ref="S6:T6"/>
  </mergeCells>
  <phoneticPr fontId="18"/>
  <conditionalFormatting sqref="C2">
    <cfRule type="expression" dxfId="29" priority="13">
      <formula>$C$2=""</formula>
    </cfRule>
  </conditionalFormatting>
  <conditionalFormatting sqref="F2">
    <cfRule type="expression" dxfId="28" priority="12">
      <formula>$F$2=""</formula>
    </cfRule>
  </conditionalFormatting>
  <conditionalFormatting sqref="G13:G62">
    <cfRule type="duplicateValues" dxfId="27" priority="1"/>
  </conditionalFormatting>
  <conditionalFormatting sqref="G3">
    <cfRule type="expression" dxfId="26" priority="8">
      <formula>$B$13=""</formula>
    </cfRule>
    <cfRule type="expression" dxfId="25" priority="11">
      <formula>$G$3=""</formula>
    </cfRule>
  </conditionalFormatting>
  <conditionalFormatting sqref="O13:O62">
    <cfRule type="expression" dxfId="24" priority="3">
      <formula>AND($N13&lt;&gt;"",$N13&gt;$O13)</formula>
    </cfRule>
    <cfRule type="notContainsBlanks" dxfId="23" priority="15">
      <formula>LEN(TRIM(O13))&gt;0</formula>
    </cfRule>
  </conditionalFormatting>
  <conditionalFormatting sqref="C2:D2">
    <cfRule type="expression" dxfId="22" priority="10">
      <formula>$B$13=""</formula>
    </cfRule>
  </conditionalFormatting>
  <conditionalFormatting sqref="F2:G2">
    <cfRule type="expression" dxfId="21" priority="9">
      <formula>$B$13=""</formula>
    </cfRule>
  </conditionalFormatting>
  <conditionalFormatting sqref="J3">
    <cfRule type="expression" dxfId="20" priority="7">
      <formula>$Y$63=2</formula>
    </cfRule>
  </conditionalFormatting>
  <conditionalFormatting sqref="J2">
    <cfRule type="expression" dxfId="19" priority="6">
      <formula>$X$63&gt;=1</formula>
    </cfRule>
  </conditionalFormatting>
  <conditionalFormatting sqref="J4">
    <cfRule type="expression" dxfId="18" priority="5">
      <formula>$Z$63&gt;=1</formula>
    </cfRule>
  </conditionalFormatting>
  <conditionalFormatting sqref="N13:N62">
    <cfRule type="expression" dxfId="17" priority="4">
      <formula>$N13="対象外"</formula>
    </cfRule>
  </conditionalFormatting>
  <conditionalFormatting sqref="F13:G62 I13:I62 K13:M62">
    <cfRule type="notContainsBlanks" dxfId="16" priority="2">
      <formula>LEN(TRIM(F13))&gt;0</formula>
    </cfRule>
    <cfRule type="expression" dxfId="15" priority="14">
      <formula>$C13&lt;&gt;""</formula>
    </cfRule>
  </conditionalFormatting>
  <dataValidations count="13"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3:L62" xr:uid="{2E29620F-789F-4DF8-AD54-D45EE4DB8098}">
      <formula1>$L13*100=INT($L13*100)</formula1>
    </dataValidation>
    <dataValidation type="whole" allowBlank="1" showInputMessage="1" showErrorMessage="1" errorTitle="無効な入力" error="10文字以内の数値を入力してください。" prompt="10文字以内の数値を入力してください。" sqref="P13:P62" xr:uid="{5C15561B-0C6D-49B8-83E3-C016CFC782A3}">
      <formula1>1</formula1>
      <formula2>9999999999</formula2>
    </dataValidation>
    <dataValidation operator="lessThanOrEqual" allowBlank="1" showErrorMessage="1" errorTitle="無効な入力" error="プルダウンより選択してください。" sqref="Q12" xr:uid="{33325537-1324-49D5-8EED-CA7291850619}"/>
    <dataValidation type="whole" operator="lessThanOrEqual" allowBlank="1" showInputMessage="1" showErrorMessage="1" error="4文字以内の数値を入力してください。" prompt="4文字以内の数値を入力してください。" sqref="K13:K62" xr:uid="{B0328B68-C9B9-4C39-8171-88FA0FBBB067}">
      <formula1>9999</formula1>
    </dataValidation>
    <dataValidation type="textLength" operator="lessThanOrEqual" allowBlank="1" showInputMessage="1" showErrorMessage="1" prompt="40字以内で入力してください。" sqref="F13" xr:uid="{2E8DD213-F2F2-4CCF-8FF7-1B7BC3089A7C}">
      <formula1>40</formula1>
    </dataValidation>
    <dataValidation allowBlank="1" showErrorMessage="1" sqref="I63:J1048576" xr:uid="{408B2A1C-D7F0-48CB-9976-76B7EB8E7B1A}"/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3:M62" xr:uid="{2B2615F7-A579-4B1C-A3A0-2E7F6D10ACDC}">
      <formula1>$M13*100=INT($M13*100)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6AE56304-9919-47C8-8E9E-447BAFF21454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C1B6E54A-5E96-420E-9684-ADFC26BD14DF}">
      <formula1>44256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62" xr:uid="{F2FB8087-226A-471B-999E-F75639EE867A}">
      <formula1>40</formula1>
    </dataValidation>
    <dataValidation type="textLength" operator="lessThanOrEqual" allowBlank="1" showInputMessage="1" showErrorMessage="1" errorTitle="無効な入力" error="40字以内で入力してください。" prompt="40字以内で入力してください。" sqref="F14:F62 Q13:Q62" xr:uid="{6D0303EB-0A59-4137-9374-4A24CBAE267E}">
      <formula1>40</formula1>
    </dataValidation>
    <dataValidation imeMode="fullKatakana" operator="lessThanOrEqual" allowBlank="1" showInputMessage="1" showErrorMessage="1" sqref="E2" xr:uid="{D0FF0A35-005C-4CAF-B833-10DC89EAE886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CF77865F-9EE7-47A5-B6B3-4219C24E1E7F}">
      <formula1>40</formula1>
    </dataValidation>
  </dataValidations>
  <pageMargins left="0.23622047244094491" right="0.23622047244094491" top="0.74803149606299213" bottom="0.74803149606299213" header="0.31496062992125984" footer="0.31496062992125984"/>
  <pageSetup paperSize="8" scale="35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69BB7E-C446-4DD6-B41F-12E76F02AAB3}">
          <x14:formula1>
            <xm:f>プルダウン!$E$2:$E$4</xm:f>
          </x14:formula1>
          <xm:sqref>I13:I62</xm:sqref>
        </x14:dataValidation>
        <x14:dataValidation type="list" allowBlank="1" showInputMessage="1" showErrorMessage="1" xr:uid="{33609BC8-D1C7-46B8-928C-B40799D7EC9D}">
          <x14:formula1>
            <xm:f>プルダウン!$B$2</xm:f>
          </x14:formula1>
          <xm:sqref>C13:C62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 codeName="Sheet2">
    <pageSetUpPr fitToPage="1"/>
  </sheetPr>
  <dimension ref="A1:AK63"/>
  <sheetViews>
    <sheetView view="pageBreakPreview" zoomScale="70" zoomScaleNormal="70" zoomScaleSheetLayoutView="70" zoomScalePageLayoutView="5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sqref="A1:G1"/>
    </sheetView>
  </sheetViews>
  <sheetFormatPr defaultColWidth="9" defaultRowHeight="12" outlineLevelCol="1"/>
  <cols>
    <col min="1" max="1" width="12.5" style="3" customWidth="1"/>
    <col min="2" max="2" width="29" style="3" bestFit="1" customWidth="1"/>
    <col min="3" max="7" width="30.625" style="4" customWidth="1"/>
    <col min="8" max="8" width="25.625" style="4" customWidth="1"/>
    <col min="9" max="9" width="50.625" style="4" customWidth="1"/>
    <col min="10" max="11" width="30.625" style="4" customWidth="1"/>
    <col min="12" max="12" width="25.625" style="4" customWidth="1"/>
    <col min="13" max="15" width="30.625" style="4" customWidth="1"/>
    <col min="16" max="16" width="19.25" style="4" customWidth="1"/>
    <col min="17" max="17" width="75.625" style="4" customWidth="1"/>
    <col min="18" max="18" width="25.625" style="4" customWidth="1"/>
    <col min="19" max="19" width="22.125" style="4" hidden="1" customWidth="1" outlineLevel="1"/>
    <col min="20" max="20" width="22.625" style="4" hidden="1" customWidth="1" outlineLevel="1"/>
    <col min="21" max="24" width="16.125" style="4" hidden="1" customWidth="1" outlineLevel="1"/>
    <col min="25" max="25" width="20.25" style="4" hidden="1" customWidth="1" outlineLevel="1"/>
    <col min="26" max="26" width="19.25" style="4" hidden="1" customWidth="1" outlineLevel="1"/>
    <col min="27" max="27" width="19.25" style="4" customWidth="1" collapsed="1"/>
    <col min="28" max="28" width="19.25" style="7" customWidth="1"/>
    <col min="29" max="31" width="19.25" style="4" customWidth="1"/>
    <col min="32" max="33" width="19.25" style="10" customWidth="1"/>
    <col min="34" max="37" width="9" style="10" customWidth="1"/>
    <col min="38" max="16384" width="9" style="4"/>
  </cols>
  <sheetData>
    <row r="1" spans="1:37" ht="36.75" customHeight="1">
      <c r="A1" s="151" t="s">
        <v>44</v>
      </c>
      <c r="B1" s="152"/>
      <c r="C1" s="152"/>
      <c r="D1" s="152"/>
      <c r="E1" s="152"/>
      <c r="F1" s="152"/>
      <c r="G1" s="153"/>
      <c r="I1" s="154" t="s">
        <v>15</v>
      </c>
      <c r="J1" s="155"/>
      <c r="K1" s="156"/>
      <c r="L1" s="157"/>
      <c r="M1" s="157"/>
      <c r="N1" s="157"/>
      <c r="O1" s="56"/>
      <c r="S1" s="75" t="s">
        <v>65</v>
      </c>
      <c r="T1" s="76">
        <v>44274</v>
      </c>
      <c r="U1" s="76" t="s">
        <v>85</v>
      </c>
      <c r="X1" s="7"/>
      <c r="AA1" s="10"/>
      <c r="AB1" s="10"/>
      <c r="AC1" s="10"/>
      <c r="AD1" s="10"/>
      <c r="AE1" s="10"/>
      <c r="AG1" s="4"/>
      <c r="AH1" s="4"/>
      <c r="AI1" s="4"/>
      <c r="AJ1" s="4"/>
      <c r="AK1" s="4"/>
    </row>
    <row r="2" spans="1:37" ht="110.1" customHeight="1">
      <c r="A2" s="158" t="s">
        <v>20</v>
      </c>
      <c r="B2" s="159"/>
      <c r="C2" s="194"/>
      <c r="D2" s="195"/>
      <c r="E2" s="45" t="s">
        <v>30</v>
      </c>
      <c r="F2" s="196"/>
      <c r="G2" s="197"/>
      <c r="I2" s="47" t="s">
        <v>13</v>
      </c>
      <c r="J2" s="203" t="s">
        <v>31</v>
      </c>
      <c r="K2" s="204"/>
      <c r="L2" s="50"/>
      <c r="M2" s="52"/>
      <c r="N2" s="52"/>
      <c r="O2" s="52"/>
      <c r="P2" s="42"/>
      <c r="Q2" s="5"/>
      <c r="R2" s="5"/>
      <c r="S2" s="77"/>
      <c r="T2" s="5"/>
      <c r="U2" s="5"/>
      <c r="V2" s="5"/>
      <c r="W2" s="5"/>
      <c r="AA2" s="10"/>
      <c r="AB2" s="10"/>
      <c r="AC2" s="10"/>
      <c r="AD2" s="10"/>
      <c r="AE2" s="10"/>
      <c r="AG2" s="4"/>
      <c r="AH2" s="4"/>
      <c r="AI2" s="4"/>
      <c r="AJ2" s="4"/>
      <c r="AK2" s="4"/>
    </row>
    <row r="3" spans="1:37" ht="110.1" customHeight="1">
      <c r="A3" s="198" t="s">
        <v>43</v>
      </c>
      <c r="B3" s="198"/>
      <c r="C3" s="198"/>
      <c r="D3" s="198"/>
      <c r="E3" s="198"/>
      <c r="F3" s="44" t="s">
        <v>28</v>
      </c>
      <c r="G3" s="46"/>
      <c r="I3" s="47" t="s">
        <v>14</v>
      </c>
      <c r="J3" s="167" t="s">
        <v>32</v>
      </c>
      <c r="K3" s="168"/>
      <c r="L3" s="50"/>
      <c r="M3" s="53"/>
      <c r="N3" s="53"/>
      <c r="O3" s="53"/>
      <c r="P3" s="43"/>
      <c r="S3" s="77"/>
      <c r="T3" s="5"/>
      <c r="U3" s="5"/>
      <c r="V3" s="5"/>
      <c r="W3" s="5"/>
      <c r="AA3" s="10"/>
      <c r="AB3" s="10"/>
      <c r="AC3" s="10"/>
      <c r="AD3" s="10"/>
      <c r="AE3" s="10"/>
      <c r="AG3" s="4"/>
      <c r="AH3" s="4"/>
      <c r="AI3" s="4"/>
      <c r="AJ3" s="4"/>
      <c r="AK3" s="4"/>
    </row>
    <row r="4" spans="1:37" ht="110.1" customHeight="1" thickBot="1">
      <c r="A4" s="198"/>
      <c r="B4" s="198"/>
      <c r="C4" s="198"/>
      <c r="D4" s="198"/>
      <c r="E4" s="198"/>
      <c r="F4" s="41" t="s">
        <v>29</v>
      </c>
      <c r="G4" s="41">
        <f>COUNTIF($C$13:$C$62,"蒸気発生ヒートポンプ")</f>
        <v>0</v>
      </c>
      <c r="I4" s="48" t="s">
        <v>37</v>
      </c>
      <c r="J4" s="169" t="s">
        <v>42</v>
      </c>
      <c r="K4" s="170"/>
      <c r="L4" s="51"/>
      <c r="M4" s="53"/>
      <c r="N4" s="53"/>
      <c r="O4" s="53"/>
      <c r="P4" s="42"/>
      <c r="S4" s="5"/>
      <c r="T4" s="5"/>
      <c r="U4" s="5"/>
      <c r="V4" s="5"/>
      <c r="W4" s="5"/>
      <c r="AA4" s="10"/>
      <c r="AB4" s="10"/>
      <c r="AC4" s="10"/>
      <c r="AD4" s="10"/>
      <c r="AE4" s="10"/>
      <c r="AG4" s="4"/>
      <c r="AH4" s="4"/>
      <c r="AI4" s="4"/>
      <c r="AJ4" s="4"/>
      <c r="AK4" s="4"/>
    </row>
    <row r="5" spans="1:37" s="2" customFormat="1" ht="25.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9"/>
      <c r="AF5" s="11"/>
      <c r="AG5" s="11"/>
      <c r="AH5" s="11"/>
      <c r="AI5" s="11"/>
      <c r="AJ5" s="11"/>
      <c r="AK5" s="11"/>
    </row>
    <row r="6" spans="1:37" s="6" customFormat="1" ht="36" customHeight="1">
      <c r="A6" s="18" t="s">
        <v>18</v>
      </c>
      <c r="B6" s="60">
        <f>COLUMN()-1</f>
        <v>1</v>
      </c>
      <c r="C6" s="60">
        <f>COLUMN()-1</f>
        <v>2</v>
      </c>
      <c r="D6" s="171">
        <v>3</v>
      </c>
      <c r="E6" s="172"/>
      <c r="F6" s="60">
        <f>COLUMN()-2</f>
        <v>4</v>
      </c>
      <c r="G6" s="60">
        <f t="shared" ref="G6:R6" si="0">COLUMN()-2</f>
        <v>5</v>
      </c>
      <c r="H6" s="59">
        <f t="shared" si="0"/>
        <v>6</v>
      </c>
      <c r="I6" s="59">
        <f t="shared" si="0"/>
        <v>7</v>
      </c>
      <c r="J6" s="59">
        <f t="shared" si="0"/>
        <v>8</v>
      </c>
      <c r="K6" s="59">
        <f t="shared" si="0"/>
        <v>9</v>
      </c>
      <c r="L6" s="60">
        <f t="shared" si="0"/>
        <v>10</v>
      </c>
      <c r="M6" s="59">
        <f t="shared" si="0"/>
        <v>11</v>
      </c>
      <c r="N6" s="59">
        <f t="shared" si="0"/>
        <v>12</v>
      </c>
      <c r="O6" s="59">
        <f t="shared" si="0"/>
        <v>13</v>
      </c>
      <c r="P6" s="59">
        <f t="shared" si="0"/>
        <v>14</v>
      </c>
      <c r="Q6" s="19">
        <f t="shared" si="0"/>
        <v>15</v>
      </c>
      <c r="R6" s="94">
        <f t="shared" si="0"/>
        <v>16</v>
      </c>
      <c r="S6" s="149">
        <f>COLUMN()-2</f>
        <v>17</v>
      </c>
      <c r="T6" s="150"/>
      <c r="U6" s="12"/>
      <c r="V6" s="12"/>
      <c r="W6" s="12"/>
      <c r="X6" s="12"/>
      <c r="Y6" s="12"/>
      <c r="Z6" s="12"/>
    </row>
    <row r="7" spans="1:37" s="6" customFormat="1" ht="39">
      <c r="A7" s="20" t="s">
        <v>6</v>
      </c>
      <c r="B7" s="61" t="s">
        <v>7</v>
      </c>
      <c r="C7" s="61" t="s">
        <v>7</v>
      </c>
      <c r="D7" s="147" t="s">
        <v>7</v>
      </c>
      <c r="E7" s="148"/>
      <c r="F7" s="61" t="s">
        <v>7</v>
      </c>
      <c r="G7" s="61" t="s">
        <v>7</v>
      </c>
      <c r="H7" s="62" t="s">
        <v>8</v>
      </c>
      <c r="I7" s="62" t="s">
        <v>8</v>
      </c>
      <c r="J7" s="62" t="s">
        <v>8</v>
      </c>
      <c r="K7" s="62" t="s">
        <v>8</v>
      </c>
      <c r="L7" s="61" t="s">
        <v>7</v>
      </c>
      <c r="M7" s="62" t="s">
        <v>8</v>
      </c>
      <c r="N7" s="62" t="s">
        <v>8</v>
      </c>
      <c r="O7" s="62" t="s">
        <v>8</v>
      </c>
      <c r="P7" s="62" t="s">
        <v>8</v>
      </c>
      <c r="Q7" s="21" t="s">
        <v>8</v>
      </c>
      <c r="R7" s="95" t="s">
        <v>56</v>
      </c>
      <c r="S7" s="149" t="s">
        <v>60</v>
      </c>
      <c r="T7" s="150"/>
      <c r="U7" s="12"/>
      <c r="V7" s="12"/>
      <c r="W7" s="12"/>
      <c r="X7" s="12"/>
      <c r="Y7" s="12"/>
      <c r="Z7" s="12"/>
    </row>
    <row r="8" spans="1:37" s="6" customFormat="1" ht="31.5" customHeight="1" thickBot="1">
      <c r="A8" s="38" t="s">
        <v>27</v>
      </c>
      <c r="B8" s="40" t="s">
        <v>19</v>
      </c>
      <c r="C8" s="39" t="s">
        <v>10</v>
      </c>
      <c r="D8" s="40" t="s">
        <v>19</v>
      </c>
      <c r="E8" s="40" t="s">
        <v>19</v>
      </c>
      <c r="F8" s="39" t="s">
        <v>10</v>
      </c>
      <c r="G8" s="39" t="s">
        <v>10</v>
      </c>
      <c r="H8" s="40" t="s">
        <v>19</v>
      </c>
      <c r="I8" s="39" t="s">
        <v>10</v>
      </c>
      <c r="J8" s="40" t="s">
        <v>19</v>
      </c>
      <c r="K8" s="39" t="s">
        <v>10</v>
      </c>
      <c r="L8" s="39" t="s">
        <v>10</v>
      </c>
      <c r="M8" s="39" t="s">
        <v>10</v>
      </c>
      <c r="N8" s="40" t="s">
        <v>19</v>
      </c>
      <c r="O8" s="40" t="s">
        <v>19</v>
      </c>
      <c r="P8" s="68" t="s">
        <v>11</v>
      </c>
      <c r="Q8" s="68" t="s">
        <v>11</v>
      </c>
      <c r="R8" s="96" t="s">
        <v>19</v>
      </c>
      <c r="S8" s="149" t="s">
        <v>59</v>
      </c>
      <c r="T8" s="150"/>
      <c r="U8" s="12"/>
      <c r="V8" s="12"/>
      <c r="W8" s="12"/>
      <c r="X8" s="12"/>
      <c r="Y8" s="12"/>
      <c r="Z8" s="12"/>
    </row>
    <row r="9" spans="1:37" s="6" customFormat="1" ht="35.25" customHeight="1">
      <c r="A9" s="175" t="s">
        <v>9</v>
      </c>
      <c r="B9" s="177" t="s">
        <v>22</v>
      </c>
      <c r="C9" s="177" t="s">
        <v>12</v>
      </c>
      <c r="D9" s="178" t="s">
        <v>20</v>
      </c>
      <c r="E9" s="177" t="s">
        <v>52</v>
      </c>
      <c r="F9" s="178" t="s">
        <v>0</v>
      </c>
      <c r="G9" s="178" t="s">
        <v>2</v>
      </c>
      <c r="H9" s="180" t="s">
        <v>39</v>
      </c>
      <c r="I9" s="180" t="s">
        <v>64</v>
      </c>
      <c r="J9" s="180" t="s">
        <v>67</v>
      </c>
      <c r="K9" s="181" t="s">
        <v>74</v>
      </c>
      <c r="L9" s="183" t="s">
        <v>23</v>
      </c>
      <c r="M9" s="181" t="s">
        <v>24</v>
      </c>
      <c r="N9" s="199" t="s">
        <v>35</v>
      </c>
      <c r="O9" s="173" t="s">
        <v>36</v>
      </c>
      <c r="P9" s="180" t="s">
        <v>41</v>
      </c>
      <c r="Q9" s="201" t="s">
        <v>1</v>
      </c>
      <c r="R9" s="205" t="s">
        <v>83</v>
      </c>
      <c r="S9" s="207" t="s">
        <v>80</v>
      </c>
      <c r="T9" s="209" t="s">
        <v>81</v>
      </c>
      <c r="U9" s="12"/>
      <c r="V9" s="12"/>
      <c r="W9" s="12"/>
      <c r="X9" s="12"/>
      <c r="Y9" s="12"/>
      <c r="Z9" s="12"/>
    </row>
    <row r="10" spans="1:37" s="6" customFormat="1" ht="27" customHeight="1">
      <c r="A10" s="175"/>
      <c r="B10" s="178"/>
      <c r="C10" s="178"/>
      <c r="D10" s="178"/>
      <c r="E10" s="178"/>
      <c r="F10" s="178"/>
      <c r="G10" s="178"/>
      <c r="H10" s="181"/>
      <c r="I10" s="181"/>
      <c r="J10" s="181"/>
      <c r="K10" s="182"/>
      <c r="L10" s="184"/>
      <c r="M10" s="182"/>
      <c r="N10" s="199"/>
      <c r="O10" s="174"/>
      <c r="P10" s="185"/>
      <c r="Q10" s="201"/>
      <c r="R10" s="205"/>
      <c r="S10" s="208"/>
      <c r="T10" s="210"/>
      <c r="U10" s="12"/>
      <c r="V10" s="12"/>
      <c r="W10" s="12"/>
      <c r="X10" s="12"/>
      <c r="Y10" s="12"/>
      <c r="Z10" s="12"/>
    </row>
    <row r="11" spans="1:37" s="6" customFormat="1" ht="19.5">
      <c r="A11" s="176"/>
      <c r="B11" s="179"/>
      <c r="C11" s="179"/>
      <c r="D11" s="179"/>
      <c r="E11" s="179"/>
      <c r="F11" s="179"/>
      <c r="G11" s="179"/>
      <c r="H11" s="182"/>
      <c r="I11" s="182"/>
      <c r="J11" s="182"/>
      <c r="K11" s="100" t="s">
        <v>3</v>
      </c>
      <c r="L11" s="61" t="s">
        <v>3</v>
      </c>
      <c r="M11" s="100" t="s">
        <v>3</v>
      </c>
      <c r="N11" s="200"/>
      <c r="O11" s="100" t="s">
        <v>26</v>
      </c>
      <c r="P11" s="173"/>
      <c r="Q11" s="202"/>
      <c r="R11" s="206"/>
      <c r="S11" s="208"/>
      <c r="T11" s="210"/>
      <c r="U11" s="12"/>
      <c r="V11" s="12"/>
      <c r="W11" s="12"/>
      <c r="X11" s="12"/>
      <c r="Y11" s="12"/>
      <c r="Z11" s="12"/>
    </row>
    <row r="12" spans="1:37" s="6" customFormat="1" ht="47.25" customHeight="1">
      <c r="A12" s="22" t="s">
        <v>5</v>
      </c>
      <c r="B12" s="23" t="s">
        <v>34</v>
      </c>
      <c r="C12" s="23" t="s">
        <v>40</v>
      </c>
      <c r="D12" s="24" t="s">
        <v>76</v>
      </c>
      <c r="E12" s="24" t="s">
        <v>78</v>
      </c>
      <c r="F12" s="25" t="s">
        <v>25</v>
      </c>
      <c r="G12" s="25" t="s">
        <v>4</v>
      </c>
      <c r="H12" s="36" t="s">
        <v>45</v>
      </c>
      <c r="I12" s="36" t="s">
        <v>46</v>
      </c>
      <c r="J12" s="36" t="s">
        <v>53</v>
      </c>
      <c r="K12" s="24">
        <v>120</v>
      </c>
      <c r="L12" s="82">
        <v>60</v>
      </c>
      <c r="M12" s="82">
        <v>15</v>
      </c>
      <c r="N12" s="78">
        <v>3.5</v>
      </c>
      <c r="O12" s="79">
        <v>4</v>
      </c>
      <c r="P12" s="57">
        <v>3500</v>
      </c>
      <c r="Q12" s="69"/>
      <c r="R12" s="97"/>
      <c r="S12" s="92"/>
      <c r="T12" s="73"/>
      <c r="U12" s="67"/>
      <c r="V12" s="13" t="s">
        <v>54</v>
      </c>
      <c r="W12" s="13" t="s">
        <v>55</v>
      </c>
      <c r="X12" s="13" t="s">
        <v>16</v>
      </c>
      <c r="Y12" s="14" t="s">
        <v>17</v>
      </c>
      <c r="Z12" s="14" t="s">
        <v>33</v>
      </c>
    </row>
    <row r="13" spans="1:37" s="6" customFormat="1" ht="33" customHeight="1">
      <c r="A13" s="103">
        <f>ROW()-12</f>
        <v>1</v>
      </c>
      <c r="B13" s="104" t="str">
        <f>IF($C13="","","産業用ヒートポンプ")</f>
        <v/>
      </c>
      <c r="C13" s="26"/>
      <c r="D13" s="27" t="str">
        <f>IF($B13&lt;&gt;"",$C$2,"")</f>
        <v/>
      </c>
      <c r="E13" s="27" t="str">
        <f>IF($B13&lt;&gt;"",$F$2,"")</f>
        <v/>
      </c>
      <c r="F13" s="107"/>
      <c r="G13" s="28"/>
      <c r="H13" s="108" t="str">
        <f>IF($C13="","","水熱源／一過式")</f>
        <v/>
      </c>
      <c r="I13" s="37"/>
      <c r="J13" s="110" t="str" cm="1">
        <f t="array" ref="J13">IFERROR(_xlfn.IFS($V13=1,"熱源水入口温度：65℃",$V13=2,"熱源水入口温度：90℃",$V13=3,"熱源水入口温度：70℃"),"")</f>
        <v/>
      </c>
      <c r="K13" s="29"/>
      <c r="L13" s="83"/>
      <c r="M13" s="83"/>
      <c r="N13" s="80" t="str" cm="1">
        <f t="array" ref="N13">IFERROR(_xlfn.IFS(AND($V13=1,$W13=1),VALUE(3.5),AND($V13=2,$W13=2),VALUE(3),AND($V13=3,$W13=3),VALUE(2.46)),"")</f>
        <v/>
      </c>
      <c r="O13" s="112" t="str">
        <f>IF(OR($L13="",$M13=""),"",ROUND($L13/$M13,2))</f>
        <v/>
      </c>
      <c r="P13" s="58"/>
      <c r="Q13" s="70"/>
      <c r="R13" s="98" t="str">
        <f>IF($L13="","",(($L13*26.545)-($L13*1365*(3.6/1000)))*0.0258)</f>
        <v/>
      </c>
      <c r="S13" s="93"/>
      <c r="T13" s="72"/>
      <c r="U13" s="15"/>
      <c r="V13" s="15" t="str">
        <f>IF($I13="","",IF($I13="蒸気供給温度：120℃以上～150℃未満",1,IF($I13="蒸気供給温度：150℃以上～165℃未満",2,IF($I13="蒸気供給温度：165℃以上",3))))</f>
        <v/>
      </c>
      <c r="W13" s="15" t="str">
        <f>IF($J13="","",IF($J13="熱源水入口温度：65℃",1,IF($J13="熱源水入口温度：90℃",2,IF($J13="熱源水入口温度：70℃",3))))</f>
        <v/>
      </c>
      <c r="X13" s="49">
        <f>IF(AND(($C13&lt;&gt;""),(OR($C$2="",$F$2="",$G$3="",F13="",G13="",I13="",J13="",K13="",L13="",M13=""))),1,0)</f>
        <v>0</v>
      </c>
      <c r="Y13" s="15">
        <f t="shared" ref="Y13:Y44" si="1">COUNTIF(G$13:G$62,G13)</f>
        <v>0</v>
      </c>
      <c r="Z13" s="15">
        <f>IF($N13&gt;$O13,1,0)</f>
        <v>0</v>
      </c>
    </row>
    <row r="14" spans="1:37" s="6" customFormat="1" ht="33" customHeight="1">
      <c r="A14" s="103">
        <f t="shared" ref="A14:A62" si="2">ROW()-12</f>
        <v>2</v>
      </c>
      <c r="B14" s="104" t="str">
        <f t="shared" ref="B14:B62" si="3">IF($C14="","","産業用ヒートポンプ")</f>
        <v/>
      </c>
      <c r="C14" s="26"/>
      <c r="D14" s="27" t="str">
        <f t="shared" ref="D14:D62" si="4">IF($B14&lt;&gt;"",$C$2,"")</f>
        <v/>
      </c>
      <c r="E14" s="27" t="str">
        <f>IF($B14&lt;&gt;"",$F$2,"")</f>
        <v/>
      </c>
      <c r="F14" s="28"/>
      <c r="G14" s="28"/>
      <c r="H14" s="108" t="str">
        <f t="shared" ref="H14:H62" si="5">IF($C14="","","水熱源／一過式")</f>
        <v/>
      </c>
      <c r="I14" s="37"/>
      <c r="J14" s="110" t="str" cm="1">
        <f t="array" ref="J14">IFERROR(_xlfn.IFS($V14=1,"熱源水入口温度：65℃",$V14=2,"熱源水入口温度：90℃",$V14=3,"熱源水入口温度：70℃"),"")</f>
        <v/>
      </c>
      <c r="K14" s="29"/>
      <c r="L14" s="83"/>
      <c r="M14" s="83"/>
      <c r="N14" s="80" t="str" cm="1">
        <f t="array" ref="N14">IFERROR(_xlfn.IFS(AND($V14=1,$W14=1),VALUE(3.5),AND($V14=2,$W14=2),VALUE(3),AND($V14=3,$W14=3),VALUE(2.46)),"")</f>
        <v/>
      </c>
      <c r="O14" s="112" t="str">
        <f t="shared" ref="O14:O62" si="6">IF(OR($L14="",$M14=""),"",ROUND($L14/$M14,2))</f>
        <v/>
      </c>
      <c r="P14" s="58"/>
      <c r="Q14" s="70"/>
      <c r="R14" s="98" t="str">
        <f t="shared" ref="R14:R62" si="7">IF($L14="","",(($L14*26.545)-($L14*1365*(3.6/1000)))*0.0258)</f>
        <v/>
      </c>
      <c r="S14" s="93"/>
      <c r="T14" s="72"/>
      <c r="U14" s="15"/>
      <c r="V14" s="15" t="str">
        <f t="shared" ref="V14:V62" si="8">IF($I14="","",IF($I14="蒸気供給温度：120℃以上～150℃未満",1,IF($I14="蒸気供給温度：150℃以上～165℃未満",2,IF($I14="蒸気供給温度：165℃以上",3))))</f>
        <v/>
      </c>
      <c r="W14" s="15" t="str">
        <f t="shared" ref="W14:W62" si="9">IF($J14="","",IF($J14="熱源水入口温度：65℃",1,IF($J14="熱源水入口温度：90℃",2,IF($J14="熱源水入口温度：70℃",3))))</f>
        <v/>
      </c>
      <c r="X14" s="49">
        <f t="shared" ref="X14:X62" si="10">IF(AND(($C14&lt;&gt;""),(OR($C$2="",$F$2="",$G$3="",F14="",G14="",I14="",J14="",K14="",L14="",M14=""))),1,0)</f>
        <v>0</v>
      </c>
      <c r="Y14" s="15">
        <f t="shared" si="1"/>
        <v>0</v>
      </c>
      <c r="Z14" s="15">
        <f t="shared" ref="Z14:Z62" si="11">IF($N14&gt;$O14,1,0)</f>
        <v>0</v>
      </c>
    </row>
    <row r="15" spans="1:37" s="6" customFormat="1" ht="33" customHeight="1">
      <c r="A15" s="103">
        <f t="shared" si="2"/>
        <v>3</v>
      </c>
      <c r="B15" s="104" t="str">
        <f t="shared" si="3"/>
        <v/>
      </c>
      <c r="C15" s="26"/>
      <c r="D15" s="27" t="str">
        <f t="shared" si="4"/>
        <v/>
      </c>
      <c r="E15" s="27" t="str">
        <f t="shared" ref="E15:E62" si="12">IF($B15&lt;&gt;"",$F$2,"")</f>
        <v/>
      </c>
      <c r="F15" s="28"/>
      <c r="G15" s="28"/>
      <c r="H15" s="108" t="str">
        <f t="shared" si="5"/>
        <v/>
      </c>
      <c r="I15" s="37"/>
      <c r="J15" s="110" t="str" cm="1">
        <f t="array" ref="J15">IFERROR(_xlfn.IFS($V15=1,"熱源水入口温度：65℃",$V15=2,"熱源水入口温度：90℃",$V15=3,"熱源水入口温度：70℃"),"")</f>
        <v/>
      </c>
      <c r="K15" s="29"/>
      <c r="L15" s="83"/>
      <c r="M15" s="83"/>
      <c r="N15" s="80" t="str" cm="1">
        <f t="array" ref="N15">IFERROR(_xlfn.IFS(AND($V15=1,$W15=1),VALUE(3.5),AND($V15=2,$W15=2),VALUE(3),AND($V15=3,$W15=3),VALUE(2.46)),"")</f>
        <v/>
      </c>
      <c r="O15" s="112" t="str">
        <f t="shared" si="6"/>
        <v/>
      </c>
      <c r="P15" s="58"/>
      <c r="Q15" s="70"/>
      <c r="R15" s="98" t="str">
        <f t="shared" si="7"/>
        <v/>
      </c>
      <c r="S15" s="93"/>
      <c r="T15" s="72"/>
      <c r="U15" s="15"/>
      <c r="V15" s="15" t="str">
        <f t="shared" si="8"/>
        <v/>
      </c>
      <c r="W15" s="15" t="str">
        <f t="shared" si="9"/>
        <v/>
      </c>
      <c r="X15" s="49">
        <f t="shared" si="10"/>
        <v>0</v>
      </c>
      <c r="Y15" s="15">
        <f t="shared" si="1"/>
        <v>0</v>
      </c>
      <c r="Z15" s="15">
        <f t="shared" si="11"/>
        <v>0</v>
      </c>
    </row>
    <row r="16" spans="1:37" s="6" customFormat="1" ht="33" customHeight="1">
      <c r="A16" s="103">
        <f t="shared" si="2"/>
        <v>4</v>
      </c>
      <c r="B16" s="104" t="str">
        <f t="shared" si="3"/>
        <v/>
      </c>
      <c r="C16" s="26"/>
      <c r="D16" s="27" t="str">
        <f t="shared" si="4"/>
        <v/>
      </c>
      <c r="E16" s="27" t="str">
        <f t="shared" si="12"/>
        <v/>
      </c>
      <c r="F16" s="28"/>
      <c r="G16" s="28"/>
      <c r="H16" s="108" t="str">
        <f t="shared" si="5"/>
        <v/>
      </c>
      <c r="I16" s="37"/>
      <c r="J16" s="110" t="str" cm="1">
        <f t="array" ref="J16">IFERROR(_xlfn.IFS($V16=1,"熱源水入口温度：65℃",$V16=2,"熱源水入口温度：90℃",$V16=3,"熱源水入口温度：70℃"),"")</f>
        <v/>
      </c>
      <c r="K16" s="29"/>
      <c r="L16" s="83"/>
      <c r="M16" s="83"/>
      <c r="N16" s="80" t="str" cm="1">
        <f t="array" ref="N16">IFERROR(_xlfn.IFS(AND($V16=1,$W16=1),VALUE(3.5),AND($V16=2,$W16=2),VALUE(3),AND($V16=3,$W16=3),VALUE(2.46)),"")</f>
        <v/>
      </c>
      <c r="O16" s="112" t="str">
        <f t="shared" si="6"/>
        <v/>
      </c>
      <c r="P16" s="58"/>
      <c r="Q16" s="70"/>
      <c r="R16" s="98" t="str">
        <f t="shared" si="7"/>
        <v/>
      </c>
      <c r="S16" s="93"/>
      <c r="T16" s="72"/>
      <c r="U16" s="15"/>
      <c r="V16" s="15" t="str">
        <f t="shared" si="8"/>
        <v/>
      </c>
      <c r="W16" s="15" t="str">
        <f t="shared" si="9"/>
        <v/>
      </c>
      <c r="X16" s="49">
        <f t="shared" si="10"/>
        <v>0</v>
      </c>
      <c r="Y16" s="15">
        <f t="shared" si="1"/>
        <v>0</v>
      </c>
      <c r="Z16" s="15">
        <f t="shared" si="11"/>
        <v>0</v>
      </c>
    </row>
    <row r="17" spans="1:26" s="6" customFormat="1" ht="33" customHeight="1">
      <c r="A17" s="103">
        <f t="shared" si="2"/>
        <v>5</v>
      </c>
      <c r="B17" s="104" t="str">
        <f t="shared" si="3"/>
        <v/>
      </c>
      <c r="C17" s="26"/>
      <c r="D17" s="27" t="str">
        <f t="shared" si="4"/>
        <v/>
      </c>
      <c r="E17" s="27" t="str">
        <f t="shared" si="12"/>
        <v/>
      </c>
      <c r="F17" s="28"/>
      <c r="G17" s="28"/>
      <c r="H17" s="108" t="str">
        <f t="shared" si="5"/>
        <v/>
      </c>
      <c r="I17" s="37"/>
      <c r="J17" s="110" t="str" cm="1">
        <f t="array" ref="J17">IFERROR(_xlfn.IFS($V17=1,"熱源水入口温度：65℃",$V17=2,"熱源水入口温度：90℃",$V17=3,"熱源水入口温度：70℃"),"")</f>
        <v/>
      </c>
      <c r="K17" s="29"/>
      <c r="L17" s="83"/>
      <c r="M17" s="83"/>
      <c r="N17" s="80" t="str" cm="1">
        <f t="array" ref="N17">IFERROR(_xlfn.IFS(AND($V17=1,$W17=1),VALUE(3.5),AND($V17=2,$W17=2),VALUE(3),AND($V17=3,$W17=3),VALUE(2.46)),"")</f>
        <v/>
      </c>
      <c r="O17" s="112" t="str">
        <f t="shared" si="6"/>
        <v/>
      </c>
      <c r="P17" s="58"/>
      <c r="Q17" s="70"/>
      <c r="R17" s="98" t="str">
        <f t="shared" si="7"/>
        <v/>
      </c>
      <c r="S17" s="93"/>
      <c r="T17" s="72"/>
      <c r="U17" s="15"/>
      <c r="V17" s="15" t="str">
        <f t="shared" si="8"/>
        <v/>
      </c>
      <c r="W17" s="15" t="str">
        <f t="shared" si="9"/>
        <v/>
      </c>
      <c r="X17" s="49">
        <f t="shared" si="10"/>
        <v>0</v>
      </c>
      <c r="Y17" s="15">
        <f t="shared" si="1"/>
        <v>0</v>
      </c>
      <c r="Z17" s="15">
        <f t="shared" si="11"/>
        <v>0</v>
      </c>
    </row>
    <row r="18" spans="1:26" s="6" customFormat="1" ht="33" customHeight="1">
      <c r="A18" s="103">
        <f t="shared" si="2"/>
        <v>6</v>
      </c>
      <c r="B18" s="104" t="str">
        <f t="shared" si="3"/>
        <v/>
      </c>
      <c r="C18" s="26"/>
      <c r="D18" s="27" t="str">
        <f t="shared" si="4"/>
        <v/>
      </c>
      <c r="E18" s="27" t="str">
        <f t="shared" si="12"/>
        <v/>
      </c>
      <c r="F18" s="28"/>
      <c r="G18" s="28"/>
      <c r="H18" s="108" t="str">
        <f t="shared" si="5"/>
        <v/>
      </c>
      <c r="I18" s="37"/>
      <c r="J18" s="110" t="str" cm="1">
        <f t="array" ref="J18">IFERROR(_xlfn.IFS($V18=1,"熱源水入口温度：65℃",$V18=2,"熱源水入口温度：90℃",$V18=3,"熱源水入口温度：70℃"),"")</f>
        <v/>
      </c>
      <c r="K18" s="29"/>
      <c r="L18" s="83"/>
      <c r="M18" s="83"/>
      <c r="N18" s="80" t="str" cm="1">
        <f t="array" ref="N18">IFERROR(_xlfn.IFS(AND($V18=1,$W18=1),VALUE(3.5),AND($V18=2,$W18=2),VALUE(3),AND($V18=3,$W18=3),VALUE(2.46)),"")</f>
        <v/>
      </c>
      <c r="O18" s="112" t="str">
        <f t="shared" si="6"/>
        <v/>
      </c>
      <c r="P18" s="58"/>
      <c r="Q18" s="70"/>
      <c r="R18" s="98" t="str">
        <f t="shared" si="7"/>
        <v/>
      </c>
      <c r="S18" s="93"/>
      <c r="T18" s="72"/>
      <c r="U18" s="15"/>
      <c r="V18" s="15" t="str">
        <f t="shared" si="8"/>
        <v/>
      </c>
      <c r="W18" s="15" t="str">
        <f t="shared" si="9"/>
        <v/>
      </c>
      <c r="X18" s="49">
        <f t="shared" si="10"/>
        <v>0</v>
      </c>
      <c r="Y18" s="15">
        <f t="shared" si="1"/>
        <v>0</v>
      </c>
      <c r="Z18" s="15">
        <f t="shared" si="11"/>
        <v>0</v>
      </c>
    </row>
    <row r="19" spans="1:26" s="6" customFormat="1" ht="33" customHeight="1">
      <c r="A19" s="103">
        <f t="shared" si="2"/>
        <v>7</v>
      </c>
      <c r="B19" s="104" t="str">
        <f t="shared" si="3"/>
        <v/>
      </c>
      <c r="C19" s="26"/>
      <c r="D19" s="27" t="str">
        <f t="shared" si="4"/>
        <v/>
      </c>
      <c r="E19" s="27" t="str">
        <f t="shared" si="12"/>
        <v/>
      </c>
      <c r="F19" s="28"/>
      <c r="G19" s="28"/>
      <c r="H19" s="108" t="str">
        <f t="shared" si="5"/>
        <v/>
      </c>
      <c r="I19" s="37"/>
      <c r="J19" s="110" t="str" cm="1">
        <f t="array" ref="J19">IFERROR(_xlfn.IFS($V19=1,"熱源水入口温度：65℃",$V19=2,"熱源水入口温度：90℃",$V19=3,"熱源水入口温度：70℃"),"")</f>
        <v/>
      </c>
      <c r="K19" s="29"/>
      <c r="L19" s="83"/>
      <c r="M19" s="83"/>
      <c r="N19" s="80" t="str" cm="1">
        <f t="array" ref="N19">IFERROR(_xlfn.IFS(AND($V19=1,$W19=1),VALUE(3.5),AND($V19=2,$W19=2),VALUE(3),AND($V19=3,$W19=3),VALUE(2.46)),"")</f>
        <v/>
      </c>
      <c r="O19" s="112" t="str">
        <f t="shared" si="6"/>
        <v/>
      </c>
      <c r="P19" s="58"/>
      <c r="Q19" s="70"/>
      <c r="R19" s="98" t="str">
        <f t="shared" si="7"/>
        <v/>
      </c>
      <c r="S19" s="93"/>
      <c r="T19" s="72"/>
      <c r="U19" s="15"/>
      <c r="V19" s="15" t="str">
        <f t="shared" si="8"/>
        <v/>
      </c>
      <c r="W19" s="15" t="str">
        <f t="shared" si="9"/>
        <v/>
      </c>
      <c r="X19" s="49">
        <f t="shared" si="10"/>
        <v>0</v>
      </c>
      <c r="Y19" s="15">
        <f t="shared" si="1"/>
        <v>0</v>
      </c>
      <c r="Z19" s="15">
        <f t="shared" si="11"/>
        <v>0</v>
      </c>
    </row>
    <row r="20" spans="1:26" s="6" customFormat="1" ht="33" customHeight="1">
      <c r="A20" s="103">
        <f t="shared" si="2"/>
        <v>8</v>
      </c>
      <c r="B20" s="104" t="str">
        <f t="shared" si="3"/>
        <v/>
      </c>
      <c r="C20" s="26"/>
      <c r="D20" s="27" t="str">
        <f t="shared" si="4"/>
        <v/>
      </c>
      <c r="E20" s="27" t="str">
        <f t="shared" si="12"/>
        <v/>
      </c>
      <c r="F20" s="28"/>
      <c r="G20" s="28"/>
      <c r="H20" s="108" t="str">
        <f t="shared" si="5"/>
        <v/>
      </c>
      <c r="I20" s="37"/>
      <c r="J20" s="110" t="str" cm="1">
        <f t="array" ref="J20">IFERROR(_xlfn.IFS($V20=1,"熱源水入口温度：65℃",$V20=2,"熱源水入口温度：90℃",$V20=3,"熱源水入口温度：70℃"),"")</f>
        <v/>
      </c>
      <c r="K20" s="29"/>
      <c r="L20" s="83"/>
      <c r="M20" s="83"/>
      <c r="N20" s="80" t="str" cm="1">
        <f t="array" ref="N20">IFERROR(_xlfn.IFS(AND($V20=1,$W20=1),VALUE(3.5),AND($V20=2,$W20=2),VALUE(3),AND($V20=3,$W20=3),VALUE(2.46)),"")</f>
        <v/>
      </c>
      <c r="O20" s="112" t="str">
        <f t="shared" si="6"/>
        <v/>
      </c>
      <c r="P20" s="58"/>
      <c r="Q20" s="70"/>
      <c r="R20" s="98" t="str">
        <f t="shared" si="7"/>
        <v/>
      </c>
      <c r="S20" s="93"/>
      <c r="T20" s="72"/>
      <c r="U20" s="15"/>
      <c r="V20" s="15" t="str">
        <f t="shared" si="8"/>
        <v/>
      </c>
      <c r="W20" s="15" t="str">
        <f t="shared" si="9"/>
        <v/>
      </c>
      <c r="X20" s="49">
        <f t="shared" si="10"/>
        <v>0</v>
      </c>
      <c r="Y20" s="15">
        <f t="shared" si="1"/>
        <v>0</v>
      </c>
      <c r="Z20" s="15">
        <f t="shared" si="11"/>
        <v>0</v>
      </c>
    </row>
    <row r="21" spans="1:26" s="6" customFormat="1" ht="33" customHeight="1">
      <c r="A21" s="103">
        <f t="shared" si="2"/>
        <v>9</v>
      </c>
      <c r="B21" s="104" t="str">
        <f t="shared" si="3"/>
        <v/>
      </c>
      <c r="C21" s="26"/>
      <c r="D21" s="27" t="str">
        <f t="shared" si="4"/>
        <v/>
      </c>
      <c r="E21" s="27" t="str">
        <f t="shared" si="12"/>
        <v/>
      </c>
      <c r="F21" s="28"/>
      <c r="G21" s="28"/>
      <c r="H21" s="108" t="str">
        <f t="shared" si="5"/>
        <v/>
      </c>
      <c r="I21" s="37"/>
      <c r="J21" s="110" t="str" cm="1">
        <f t="array" ref="J21">IFERROR(_xlfn.IFS($V21=1,"熱源水入口温度：65℃",$V21=2,"熱源水入口温度：90℃",$V21=3,"熱源水入口温度：70℃"),"")</f>
        <v/>
      </c>
      <c r="K21" s="29"/>
      <c r="L21" s="83"/>
      <c r="M21" s="83"/>
      <c r="N21" s="80" t="str" cm="1">
        <f t="array" ref="N21">IFERROR(_xlfn.IFS(AND($V21=1,$W21=1),VALUE(3.5),AND($V21=2,$W21=2),VALUE(3),AND($V21=3,$W21=3),VALUE(2.46)),"")</f>
        <v/>
      </c>
      <c r="O21" s="112" t="str">
        <f t="shared" si="6"/>
        <v/>
      </c>
      <c r="P21" s="58"/>
      <c r="Q21" s="70"/>
      <c r="R21" s="98" t="str">
        <f t="shared" si="7"/>
        <v/>
      </c>
      <c r="S21" s="93"/>
      <c r="T21" s="72"/>
      <c r="U21" s="15"/>
      <c r="V21" s="15" t="str">
        <f t="shared" si="8"/>
        <v/>
      </c>
      <c r="W21" s="15" t="str">
        <f t="shared" si="9"/>
        <v/>
      </c>
      <c r="X21" s="49">
        <f t="shared" si="10"/>
        <v>0</v>
      </c>
      <c r="Y21" s="15">
        <f t="shared" si="1"/>
        <v>0</v>
      </c>
      <c r="Z21" s="15">
        <f t="shared" si="11"/>
        <v>0</v>
      </c>
    </row>
    <row r="22" spans="1:26" s="6" customFormat="1" ht="33" customHeight="1">
      <c r="A22" s="103">
        <f t="shared" si="2"/>
        <v>10</v>
      </c>
      <c r="B22" s="104" t="str">
        <f t="shared" si="3"/>
        <v/>
      </c>
      <c r="C22" s="26"/>
      <c r="D22" s="27" t="str">
        <f t="shared" si="4"/>
        <v/>
      </c>
      <c r="E22" s="27" t="str">
        <f t="shared" si="12"/>
        <v/>
      </c>
      <c r="F22" s="28"/>
      <c r="G22" s="28"/>
      <c r="H22" s="108" t="str">
        <f t="shared" si="5"/>
        <v/>
      </c>
      <c r="I22" s="37"/>
      <c r="J22" s="110" t="str" cm="1">
        <f t="array" ref="J22">IFERROR(_xlfn.IFS($V22=1,"熱源水入口温度：65℃",$V22=2,"熱源水入口温度：90℃",$V22=3,"熱源水入口温度：70℃"),"")</f>
        <v/>
      </c>
      <c r="K22" s="29"/>
      <c r="L22" s="83"/>
      <c r="M22" s="83"/>
      <c r="N22" s="80" t="str" cm="1">
        <f t="array" ref="N22">IFERROR(_xlfn.IFS(AND($V22=1,$W22=1),VALUE(3.5),AND($V22=2,$W22=2),VALUE(3),AND($V22=3,$W22=3),VALUE(2.46)),"")</f>
        <v/>
      </c>
      <c r="O22" s="112" t="str">
        <f t="shared" si="6"/>
        <v/>
      </c>
      <c r="P22" s="58"/>
      <c r="Q22" s="70"/>
      <c r="R22" s="98" t="str">
        <f t="shared" si="7"/>
        <v/>
      </c>
      <c r="S22" s="93"/>
      <c r="T22" s="72"/>
      <c r="U22" s="15"/>
      <c r="V22" s="15" t="str">
        <f t="shared" si="8"/>
        <v/>
      </c>
      <c r="W22" s="15" t="str">
        <f t="shared" si="9"/>
        <v/>
      </c>
      <c r="X22" s="49">
        <f t="shared" si="10"/>
        <v>0</v>
      </c>
      <c r="Y22" s="15">
        <f t="shared" si="1"/>
        <v>0</v>
      </c>
      <c r="Z22" s="15">
        <f t="shared" si="11"/>
        <v>0</v>
      </c>
    </row>
    <row r="23" spans="1:26" s="6" customFormat="1" ht="33" customHeight="1">
      <c r="A23" s="103">
        <f t="shared" si="2"/>
        <v>11</v>
      </c>
      <c r="B23" s="104" t="str">
        <f t="shared" si="3"/>
        <v/>
      </c>
      <c r="C23" s="26"/>
      <c r="D23" s="27" t="str">
        <f t="shared" si="4"/>
        <v/>
      </c>
      <c r="E23" s="27" t="str">
        <f t="shared" si="12"/>
        <v/>
      </c>
      <c r="F23" s="28"/>
      <c r="G23" s="28"/>
      <c r="H23" s="108" t="str">
        <f t="shared" si="5"/>
        <v/>
      </c>
      <c r="I23" s="37"/>
      <c r="J23" s="110" t="str" cm="1">
        <f t="array" ref="J23">IFERROR(_xlfn.IFS($V23=1,"熱源水入口温度：65℃",$V23=2,"熱源水入口温度：90℃",$V23=3,"熱源水入口温度：70℃"),"")</f>
        <v/>
      </c>
      <c r="K23" s="29"/>
      <c r="L23" s="83"/>
      <c r="M23" s="83"/>
      <c r="N23" s="80" t="str" cm="1">
        <f t="array" ref="N23">IFERROR(_xlfn.IFS(AND($V23=1,$W23=1),VALUE(3.5),AND($V23=2,$W23=2),VALUE(3),AND($V23=3,$W23=3),VALUE(2.46)),"")</f>
        <v/>
      </c>
      <c r="O23" s="112" t="str">
        <f t="shared" si="6"/>
        <v/>
      </c>
      <c r="P23" s="58"/>
      <c r="Q23" s="70"/>
      <c r="R23" s="98" t="str">
        <f t="shared" si="7"/>
        <v/>
      </c>
      <c r="S23" s="93"/>
      <c r="T23" s="72"/>
      <c r="U23" s="15"/>
      <c r="V23" s="15" t="str">
        <f t="shared" si="8"/>
        <v/>
      </c>
      <c r="W23" s="15" t="str">
        <f t="shared" si="9"/>
        <v/>
      </c>
      <c r="X23" s="49">
        <f t="shared" si="10"/>
        <v>0</v>
      </c>
      <c r="Y23" s="15">
        <f t="shared" si="1"/>
        <v>0</v>
      </c>
      <c r="Z23" s="15">
        <f t="shared" si="11"/>
        <v>0</v>
      </c>
    </row>
    <row r="24" spans="1:26" s="6" customFormat="1" ht="33" customHeight="1">
      <c r="A24" s="103">
        <f t="shared" si="2"/>
        <v>12</v>
      </c>
      <c r="B24" s="104" t="str">
        <f t="shared" si="3"/>
        <v/>
      </c>
      <c r="C24" s="26"/>
      <c r="D24" s="27" t="str">
        <f t="shared" si="4"/>
        <v/>
      </c>
      <c r="E24" s="27" t="str">
        <f t="shared" si="12"/>
        <v/>
      </c>
      <c r="F24" s="28"/>
      <c r="G24" s="28"/>
      <c r="H24" s="108" t="str">
        <f t="shared" si="5"/>
        <v/>
      </c>
      <c r="I24" s="37"/>
      <c r="J24" s="110" t="str" cm="1">
        <f t="array" ref="J24">IFERROR(_xlfn.IFS($V24=1,"熱源水入口温度：65℃",$V24=2,"熱源水入口温度：90℃",$V24=3,"熱源水入口温度：70℃"),"")</f>
        <v/>
      </c>
      <c r="K24" s="29"/>
      <c r="L24" s="83"/>
      <c r="M24" s="83"/>
      <c r="N24" s="80" t="str" cm="1">
        <f t="array" ref="N24">IFERROR(_xlfn.IFS(AND($V24=1,$W24=1),VALUE(3.5),AND($V24=2,$W24=2),VALUE(3),AND($V24=3,$W24=3),VALUE(2.46)),"")</f>
        <v/>
      </c>
      <c r="O24" s="112" t="str">
        <f t="shared" si="6"/>
        <v/>
      </c>
      <c r="P24" s="58"/>
      <c r="Q24" s="70"/>
      <c r="R24" s="98" t="str">
        <f t="shared" si="7"/>
        <v/>
      </c>
      <c r="S24" s="93"/>
      <c r="T24" s="72"/>
      <c r="U24" s="15"/>
      <c r="V24" s="15" t="str">
        <f t="shared" si="8"/>
        <v/>
      </c>
      <c r="W24" s="15" t="str">
        <f t="shared" si="9"/>
        <v/>
      </c>
      <c r="X24" s="49">
        <f t="shared" si="10"/>
        <v>0</v>
      </c>
      <c r="Y24" s="15">
        <f t="shared" si="1"/>
        <v>0</v>
      </c>
      <c r="Z24" s="15">
        <f t="shared" si="11"/>
        <v>0</v>
      </c>
    </row>
    <row r="25" spans="1:26" s="6" customFormat="1" ht="33" customHeight="1">
      <c r="A25" s="103">
        <f t="shared" si="2"/>
        <v>13</v>
      </c>
      <c r="B25" s="104" t="str">
        <f t="shared" si="3"/>
        <v/>
      </c>
      <c r="C25" s="26"/>
      <c r="D25" s="27" t="str">
        <f t="shared" si="4"/>
        <v/>
      </c>
      <c r="E25" s="27" t="str">
        <f t="shared" si="12"/>
        <v/>
      </c>
      <c r="F25" s="28"/>
      <c r="G25" s="28"/>
      <c r="H25" s="108" t="str">
        <f t="shared" si="5"/>
        <v/>
      </c>
      <c r="I25" s="37"/>
      <c r="J25" s="110" t="str" cm="1">
        <f t="array" ref="J25">IFERROR(_xlfn.IFS($V25=1,"熱源水入口温度：65℃",$V25=2,"熱源水入口温度：90℃",$V25=3,"熱源水入口温度：70℃"),"")</f>
        <v/>
      </c>
      <c r="K25" s="29"/>
      <c r="L25" s="83"/>
      <c r="M25" s="83"/>
      <c r="N25" s="80" t="str" cm="1">
        <f t="array" ref="N25">IFERROR(_xlfn.IFS(AND($V25=1,$W25=1),VALUE(3.5),AND($V25=2,$W25=2),VALUE(3),AND($V25=3,$W25=3),VALUE(2.46)),"")</f>
        <v/>
      </c>
      <c r="O25" s="112" t="str">
        <f t="shared" si="6"/>
        <v/>
      </c>
      <c r="P25" s="58"/>
      <c r="Q25" s="70"/>
      <c r="R25" s="98" t="str">
        <f t="shared" si="7"/>
        <v/>
      </c>
      <c r="S25" s="93"/>
      <c r="T25" s="72"/>
      <c r="U25" s="15"/>
      <c r="V25" s="15" t="str">
        <f t="shared" si="8"/>
        <v/>
      </c>
      <c r="W25" s="15" t="str">
        <f t="shared" si="9"/>
        <v/>
      </c>
      <c r="X25" s="49">
        <f t="shared" si="10"/>
        <v>0</v>
      </c>
      <c r="Y25" s="15">
        <f t="shared" si="1"/>
        <v>0</v>
      </c>
      <c r="Z25" s="15">
        <f t="shared" si="11"/>
        <v>0</v>
      </c>
    </row>
    <row r="26" spans="1:26" s="6" customFormat="1" ht="33" customHeight="1">
      <c r="A26" s="103">
        <f t="shared" si="2"/>
        <v>14</v>
      </c>
      <c r="B26" s="104" t="str">
        <f t="shared" si="3"/>
        <v/>
      </c>
      <c r="C26" s="26"/>
      <c r="D26" s="27" t="str">
        <f t="shared" si="4"/>
        <v/>
      </c>
      <c r="E26" s="27" t="str">
        <f t="shared" si="12"/>
        <v/>
      </c>
      <c r="F26" s="28"/>
      <c r="G26" s="28"/>
      <c r="H26" s="108" t="str">
        <f t="shared" si="5"/>
        <v/>
      </c>
      <c r="I26" s="37"/>
      <c r="J26" s="110" t="str" cm="1">
        <f t="array" ref="J26">IFERROR(_xlfn.IFS($V26=1,"熱源水入口温度：65℃",$V26=2,"熱源水入口温度：90℃",$V26=3,"熱源水入口温度：70℃"),"")</f>
        <v/>
      </c>
      <c r="K26" s="29"/>
      <c r="L26" s="83"/>
      <c r="M26" s="83"/>
      <c r="N26" s="80" t="str" cm="1">
        <f t="array" ref="N26">IFERROR(_xlfn.IFS(AND($V26=1,$W26=1),VALUE(3.5),AND($V26=2,$W26=2),VALUE(3),AND($V26=3,$W26=3),VALUE(2.46)),"")</f>
        <v/>
      </c>
      <c r="O26" s="112" t="str">
        <f t="shared" si="6"/>
        <v/>
      </c>
      <c r="P26" s="58"/>
      <c r="Q26" s="70"/>
      <c r="R26" s="98" t="str">
        <f t="shared" si="7"/>
        <v/>
      </c>
      <c r="S26" s="93"/>
      <c r="T26" s="72"/>
      <c r="U26" s="15"/>
      <c r="V26" s="15" t="str">
        <f t="shared" si="8"/>
        <v/>
      </c>
      <c r="W26" s="15" t="str">
        <f t="shared" si="9"/>
        <v/>
      </c>
      <c r="X26" s="49">
        <f t="shared" si="10"/>
        <v>0</v>
      </c>
      <c r="Y26" s="15">
        <f t="shared" si="1"/>
        <v>0</v>
      </c>
      <c r="Z26" s="15">
        <f t="shared" si="11"/>
        <v>0</v>
      </c>
    </row>
    <row r="27" spans="1:26" s="6" customFormat="1" ht="33" customHeight="1">
      <c r="A27" s="103">
        <f t="shared" si="2"/>
        <v>15</v>
      </c>
      <c r="B27" s="104" t="str">
        <f t="shared" si="3"/>
        <v/>
      </c>
      <c r="C27" s="26"/>
      <c r="D27" s="27" t="str">
        <f t="shared" si="4"/>
        <v/>
      </c>
      <c r="E27" s="27" t="str">
        <f t="shared" si="12"/>
        <v/>
      </c>
      <c r="F27" s="28"/>
      <c r="G27" s="28"/>
      <c r="H27" s="108" t="str">
        <f t="shared" si="5"/>
        <v/>
      </c>
      <c r="I27" s="37"/>
      <c r="J27" s="110" t="str" cm="1">
        <f t="array" ref="J27">IFERROR(_xlfn.IFS($V27=1,"熱源水入口温度：65℃",$V27=2,"熱源水入口温度：90℃",$V27=3,"熱源水入口温度：70℃"),"")</f>
        <v/>
      </c>
      <c r="K27" s="29"/>
      <c r="L27" s="83"/>
      <c r="M27" s="83"/>
      <c r="N27" s="80" t="str" cm="1">
        <f t="array" ref="N27">IFERROR(_xlfn.IFS(AND($V27=1,$W27=1),VALUE(3.5),AND($V27=2,$W27=2),VALUE(3),AND($V27=3,$W27=3),VALUE(2.46)),"")</f>
        <v/>
      </c>
      <c r="O27" s="112" t="str">
        <f t="shared" si="6"/>
        <v/>
      </c>
      <c r="P27" s="58"/>
      <c r="Q27" s="70"/>
      <c r="R27" s="98" t="str">
        <f t="shared" si="7"/>
        <v/>
      </c>
      <c r="S27" s="93"/>
      <c r="T27" s="72"/>
      <c r="U27" s="15"/>
      <c r="V27" s="15" t="str">
        <f t="shared" si="8"/>
        <v/>
      </c>
      <c r="W27" s="15" t="str">
        <f t="shared" si="9"/>
        <v/>
      </c>
      <c r="X27" s="49">
        <f t="shared" si="10"/>
        <v>0</v>
      </c>
      <c r="Y27" s="15">
        <f t="shared" si="1"/>
        <v>0</v>
      </c>
      <c r="Z27" s="15">
        <f t="shared" si="11"/>
        <v>0</v>
      </c>
    </row>
    <row r="28" spans="1:26" s="6" customFormat="1" ht="33" customHeight="1">
      <c r="A28" s="103">
        <f t="shared" si="2"/>
        <v>16</v>
      </c>
      <c r="B28" s="104" t="str">
        <f t="shared" si="3"/>
        <v/>
      </c>
      <c r="C28" s="26"/>
      <c r="D28" s="27" t="str">
        <f t="shared" si="4"/>
        <v/>
      </c>
      <c r="E28" s="27" t="str">
        <f t="shared" si="12"/>
        <v/>
      </c>
      <c r="F28" s="28"/>
      <c r="G28" s="28"/>
      <c r="H28" s="108" t="str">
        <f t="shared" si="5"/>
        <v/>
      </c>
      <c r="I28" s="37"/>
      <c r="J28" s="110" t="str" cm="1">
        <f t="array" ref="J28">IFERROR(_xlfn.IFS($V28=1,"熱源水入口温度：65℃",$V28=2,"熱源水入口温度：90℃",$V28=3,"熱源水入口温度：70℃"),"")</f>
        <v/>
      </c>
      <c r="K28" s="29"/>
      <c r="L28" s="83"/>
      <c r="M28" s="83"/>
      <c r="N28" s="80" t="str" cm="1">
        <f t="array" ref="N28">IFERROR(_xlfn.IFS(AND($V28=1,$W28=1),VALUE(3.5),AND($V28=2,$W28=2),VALUE(3),AND($V28=3,$W28=3),VALUE(2.46)),"")</f>
        <v/>
      </c>
      <c r="O28" s="112" t="str">
        <f t="shared" si="6"/>
        <v/>
      </c>
      <c r="P28" s="58"/>
      <c r="Q28" s="70"/>
      <c r="R28" s="98" t="str">
        <f t="shared" si="7"/>
        <v/>
      </c>
      <c r="S28" s="93"/>
      <c r="T28" s="72"/>
      <c r="U28" s="15"/>
      <c r="V28" s="15" t="str">
        <f t="shared" si="8"/>
        <v/>
      </c>
      <c r="W28" s="15" t="str">
        <f t="shared" si="9"/>
        <v/>
      </c>
      <c r="X28" s="49">
        <f t="shared" si="10"/>
        <v>0</v>
      </c>
      <c r="Y28" s="15">
        <f t="shared" si="1"/>
        <v>0</v>
      </c>
      <c r="Z28" s="15">
        <f t="shared" si="11"/>
        <v>0</v>
      </c>
    </row>
    <row r="29" spans="1:26" s="6" customFormat="1" ht="33" customHeight="1">
      <c r="A29" s="103">
        <f t="shared" si="2"/>
        <v>17</v>
      </c>
      <c r="B29" s="104" t="str">
        <f t="shared" si="3"/>
        <v/>
      </c>
      <c r="C29" s="26"/>
      <c r="D29" s="27" t="str">
        <f t="shared" si="4"/>
        <v/>
      </c>
      <c r="E29" s="27" t="str">
        <f t="shared" si="12"/>
        <v/>
      </c>
      <c r="F29" s="28"/>
      <c r="G29" s="28"/>
      <c r="H29" s="108" t="str">
        <f t="shared" si="5"/>
        <v/>
      </c>
      <c r="I29" s="37"/>
      <c r="J29" s="110" t="str" cm="1">
        <f t="array" ref="J29">IFERROR(_xlfn.IFS($V29=1,"熱源水入口温度：65℃",$V29=2,"熱源水入口温度：90℃",$V29=3,"熱源水入口温度：70℃"),"")</f>
        <v/>
      </c>
      <c r="K29" s="29"/>
      <c r="L29" s="83"/>
      <c r="M29" s="83"/>
      <c r="N29" s="80" t="str" cm="1">
        <f t="array" ref="N29">IFERROR(_xlfn.IFS(AND($V29=1,$W29=1),VALUE(3.5),AND($V29=2,$W29=2),VALUE(3),AND($V29=3,$W29=3),VALUE(2.46)),"")</f>
        <v/>
      </c>
      <c r="O29" s="112" t="str">
        <f t="shared" si="6"/>
        <v/>
      </c>
      <c r="P29" s="58"/>
      <c r="Q29" s="70"/>
      <c r="R29" s="98" t="str">
        <f t="shared" si="7"/>
        <v/>
      </c>
      <c r="S29" s="93"/>
      <c r="T29" s="72"/>
      <c r="U29" s="15"/>
      <c r="V29" s="15" t="str">
        <f t="shared" si="8"/>
        <v/>
      </c>
      <c r="W29" s="15" t="str">
        <f t="shared" si="9"/>
        <v/>
      </c>
      <c r="X29" s="49">
        <f t="shared" si="10"/>
        <v>0</v>
      </c>
      <c r="Y29" s="15">
        <f t="shared" si="1"/>
        <v>0</v>
      </c>
      <c r="Z29" s="15">
        <f t="shared" si="11"/>
        <v>0</v>
      </c>
    </row>
    <row r="30" spans="1:26" s="6" customFormat="1" ht="33" customHeight="1">
      <c r="A30" s="103">
        <f t="shared" si="2"/>
        <v>18</v>
      </c>
      <c r="B30" s="104" t="str">
        <f t="shared" si="3"/>
        <v/>
      </c>
      <c r="C30" s="26"/>
      <c r="D30" s="27" t="str">
        <f t="shared" si="4"/>
        <v/>
      </c>
      <c r="E30" s="27" t="str">
        <f t="shared" si="12"/>
        <v/>
      </c>
      <c r="F30" s="28"/>
      <c r="G30" s="28"/>
      <c r="H30" s="108" t="str">
        <f t="shared" si="5"/>
        <v/>
      </c>
      <c r="I30" s="37"/>
      <c r="J30" s="110" t="str" cm="1">
        <f t="array" ref="J30">IFERROR(_xlfn.IFS($V30=1,"熱源水入口温度：65℃",$V30=2,"熱源水入口温度：90℃",$V30=3,"熱源水入口温度：70℃"),"")</f>
        <v/>
      </c>
      <c r="K30" s="29"/>
      <c r="L30" s="83"/>
      <c r="M30" s="83"/>
      <c r="N30" s="80" t="str" cm="1">
        <f t="array" ref="N30">IFERROR(_xlfn.IFS(AND($V30=1,$W30=1),VALUE(3.5),AND($V30=2,$W30=2),VALUE(3),AND($V30=3,$W30=3),VALUE(2.46)),"")</f>
        <v/>
      </c>
      <c r="O30" s="112" t="str">
        <f t="shared" si="6"/>
        <v/>
      </c>
      <c r="P30" s="58"/>
      <c r="Q30" s="70"/>
      <c r="R30" s="98" t="str">
        <f t="shared" si="7"/>
        <v/>
      </c>
      <c r="S30" s="93"/>
      <c r="T30" s="72"/>
      <c r="U30" s="15"/>
      <c r="V30" s="15" t="str">
        <f t="shared" si="8"/>
        <v/>
      </c>
      <c r="W30" s="15" t="str">
        <f t="shared" si="9"/>
        <v/>
      </c>
      <c r="X30" s="49">
        <f t="shared" si="10"/>
        <v>0</v>
      </c>
      <c r="Y30" s="15">
        <f t="shared" si="1"/>
        <v>0</v>
      </c>
      <c r="Z30" s="15">
        <f t="shared" si="11"/>
        <v>0</v>
      </c>
    </row>
    <row r="31" spans="1:26" s="6" customFormat="1" ht="33" customHeight="1">
      <c r="A31" s="103">
        <f t="shared" si="2"/>
        <v>19</v>
      </c>
      <c r="B31" s="104" t="str">
        <f t="shared" si="3"/>
        <v/>
      </c>
      <c r="C31" s="26"/>
      <c r="D31" s="27" t="str">
        <f t="shared" si="4"/>
        <v/>
      </c>
      <c r="E31" s="27" t="str">
        <f t="shared" si="12"/>
        <v/>
      </c>
      <c r="F31" s="28"/>
      <c r="G31" s="28"/>
      <c r="H31" s="108" t="str">
        <f t="shared" si="5"/>
        <v/>
      </c>
      <c r="I31" s="37"/>
      <c r="J31" s="110" t="str" cm="1">
        <f t="array" ref="J31">IFERROR(_xlfn.IFS($V31=1,"熱源水入口温度：65℃",$V31=2,"熱源水入口温度：90℃",$V31=3,"熱源水入口温度：70℃"),"")</f>
        <v/>
      </c>
      <c r="K31" s="29"/>
      <c r="L31" s="83"/>
      <c r="M31" s="83"/>
      <c r="N31" s="80" t="str" cm="1">
        <f t="array" ref="N31">IFERROR(_xlfn.IFS(AND($V31=1,$W31=1),VALUE(3.5),AND($V31=2,$W31=2),VALUE(3),AND($V31=3,$W31=3),VALUE(2.46)),"")</f>
        <v/>
      </c>
      <c r="O31" s="112" t="str">
        <f t="shared" si="6"/>
        <v/>
      </c>
      <c r="P31" s="58"/>
      <c r="Q31" s="70"/>
      <c r="R31" s="98" t="str">
        <f t="shared" si="7"/>
        <v/>
      </c>
      <c r="S31" s="93"/>
      <c r="T31" s="72"/>
      <c r="U31" s="15"/>
      <c r="V31" s="15" t="str">
        <f t="shared" si="8"/>
        <v/>
      </c>
      <c r="W31" s="15" t="str">
        <f t="shared" si="9"/>
        <v/>
      </c>
      <c r="X31" s="49">
        <f t="shared" si="10"/>
        <v>0</v>
      </c>
      <c r="Y31" s="15">
        <f t="shared" si="1"/>
        <v>0</v>
      </c>
      <c r="Z31" s="15">
        <f t="shared" si="11"/>
        <v>0</v>
      </c>
    </row>
    <row r="32" spans="1:26" s="6" customFormat="1" ht="33" customHeight="1">
      <c r="A32" s="103">
        <f t="shared" si="2"/>
        <v>20</v>
      </c>
      <c r="B32" s="104" t="str">
        <f t="shared" si="3"/>
        <v/>
      </c>
      <c r="C32" s="26"/>
      <c r="D32" s="27" t="str">
        <f t="shared" si="4"/>
        <v/>
      </c>
      <c r="E32" s="27" t="str">
        <f t="shared" si="12"/>
        <v/>
      </c>
      <c r="F32" s="28"/>
      <c r="G32" s="28"/>
      <c r="H32" s="108" t="str">
        <f t="shared" si="5"/>
        <v/>
      </c>
      <c r="I32" s="37"/>
      <c r="J32" s="110" t="str" cm="1">
        <f t="array" ref="J32">IFERROR(_xlfn.IFS($V32=1,"熱源水入口温度：65℃",$V32=2,"熱源水入口温度：90℃",$V32=3,"熱源水入口温度：70℃"),"")</f>
        <v/>
      </c>
      <c r="K32" s="29"/>
      <c r="L32" s="83"/>
      <c r="M32" s="83"/>
      <c r="N32" s="80" t="str" cm="1">
        <f t="array" ref="N32">IFERROR(_xlfn.IFS(AND($V32=1,$W32=1),VALUE(3.5),AND($V32=2,$W32=2),VALUE(3),AND($V32=3,$W32=3),VALUE(2.46)),"")</f>
        <v/>
      </c>
      <c r="O32" s="112" t="str">
        <f t="shared" si="6"/>
        <v/>
      </c>
      <c r="P32" s="58"/>
      <c r="Q32" s="70"/>
      <c r="R32" s="98" t="str">
        <f t="shared" si="7"/>
        <v/>
      </c>
      <c r="S32" s="93"/>
      <c r="T32" s="72"/>
      <c r="U32" s="15"/>
      <c r="V32" s="15" t="str">
        <f t="shared" si="8"/>
        <v/>
      </c>
      <c r="W32" s="15" t="str">
        <f t="shared" si="9"/>
        <v/>
      </c>
      <c r="X32" s="49">
        <f t="shared" si="10"/>
        <v>0</v>
      </c>
      <c r="Y32" s="15">
        <f t="shared" si="1"/>
        <v>0</v>
      </c>
      <c r="Z32" s="15">
        <f t="shared" si="11"/>
        <v>0</v>
      </c>
    </row>
    <row r="33" spans="1:26" s="6" customFormat="1" ht="33" customHeight="1">
      <c r="A33" s="103">
        <f t="shared" si="2"/>
        <v>21</v>
      </c>
      <c r="B33" s="104" t="str">
        <f t="shared" si="3"/>
        <v/>
      </c>
      <c r="C33" s="26"/>
      <c r="D33" s="27" t="str">
        <f t="shared" si="4"/>
        <v/>
      </c>
      <c r="E33" s="27" t="str">
        <f t="shared" si="12"/>
        <v/>
      </c>
      <c r="F33" s="28"/>
      <c r="G33" s="28"/>
      <c r="H33" s="108" t="str">
        <f t="shared" si="5"/>
        <v/>
      </c>
      <c r="I33" s="37"/>
      <c r="J33" s="110" t="str" cm="1">
        <f t="array" ref="J33">IFERROR(_xlfn.IFS($V33=1,"熱源水入口温度：65℃",$V33=2,"熱源水入口温度：90℃",$V33=3,"熱源水入口温度：70℃"),"")</f>
        <v/>
      </c>
      <c r="K33" s="29"/>
      <c r="L33" s="83"/>
      <c r="M33" s="83"/>
      <c r="N33" s="80" t="str" cm="1">
        <f t="array" ref="N33">IFERROR(_xlfn.IFS(AND($V33=1,$W33=1),VALUE(3.5),AND($V33=2,$W33=2),VALUE(3),AND($V33=3,$W33=3),VALUE(2.46)),"")</f>
        <v/>
      </c>
      <c r="O33" s="112" t="str">
        <f t="shared" si="6"/>
        <v/>
      </c>
      <c r="P33" s="58"/>
      <c r="Q33" s="70"/>
      <c r="R33" s="98" t="str">
        <f t="shared" si="7"/>
        <v/>
      </c>
      <c r="S33" s="93"/>
      <c r="T33" s="72"/>
      <c r="U33" s="15"/>
      <c r="V33" s="15" t="str">
        <f t="shared" si="8"/>
        <v/>
      </c>
      <c r="W33" s="15" t="str">
        <f t="shared" si="9"/>
        <v/>
      </c>
      <c r="X33" s="49">
        <f t="shared" si="10"/>
        <v>0</v>
      </c>
      <c r="Y33" s="15">
        <f t="shared" si="1"/>
        <v>0</v>
      </c>
      <c r="Z33" s="15">
        <f t="shared" si="11"/>
        <v>0</v>
      </c>
    </row>
    <row r="34" spans="1:26" s="6" customFormat="1" ht="33" customHeight="1">
      <c r="A34" s="103">
        <f t="shared" si="2"/>
        <v>22</v>
      </c>
      <c r="B34" s="104" t="str">
        <f t="shared" si="3"/>
        <v/>
      </c>
      <c r="C34" s="26"/>
      <c r="D34" s="27" t="str">
        <f t="shared" si="4"/>
        <v/>
      </c>
      <c r="E34" s="27" t="str">
        <f t="shared" si="12"/>
        <v/>
      </c>
      <c r="F34" s="28"/>
      <c r="G34" s="28"/>
      <c r="H34" s="108" t="str">
        <f t="shared" si="5"/>
        <v/>
      </c>
      <c r="I34" s="37"/>
      <c r="J34" s="110" t="str" cm="1">
        <f t="array" ref="J34">IFERROR(_xlfn.IFS($V34=1,"熱源水入口温度：65℃",$V34=2,"熱源水入口温度：90℃",$V34=3,"熱源水入口温度：70℃"),"")</f>
        <v/>
      </c>
      <c r="K34" s="29"/>
      <c r="L34" s="83"/>
      <c r="M34" s="83"/>
      <c r="N34" s="80" t="str" cm="1">
        <f t="array" ref="N34">IFERROR(_xlfn.IFS(AND($V34=1,$W34=1),VALUE(3.5),AND($V34=2,$W34=2),VALUE(3),AND($V34=3,$W34=3),VALUE(2.46)),"")</f>
        <v/>
      </c>
      <c r="O34" s="112" t="str">
        <f t="shared" si="6"/>
        <v/>
      </c>
      <c r="P34" s="58"/>
      <c r="Q34" s="70"/>
      <c r="R34" s="98" t="str">
        <f t="shared" si="7"/>
        <v/>
      </c>
      <c r="S34" s="93"/>
      <c r="T34" s="72"/>
      <c r="U34" s="15"/>
      <c r="V34" s="15" t="str">
        <f t="shared" si="8"/>
        <v/>
      </c>
      <c r="W34" s="15" t="str">
        <f t="shared" si="9"/>
        <v/>
      </c>
      <c r="X34" s="49">
        <f t="shared" si="10"/>
        <v>0</v>
      </c>
      <c r="Y34" s="15">
        <f t="shared" si="1"/>
        <v>0</v>
      </c>
      <c r="Z34" s="15">
        <f t="shared" si="11"/>
        <v>0</v>
      </c>
    </row>
    <row r="35" spans="1:26" s="6" customFormat="1" ht="33" customHeight="1">
      <c r="A35" s="103">
        <f t="shared" si="2"/>
        <v>23</v>
      </c>
      <c r="B35" s="104" t="str">
        <f t="shared" si="3"/>
        <v/>
      </c>
      <c r="C35" s="26"/>
      <c r="D35" s="27" t="str">
        <f t="shared" si="4"/>
        <v/>
      </c>
      <c r="E35" s="27" t="str">
        <f t="shared" si="12"/>
        <v/>
      </c>
      <c r="F35" s="28"/>
      <c r="G35" s="28"/>
      <c r="H35" s="108" t="str">
        <f t="shared" si="5"/>
        <v/>
      </c>
      <c r="I35" s="37"/>
      <c r="J35" s="110" t="str" cm="1">
        <f t="array" ref="J35">IFERROR(_xlfn.IFS($V35=1,"熱源水入口温度：65℃",$V35=2,"熱源水入口温度：90℃",$V35=3,"熱源水入口温度：70℃"),"")</f>
        <v/>
      </c>
      <c r="K35" s="29"/>
      <c r="L35" s="83"/>
      <c r="M35" s="83"/>
      <c r="N35" s="80" t="str" cm="1">
        <f t="array" ref="N35">IFERROR(_xlfn.IFS(AND($V35=1,$W35=1),VALUE(3.5),AND($V35=2,$W35=2),VALUE(3),AND($V35=3,$W35=3),VALUE(2.46)),"")</f>
        <v/>
      </c>
      <c r="O35" s="112" t="str">
        <f t="shared" si="6"/>
        <v/>
      </c>
      <c r="P35" s="58"/>
      <c r="Q35" s="70"/>
      <c r="R35" s="98" t="str">
        <f t="shared" si="7"/>
        <v/>
      </c>
      <c r="S35" s="93"/>
      <c r="T35" s="72"/>
      <c r="U35" s="15"/>
      <c r="V35" s="15" t="str">
        <f t="shared" si="8"/>
        <v/>
      </c>
      <c r="W35" s="15" t="str">
        <f t="shared" si="9"/>
        <v/>
      </c>
      <c r="X35" s="49">
        <f t="shared" si="10"/>
        <v>0</v>
      </c>
      <c r="Y35" s="15">
        <f t="shared" si="1"/>
        <v>0</v>
      </c>
      <c r="Z35" s="15">
        <f t="shared" si="11"/>
        <v>0</v>
      </c>
    </row>
    <row r="36" spans="1:26" s="6" customFormat="1" ht="33" customHeight="1">
      <c r="A36" s="103">
        <f t="shared" si="2"/>
        <v>24</v>
      </c>
      <c r="B36" s="104" t="str">
        <f t="shared" si="3"/>
        <v/>
      </c>
      <c r="C36" s="26"/>
      <c r="D36" s="27" t="str">
        <f t="shared" si="4"/>
        <v/>
      </c>
      <c r="E36" s="27" t="str">
        <f t="shared" si="12"/>
        <v/>
      </c>
      <c r="F36" s="28"/>
      <c r="G36" s="28"/>
      <c r="H36" s="108" t="str">
        <f t="shared" si="5"/>
        <v/>
      </c>
      <c r="I36" s="37"/>
      <c r="J36" s="110" t="str" cm="1">
        <f t="array" ref="J36">IFERROR(_xlfn.IFS($V36=1,"熱源水入口温度：65℃",$V36=2,"熱源水入口温度：90℃",$V36=3,"熱源水入口温度：70℃"),"")</f>
        <v/>
      </c>
      <c r="K36" s="29"/>
      <c r="L36" s="83"/>
      <c r="M36" s="83"/>
      <c r="N36" s="80" t="str" cm="1">
        <f t="array" ref="N36">IFERROR(_xlfn.IFS(AND($V36=1,$W36=1),VALUE(3.5),AND($V36=2,$W36=2),VALUE(3),AND($V36=3,$W36=3),VALUE(2.46)),"")</f>
        <v/>
      </c>
      <c r="O36" s="112" t="str">
        <f t="shared" si="6"/>
        <v/>
      </c>
      <c r="P36" s="58"/>
      <c r="Q36" s="70"/>
      <c r="R36" s="98" t="str">
        <f t="shared" si="7"/>
        <v/>
      </c>
      <c r="S36" s="93"/>
      <c r="T36" s="72"/>
      <c r="U36" s="15"/>
      <c r="V36" s="15" t="str">
        <f t="shared" si="8"/>
        <v/>
      </c>
      <c r="W36" s="15" t="str">
        <f t="shared" si="9"/>
        <v/>
      </c>
      <c r="X36" s="49">
        <f t="shared" si="10"/>
        <v>0</v>
      </c>
      <c r="Y36" s="15">
        <f t="shared" si="1"/>
        <v>0</v>
      </c>
      <c r="Z36" s="15">
        <f t="shared" si="11"/>
        <v>0</v>
      </c>
    </row>
    <row r="37" spans="1:26" s="6" customFormat="1" ht="33" customHeight="1">
      <c r="A37" s="103">
        <f t="shared" si="2"/>
        <v>25</v>
      </c>
      <c r="B37" s="104" t="str">
        <f t="shared" si="3"/>
        <v/>
      </c>
      <c r="C37" s="26"/>
      <c r="D37" s="27" t="str">
        <f t="shared" si="4"/>
        <v/>
      </c>
      <c r="E37" s="27" t="str">
        <f t="shared" si="12"/>
        <v/>
      </c>
      <c r="F37" s="28"/>
      <c r="G37" s="28"/>
      <c r="H37" s="108" t="str">
        <f t="shared" si="5"/>
        <v/>
      </c>
      <c r="I37" s="37"/>
      <c r="J37" s="110" t="str" cm="1">
        <f t="array" ref="J37">IFERROR(_xlfn.IFS($V37=1,"熱源水入口温度：65℃",$V37=2,"熱源水入口温度：90℃",$V37=3,"熱源水入口温度：70℃"),"")</f>
        <v/>
      </c>
      <c r="K37" s="29"/>
      <c r="L37" s="83"/>
      <c r="M37" s="83"/>
      <c r="N37" s="80" t="str" cm="1">
        <f t="array" ref="N37">IFERROR(_xlfn.IFS(AND($V37=1,$W37=1),VALUE(3.5),AND($V37=2,$W37=2),VALUE(3),AND($V37=3,$W37=3),VALUE(2.46)),"")</f>
        <v/>
      </c>
      <c r="O37" s="112" t="str">
        <f t="shared" si="6"/>
        <v/>
      </c>
      <c r="P37" s="58"/>
      <c r="Q37" s="70"/>
      <c r="R37" s="98" t="str">
        <f t="shared" si="7"/>
        <v/>
      </c>
      <c r="S37" s="93"/>
      <c r="T37" s="72"/>
      <c r="U37" s="15"/>
      <c r="V37" s="15" t="str">
        <f t="shared" si="8"/>
        <v/>
      </c>
      <c r="W37" s="15" t="str">
        <f t="shared" si="9"/>
        <v/>
      </c>
      <c r="X37" s="49">
        <f t="shared" si="10"/>
        <v>0</v>
      </c>
      <c r="Y37" s="15">
        <f t="shared" si="1"/>
        <v>0</v>
      </c>
      <c r="Z37" s="15">
        <f t="shared" si="11"/>
        <v>0</v>
      </c>
    </row>
    <row r="38" spans="1:26" s="6" customFormat="1" ht="33" customHeight="1">
      <c r="A38" s="103">
        <f t="shared" si="2"/>
        <v>26</v>
      </c>
      <c r="B38" s="104" t="str">
        <f t="shared" si="3"/>
        <v/>
      </c>
      <c r="C38" s="26"/>
      <c r="D38" s="27" t="str">
        <f t="shared" si="4"/>
        <v/>
      </c>
      <c r="E38" s="27" t="str">
        <f t="shared" si="12"/>
        <v/>
      </c>
      <c r="F38" s="28"/>
      <c r="G38" s="28"/>
      <c r="H38" s="108" t="str">
        <f t="shared" si="5"/>
        <v/>
      </c>
      <c r="I38" s="37"/>
      <c r="J38" s="110" t="str" cm="1">
        <f t="array" ref="J38">IFERROR(_xlfn.IFS($V38=1,"熱源水入口温度：65℃",$V38=2,"熱源水入口温度：90℃",$V38=3,"熱源水入口温度：70℃"),"")</f>
        <v/>
      </c>
      <c r="K38" s="29"/>
      <c r="L38" s="83"/>
      <c r="M38" s="83"/>
      <c r="N38" s="80" t="str" cm="1">
        <f t="array" ref="N38">IFERROR(_xlfn.IFS(AND($V38=1,$W38=1),VALUE(3.5),AND($V38=2,$W38=2),VALUE(3),AND($V38=3,$W38=3),VALUE(2.46)),"")</f>
        <v/>
      </c>
      <c r="O38" s="112" t="str">
        <f t="shared" si="6"/>
        <v/>
      </c>
      <c r="P38" s="58"/>
      <c r="Q38" s="70"/>
      <c r="R38" s="98" t="str">
        <f t="shared" si="7"/>
        <v/>
      </c>
      <c r="S38" s="93"/>
      <c r="T38" s="72"/>
      <c r="U38" s="15"/>
      <c r="V38" s="15" t="str">
        <f t="shared" si="8"/>
        <v/>
      </c>
      <c r="W38" s="15" t="str">
        <f t="shared" si="9"/>
        <v/>
      </c>
      <c r="X38" s="49">
        <f t="shared" si="10"/>
        <v>0</v>
      </c>
      <c r="Y38" s="15">
        <f t="shared" si="1"/>
        <v>0</v>
      </c>
      <c r="Z38" s="15">
        <f t="shared" si="11"/>
        <v>0</v>
      </c>
    </row>
    <row r="39" spans="1:26" s="6" customFormat="1" ht="33" customHeight="1">
      <c r="A39" s="103">
        <f t="shared" si="2"/>
        <v>27</v>
      </c>
      <c r="B39" s="104" t="str">
        <f t="shared" si="3"/>
        <v/>
      </c>
      <c r="C39" s="26"/>
      <c r="D39" s="27" t="str">
        <f t="shared" si="4"/>
        <v/>
      </c>
      <c r="E39" s="27" t="str">
        <f t="shared" si="12"/>
        <v/>
      </c>
      <c r="F39" s="28"/>
      <c r="G39" s="28"/>
      <c r="H39" s="108" t="str">
        <f t="shared" si="5"/>
        <v/>
      </c>
      <c r="I39" s="37"/>
      <c r="J39" s="110" t="str" cm="1">
        <f t="array" ref="J39">IFERROR(_xlfn.IFS($V39=1,"熱源水入口温度：65℃",$V39=2,"熱源水入口温度：90℃",$V39=3,"熱源水入口温度：70℃"),"")</f>
        <v/>
      </c>
      <c r="K39" s="29"/>
      <c r="L39" s="83"/>
      <c r="M39" s="83"/>
      <c r="N39" s="80" t="str" cm="1">
        <f t="array" ref="N39">IFERROR(_xlfn.IFS(AND($V39=1,$W39=1),VALUE(3.5),AND($V39=2,$W39=2),VALUE(3),AND($V39=3,$W39=3),VALUE(2.46)),"")</f>
        <v/>
      </c>
      <c r="O39" s="112" t="str">
        <f t="shared" si="6"/>
        <v/>
      </c>
      <c r="P39" s="58"/>
      <c r="Q39" s="70"/>
      <c r="R39" s="98" t="str">
        <f t="shared" si="7"/>
        <v/>
      </c>
      <c r="S39" s="93"/>
      <c r="T39" s="72"/>
      <c r="U39" s="15"/>
      <c r="V39" s="15" t="str">
        <f t="shared" si="8"/>
        <v/>
      </c>
      <c r="W39" s="15" t="str">
        <f t="shared" si="9"/>
        <v/>
      </c>
      <c r="X39" s="49">
        <f t="shared" si="10"/>
        <v>0</v>
      </c>
      <c r="Y39" s="15">
        <f t="shared" si="1"/>
        <v>0</v>
      </c>
      <c r="Z39" s="15">
        <f t="shared" si="11"/>
        <v>0</v>
      </c>
    </row>
    <row r="40" spans="1:26" s="6" customFormat="1" ht="33" customHeight="1">
      <c r="A40" s="103">
        <f t="shared" si="2"/>
        <v>28</v>
      </c>
      <c r="B40" s="104" t="str">
        <f t="shared" si="3"/>
        <v/>
      </c>
      <c r="C40" s="26"/>
      <c r="D40" s="27" t="str">
        <f t="shared" si="4"/>
        <v/>
      </c>
      <c r="E40" s="27" t="str">
        <f t="shared" si="12"/>
        <v/>
      </c>
      <c r="F40" s="28"/>
      <c r="G40" s="28"/>
      <c r="H40" s="108" t="str">
        <f t="shared" si="5"/>
        <v/>
      </c>
      <c r="I40" s="37"/>
      <c r="J40" s="110" t="str" cm="1">
        <f t="array" ref="J40">IFERROR(_xlfn.IFS($V40=1,"熱源水入口温度：65℃",$V40=2,"熱源水入口温度：90℃",$V40=3,"熱源水入口温度：70℃"),"")</f>
        <v/>
      </c>
      <c r="K40" s="29"/>
      <c r="L40" s="83"/>
      <c r="M40" s="83"/>
      <c r="N40" s="80" t="str" cm="1">
        <f t="array" ref="N40">IFERROR(_xlfn.IFS(AND($V40=1,$W40=1),VALUE(3.5),AND($V40=2,$W40=2),VALUE(3),AND($V40=3,$W40=3),VALUE(2.46)),"")</f>
        <v/>
      </c>
      <c r="O40" s="112" t="str">
        <f t="shared" si="6"/>
        <v/>
      </c>
      <c r="P40" s="58"/>
      <c r="Q40" s="70"/>
      <c r="R40" s="98" t="str">
        <f t="shared" si="7"/>
        <v/>
      </c>
      <c r="S40" s="93"/>
      <c r="T40" s="72"/>
      <c r="U40" s="15"/>
      <c r="V40" s="15" t="str">
        <f t="shared" si="8"/>
        <v/>
      </c>
      <c r="W40" s="15" t="str">
        <f t="shared" si="9"/>
        <v/>
      </c>
      <c r="X40" s="49">
        <f t="shared" si="10"/>
        <v>0</v>
      </c>
      <c r="Y40" s="15">
        <f t="shared" si="1"/>
        <v>0</v>
      </c>
      <c r="Z40" s="15">
        <f t="shared" si="11"/>
        <v>0</v>
      </c>
    </row>
    <row r="41" spans="1:26" s="6" customFormat="1" ht="33" customHeight="1">
      <c r="A41" s="103">
        <f t="shared" si="2"/>
        <v>29</v>
      </c>
      <c r="B41" s="104" t="str">
        <f t="shared" si="3"/>
        <v/>
      </c>
      <c r="C41" s="26"/>
      <c r="D41" s="27" t="str">
        <f t="shared" si="4"/>
        <v/>
      </c>
      <c r="E41" s="27" t="str">
        <f t="shared" si="12"/>
        <v/>
      </c>
      <c r="F41" s="28"/>
      <c r="G41" s="28"/>
      <c r="H41" s="108" t="str">
        <f t="shared" si="5"/>
        <v/>
      </c>
      <c r="I41" s="37"/>
      <c r="J41" s="110" t="str" cm="1">
        <f t="array" ref="J41">IFERROR(_xlfn.IFS($V41=1,"熱源水入口温度：65℃",$V41=2,"熱源水入口温度：90℃",$V41=3,"熱源水入口温度：70℃"),"")</f>
        <v/>
      </c>
      <c r="K41" s="29"/>
      <c r="L41" s="83"/>
      <c r="M41" s="83"/>
      <c r="N41" s="80" t="str" cm="1">
        <f t="array" ref="N41">IFERROR(_xlfn.IFS(AND($V41=1,$W41=1),VALUE(3.5),AND($V41=2,$W41=2),VALUE(3),AND($V41=3,$W41=3),VALUE(2.46)),"")</f>
        <v/>
      </c>
      <c r="O41" s="112" t="str">
        <f t="shared" si="6"/>
        <v/>
      </c>
      <c r="P41" s="58"/>
      <c r="Q41" s="70"/>
      <c r="R41" s="98" t="str">
        <f t="shared" si="7"/>
        <v/>
      </c>
      <c r="S41" s="93"/>
      <c r="T41" s="72"/>
      <c r="U41" s="15"/>
      <c r="V41" s="15" t="str">
        <f t="shared" si="8"/>
        <v/>
      </c>
      <c r="W41" s="15" t="str">
        <f t="shared" si="9"/>
        <v/>
      </c>
      <c r="X41" s="49">
        <f t="shared" si="10"/>
        <v>0</v>
      </c>
      <c r="Y41" s="15">
        <f t="shared" si="1"/>
        <v>0</v>
      </c>
      <c r="Z41" s="15">
        <f t="shared" si="11"/>
        <v>0</v>
      </c>
    </row>
    <row r="42" spans="1:26" s="6" customFormat="1" ht="33" customHeight="1">
      <c r="A42" s="103">
        <f t="shared" si="2"/>
        <v>30</v>
      </c>
      <c r="B42" s="104" t="str">
        <f t="shared" si="3"/>
        <v/>
      </c>
      <c r="C42" s="26"/>
      <c r="D42" s="27" t="str">
        <f t="shared" si="4"/>
        <v/>
      </c>
      <c r="E42" s="27" t="str">
        <f t="shared" si="12"/>
        <v/>
      </c>
      <c r="F42" s="28"/>
      <c r="G42" s="28"/>
      <c r="H42" s="108" t="str">
        <f t="shared" si="5"/>
        <v/>
      </c>
      <c r="I42" s="37"/>
      <c r="J42" s="110" t="str" cm="1">
        <f t="array" ref="J42">IFERROR(_xlfn.IFS($V42=1,"熱源水入口温度：65℃",$V42=2,"熱源水入口温度：90℃",$V42=3,"熱源水入口温度：70℃"),"")</f>
        <v/>
      </c>
      <c r="K42" s="29"/>
      <c r="L42" s="83"/>
      <c r="M42" s="83"/>
      <c r="N42" s="80" t="str" cm="1">
        <f t="array" ref="N42">IFERROR(_xlfn.IFS(AND($V42=1,$W42=1),VALUE(3.5),AND($V42=2,$W42=2),VALUE(3),AND($V42=3,$W42=3),VALUE(2.46)),"")</f>
        <v/>
      </c>
      <c r="O42" s="112" t="str">
        <f t="shared" si="6"/>
        <v/>
      </c>
      <c r="P42" s="58"/>
      <c r="Q42" s="70"/>
      <c r="R42" s="98" t="str">
        <f t="shared" si="7"/>
        <v/>
      </c>
      <c r="S42" s="93"/>
      <c r="T42" s="72"/>
      <c r="U42" s="15"/>
      <c r="V42" s="15" t="str">
        <f t="shared" si="8"/>
        <v/>
      </c>
      <c r="W42" s="15" t="str">
        <f t="shared" si="9"/>
        <v/>
      </c>
      <c r="X42" s="49">
        <f t="shared" si="10"/>
        <v>0</v>
      </c>
      <c r="Y42" s="15">
        <f t="shared" si="1"/>
        <v>0</v>
      </c>
      <c r="Z42" s="15">
        <f t="shared" si="11"/>
        <v>0</v>
      </c>
    </row>
    <row r="43" spans="1:26" s="6" customFormat="1" ht="33" customHeight="1">
      <c r="A43" s="103">
        <f t="shared" si="2"/>
        <v>31</v>
      </c>
      <c r="B43" s="104" t="str">
        <f t="shared" si="3"/>
        <v/>
      </c>
      <c r="C43" s="26"/>
      <c r="D43" s="27" t="str">
        <f t="shared" si="4"/>
        <v/>
      </c>
      <c r="E43" s="27" t="str">
        <f t="shared" si="12"/>
        <v/>
      </c>
      <c r="F43" s="28"/>
      <c r="G43" s="28"/>
      <c r="H43" s="108" t="str">
        <f t="shared" si="5"/>
        <v/>
      </c>
      <c r="I43" s="37"/>
      <c r="J43" s="110" t="str" cm="1">
        <f t="array" ref="J43">IFERROR(_xlfn.IFS($V43=1,"熱源水入口温度：65℃",$V43=2,"熱源水入口温度：90℃",$V43=3,"熱源水入口温度：70℃"),"")</f>
        <v/>
      </c>
      <c r="K43" s="29"/>
      <c r="L43" s="83"/>
      <c r="M43" s="83"/>
      <c r="N43" s="80" t="str" cm="1">
        <f t="array" ref="N43">IFERROR(_xlfn.IFS(AND($V43=1,$W43=1),VALUE(3.5),AND($V43=2,$W43=2),VALUE(3),AND($V43=3,$W43=3),VALUE(2.46)),"")</f>
        <v/>
      </c>
      <c r="O43" s="112" t="str">
        <f t="shared" si="6"/>
        <v/>
      </c>
      <c r="P43" s="58"/>
      <c r="Q43" s="70"/>
      <c r="R43" s="98" t="str">
        <f t="shared" si="7"/>
        <v/>
      </c>
      <c r="S43" s="93"/>
      <c r="T43" s="72"/>
      <c r="U43" s="15"/>
      <c r="V43" s="15" t="str">
        <f t="shared" si="8"/>
        <v/>
      </c>
      <c r="W43" s="15" t="str">
        <f t="shared" si="9"/>
        <v/>
      </c>
      <c r="X43" s="49">
        <f t="shared" si="10"/>
        <v>0</v>
      </c>
      <c r="Y43" s="15">
        <f t="shared" si="1"/>
        <v>0</v>
      </c>
      <c r="Z43" s="15">
        <f t="shared" si="11"/>
        <v>0</v>
      </c>
    </row>
    <row r="44" spans="1:26" s="6" customFormat="1" ht="33" customHeight="1">
      <c r="A44" s="103">
        <f t="shared" si="2"/>
        <v>32</v>
      </c>
      <c r="B44" s="104" t="str">
        <f t="shared" si="3"/>
        <v/>
      </c>
      <c r="C44" s="26"/>
      <c r="D44" s="27" t="str">
        <f t="shared" si="4"/>
        <v/>
      </c>
      <c r="E44" s="27" t="str">
        <f t="shared" si="12"/>
        <v/>
      </c>
      <c r="F44" s="28"/>
      <c r="G44" s="28"/>
      <c r="H44" s="108" t="str">
        <f t="shared" si="5"/>
        <v/>
      </c>
      <c r="I44" s="37"/>
      <c r="J44" s="110" t="str" cm="1">
        <f t="array" ref="J44">IFERROR(_xlfn.IFS($V44=1,"熱源水入口温度：65℃",$V44=2,"熱源水入口温度：90℃",$V44=3,"熱源水入口温度：70℃"),"")</f>
        <v/>
      </c>
      <c r="K44" s="29"/>
      <c r="L44" s="83"/>
      <c r="M44" s="83"/>
      <c r="N44" s="80" t="str" cm="1">
        <f t="array" ref="N44">IFERROR(_xlfn.IFS(AND($V44=1,$W44=1),VALUE(3.5),AND($V44=2,$W44=2),VALUE(3),AND($V44=3,$W44=3),VALUE(2.46)),"")</f>
        <v/>
      </c>
      <c r="O44" s="112" t="str">
        <f t="shared" si="6"/>
        <v/>
      </c>
      <c r="P44" s="58"/>
      <c r="Q44" s="70"/>
      <c r="R44" s="98" t="str">
        <f t="shared" si="7"/>
        <v/>
      </c>
      <c r="S44" s="93"/>
      <c r="T44" s="72"/>
      <c r="U44" s="15"/>
      <c r="V44" s="15" t="str">
        <f t="shared" si="8"/>
        <v/>
      </c>
      <c r="W44" s="15" t="str">
        <f t="shared" si="9"/>
        <v/>
      </c>
      <c r="X44" s="49">
        <f t="shared" si="10"/>
        <v>0</v>
      </c>
      <c r="Y44" s="15">
        <f t="shared" si="1"/>
        <v>0</v>
      </c>
      <c r="Z44" s="15">
        <f t="shared" si="11"/>
        <v>0</v>
      </c>
    </row>
    <row r="45" spans="1:26" s="6" customFormat="1" ht="33" customHeight="1">
      <c r="A45" s="103">
        <f t="shared" si="2"/>
        <v>33</v>
      </c>
      <c r="B45" s="104" t="str">
        <f t="shared" si="3"/>
        <v/>
      </c>
      <c r="C45" s="26"/>
      <c r="D45" s="27" t="str">
        <f t="shared" si="4"/>
        <v/>
      </c>
      <c r="E45" s="27" t="str">
        <f t="shared" si="12"/>
        <v/>
      </c>
      <c r="F45" s="28"/>
      <c r="G45" s="28"/>
      <c r="H45" s="108" t="str">
        <f t="shared" si="5"/>
        <v/>
      </c>
      <c r="I45" s="37"/>
      <c r="J45" s="110" t="str" cm="1">
        <f t="array" ref="J45">IFERROR(_xlfn.IFS($V45=1,"熱源水入口温度：65℃",$V45=2,"熱源水入口温度：90℃",$V45=3,"熱源水入口温度：70℃"),"")</f>
        <v/>
      </c>
      <c r="K45" s="29"/>
      <c r="L45" s="83"/>
      <c r="M45" s="83"/>
      <c r="N45" s="80" t="str" cm="1">
        <f t="array" ref="N45">IFERROR(_xlfn.IFS(AND($V45=1,$W45=1),VALUE(3.5),AND($V45=2,$W45=2),VALUE(3),AND($V45=3,$W45=3),VALUE(2.46)),"")</f>
        <v/>
      </c>
      <c r="O45" s="112" t="str">
        <f t="shared" si="6"/>
        <v/>
      </c>
      <c r="P45" s="58"/>
      <c r="Q45" s="70"/>
      <c r="R45" s="98" t="str">
        <f t="shared" si="7"/>
        <v/>
      </c>
      <c r="S45" s="93"/>
      <c r="T45" s="72"/>
      <c r="U45" s="15"/>
      <c r="V45" s="15" t="str">
        <f t="shared" si="8"/>
        <v/>
      </c>
      <c r="W45" s="15" t="str">
        <f t="shared" si="9"/>
        <v/>
      </c>
      <c r="X45" s="49">
        <f t="shared" si="10"/>
        <v>0</v>
      </c>
      <c r="Y45" s="15">
        <f t="shared" ref="Y45:Y62" si="13">COUNTIF(G$13:G$62,G45)</f>
        <v>0</v>
      </c>
      <c r="Z45" s="15">
        <f t="shared" si="11"/>
        <v>0</v>
      </c>
    </row>
    <row r="46" spans="1:26" s="6" customFormat="1" ht="33" customHeight="1">
      <c r="A46" s="103">
        <f t="shared" si="2"/>
        <v>34</v>
      </c>
      <c r="B46" s="104" t="str">
        <f t="shared" si="3"/>
        <v/>
      </c>
      <c r="C46" s="26"/>
      <c r="D46" s="27" t="str">
        <f t="shared" si="4"/>
        <v/>
      </c>
      <c r="E46" s="27" t="str">
        <f t="shared" si="12"/>
        <v/>
      </c>
      <c r="F46" s="28"/>
      <c r="G46" s="28"/>
      <c r="H46" s="108" t="str">
        <f t="shared" si="5"/>
        <v/>
      </c>
      <c r="I46" s="37"/>
      <c r="J46" s="110" t="str" cm="1">
        <f t="array" ref="J46">IFERROR(_xlfn.IFS($V46=1,"熱源水入口温度：65℃",$V46=2,"熱源水入口温度：90℃",$V46=3,"熱源水入口温度：70℃"),"")</f>
        <v/>
      </c>
      <c r="K46" s="29"/>
      <c r="L46" s="83"/>
      <c r="M46" s="83"/>
      <c r="N46" s="80" t="str" cm="1">
        <f t="array" ref="N46">IFERROR(_xlfn.IFS(AND($V46=1,$W46=1),VALUE(3.5),AND($V46=2,$W46=2),VALUE(3),AND($V46=3,$W46=3),VALUE(2.46)),"")</f>
        <v/>
      </c>
      <c r="O46" s="112" t="str">
        <f t="shared" si="6"/>
        <v/>
      </c>
      <c r="P46" s="58"/>
      <c r="Q46" s="70"/>
      <c r="R46" s="98" t="str">
        <f t="shared" si="7"/>
        <v/>
      </c>
      <c r="S46" s="93"/>
      <c r="T46" s="72"/>
      <c r="U46" s="15"/>
      <c r="V46" s="15" t="str">
        <f t="shared" si="8"/>
        <v/>
      </c>
      <c r="W46" s="15" t="str">
        <f t="shared" si="9"/>
        <v/>
      </c>
      <c r="X46" s="49">
        <f t="shared" si="10"/>
        <v>0</v>
      </c>
      <c r="Y46" s="15">
        <f t="shared" si="13"/>
        <v>0</v>
      </c>
      <c r="Z46" s="15">
        <f t="shared" si="11"/>
        <v>0</v>
      </c>
    </row>
    <row r="47" spans="1:26" s="6" customFormat="1" ht="33" customHeight="1">
      <c r="A47" s="103">
        <f t="shared" si="2"/>
        <v>35</v>
      </c>
      <c r="B47" s="104" t="str">
        <f t="shared" si="3"/>
        <v/>
      </c>
      <c r="C47" s="26"/>
      <c r="D47" s="27" t="str">
        <f t="shared" si="4"/>
        <v/>
      </c>
      <c r="E47" s="27" t="str">
        <f t="shared" si="12"/>
        <v/>
      </c>
      <c r="F47" s="28"/>
      <c r="G47" s="28"/>
      <c r="H47" s="108" t="str">
        <f t="shared" si="5"/>
        <v/>
      </c>
      <c r="I47" s="37"/>
      <c r="J47" s="110" t="str" cm="1">
        <f t="array" ref="J47">IFERROR(_xlfn.IFS($V47=1,"熱源水入口温度：65℃",$V47=2,"熱源水入口温度：90℃",$V47=3,"熱源水入口温度：70℃"),"")</f>
        <v/>
      </c>
      <c r="K47" s="29"/>
      <c r="L47" s="83"/>
      <c r="M47" s="83"/>
      <c r="N47" s="80" t="str" cm="1">
        <f t="array" ref="N47">IFERROR(_xlfn.IFS(AND($V47=1,$W47=1),VALUE(3.5),AND($V47=2,$W47=2),VALUE(3),AND($V47=3,$W47=3),VALUE(2.46)),"")</f>
        <v/>
      </c>
      <c r="O47" s="112" t="str">
        <f t="shared" si="6"/>
        <v/>
      </c>
      <c r="P47" s="58"/>
      <c r="Q47" s="70"/>
      <c r="R47" s="98" t="str">
        <f t="shared" si="7"/>
        <v/>
      </c>
      <c r="S47" s="93"/>
      <c r="T47" s="72"/>
      <c r="U47" s="15"/>
      <c r="V47" s="15" t="str">
        <f t="shared" si="8"/>
        <v/>
      </c>
      <c r="W47" s="15" t="str">
        <f t="shared" si="9"/>
        <v/>
      </c>
      <c r="X47" s="49">
        <f t="shared" si="10"/>
        <v>0</v>
      </c>
      <c r="Y47" s="15">
        <f t="shared" si="13"/>
        <v>0</v>
      </c>
      <c r="Z47" s="15">
        <f t="shared" si="11"/>
        <v>0</v>
      </c>
    </row>
    <row r="48" spans="1:26" s="6" customFormat="1" ht="33" customHeight="1">
      <c r="A48" s="103">
        <f t="shared" si="2"/>
        <v>36</v>
      </c>
      <c r="B48" s="104" t="str">
        <f t="shared" si="3"/>
        <v/>
      </c>
      <c r="C48" s="26"/>
      <c r="D48" s="27" t="str">
        <f t="shared" si="4"/>
        <v/>
      </c>
      <c r="E48" s="27" t="str">
        <f t="shared" si="12"/>
        <v/>
      </c>
      <c r="F48" s="28"/>
      <c r="G48" s="28"/>
      <c r="H48" s="108" t="str">
        <f t="shared" si="5"/>
        <v/>
      </c>
      <c r="I48" s="37"/>
      <c r="J48" s="110" t="str" cm="1">
        <f t="array" ref="J48">IFERROR(_xlfn.IFS($V48=1,"熱源水入口温度：65℃",$V48=2,"熱源水入口温度：90℃",$V48=3,"熱源水入口温度：70℃"),"")</f>
        <v/>
      </c>
      <c r="K48" s="29"/>
      <c r="L48" s="83"/>
      <c r="M48" s="83"/>
      <c r="N48" s="80" t="str" cm="1">
        <f t="array" ref="N48">IFERROR(_xlfn.IFS(AND($V48=1,$W48=1),VALUE(3.5),AND($V48=2,$W48=2),VALUE(3),AND($V48=3,$W48=3),VALUE(2.46)),"")</f>
        <v/>
      </c>
      <c r="O48" s="112" t="str">
        <f t="shared" si="6"/>
        <v/>
      </c>
      <c r="P48" s="58"/>
      <c r="Q48" s="70"/>
      <c r="R48" s="98" t="str">
        <f t="shared" si="7"/>
        <v/>
      </c>
      <c r="S48" s="93"/>
      <c r="T48" s="72"/>
      <c r="U48" s="15"/>
      <c r="V48" s="15" t="str">
        <f t="shared" si="8"/>
        <v/>
      </c>
      <c r="W48" s="15" t="str">
        <f t="shared" si="9"/>
        <v/>
      </c>
      <c r="X48" s="49">
        <f t="shared" si="10"/>
        <v>0</v>
      </c>
      <c r="Y48" s="15">
        <f t="shared" si="13"/>
        <v>0</v>
      </c>
      <c r="Z48" s="15">
        <f t="shared" si="11"/>
        <v>0</v>
      </c>
    </row>
    <row r="49" spans="1:37" s="6" customFormat="1" ht="33" customHeight="1">
      <c r="A49" s="103">
        <f t="shared" si="2"/>
        <v>37</v>
      </c>
      <c r="B49" s="104" t="str">
        <f t="shared" si="3"/>
        <v/>
      </c>
      <c r="C49" s="26"/>
      <c r="D49" s="27" t="str">
        <f t="shared" si="4"/>
        <v/>
      </c>
      <c r="E49" s="27" t="str">
        <f t="shared" si="12"/>
        <v/>
      </c>
      <c r="F49" s="28"/>
      <c r="G49" s="28"/>
      <c r="H49" s="108" t="str">
        <f t="shared" si="5"/>
        <v/>
      </c>
      <c r="I49" s="37"/>
      <c r="J49" s="110" t="str" cm="1">
        <f t="array" ref="J49">IFERROR(_xlfn.IFS($V49=1,"熱源水入口温度：65℃",$V49=2,"熱源水入口温度：90℃",$V49=3,"熱源水入口温度：70℃"),"")</f>
        <v/>
      </c>
      <c r="K49" s="29"/>
      <c r="L49" s="83"/>
      <c r="M49" s="83"/>
      <c r="N49" s="80" t="str" cm="1">
        <f t="array" ref="N49">IFERROR(_xlfn.IFS(AND($V49=1,$W49=1),VALUE(3.5),AND($V49=2,$W49=2),VALUE(3),AND($V49=3,$W49=3),VALUE(2.46)),"")</f>
        <v/>
      </c>
      <c r="O49" s="112" t="str">
        <f t="shared" si="6"/>
        <v/>
      </c>
      <c r="P49" s="58"/>
      <c r="Q49" s="70"/>
      <c r="R49" s="98" t="str">
        <f t="shared" si="7"/>
        <v/>
      </c>
      <c r="S49" s="93"/>
      <c r="T49" s="72"/>
      <c r="U49" s="15"/>
      <c r="V49" s="15" t="str">
        <f t="shared" si="8"/>
        <v/>
      </c>
      <c r="W49" s="15" t="str">
        <f t="shared" si="9"/>
        <v/>
      </c>
      <c r="X49" s="49">
        <f t="shared" si="10"/>
        <v>0</v>
      </c>
      <c r="Y49" s="15">
        <f t="shared" si="13"/>
        <v>0</v>
      </c>
      <c r="Z49" s="15">
        <f t="shared" si="11"/>
        <v>0</v>
      </c>
    </row>
    <row r="50" spans="1:37" s="6" customFormat="1" ht="33" customHeight="1">
      <c r="A50" s="103">
        <f t="shared" si="2"/>
        <v>38</v>
      </c>
      <c r="B50" s="104" t="str">
        <f t="shared" si="3"/>
        <v/>
      </c>
      <c r="C50" s="26"/>
      <c r="D50" s="27" t="str">
        <f t="shared" si="4"/>
        <v/>
      </c>
      <c r="E50" s="27" t="str">
        <f t="shared" si="12"/>
        <v/>
      </c>
      <c r="F50" s="28"/>
      <c r="G50" s="28"/>
      <c r="H50" s="108" t="str">
        <f t="shared" si="5"/>
        <v/>
      </c>
      <c r="I50" s="37"/>
      <c r="J50" s="110" t="str" cm="1">
        <f t="array" ref="J50">IFERROR(_xlfn.IFS($V50=1,"熱源水入口温度：65℃",$V50=2,"熱源水入口温度：90℃",$V50=3,"熱源水入口温度：70℃"),"")</f>
        <v/>
      </c>
      <c r="K50" s="29"/>
      <c r="L50" s="83"/>
      <c r="M50" s="83"/>
      <c r="N50" s="80" t="str" cm="1">
        <f t="array" ref="N50">IFERROR(_xlfn.IFS(AND($V50=1,$W50=1),VALUE(3.5),AND($V50=2,$W50=2),VALUE(3),AND($V50=3,$W50=3),VALUE(2.46)),"")</f>
        <v/>
      </c>
      <c r="O50" s="112" t="str">
        <f t="shared" si="6"/>
        <v/>
      </c>
      <c r="P50" s="58"/>
      <c r="Q50" s="70"/>
      <c r="R50" s="98" t="str">
        <f t="shared" si="7"/>
        <v/>
      </c>
      <c r="S50" s="93"/>
      <c r="T50" s="72"/>
      <c r="U50" s="15"/>
      <c r="V50" s="15" t="str">
        <f t="shared" si="8"/>
        <v/>
      </c>
      <c r="W50" s="15" t="str">
        <f t="shared" si="9"/>
        <v/>
      </c>
      <c r="X50" s="49">
        <f t="shared" si="10"/>
        <v>0</v>
      </c>
      <c r="Y50" s="15">
        <f t="shared" si="13"/>
        <v>0</v>
      </c>
      <c r="Z50" s="15">
        <f t="shared" si="11"/>
        <v>0</v>
      </c>
    </row>
    <row r="51" spans="1:37" s="6" customFormat="1" ht="33" customHeight="1">
      <c r="A51" s="103">
        <f t="shared" si="2"/>
        <v>39</v>
      </c>
      <c r="B51" s="104" t="str">
        <f t="shared" si="3"/>
        <v/>
      </c>
      <c r="C51" s="26"/>
      <c r="D51" s="27" t="str">
        <f t="shared" si="4"/>
        <v/>
      </c>
      <c r="E51" s="27" t="str">
        <f t="shared" si="12"/>
        <v/>
      </c>
      <c r="F51" s="28"/>
      <c r="G51" s="28"/>
      <c r="H51" s="108" t="str">
        <f t="shared" si="5"/>
        <v/>
      </c>
      <c r="I51" s="37"/>
      <c r="J51" s="110" t="str" cm="1">
        <f t="array" ref="J51">IFERROR(_xlfn.IFS($V51=1,"熱源水入口温度：65℃",$V51=2,"熱源水入口温度：90℃",$V51=3,"熱源水入口温度：70℃"),"")</f>
        <v/>
      </c>
      <c r="K51" s="29"/>
      <c r="L51" s="83"/>
      <c r="M51" s="83"/>
      <c r="N51" s="80" t="str" cm="1">
        <f t="array" ref="N51">IFERROR(_xlfn.IFS(AND($V51=1,$W51=1),VALUE(3.5),AND($V51=2,$W51=2),VALUE(3),AND($V51=3,$W51=3),VALUE(2.46)),"")</f>
        <v/>
      </c>
      <c r="O51" s="112" t="str">
        <f t="shared" si="6"/>
        <v/>
      </c>
      <c r="P51" s="58"/>
      <c r="Q51" s="70"/>
      <c r="R51" s="98" t="str">
        <f t="shared" si="7"/>
        <v/>
      </c>
      <c r="S51" s="93"/>
      <c r="T51" s="72"/>
      <c r="U51" s="15"/>
      <c r="V51" s="15" t="str">
        <f t="shared" si="8"/>
        <v/>
      </c>
      <c r="W51" s="15" t="str">
        <f t="shared" si="9"/>
        <v/>
      </c>
      <c r="X51" s="49">
        <f t="shared" si="10"/>
        <v>0</v>
      </c>
      <c r="Y51" s="15">
        <f t="shared" si="13"/>
        <v>0</v>
      </c>
      <c r="Z51" s="15">
        <f t="shared" si="11"/>
        <v>0</v>
      </c>
    </row>
    <row r="52" spans="1:37" s="6" customFormat="1" ht="33" customHeight="1">
      <c r="A52" s="103">
        <f t="shared" si="2"/>
        <v>40</v>
      </c>
      <c r="B52" s="104" t="str">
        <f t="shared" si="3"/>
        <v/>
      </c>
      <c r="C52" s="26"/>
      <c r="D52" s="27" t="str">
        <f t="shared" si="4"/>
        <v/>
      </c>
      <c r="E52" s="27" t="str">
        <f t="shared" si="12"/>
        <v/>
      </c>
      <c r="F52" s="28"/>
      <c r="G52" s="28"/>
      <c r="H52" s="108" t="str">
        <f t="shared" si="5"/>
        <v/>
      </c>
      <c r="I52" s="37"/>
      <c r="J52" s="110" t="str" cm="1">
        <f t="array" ref="J52">IFERROR(_xlfn.IFS($V52=1,"熱源水入口温度：65℃",$V52=2,"熱源水入口温度：90℃",$V52=3,"熱源水入口温度：70℃"),"")</f>
        <v/>
      </c>
      <c r="K52" s="29"/>
      <c r="L52" s="83"/>
      <c r="M52" s="83"/>
      <c r="N52" s="80" t="str" cm="1">
        <f t="array" ref="N52">IFERROR(_xlfn.IFS(AND($V52=1,$W52=1),VALUE(3.5),AND($V52=2,$W52=2),VALUE(3),AND($V52=3,$W52=3),VALUE(2.46)),"")</f>
        <v/>
      </c>
      <c r="O52" s="112" t="str">
        <f t="shared" si="6"/>
        <v/>
      </c>
      <c r="P52" s="58"/>
      <c r="Q52" s="70"/>
      <c r="R52" s="98" t="str">
        <f t="shared" si="7"/>
        <v/>
      </c>
      <c r="S52" s="93"/>
      <c r="T52" s="72"/>
      <c r="U52" s="15"/>
      <c r="V52" s="15" t="str">
        <f t="shared" si="8"/>
        <v/>
      </c>
      <c r="W52" s="15" t="str">
        <f t="shared" si="9"/>
        <v/>
      </c>
      <c r="X52" s="49">
        <f t="shared" si="10"/>
        <v>0</v>
      </c>
      <c r="Y52" s="15">
        <f t="shared" si="13"/>
        <v>0</v>
      </c>
      <c r="Z52" s="15">
        <f t="shared" si="11"/>
        <v>0</v>
      </c>
    </row>
    <row r="53" spans="1:37" s="6" customFormat="1" ht="33" customHeight="1">
      <c r="A53" s="103">
        <f t="shared" si="2"/>
        <v>41</v>
      </c>
      <c r="B53" s="104" t="str">
        <f t="shared" si="3"/>
        <v/>
      </c>
      <c r="C53" s="26"/>
      <c r="D53" s="27" t="str">
        <f t="shared" si="4"/>
        <v/>
      </c>
      <c r="E53" s="27" t="str">
        <f t="shared" si="12"/>
        <v/>
      </c>
      <c r="F53" s="28"/>
      <c r="G53" s="28"/>
      <c r="H53" s="108" t="str">
        <f t="shared" si="5"/>
        <v/>
      </c>
      <c r="I53" s="37"/>
      <c r="J53" s="110" t="str" cm="1">
        <f t="array" ref="J53">IFERROR(_xlfn.IFS($V53=1,"熱源水入口温度：65℃",$V53=2,"熱源水入口温度：90℃",$V53=3,"熱源水入口温度：70℃"),"")</f>
        <v/>
      </c>
      <c r="K53" s="29"/>
      <c r="L53" s="83"/>
      <c r="M53" s="83"/>
      <c r="N53" s="80" t="str" cm="1">
        <f t="array" ref="N53">IFERROR(_xlfn.IFS(AND($V53=1,$W53=1),VALUE(3.5),AND($V53=2,$W53=2),VALUE(3),AND($V53=3,$W53=3),VALUE(2.46)),"")</f>
        <v/>
      </c>
      <c r="O53" s="112" t="str">
        <f t="shared" si="6"/>
        <v/>
      </c>
      <c r="P53" s="58"/>
      <c r="Q53" s="70"/>
      <c r="R53" s="98" t="str">
        <f t="shared" si="7"/>
        <v/>
      </c>
      <c r="S53" s="93"/>
      <c r="T53" s="72"/>
      <c r="U53" s="15"/>
      <c r="V53" s="15" t="str">
        <f t="shared" si="8"/>
        <v/>
      </c>
      <c r="W53" s="15" t="str">
        <f t="shared" si="9"/>
        <v/>
      </c>
      <c r="X53" s="49">
        <f t="shared" si="10"/>
        <v>0</v>
      </c>
      <c r="Y53" s="15">
        <f t="shared" si="13"/>
        <v>0</v>
      </c>
      <c r="Z53" s="15">
        <f t="shared" si="11"/>
        <v>0</v>
      </c>
    </row>
    <row r="54" spans="1:37" s="6" customFormat="1" ht="33" customHeight="1">
      <c r="A54" s="103">
        <f t="shared" si="2"/>
        <v>42</v>
      </c>
      <c r="B54" s="104" t="str">
        <f t="shared" si="3"/>
        <v/>
      </c>
      <c r="C54" s="26"/>
      <c r="D54" s="27" t="str">
        <f t="shared" si="4"/>
        <v/>
      </c>
      <c r="E54" s="27" t="str">
        <f t="shared" si="12"/>
        <v/>
      </c>
      <c r="F54" s="28"/>
      <c r="G54" s="28"/>
      <c r="H54" s="108" t="str">
        <f t="shared" si="5"/>
        <v/>
      </c>
      <c r="I54" s="37"/>
      <c r="J54" s="110" t="str" cm="1">
        <f t="array" ref="J54">IFERROR(_xlfn.IFS($V54=1,"熱源水入口温度：65℃",$V54=2,"熱源水入口温度：90℃",$V54=3,"熱源水入口温度：70℃"),"")</f>
        <v/>
      </c>
      <c r="K54" s="29"/>
      <c r="L54" s="83"/>
      <c r="M54" s="83"/>
      <c r="N54" s="80" t="str" cm="1">
        <f t="array" ref="N54">IFERROR(_xlfn.IFS(AND($V54=1,$W54=1),VALUE(3.5),AND($V54=2,$W54=2),VALUE(3),AND($V54=3,$W54=3),VALUE(2.46)),"")</f>
        <v/>
      </c>
      <c r="O54" s="112" t="str">
        <f t="shared" si="6"/>
        <v/>
      </c>
      <c r="P54" s="58"/>
      <c r="Q54" s="70"/>
      <c r="R54" s="98" t="str">
        <f t="shared" si="7"/>
        <v/>
      </c>
      <c r="S54" s="93"/>
      <c r="T54" s="72"/>
      <c r="U54" s="15"/>
      <c r="V54" s="15" t="str">
        <f t="shared" si="8"/>
        <v/>
      </c>
      <c r="W54" s="15" t="str">
        <f t="shared" si="9"/>
        <v/>
      </c>
      <c r="X54" s="49">
        <f t="shared" si="10"/>
        <v>0</v>
      </c>
      <c r="Y54" s="15">
        <f t="shared" si="13"/>
        <v>0</v>
      </c>
      <c r="Z54" s="15">
        <f t="shared" si="11"/>
        <v>0</v>
      </c>
    </row>
    <row r="55" spans="1:37" s="6" customFormat="1" ht="33" customHeight="1">
      <c r="A55" s="103">
        <f t="shared" si="2"/>
        <v>43</v>
      </c>
      <c r="B55" s="104" t="str">
        <f t="shared" si="3"/>
        <v/>
      </c>
      <c r="C55" s="26"/>
      <c r="D55" s="27" t="str">
        <f t="shared" si="4"/>
        <v/>
      </c>
      <c r="E55" s="27" t="str">
        <f t="shared" si="12"/>
        <v/>
      </c>
      <c r="F55" s="28"/>
      <c r="G55" s="28"/>
      <c r="H55" s="108" t="str">
        <f t="shared" si="5"/>
        <v/>
      </c>
      <c r="I55" s="37"/>
      <c r="J55" s="110" t="str" cm="1">
        <f t="array" ref="J55">IFERROR(_xlfn.IFS($V55=1,"熱源水入口温度：65℃",$V55=2,"熱源水入口温度：90℃",$V55=3,"熱源水入口温度：70℃"),"")</f>
        <v/>
      </c>
      <c r="K55" s="29"/>
      <c r="L55" s="83"/>
      <c r="M55" s="83"/>
      <c r="N55" s="80" t="str" cm="1">
        <f t="array" ref="N55">IFERROR(_xlfn.IFS(AND($V55=1,$W55=1),VALUE(3.5),AND($V55=2,$W55=2),VALUE(3),AND($V55=3,$W55=3),VALUE(2.46)),"")</f>
        <v/>
      </c>
      <c r="O55" s="112" t="str">
        <f t="shared" si="6"/>
        <v/>
      </c>
      <c r="P55" s="58"/>
      <c r="Q55" s="70"/>
      <c r="R55" s="98" t="str">
        <f t="shared" si="7"/>
        <v/>
      </c>
      <c r="S55" s="93"/>
      <c r="T55" s="72"/>
      <c r="U55" s="15"/>
      <c r="V55" s="15" t="str">
        <f t="shared" si="8"/>
        <v/>
      </c>
      <c r="W55" s="15" t="str">
        <f t="shared" si="9"/>
        <v/>
      </c>
      <c r="X55" s="49">
        <f t="shared" si="10"/>
        <v>0</v>
      </c>
      <c r="Y55" s="15">
        <f t="shared" si="13"/>
        <v>0</v>
      </c>
      <c r="Z55" s="15">
        <f t="shared" si="11"/>
        <v>0</v>
      </c>
    </row>
    <row r="56" spans="1:37" s="6" customFormat="1" ht="33" customHeight="1">
      <c r="A56" s="103">
        <f t="shared" si="2"/>
        <v>44</v>
      </c>
      <c r="B56" s="104" t="str">
        <f t="shared" si="3"/>
        <v/>
      </c>
      <c r="C56" s="26"/>
      <c r="D56" s="27" t="str">
        <f t="shared" si="4"/>
        <v/>
      </c>
      <c r="E56" s="27" t="str">
        <f t="shared" si="12"/>
        <v/>
      </c>
      <c r="F56" s="28"/>
      <c r="G56" s="28"/>
      <c r="H56" s="108" t="str">
        <f t="shared" si="5"/>
        <v/>
      </c>
      <c r="I56" s="37"/>
      <c r="J56" s="110" t="str" cm="1">
        <f t="array" ref="J56">IFERROR(_xlfn.IFS($V56=1,"熱源水入口温度：65℃",$V56=2,"熱源水入口温度：90℃",$V56=3,"熱源水入口温度：70℃"),"")</f>
        <v/>
      </c>
      <c r="K56" s="29"/>
      <c r="L56" s="83"/>
      <c r="M56" s="83"/>
      <c r="N56" s="80" t="str" cm="1">
        <f t="array" ref="N56">IFERROR(_xlfn.IFS(AND($V56=1,$W56=1),VALUE(3.5),AND($V56=2,$W56=2),VALUE(3),AND($V56=3,$W56=3),VALUE(2.46)),"")</f>
        <v/>
      </c>
      <c r="O56" s="112" t="str">
        <f t="shared" si="6"/>
        <v/>
      </c>
      <c r="P56" s="58"/>
      <c r="Q56" s="70"/>
      <c r="R56" s="98" t="str">
        <f t="shared" si="7"/>
        <v/>
      </c>
      <c r="S56" s="93"/>
      <c r="T56" s="72"/>
      <c r="U56" s="15"/>
      <c r="V56" s="15" t="str">
        <f t="shared" si="8"/>
        <v/>
      </c>
      <c r="W56" s="15" t="str">
        <f t="shared" si="9"/>
        <v/>
      </c>
      <c r="X56" s="49">
        <f t="shared" si="10"/>
        <v>0</v>
      </c>
      <c r="Y56" s="15">
        <f t="shared" si="13"/>
        <v>0</v>
      </c>
      <c r="Z56" s="15">
        <f t="shared" si="11"/>
        <v>0</v>
      </c>
    </row>
    <row r="57" spans="1:37" s="6" customFormat="1" ht="33" customHeight="1">
      <c r="A57" s="103">
        <f t="shared" si="2"/>
        <v>45</v>
      </c>
      <c r="B57" s="104" t="str">
        <f t="shared" si="3"/>
        <v/>
      </c>
      <c r="C57" s="26"/>
      <c r="D57" s="27" t="str">
        <f t="shared" si="4"/>
        <v/>
      </c>
      <c r="E57" s="27" t="str">
        <f t="shared" si="12"/>
        <v/>
      </c>
      <c r="F57" s="28"/>
      <c r="G57" s="28"/>
      <c r="H57" s="108" t="str">
        <f t="shared" si="5"/>
        <v/>
      </c>
      <c r="I57" s="37"/>
      <c r="J57" s="110" t="str" cm="1">
        <f t="array" ref="J57">IFERROR(_xlfn.IFS($V57=1,"熱源水入口温度：65℃",$V57=2,"熱源水入口温度：90℃",$V57=3,"熱源水入口温度：70℃"),"")</f>
        <v/>
      </c>
      <c r="K57" s="29"/>
      <c r="L57" s="83"/>
      <c r="M57" s="83"/>
      <c r="N57" s="80" t="str" cm="1">
        <f t="array" ref="N57">IFERROR(_xlfn.IFS(AND($V57=1,$W57=1),VALUE(3.5),AND($V57=2,$W57=2),VALUE(3),AND($V57=3,$W57=3),VALUE(2.46)),"")</f>
        <v/>
      </c>
      <c r="O57" s="112" t="str">
        <f t="shared" si="6"/>
        <v/>
      </c>
      <c r="P57" s="58"/>
      <c r="Q57" s="70"/>
      <c r="R57" s="98" t="str">
        <f t="shared" si="7"/>
        <v/>
      </c>
      <c r="S57" s="93"/>
      <c r="T57" s="72"/>
      <c r="U57" s="15"/>
      <c r="V57" s="15" t="str">
        <f t="shared" si="8"/>
        <v/>
      </c>
      <c r="W57" s="15" t="str">
        <f t="shared" si="9"/>
        <v/>
      </c>
      <c r="X57" s="49">
        <f t="shared" si="10"/>
        <v>0</v>
      </c>
      <c r="Y57" s="15">
        <f t="shared" si="13"/>
        <v>0</v>
      </c>
      <c r="Z57" s="15">
        <f t="shared" si="11"/>
        <v>0</v>
      </c>
    </row>
    <row r="58" spans="1:37" s="6" customFormat="1" ht="33" customHeight="1">
      <c r="A58" s="103">
        <f t="shared" si="2"/>
        <v>46</v>
      </c>
      <c r="B58" s="104" t="str">
        <f t="shared" si="3"/>
        <v/>
      </c>
      <c r="C58" s="26"/>
      <c r="D58" s="27" t="str">
        <f t="shared" si="4"/>
        <v/>
      </c>
      <c r="E58" s="27" t="str">
        <f t="shared" si="12"/>
        <v/>
      </c>
      <c r="F58" s="28"/>
      <c r="G58" s="28"/>
      <c r="H58" s="108" t="str">
        <f t="shared" si="5"/>
        <v/>
      </c>
      <c r="I58" s="37"/>
      <c r="J58" s="110" t="str" cm="1">
        <f t="array" ref="J58">IFERROR(_xlfn.IFS($V58=1,"熱源水入口温度：65℃",$V58=2,"熱源水入口温度：90℃",$V58=3,"熱源水入口温度：70℃"),"")</f>
        <v/>
      </c>
      <c r="K58" s="29"/>
      <c r="L58" s="83"/>
      <c r="M58" s="83"/>
      <c r="N58" s="80" t="str" cm="1">
        <f t="array" ref="N58">IFERROR(_xlfn.IFS(AND($V58=1,$W58=1),VALUE(3.5),AND($V58=2,$W58=2),VALUE(3),AND($V58=3,$W58=3),VALUE(2.46)),"")</f>
        <v/>
      </c>
      <c r="O58" s="112" t="str">
        <f t="shared" si="6"/>
        <v/>
      </c>
      <c r="P58" s="58"/>
      <c r="Q58" s="70"/>
      <c r="R58" s="98" t="str">
        <f t="shared" si="7"/>
        <v/>
      </c>
      <c r="S58" s="93"/>
      <c r="T58" s="72"/>
      <c r="U58" s="15"/>
      <c r="V58" s="15" t="str">
        <f t="shared" si="8"/>
        <v/>
      </c>
      <c r="W58" s="15" t="str">
        <f t="shared" si="9"/>
        <v/>
      </c>
      <c r="X58" s="49">
        <f t="shared" si="10"/>
        <v>0</v>
      </c>
      <c r="Y58" s="15">
        <f t="shared" si="13"/>
        <v>0</v>
      </c>
      <c r="Z58" s="15">
        <f t="shared" si="11"/>
        <v>0</v>
      </c>
    </row>
    <row r="59" spans="1:37" s="6" customFormat="1" ht="33" customHeight="1">
      <c r="A59" s="103">
        <f t="shared" si="2"/>
        <v>47</v>
      </c>
      <c r="B59" s="104" t="str">
        <f t="shared" si="3"/>
        <v/>
      </c>
      <c r="C59" s="26"/>
      <c r="D59" s="27" t="str">
        <f t="shared" si="4"/>
        <v/>
      </c>
      <c r="E59" s="27" t="str">
        <f t="shared" si="12"/>
        <v/>
      </c>
      <c r="F59" s="28"/>
      <c r="G59" s="28"/>
      <c r="H59" s="108" t="str">
        <f t="shared" si="5"/>
        <v/>
      </c>
      <c r="I59" s="37"/>
      <c r="J59" s="110" t="str" cm="1">
        <f t="array" ref="J59">IFERROR(_xlfn.IFS($V59=1,"熱源水入口温度：65℃",$V59=2,"熱源水入口温度：90℃",$V59=3,"熱源水入口温度：70℃"),"")</f>
        <v/>
      </c>
      <c r="K59" s="29"/>
      <c r="L59" s="83"/>
      <c r="M59" s="83"/>
      <c r="N59" s="80" t="str" cm="1">
        <f t="array" ref="N59">IFERROR(_xlfn.IFS(AND($V59=1,$W59=1),VALUE(3.5),AND($V59=2,$W59=2),VALUE(3),AND($V59=3,$W59=3),VALUE(2.46)),"")</f>
        <v/>
      </c>
      <c r="O59" s="112" t="str">
        <f t="shared" si="6"/>
        <v/>
      </c>
      <c r="P59" s="58"/>
      <c r="Q59" s="70"/>
      <c r="R59" s="98" t="str">
        <f t="shared" si="7"/>
        <v/>
      </c>
      <c r="S59" s="93"/>
      <c r="T59" s="72"/>
      <c r="U59" s="15"/>
      <c r="V59" s="15" t="str">
        <f t="shared" si="8"/>
        <v/>
      </c>
      <c r="W59" s="15" t="str">
        <f t="shared" si="9"/>
        <v/>
      </c>
      <c r="X59" s="49">
        <f t="shared" si="10"/>
        <v>0</v>
      </c>
      <c r="Y59" s="15">
        <f t="shared" si="13"/>
        <v>0</v>
      </c>
      <c r="Z59" s="15">
        <f t="shared" si="11"/>
        <v>0</v>
      </c>
    </row>
    <row r="60" spans="1:37" s="6" customFormat="1" ht="33" customHeight="1">
      <c r="A60" s="103">
        <f t="shared" si="2"/>
        <v>48</v>
      </c>
      <c r="B60" s="104" t="str">
        <f t="shared" si="3"/>
        <v/>
      </c>
      <c r="C60" s="26"/>
      <c r="D60" s="27" t="str">
        <f t="shared" si="4"/>
        <v/>
      </c>
      <c r="E60" s="27" t="str">
        <f t="shared" si="12"/>
        <v/>
      </c>
      <c r="F60" s="28"/>
      <c r="G60" s="28"/>
      <c r="H60" s="108" t="str">
        <f t="shared" si="5"/>
        <v/>
      </c>
      <c r="I60" s="37"/>
      <c r="J60" s="110" t="str" cm="1">
        <f t="array" ref="J60">IFERROR(_xlfn.IFS($V60=1,"熱源水入口温度：65℃",$V60=2,"熱源水入口温度：90℃",$V60=3,"熱源水入口温度：70℃"),"")</f>
        <v/>
      </c>
      <c r="K60" s="29"/>
      <c r="L60" s="83"/>
      <c r="M60" s="83"/>
      <c r="N60" s="80" t="str" cm="1">
        <f t="array" ref="N60">IFERROR(_xlfn.IFS(AND($V60=1,$W60=1),VALUE(3.5),AND($V60=2,$W60=2),VALUE(3),AND($V60=3,$W60=3),VALUE(2.46)),"")</f>
        <v/>
      </c>
      <c r="O60" s="112" t="str">
        <f t="shared" si="6"/>
        <v/>
      </c>
      <c r="P60" s="58"/>
      <c r="Q60" s="70"/>
      <c r="R60" s="98" t="str">
        <f t="shared" si="7"/>
        <v/>
      </c>
      <c r="S60" s="93"/>
      <c r="T60" s="72"/>
      <c r="U60" s="15"/>
      <c r="V60" s="15" t="str">
        <f t="shared" si="8"/>
        <v/>
      </c>
      <c r="W60" s="15" t="str">
        <f t="shared" si="9"/>
        <v/>
      </c>
      <c r="X60" s="49">
        <f t="shared" si="10"/>
        <v>0</v>
      </c>
      <c r="Y60" s="15">
        <f t="shared" si="13"/>
        <v>0</v>
      </c>
      <c r="Z60" s="15">
        <f t="shared" si="11"/>
        <v>0</v>
      </c>
    </row>
    <row r="61" spans="1:37" s="6" customFormat="1" ht="33" customHeight="1">
      <c r="A61" s="103">
        <f t="shared" si="2"/>
        <v>49</v>
      </c>
      <c r="B61" s="104" t="str">
        <f t="shared" si="3"/>
        <v/>
      </c>
      <c r="C61" s="26"/>
      <c r="D61" s="27" t="str">
        <f t="shared" si="4"/>
        <v/>
      </c>
      <c r="E61" s="27" t="str">
        <f t="shared" si="12"/>
        <v/>
      </c>
      <c r="F61" s="28"/>
      <c r="G61" s="28"/>
      <c r="H61" s="108" t="str">
        <f t="shared" si="5"/>
        <v/>
      </c>
      <c r="I61" s="37"/>
      <c r="J61" s="110" t="str" cm="1">
        <f t="array" ref="J61">IFERROR(_xlfn.IFS($V61=1,"熱源水入口温度：65℃",$V61=2,"熱源水入口温度：90℃",$V61=3,"熱源水入口温度：70℃"),"")</f>
        <v/>
      </c>
      <c r="K61" s="29"/>
      <c r="L61" s="83"/>
      <c r="M61" s="83"/>
      <c r="N61" s="80" t="str" cm="1">
        <f t="array" ref="N61">IFERROR(_xlfn.IFS(AND($V61=1,$W61=1),VALUE(3.5),AND($V61=2,$W61=2),VALUE(3),AND($V61=3,$W61=3),VALUE(2.46)),"")</f>
        <v/>
      </c>
      <c r="O61" s="112" t="str">
        <f t="shared" si="6"/>
        <v/>
      </c>
      <c r="P61" s="58"/>
      <c r="Q61" s="70"/>
      <c r="R61" s="98" t="str">
        <f t="shared" si="7"/>
        <v/>
      </c>
      <c r="S61" s="93"/>
      <c r="T61" s="72"/>
      <c r="U61" s="15"/>
      <c r="V61" s="15" t="str">
        <f t="shared" si="8"/>
        <v/>
      </c>
      <c r="W61" s="15" t="str">
        <f t="shared" si="9"/>
        <v/>
      </c>
      <c r="X61" s="49">
        <f t="shared" si="10"/>
        <v>0</v>
      </c>
      <c r="Y61" s="15">
        <f t="shared" si="13"/>
        <v>0</v>
      </c>
      <c r="Z61" s="15">
        <f t="shared" si="11"/>
        <v>0</v>
      </c>
    </row>
    <row r="62" spans="1:37" s="6" customFormat="1" ht="33" customHeight="1" thickBot="1">
      <c r="A62" s="105">
        <f t="shared" si="2"/>
        <v>50</v>
      </c>
      <c r="B62" s="106" t="str">
        <f t="shared" si="3"/>
        <v/>
      </c>
      <c r="C62" s="30"/>
      <c r="D62" s="31" t="str">
        <f t="shared" si="4"/>
        <v/>
      </c>
      <c r="E62" s="31" t="str">
        <f t="shared" si="12"/>
        <v/>
      </c>
      <c r="F62" s="32"/>
      <c r="G62" s="32"/>
      <c r="H62" s="109" t="str">
        <f t="shared" si="5"/>
        <v/>
      </c>
      <c r="I62" s="65"/>
      <c r="J62" s="111" t="str" cm="1">
        <f t="array" ref="J62">IFERROR(_xlfn.IFS($V62=1,"熱源水入口温度：65℃",$V62=2,"熱源水入口温度：90℃",$V62=3,"熱源水入口温度：70℃"),"")</f>
        <v/>
      </c>
      <c r="K62" s="33"/>
      <c r="L62" s="84"/>
      <c r="M62" s="84"/>
      <c r="N62" s="81" t="str" cm="1">
        <f t="array" ref="N62">IFERROR(_xlfn.IFS(AND($V62=1,$W62=1),VALUE(3.5),AND($V62=2,$W62=2),VALUE(3),AND($V62=3,$W62=3),VALUE(2.46)),"")</f>
        <v/>
      </c>
      <c r="O62" s="112" t="str">
        <f t="shared" si="6"/>
        <v/>
      </c>
      <c r="P62" s="66"/>
      <c r="Q62" s="71"/>
      <c r="R62" s="99" t="str">
        <f t="shared" si="7"/>
        <v/>
      </c>
      <c r="S62" s="93"/>
      <c r="T62" s="72"/>
      <c r="U62" s="15"/>
      <c r="V62" s="15" t="str">
        <f t="shared" si="8"/>
        <v/>
      </c>
      <c r="W62" s="15" t="str">
        <f t="shared" si="9"/>
        <v/>
      </c>
      <c r="X62" s="49">
        <f t="shared" si="10"/>
        <v>0</v>
      </c>
      <c r="Y62" s="15">
        <f t="shared" si="13"/>
        <v>0</v>
      </c>
      <c r="Z62" s="15">
        <f t="shared" si="11"/>
        <v>0</v>
      </c>
    </row>
    <row r="63" spans="1:37" ht="30" customHeight="1">
      <c r="X63" s="63">
        <f>SUM(X13:X62)</f>
        <v>0</v>
      </c>
      <c r="Y63" s="64" t="str">
        <f>IF(COUNTIF(Y13:Y62,"&gt;=2"),2,"1")</f>
        <v>1</v>
      </c>
      <c r="Z63" s="63">
        <f>SUM(Z13:Z62)</f>
        <v>0</v>
      </c>
      <c r="AG63" s="1"/>
      <c r="AH63" s="17"/>
      <c r="AI63" s="1"/>
      <c r="AJ63" s="16"/>
      <c r="AK63" s="1"/>
    </row>
  </sheetData>
  <sheetProtection algorithmName="SHA-512" hashValue="Nu1QI5ai6yCOd0kCLFhlyzTIrZTUph9tytp+oCBVzZNFfGxaI0tZKNWFqJhkMwpVwzFHvA1kh8+BVomlLF1gOQ==" saltValue="J1UCcGzovPN2suIrW/vUjw==" spinCount="100000" sheet="1" objects="1" scenarios="1"/>
  <dataConsolidate/>
  <mergeCells count="35">
    <mergeCell ref="R9:R11"/>
    <mergeCell ref="S9:S11"/>
    <mergeCell ref="T9:T11"/>
    <mergeCell ref="S8:T8"/>
    <mergeCell ref="S6:T6"/>
    <mergeCell ref="S7:T7"/>
    <mergeCell ref="I1:K1"/>
    <mergeCell ref="J2:K2"/>
    <mergeCell ref="J3:K3"/>
    <mergeCell ref="J4:K4"/>
    <mergeCell ref="L1:N1"/>
    <mergeCell ref="N9:N11"/>
    <mergeCell ref="O9:O10"/>
    <mergeCell ref="Q9:Q11"/>
    <mergeCell ref="F9:F11"/>
    <mergeCell ref="G9:G11"/>
    <mergeCell ref="L9:L10"/>
    <mergeCell ref="M9:M10"/>
    <mergeCell ref="H9:H11"/>
    <mergeCell ref="I9:I11"/>
    <mergeCell ref="K9:K10"/>
    <mergeCell ref="P9:P11"/>
    <mergeCell ref="J9:J11"/>
    <mergeCell ref="D7:E7"/>
    <mergeCell ref="A9:A11"/>
    <mergeCell ref="B9:B11"/>
    <mergeCell ref="C9:C11"/>
    <mergeCell ref="D9:D11"/>
    <mergeCell ref="E9:E11"/>
    <mergeCell ref="D6:E6"/>
    <mergeCell ref="A1:G1"/>
    <mergeCell ref="A2:B2"/>
    <mergeCell ref="C2:D2"/>
    <mergeCell ref="F2:G2"/>
    <mergeCell ref="A3:E4"/>
  </mergeCells>
  <phoneticPr fontId="18"/>
  <conditionalFormatting sqref="C2">
    <cfRule type="expression" dxfId="14" priority="42">
      <formula>$C$2=""</formula>
    </cfRule>
  </conditionalFormatting>
  <conditionalFormatting sqref="F2">
    <cfRule type="expression" dxfId="13" priority="40">
      <formula>$F$2=""</formula>
    </cfRule>
  </conditionalFormatting>
  <conditionalFormatting sqref="G13:G62">
    <cfRule type="duplicateValues" dxfId="12" priority="1"/>
  </conditionalFormatting>
  <conditionalFormatting sqref="G3">
    <cfRule type="expression" dxfId="11" priority="9">
      <formula>$B$13=""</formula>
    </cfRule>
    <cfRule type="expression" dxfId="10" priority="12">
      <formula>$G$3=""</formula>
    </cfRule>
  </conditionalFormatting>
  <conditionalFormatting sqref="O13:O62">
    <cfRule type="expression" dxfId="9" priority="3">
      <formula>AND($N13&lt;&gt;"",$N13&gt;$O13)</formula>
    </cfRule>
    <cfRule type="notContainsBlanks" dxfId="8" priority="47">
      <formula>LEN(TRIM(O13))&gt;0</formula>
    </cfRule>
  </conditionalFormatting>
  <conditionalFormatting sqref="C2:D2">
    <cfRule type="expression" dxfId="7" priority="11">
      <formula>$B$13=""</formula>
    </cfRule>
  </conditionalFormatting>
  <conditionalFormatting sqref="F2:G2">
    <cfRule type="expression" dxfId="6" priority="10">
      <formula>$B$13=""</formula>
    </cfRule>
  </conditionalFormatting>
  <conditionalFormatting sqref="J3">
    <cfRule type="expression" dxfId="5" priority="8">
      <formula>$Y$63=2</formula>
    </cfRule>
  </conditionalFormatting>
  <conditionalFormatting sqref="J2">
    <cfRule type="expression" dxfId="4" priority="7">
      <formula>$X$63&gt;=1</formula>
    </cfRule>
  </conditionalFormatting>
  <conditionalFormatting sqref="J4">
    <cfRule type="expression" dxfId="3" priority="6">
      <formula>$Z$63&gt;=1</formula>
    </cfRule>
  </conditionalFormatting>
  <conditionalFormatting sqref="N13:N62">
    <cfRule type="expression" dxfId="2" priority="4">
      <formula>$N13="対象外"</formula>
    </cfRule>
  </conditionalFormatting>
  <conditionalFormatting sqref="F13:G62 I13:I62 K13:M62">
    <cfRule type="expression" dxfId="1" priority="46">
      <formula>$C13&lt;&gt;""</formula>
    </cfRule>
    <cfRule type="notContainsBlanks" dxfId="0" priority="2">
      <formula>LEN(TRIM(F13))&gt;0</formula>
    </cfRule>
  </conditionalFormatting>
  <dataValidations xWindow="586" yWindow="370" count="13"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B3C824BD-6405-4064-BE9E-A73A6556F544}">
      <formula1>40</formula1>
    </dataValidation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prompt="40字以内で入力してください。" sqref="F14:F62 Q13:Q62" xr:uid="{03A404ED-0885-4F9B-990B-AEBB52B2BE20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G13:G62" xr:uid="{7E7B2345-5CC5-491C-B37A-B0263884F79F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068A3C14-8FD9-42BC-8DAD-FE0FA19C76C2}">
      <formula1>44256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0769623C-F0D3-4C7A-8611-0CF1B5407B4C}">
      <formula1>40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3:M62" xr:uid="{737720B0-3302-4D85-A5B4-58A01B11756B}">
      <formula1>$M13*100=INT($M13*100)</formula1>
    </dataValidation>
    <dataValidation allowBlank="1" showErrorMessage="1" sqref="I63:J1048576" xr:uid="{1C3F17C5-316E-4A8B-9FBD-71114D1B333B}"/>
    <dataValidation type="textLength" operator="lessThanOrEqual" allowBlank="1" showInputMessage="1" showErrorMessage="1" prompt="40字以内で入力してください。" sqref="F13" xr:uid="{4B7600BA-1474-4379-8798-3FE5ACF47B70}">
      <formula1>40</formula1>
    </dataValidation>
    <dataValidation type="whole" allowBlank="1" showInputMessage="1" showErrorMessage="1" error="120(℃)以上、4文字以内の数値を入力してください。" prompt="120(℃)以上、4文字以内の数値を入力してください。" sqref="K13:K62" xr:uid="{AE50C0B7-778D-462B-9B5E-1B3840C69309}">
      <formula1>120</formula1>
      <formula2>9999</formula2>
    </dataValidation>
    <dataValidation operator="lessThanOrEqual" allowBlank="1" showErrorMessage="1" errorTitle="無効な入力" error="プルダウンより選択してください。" sqref="Q12" xr:uid="{E04A7801-8793-45B4-B19E-D519CFD5A4AA}"/>
    <dataValidation type="whole" allowBlank="1" showInputMessage="1" showErrorMessage="1" errorTitle="無効な入力" error="10文字以内の数値を入力してください。" prompt="10文字以内の数値を入力してください。" sqref="P13:P62" xr:uid="{7AB31CB7-8B8C-4DB3-B5CC-A59A6B65A078}">
      <formula1>1</formula1>
      <formula2>9999999999</formula2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3:L62" xr:uid="{E30893AF-D1EA-41F5-A26A-6D54CC3FE353}">
      <formula1>$L13*100=INT($L13*100)</formula1>
    </dataValidation>
  </dataValidations>
  <pageMargins left="0.23622047244094491" right="0.23622047244094491" top="0.74803149606299213" bottom="0.74803149606299213" header="0.31496062992125984" footer="0.31496062992125984"/>
  <pageSetup paperSize="8" scale="35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86" yWindow="370" count="2">
        <x14:dataValidation type="list" allowBlank="1" showInputMessage="1" showErrorMessage="1" xr:uid="{B2BAA41B-AA7B-4CE7-A0A8-3A2BDFF3AF7D}">
          <x14:formula1>
            <xm:f>プルダウン!$B$2</xm:f>
          </x14:formula1>
          <xm:sqref>C13:C62</xm:sqref>
        </x14:dataValidation>
        <x14:dataValidation type="list" allowBlank="1" showInputMessage="1" showErrorMessage="1" xr:uid="{42DA8527-6F14-472E-98A6-543E022C4718}">
          <x14:formula1>
            <xm:f>プルダウン!$E$2:$E$4</xm:f>
          </x14:formula1>
          <xm:sqref>I13:I62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sheetPr codeName="Sheet3"/>
  <dimension ref="A1:F7"/>
  <sheetViews>
    <sheetView zoomScale="85" zoomScaleNormal="85" workbookViewId="0">
      <selection activeCell="F2" sqref="F2:F4"/>
    </sheetView>
  </sheetViews>
  <sheetFormatPr defaultRowHeight="16.5"/>
  <cols>
    <col min="1" max="1" width="18.5" style="35" bestFit="1" customWidth="1"/>
    <col min="2" max="2" width="20.875" style="35" bestFit="1" customWidth="1"/>
    <col min="3" max="3" width="9" style="35"/>
    <col min="4" max="4" width="28.375" style="35" bestFit="1" customWidth="1"/>
    <col min="5" max="5" width="43.125" style="35" bestFit="1" customWidth="1"/>
    <col min="6" max="6" width="43.125" style="35" customWidth="1"/>
    <col min="7" max="16384" width="9" style="35"/>
  </cols>
  <sheetData>
    <row r="1" spans="1:6">
      <c r="A1" s="34" t="s">
        <v>22</v>
      </c>
      <c r="B1" s="34" t="s">
        <v>21</v>
      </c>
      <c r="C1" s="55"/>
      <c r="D1" s="34" t="s">
        <v>38</v>
      </c>
      <c r="E1" s="34"/>
      <c r="F1" s="34"/>
    </row>
    <row r="2" spans="1:6">
      <c r="A2" s="35" t="s">
        <v>34</v>
      </c>
      <c r="B2" s="35" t="s">
        <v>40</v>
      </c>
      <c r="D2" s="35" t="s">
        <v>45</v>
      </c>
      <c r="E2" s="35" t="s">
        <v>46</v>
      </c>
      <c r="F2" s="35" t="s">
        <v>49</v>
      </c>
    </row>
    <row r="3" spans="1:6">
      <c r="E3" s="35" t="s">
        <v>47</v>
      </c>
      <c r="F3" s="35" t="s">
        <v>50</v>
      </c>
    </row>
    <row r="4" spans="1:6">
      <c r="E4" s="35" t="s">
        <v>48</v>
      </c>
      <c r="F4" s="35" t="s">
        <v>51</v>
      </c>
    </row>
    <row r="6" spans="1:6" ht="33">
      <c r="A6" s="74" t="s">
        <v>61</v>
      </c>
      <c r="B6" s="74" t="s">
        <v>62</v>
      </c>
    </row>
    <row r="7" spans="1:6">
      <c r="A7" s="35" t="s">
        <v>63</v>
      </c>
      <c r="B7" s="35" t="s">
        <v>63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 codeName="Sheet4"/>
  <dimension ref="A15"/>
  <sheetViews>
    <sheetView showGridLines="0" view="pageBreakPreview" zoomScaleNormal="100" zoomScaleSheetLayoutView="100" workbookViewId="0"/>
  </sheetViews>
  <sheetFormatPr defaultRowHeight="13.5"/>
  <sheetData>
    <row r="15" spans="1:1">
      <c r="A15" t="s">
        <v>84</v>
      </c>
    </row>
  </sheetData>
  <sheetProtection algorithmName="SHA-512" hashValue="LXITICIZ4Oh3bLqIpSG1rqteG7YBnAcfD1HUMfjE3wQi0gwwCKE9rKjKycCbxRLNr6YlokUmqoOd+hWPv/1H8A==" saltValue="v8OVDmJnCr2N2ohbp4SXUw==" spinCount="100000" sheet="1" objects="1" scenarios="1"/>
  <phoneticPr fontId="18"/>
  <pageMargins left="0.7" right="0.7" top="0.75" bottom="0.75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0CB88-E4CD-4079-9CA7-4C44742FFA5F}">
  <dimension ref="A1:B28"/>
  <sheetViews>
    <sheetView showGridLines="0" view="pageBreakPreview" zoomScaleNormal="100" zoomScaleSheetLayoutView="100" workbookViewId="0"/>
  </sheetViews>
  <sheetFormatPr defaultRowHeight="13.5"/>
  <cols>
    <col min="1" max="1" width="13.5" customWidth="1"/>
    <col min="2" max="2" width="86.875" customWidth="1"/>
  </cols>
  <sheetData>
    <row r="1" spans="1:2" ht="17.25">
      <c r="A1" s="85" t="s">
        <v>68</v>
      </c>
    </row>
    <row r="2" spans="1:2">
      <c r="A2" s="86"/>
      <c r="B2" s="86"/>
    </row>
    <row r="3" spans="1:2" ht="22.5" customHeight="1">
      <c r="A3" s="87" t="s">
        <v>69</v>
      </c>
      <c r="B3" s="88" t="s">
        <v>82</v>
      </c>
    </row>
    <row r="4" spans="1:2" ht="22.5" customHeight="1">
      <c r="A4" s="87" t="s">
        <v>70</v>
      </c>
      <c r="B4" s="89" t="s">
        <v>71</v>
      </c>
    </row>
    <row r="5" spans="1:2" ht="19.5" customHeight="1">
      <c r="A5" s="211" t="s">
        <v>72</v>
      </c>
      <c r="B5" s="214" t="s">
        <v>73</v>
      </c>
    </row>
    <row r="6" spans="1:2" ht="19.5" customHeight="1">
      <c r="A6" s="212"/>
      <c r="B6" s="215"/>
    </row>
    <row r="7" spans="1:2" ht="19.5" customHeight="1">
      <c r="A7" s="212"/>
      <c r="B7" s="215"/>
    </row>
    <row r="8" spans="1:2" ht="19.5" customHeight="1">
      <c r="A8" s="212"/>
      <c r="B8" s="215"/>
    </row>
    <row r="9" spans="1:2" ht="19.5" customHeight="1">
      <c r="A9" s="212"/>
      <c r="B9" s="215"/>
    </row>
    <row r="10" spans="1:2" ht="19.5" customHeight="1">
      <c r="A10" s="212"/>
      <c r="B10" s="215"/>
    </row>
    <row r="11" spans="1:2" ht="19.5" customHeight="1">
      <c r="A11" s="212"/>
      <c r="B11" s="215"/>
    </row>
    <row r="12" spans="1:2" ht="19.5" customHeight="1">
      <c r="A12" s="212"/>
      <c r="B12" s="215"/>
    </row>
    <row r="13" spans="1:2" ht="19.5" customHeight="1">
      <c r="A13" s="212"/>
      <c r="B13" s="215"/>
    </row>
    <row r="14" spans="1:2" ht="19.5" customHeight="1">
      <c r="A14" s="212"/>
      <c r="B14" s="215"/>
    </row>
    <row r="15" spans="1:2" ht="19.5" customHeight="1">
      <c r="A15" s="212"/>
      <c r="B15" s="215"/>
    </row>
    <row r="16" spans="1:2" ht="19.5" customHeight="1">
      <c r="A16" s="212"/>
      <c r="B16" s="215"/>
    </row>
    <row r="17" spans="1:2" ht="19.5" customHeight="1">
      <c r="A17" s="212"/>
      <c r="B17" s="215"/>
    </row>
    <row r="18" spans="1:2" ht="19.5" customHeight="1">
      <c r="A18" s="212"/>
      <c r="B18" s="215"/>
    </row>
    <row r="19" spans="1:2" ht="19.5" customHeight="1">
      <c r="A19" s="212"/>
      <c r="B19" s="215"/>
    </row>
    <row r="20" spans="1:2" ht="19.5" customHeight="1">
      <c r="A20" s="212"/>
      <c r="B20" s="215"/>
    </row>
    <row r="21" spans="1:2" ht="19.5" customHeight="1">
      <c r="A21" s="212"/>
      <c r="B21" s="215"/>
    </row>
    <row r="22" spans="1:2" ht="19.5" customHeight="1">
      <c r="A22" s="212"/>
      <c r="B22" s="215"/>
    </row>
    <row r="23" spans="1:2" ht="19.5" customHeight="1">
      <c r="A23" s="212"/>
      <c r="B23" s="215"/>
    </row>
    <row r="24" spans="1:2" ht="19.5" customHeight="1">
      <c r="A24" s="212"/>
      <c r="B24" s="215"/>
    </row>
    <row r="25" spans="1:2" ht="19.5" customHeight="1">
      <c r="A25" s="212"/>
      <c r="B25" s="215"/>
    </row>
    <row r="26" spans="1:2" ht="19.5" customHeight="1">
      <c r="A26" s="212"/>
      <c r="B26" s="215"/>
    </row>
    <row r="27" spans="1:2" ht="19.5" customHeight="1">
      <c r="A27" s="212"/>
      <c r="B27" s="215"/>
    </row>
    <row r="28" spans="1:2" ht="19.5" customHeight="1">
      <c r="A28" s="213"/>
      <c r="B28" s="216"/>
    </row>
  </sheetData>
  <sheetProtection algorithmName="SHA-512" hashValue="mz9v010+5lb5PmrERi5rFp0/oK7GTsg0SRado+fPanGCW2D58hAwZ7ks0EBl87kUqDgENdVUZ1YUdQ1Q9GMt9w==" saltValue="0q/SKwDJyK7JvIk7iWl67g==" spinCount="100000" sheet="1" objects="1" scenarios="1"/>
  <mergeCells count="2">
    <mergeCell ref="A5:A28"/>
    <mergeCell ref="B5:B28"/>
  </mergeCells>
  <phoneticPr fontId="18"/>
  <hyperlinks>
    <hyperlink ref="B3" r:id="rId1" xr:uid="{08B9FC45-E7B8-4870-9970-70E0BF0B203A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製品型番リスト(蒸気発生ヒートポンプ)</vt:lpstr>
      <vt:lpstr>プルダウン</vt:lpstr>
      <vt:lpstr>基準値</vt:lpstr>
      <vt:lpstr>登録申請メールテンプレート</vt:lpstr>
      <vt:lpstr>基準値!Print_Area</vt:lpstr>
      <vt:lpstr>'製品型番リスト(蒸気発生ヒートポンプ)'!Print_Area</vt:lpstr>
      <vt:lpstr>登録申請メールテンプレート!Print_Area</vt:lpstr>
      <vt:lpstr>入力例!Print_Area</vt:lpstr>
      <vt:lpstr>'製品型番リスト(蒸気発生ヒートポンプ)'!Print_Titles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2021-03-19T05:15:31Z</dcterms:modified>
</cp:coreProperties>
</file>