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144D7A9B-898B-4BD3-98BF-DBDAB2BA5278}" xr6:coauthVersionLast="45" xr6:coauthVersionMax="46" xr10:uidLastSave="{00000000-0000-0000-0000-000000000000}"/>
  <workbookProtection workbookAlgorithmName="SHA-512" workbookHashValue="HFI7YVYFUWiD4C7Spuyz5RmLqKrz+u7dnTPrlyxlvYG2oBiyJdpFP5R2cF9LgaVr77DmTHYy2ONd1xYvq5bAoA==" workbookSaltValue="FQdcMzvU9QpEId+SZvphJg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23" r:id="rId1"/>
    <sheet name="製品型番リスト (業務用ヒートポンプ給湯器)" sheetId="18" r:id="rId2"/>
    <sheet name="プルダウン" sheetId="19" state="hidden" r:id="rId3"/>
    <sheet name="基準値" sheetId="20" r:id="rId4"/>
    <sheet name="登録申請メールテンプレート" sheetId="21" r:id="rId5"/>
  </sheets>
  <externalReferences>
    <externalReference r:id="rId6"/>
    <externalReference r:id="rId7"/>
  </externalReferences>
  <definedNames>
    <definedName name="_" localSheetId="1">'製品型番リスト (業務用ヒートポンプ給湯器)'!#REF!</definedName>
    <definedName name="_" localSheetId="0">入力例!#REF!</definedName>
    <definedName name="_">#REF!</definedName>
    <definedName name="_xlnm._FilterDatabase" localSheetId="1" hidden="1">'製品型番リスト (業務用ヒートポンプ給湯器)'!$A$12:$Q$12</definedName>
    <definedName name="_xlnm._FilterDatabase" localSheetId="0" hidden="1">入力例!$A$12:$Q$12</definedName>
    <definedName name="_xlnm.Print_Area" localSheetId="3">基準値!$A$1:$J$14</definedName>
    <definedName name="_xlnm.Print_Area" localSheetId="1">'製品型番リスト (業務用ヒートポンプ給湯器)'!$A$1:$R$62</definedName>
    <definedName name="_xlnm.Print_Area" localSheetId="4">登録申請メールテンプレート!$A$1:$B$28</definedName>
    <definedName name="_xlnm.Print_Area" localSheetId="0">入力例!$A$1:$AB$62</definedName>
    <definedName name="_xlnm.Print_Titles" localSheetId="1">'製品型番リスト (業務用ヒートポンプ給湯器)'!$1:$11</definedName>
    <definedName name="_xlnm.Print_Titles" localSheetId="0">入力例!$1:$11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8" l="1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13" i="18"/>
  <c r="AA62" i="23" l="1"/>
  <c r="Y62" i="23"/>
  <c r="W62" i="23" a="1"/>
  <c r="W62" i="23" s="1"/>
  <c r="R62" i="23"/>
  <c r="N62" i="23"/>
  <c r="AB62" i="23" s="1"/>
  <c r="B62" i="23"/>
  <c r="E62" i="23" s="1"/>
  <c r="A62" i="23"/>
  <c r="AA61" i="23"/>
  <c r="W61" i="23"/>
  <c r="W61" i="23" a="1"/>
  <c r="R61" i="23"/>
  <c r="N61" i="23"/>
  <c r="AB61" i="23" s="1"/>
  <c r="E61" i="23"/>
  <c r="B61" i="23"/>
  <c r="D61" i="23" s="1"/>
  <c r="A61" i="23"/>
  <c r="AB60" i="23"/>
  <c r="AA60" i="23"/>
  <c r="W60" i="23" a="1"/>
  <c r="W60" i="23" s="1"/>
  <c r="R60" i="23"/>
  <c r="N60" i="23"/>
  <c r="D60" i="23"/>
  <c r="B60" i="23"/>
  <c r="E60" i="23" s="1"/>
  <c r="A60" i="23"/>
  <c r="AA59" i="23"/>
  <c r="W59" i="23" a="1"/>
  <c r="W59" i="23" s="1"/>
  <c r="Z59" i="23" s="1"/>
  <c r="R59" i="23"/>
  <c r="N59" i="23"/>
  <c r="AB59" i="23" s="1"/>
  <c r="B59" i="23"/>
  <c r="E59" i="23" s="1"/>
  <c r="A59" i="23"/>
  <c r="AB58" i="23"/>
  <c r="AA58" i="23"/>
  <c r="W58" i="23"/>
  <c r="W58" i="23" a="1"/>
  <c r="R58" i="23"/>
  <c r="N58" i="23"/>
  <c r="E58" i="23"/>
  <c r="D58" i="23"/>
  <c r="B58" i="23"/>
  <c r="A58" i="23"/>
  <c r="AB57" i="23"/>
  <c r="AA57" i="23"/>
  <c r="Z57" i="23"/>
  <c r="W57" i="23" a="1"/>
  <c r="W57" i="23" s="1"/>
  <c r="R57" i="23"/>
  <c r="N57" i="23"/>
  <c r="D57" i="23"/>
  <c r="B57" i="23"/>
  <c r="E57" i="23" s="1"/>
  <c r="A57" i="23"/>
  <c r="AA56" i="23"/>
  <c r="Z56" i="23"/>
  <c r="Y56" i="23"/>
  <c r="X56" i="23"/>
  <c r="W56" i="23"/>
  <c r="W56" i="23" a="1"/>
  <c r="R56" i="23"/>
  <c r="N56" i="23"/>
  <c r="AB56" i="23" s="1"/>
  <c r="B56" i="23"/>
  <c r="E56" i="23" s="1"/>
  <c r="A56" i="23"/>
  <c r="AB55" i="23"/>
  <c r="AA55" i="23"/>
  <c r="W55" i="23" a="1"/>
  <c r="W55" i="23" s="1"/>
  <c r="R55" i="23"/>
  <c r="N55" i="23"/>
  <c r="E55" i="23"/>
  <c r="D55" i="23"/>
  <c r="B55" i="23"/>
  <c r="A55" i="23"/>
  <c r="AB54" i="23"/>
  <c r="AA54" i="23"/>
  <c r="Z54" i="23"/>
  <c r="W54" i="23" a="1"/>
  <c r="W54" i="23" s="1"/>
  <c r="R54" i="23"/>
  <c r="N54" i="23"/>
  <c r="D54" i="23"/>
  <c r="B54" i="23"/>
  <c r="E54" i="23" s="1"/>
  <c r="A54" i="23"/>
  <c r="AA53" i="23"/>
  <c r="Z53" i="23"/>
  <c r="Y53" i="23"/>
  <c r="X53" i="23"/>
  <c r="W53" i="23"/>
  <c r="W53" i="23" a="1"/>
  <c r="R53" i="23"/>
  <c r="N53" i="23"/>
  <c r="AB53" i="23" s="1"/>
  <c r="B53" i="23"/>
  <c r="E53" i="23" s="1"/>
  <c r="A53" i="23"/>
  <c r="AA52" i="23"/>
  <c r="W52" i="23"/>
  <c r="W52" i="23" a="1"/>
  <c r="R52" i="23"/>
  <c r="N52" i="23"/>
  <c r="AB52" i="23" s="1"/>
  <c r="E52" i="23"/>
  <c r="D52" i="23"/>
  <c r="B52" i="23"/>
  <c r="A52" i="23"/>
  <c r="AB51" i="23"/>
  <c r="AA51" i="23"/>
  <c r="W51" i="23" a="1"/>
  <c r="W51" i="23" s="1"/>
  <c r="R51" i="23"/>
  <c r="N51" i="23"/>
  <c r="B51" i="23"/>
  <c r="E51" i="23" s="1"/>
  <c r="A51" i="23"/>
  <c r="AA50" i="23"/>
  <c r="Z50" i="23"/>
  <c r="Y50" i="23"/>
  <c r="X50" i="23"/>
  <c r="W50" i="23"/>
  <c r="W50" i="23" a="1"/>
  <c r="R50" i="23"/>
  <c r="N50" i="23"/>
  <c r="AB50" i="23" s="1"/>
  <c r="B50" i="23"/>
  <c r="E50" i="23" s="1"/>
  <c r="A50" i="23"/>
  <c r="AB49" i="23"/>
  <c r="AA49" i="23"/>
  <c r="W49" i="23"/>
  <c r="W49" i="23" a="1"/>
  <c r="R49" i="23"/>
  <c r="N49" i="23"/>
  <c r="E49" i="23"/>
  <c r="D49" i="23"/>
  <c r="B49" i="23"/>
  <c r="A49" i="23"/>
  <c r="AB48" i="23"/>
  <c r="AA48" i="23"/>
  <c r="Z48" i="23"/>
  <c r="W48" i="23" a="1"/>
  <c r="W48" i="23" s="1"/>
  <c r="R48" i="23"/>
  <c r="N48" i="23"/>
  <c r="D48" i="23"/>
  <c r="B48" i="23"/>
  <c r="E48" i="23" s="1"/>
  <c r="A48" i="23"/>
  <c r="AA47" i="23"/>
  <c r="Z47" i="23"/>
  <c r="Y47" i="23"/>
  <c r="X47" i="23"/>
  <c r="W47" i="23"/>
  <c r="W47" i="23" a="1"/>
  <c r="R47" i="23"/>
  <c r="N47" i="23"/>
  <c r="AB47" i="23" s="1"/>
  <c r="B47" i="23"/>
  <c r="E47" i="23" s="1"/>
  <c r="A47" i="23"/>
  <c r="AA46" i="23"/>
  <c r="W46" i="23" a="1"/>
  <c r="W46" i="23" s="1"/>
  <c r="R46" i="23"/>
  <c r="N46" i="23"/>
  <c r="AB46" i="23" s="1"/>
  <c r="E46" i="23"/>
  <c r="D46" i="23"/>
  <c r="B46" i="23"/>
  <c r="A46" i="23"/>
  <c r="AB45" i="23"/>
  <c r="AA45" i="23"/>
  <c r="Z45" i="23"/>
  <c r="W45" i="23" a="1"/>
  <c r="W45" i="23" s="1"/>
  <c r="R45" i="23"/>
  <c r="N45" i="23"/>
  <c r="D45" i="23"/>
  <c r="B45" i="23"/>
  <c r="E45" i="23" s="1"/>
  <c r="A45" i="23"/>
  <c r="AA44" i="23"/>
  <c r="Z44" i="23"/>
  <c r="Y44" i="23"/>
  <c r="X44" i="23"/>
  <c r="W44" i="23"/>
  <c r="W44" i="23" a="1"/>
  <c r="R44" i="23"/>
  <c r="N44" i="23"/>
  <c r="AB44" i="23" s="1"/>
  <c r="B44" i="23"/>
  <c r="E44" i="23" s="1"/>
  <c r="A44" i="23"/>
  <c r="AA43" i="23"/>
  <c r="W43" i="23"/>
  <c r="W43" i="23" a="1"/>
  <c r="R43" i="23"/>
  <c r="N43" i="23"/>
  <c r="AB43" i="23" s="1"/>
  <c r="E43" i="23"/>
  <c r="D43" i="23"/>
  <c r="B43" i="23"/>
  <c r="A43" i="23"/>
  <c r="AB42" i="23"/>
  <c r="AA42" i="23"/>
  <c r="W42" i="23" a="1"/>
  <c r="W42" i="23" s="1"/>
  <c r="R42" i="23"/>
  <c r="N42" i="23"/>
  <c r="B42" i="23"/>
  <c r="E42" i="23" s="1"/>
  <c r="A42" i="23"/>
  <c r="AA41" i="23"/>
  <c r="Z41" i="23"/>
  <c r="Y41" i="23"/>
  <c r="X41" i="23"/>
  <c r="W41" i="23"/>
  <c r="W41" i="23" a="1"/>
  <c r="R41" i="23"/>
  <c r="N41" i="23"/>
  <c r="AB41" i="23" s="1"/>
  <c r="B41" i="23"/>
  <c r="E41" i="23" s="1"/>
  <c r="A41" i="23"/>
  <c r="AB40" i="23"/>
  <c r="AA40" i="23"/>
  <c r="W40" i="23"/>
  <c r="W40" i="23" a="1"/>
  <c r="R40" i="23"/>
  <c r="N40" i="23"/>
  <c r="E40" i="23"/>
  <c r="D40" i="23"/>
  <c r="B40" i="23"/>
  <c r="A40" i="23"/>
  <c r="AB39" i="23"/>
  <c r="AA39" i="23"/>
  <c r="Z39" i="23"/>
  <c r="W39" i="23" a="1"/>
  <c r="W39" i="23" s="1"/>
  <c r="R39" i="23"/>
  <c r="N39" i="23"/>
  <c r="D39" i="23"/>
  <c r="B39" i="23"/>
  <c r="E39" i="23" s="1"/>
  <c r="A39" i="23"/>
  <c r="AA38" i="23"/>
  <c r="Z38" i="23"/>
  <c r="Y38" i="23"/>
  <c r="X38" i="23"/>
  <c r="W38" i="23"/>
  <c r="W38" i="23" a="1"/>
  <c r="R38" i="23"/>
  <c r="N38" i="23"/>
  <c r="AB38" i="23" s="1"/>
  <c r="B38" i="23"/>
  <c r="E38" i="23" s="1"/>
  <c r="A38" i="23"/>
  <c r="AA37" i="23"/>
  <c r="W37" i="23" a="1"/>
  <c r="W37" i="23" s="1"/>
  <c r="R37" i="23"/>
  <c r="N37" i="23"/>
  <c r="AB37" i="23" s="1"/>
  <c r="E37" i="23"/>
  <c r="D37" i="23"/>
  <c r="B37" i="23"/>
  <c r="A37" i="23"/>
  <c r="AB36" i="23"/>
  <c r="AA36" i="23"/>
  <c r="Z36" i="23"/>
  <c r="W36" i="23" a="1"/>
  <c r="W36" i="23" s="1"/>
  <c r="R36" i="23"/>
  <c r="N36" i="23"/>
  <c r="D36" i="23"/>
  <c r="B36" i="23"/>
  <c r="E36" i="23" s="1"/>
  <c r="A36" i="23"/>
  <c r="AA35" i="23"/>
  <c r="Z35" i="23"/>
  <c r="Y35" i="23"/>
  <c r="X35" i="23"/>
  <c r="W35" i="23"/>
  <c r="W35" i="23" a="1"/>
  <c r="R35" i="23"/>
  <c r="N35" i="23"/>
  <c r="AB35" i="23" s="1"/>
  <c r="B35" i="23"/>
  <c r="E35" i="23" s="1"/>
  <c r="A35" i="23"/>
  <c r="AA34" i="23"/>
  <c r="W34" i="23"/>
  <c r="X34" i="23" s="1"/>
  <c r="W34" i="23" a="1"/>
  <c r="R34" i="23"/>
  <c r="N34" i="23"/>
  <c r="AB34" i="23" s="1"/>
  <c r="E34" i="23"/>
  <c r="D34" i="23"/>
  <c r="B34" i="23"/>
  <c r="A34" i="23"/>
  <c r="AB33" i="23"/>
  <c r="AA33" i="23"/>
  <c r="W33" i="23" a="1"/>
  <c r="W33" i="23" s="1"/>
  <c r="R33" i="23"/>
  <c r="N33" i="23"/>
  <c r="B33" i="23"/>
  <c r="E33" i="23" s="1"/>
  <c r="A33" i="23"/>
  <c r="AA32" i="23"/>
  <c r="Z32" i="23"/>
  <c r="Y32" i="23"/>
  <c r="X32" i="23"/>
  <c r="W32" i="23"/>
  <c r="W32" i="23" a="1"/>
  <c r="R32" i="23"/>
  <c r="N32" i="23"/>
  <c r="AB32" i="23" s="1"/>
  <c r="B32" i="23"/>
  <c r="A32" i="23"/>
  <c r="AA31" i="23"/>
  <c r="W31" i="23" a="1"/>
  <c r="W31" i="23" s="1"/>
  <c r="R31" i="23"/>
  <c r="N31" i="23"/>
  <c r="AB31" i="23" s="1"/>
  <c r="E31" i="23"/>
  <c r="D31" i="23"/>
  <c r="B31" i="23"/>
  <c r="A31" i="23"/>
  <c r="AB30" i="23"/>
  <c r="AA30" i="23"/>
  <c r="W30" i="23" a="1"/>
  <c r="W30" i="23" s="1"/>
  <c r="Z30" i="23" s="1"/>
  <c r="R30" i="23"/>
  <c r="N30" i="23"/>
  <c r="B30" i="23"/>
  <c r="E30" i="23" s="1"/>
  <c r="A30" i="23"/>
  <c r="AA29" i="23"/>
  <c r="Z29" i="23"/>
  <c r="Y29" i="23"/>
  <c r="X29" i="23"/>
  <c r="W29" i="23"/>
  <c r="W29" i="23" a="1"/>
  <c r="R29" i="23"/>
  <c r="N29" i="23"/>
  <c r="AB29" i="23" s="1"/>
  <c r="B29" i="23"/>
  <c r="A29" i="23"/>
  <c r="AA28" i="23"/>
  <c r="W28" i="23" a="1"/>
  <c r="W28" i="23" s="1"/>
  <c r="R28" i="23"/>
  <c r="N28" i="23"/>
  <c r="AB28" i="23" s="1"/>
  <c r="E28" i="23"/>
  <c r="D28" i="23"/>
  <c r="B28" i="23"/>
  <c r="A28" i="23"/>
  <c r="AB27" i="23"/>
  <c r="AA27" i="23"/>
  <c r="Z27" i="23"/>
  <c r="W27" i="23" a="1"/>
  <c r="W27" i="23" s="1"/>
  <c r="R27" i="23"/>
  <c r="N27" i="23"/>
  <c r="B27" i="23"/>
  <c r="E27" i="23" s="1"/>
  <c r="A27" i="23"/>
  <c r="AA26" i="23"/>
  <c r="Z26" i="23"/>
  <c r="Y26" i="23"/>
  <c r="X26" i="23"/>
  <c r="W26" i="23"/>
  <c r="W26" i="23" a="1"/>
  <c r="R26" i="23"/>
  <c r="N26" i="23"/>
  <c r="AB26" i="23" s="1"/>
  <c r="B26" i="23"/>
  <c r="A26" i="23"/>
  <c r="AA25" i="23"/>
  <c r="W25" i="23" a="1"/>
  <c r="W25" i="23" s="1"/>
  <c r="R25" i="23"/>
  <c r="N25" i="23"/>
  <c r="AB25" i="23" s="1"/>
  <c r="E25" i="23"/>
  <c r="D25" i="23"/>
  <c r="B25" i="23"/>
  <c r="A25" i="23"/>
  <c r="AB24" i="23"/>
  <c r="AA24" i="23"/>
  <c r="Z24" i="23"/>
  <c r="W24" i="23" a="1"/>
  <c r="W24" i="23" s="1"/>
  <c r="R24" i="23"/>
  <c r="N24" i="23"/>
  <c r="E24" i="23"/>
  <c r="D24" i="23"/>
  <c r="B24" i="23"/>
  <c r="A24" i="23"/>
  <c r="AA23" i="23"/>
  <c r="Z23" i="23"/>
  <c r="Y23" i="23"/>
  <c r="X23" i="23"/>
  <c r="W23" i="23"/>
  <c r="W23" i="23" a="1"/>
  <c r="R23" i="23"/>
  <c r="N23" i="23"/>
  <c r="AB23" i="23" s="1"/>
  <c r="B23" i="23"/>
  <c r="A23" i="23"/>
  <c r="AA22" i="23"/>
  <c r="X22" i="23"/>
  <c r="W22" i="23"/>
  <c r="W22" i="23" a="1"/>
  <c r="R22" i="23"/>
  <c r="N22" i="23"/>
  <c r="AB22" i="23" s="1"/>
  <c r="E22" i="23"/>
  <c r="D22" i="23"/>
  <c r="B22" i="23"/>
  <c r="A22" i="23"/>
  <c r="AB21" i="23"/>
  <c r="AA21" i="23"/>
  <c r="W21" i="23" a="1"/>
  <c r="W21" i="23" s="1"/>
  <c r="Z21" i="23" s="1"/>
  <c r="R21" i="23"/>
  <c r="N21" i="23"/>
  <c r="E21" i="23"/>
  <c r="D21" i="23"/>
  <c r="B21" i="23"/>
  <c r="A21" i="23"/>
  <c r="AA20" i="23"/>
  <c r="Z20" i="23"/>
  <c r="Y20" i="23"/>
  <c r="X20" i="23"/>
  <c r="W20" i="23"/>
  <c r="W20" i="23" a="1"/>
  <c r="R20" i="23"/>
  <c r="N20" i="23"/>
  <c r="AB20" i="23" s="1"/>
  <c r="B20" i="23"/>
  <c r="A20" i="23"/>
  <c r="AA19" i="23"/>
  <c r="W19" i="23"/>
  <c r="X19" i="23" s="1"/>
  <c r="W19" i="23" a="1"/>
  <c r="R19" i="23"/>
  <c r="N19" i="23"/>
  <c r="AB19" i="23" s="1"/>
  <c r="E19" i="23"/>
  <c r="D19" i="23"/>
  <c r="B19" i="23"/>
  <c r="A19" i="23"/>
  <c r="AB18" i="23"/>
  <c r="AA18" i="23"/>
  <c r="W18" i="23" a="1"/>
  <c r="W18" i="23" s="1"/>
  <c r="R18" i="23"/>
  <c r="N18" i="23"/>
  <c r="B18" i="23"/>
  <c r="D18" i="23" s="1"/>
  <c r="A18" i="23"/>
  <c r="AA17" i="23"/>
  <c r="Z17" i="23"/>
  <c r="Y17" i="23"/>
  <c r="X17" i="23"/>
  <c r="W17" i="23"/>
  <c r="W17" i="23" a="1"/>
  <c r="R17" i="23"/>
  <c r="N17" i="23"/>
  <c r="AB17" i="23" s="1"/>
  <c r="B17" i="23"/>
  <c r="A17" i="23"/>
  <c r="AA16" i="23"/>
  <c r="W16" i="23" a="1"/>
  <c r="W16" i="23" s="1"/>
  <c r="R16" i="23"/>
  <c r="N16" i="23"/>
  <c r="AB16" i="23" s="1"/>
  <c r="E16" i="23"/>
  <c r="D16" i="23"/>
  <c r="B16" i="23"/>
  <c r="A16" i="23"/>
  <c r="AB15" i="23"/>
  <c r="AA15" i="23"/>
  <c r="W15" i="23" a="1"/>
  <c r="W15" i="23" s="1"/>
  <c r="X15" i="23" s="1"/>
  <c r="R15" i="23"/>
  <c r="N15" i="23"/>
  <c r="E15" i="23"/>
  <c r="D15" i="23"/>
  <c r="B15" i="23"/>
  <c r="A15" i="23"/>
  <c r="AA14" i="23"/>
  <c r="Z14" i="23"/>
  <c r="Y14" i="23"/>
  <c r="X14" i="23"/>
  <c r="W14" i="23"/>
  <c r="W14" i="23" a="1"/>
  <c r="R14" i="23"/>
  <c r="N14" i="23"/>
  <c r="AB14" i="23" s="1"/>
  <c r="B14" i="23"/>
  <c r="E14" i="23" s="1"/>
  <c r="A14" i="23"/>
  <c r="AA13" i="23"/>
  <c r="W13" i="23" a="1"/>
  <c r="W13" i="23" s="1"/>
  <c r="R13" i="23"/>
  <c r="N13" i="23"/>
  <c r="AB13" i="23" s="1"/>
  <c r="B13" i="23"/>
  <c r="E13" i="23" s="1"/>
  <c r="A13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C6" i="23"/>
  <c r="B6" i="23"/>
  <c r="G4" i="23"/>
  <c r="W64" i="23" l="1"/>
  <c r="Z13" i="23"/>
  <c r="Y13" i="23"/>
  <c r="X13" i="23"/>
  <c r="X55" i="23"/>
  <c r="Z55" i="23"/>
  <c r="Y55" i="23"/>
  <c r="AB64" i="23"/>
  <c r="Z16" i="23"/>
  <c r="Y16" i="23"/>
  <c r="X16" i="23"/>
  <c r="Z28" i="23"/>
  <c r="Y28" i="23"/>
  <c r="X28" i="23"/>
  <c r="X37" i="23"/>
  <c r="Z37" i="23"/>
  <c r="Y37" i="23"/>
  <c r="Z31" i="23"/>
  <c r="Y31" i="23"/>
  <c r="X31" i="23"/>
  <c r="Z25" i="23"/>
  <c r="Y25" i="23"/>
  <c r="X25" i="23"/>
  <c r="X46" i="23"/>
  <c r="Z46" i="23"/>
  <c r="Y46" i="23"/>
  <c r="Y15" i="23"/>
  <c r="D33" i="23"/>
  <c r="Z15" i="23"/>
  <c r="E26" i="23"/>
  <c r="D26" i="23"/>
  <c r="D30" i="23"/>
  <c r="Y42" i="23"/>
  <c r="X42" i="23"/>
  <c r="Y51" i="23"/>
  <c r="X51" i="23"/>
  <c r="D14" i="23"/>
  <c r="E23" i="23"/>
  <c r="D23" i="23"/>
  <c r="D27" i="23"/>
  <c r="Y27" i="23"/>
  <c r="X27" i="23"/>
  <c r="D42" i="23"/>
  <c r="Z42" i="23"/>
  <c r="D51" i="23"/>
  <c r="Z51" i="23"/>
  <c r="Y59" i="23"/>
  <c r="X61" i="23"/>
  <c r="Z61" i="23"/>
  <c r="Y61" i="23"/>
  <c r="Y18" i="23"/>
  <c r="X18" i="23"/>
  <c r="D13" i="23"/>
  <c r="E18" i="23"/>
  <c r="Z18" i="23"/>
  <c r="Y33" i="23"/>
  <c r="X33" i="23"/>
  <c r="E20" i="23"/>
  <c r="D20" i="23"/>
  <c r="Z22" i="23"/>
  <c r="Y22" i="23"/>
  <c r="Y24" i="23"/>
  <c r="X24" i="23"/>
  <c r="Y36" i="23"/>
  <c r="X36" i="23"/>
  <c r="Y45" i="23"/>
  <c r="X45" i="23"/>
  <c r="Y54" i="23"/>
  <c r="X54" i="23"/>
  <c r="Z62" i="23"/>
  <c r="X62" i="23"/>
  <c r="Z19" i="23"/>
  <c r="Y19" i="23"/>
  <c r="X40" i="23"/>
  <c r="Z40" i="23"/>
  <c r="Y40" i="23"/>
  <c r="X49" i="23"/>
  <c r="Z49" i="23"/>
  <c r="Y49" i="23"/>
  <c r="X58" i="23"/>
  <c r="Z58" i="23"/>
  <c r="Y58" i="23"/>
  <c r="E32" i="23"/>
  <c r="D32" i="23"/>
  <c r="Z34" i="23"/>
  <c r="Y34" i="23"/>
  <c r="Y39" i="23"/>
  <c r="X39" i="23"/>
  <c r="Y48" i="23"/>
  <c r="X48" i="23"/>
  <c r="Y57" i="23"/>
  <c r="X57" i="23"/>
  <c r="Z60" i="23"/>
  <c r="Y60" i="23"/>
  <c r="X60" i="23"/>
  <c r="Y21" i="23"/>
  <c r="X21" i="23"/>
  <c r="X43" i="23"/>
  <c r="Z43" i="23"/>
  <c r="Y43" i="23"/>
  <c r="X52" i="23"/>
  <c r="Z52" i="23"/>
  <c r="Y52" i="23"/>
  <c r="AA64" i="23"/>
  <c r="E17" i="23"/>
  <c r="D17" i="23"/>
  <c r="E29" i="23"/>
  <c r="D29" i="23"/>
  <c r="Y30" i="23"/>
  <c r="X30" i="23"/>
  <c r="Z33" i="23"/>
  <c r="X59" i="23"/>
  <c r="D35" i="23"/>
  <c r="D38" i="23"/>
  <c r="D41" i="23"/>
  <c r="D44" i="23"/>
  <c r="D47" i="23"/>
  <c r="D50" i="23"/>
  <c r="D53" i="23"/>
  <c r="D56" i="23"/>
  <c r="D59" i="23"/>
  <c r="D62" i="23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X64" i="23" l="1"/>
  <c r="Y64" i="23"/>
  <c r="Z64" i="23"/>
  <c r="W14" i="18" a="1"/>
  <c r="W14" i="18" s="1"/>
  <c r="W15" i="18" a="1"/>
  <c r="W15" i="18" s="1"/>
  <c r="W16" i="18" a="1"/>
  <c r="W16" i="18" s="1"/>
  <c r="W17" i="18" a="1"/>
  <c r="W17" i="18"/>
  <c r="W18" i="18" a="1"/>
  <c r="W18" i="18" s="1"/>
  <c r="W19" i="18" a="1"/>
  <c r="W19" i="18"/>
  <c r="W20" i="18" a="1"/>
  <c r="W20" i="18"/>
  <c r="W21" i="18" a="1"/>
  <c r="W21" i="18" s="1"/>
  <c r="W22" i="18" a="1"/>
  <c r="W22" i="18"/>
  <c r="W23" i="18" a="1"/>
  <c r="W23" i="18"/>
  <c r="W24" i="18" a="1"/>
  <c r="W24" i="18" s="1"/>
  <c r="W25" i="18" a="1"/>
  <c r="W25" i="18"/>
  <c r="W26" i="18" a="1"/>
  <c r="W26" i="18"/>
  <c r="W27" i="18" a="1"/>
  <c r="W27" i="18" s="1"/>
  <c r="W28" i="18" a="1"/>
  <c r="W28" i="18"/>
  <c r="W29" i="18" a="1"/>
  <c r="W29" i="18"/>
  <c r="W30" i="18" a="1"/>
  <c r="W30" i="18" s="1"/>
  <c r="W31" i="18" a="1"/>
  <c r="W31" i="18"/>
  <c r="W32" i="18" a="1"/>
  <c r="W32" i="18"/>
  <c r="W33" i="18" a="1"/>
  <c r="W33" i="18" s="1"/>
  <c r="W34" i="18" a="1"/>
  <c r="W34" i="18"/>
  <c r="W35" i="18" a="1"/>
  <c r="W35" i="18"/>
  <c r="W36" i="18" a="1"/>
  <c r="W36" i="18" s="1"/>
  <c r="W37" i="18" a="1"/>
  <c r="W37" i="18"/>
  <c r="W38" i="18" a="1"/>
  <c r="W38" i="18"/>
  <c r="W39" i="18" a="1"/>
  <c r="W39" i="18" s="1"/>
  <c r="W40" i="18" a="1"/>
  <c r="W40" i="18"/>
  <c r="W41" i="18" a="1"/>
  <c r="W41" i="18"/>
  <c r="W42" i="18" a="1"/>
  <c r="W42" i="18" s="1"/>
  <c r="W43" i="18" a="1"/>
  <c r="W43" i="18"/>
  <c r="W44" i="18" a="1"/>
  <c r="W44" i="18"/>
  <c r="W45" i="18" a="1"/>
  <c r="W45" i="18" s="1"/>
  <c r="W46" i="18" a="1"/>
  <c r="W46" i="18"/>
  <c r="W47" i="18" a="1"/>
  <c r="W47" i="18"/>
  <c r="W48" i="18" a="1"/>
  <c r="W48" i="18" s="1"/>
  <c r="W49" i="18" a="1"/>
  <c r="W49" i="18"/>
  <c r="W50" i="18" a="1"/>
  <c r="W50" i="18"/>
  <c r="W51" i="18" a="1"/>
  <c r="W51" i="18" s="1"/>
  <c r="W52" i="18" a="1"/>
  <c r="W52" i="18"/>
  <c r="W53" i="18" a="1"/>
  <c r="W53" i="18"/>
  <c r="W54" i="18" a="1"/>
  <c r="W54" i="18" s="1"/>
  <c r="W55" i="18" a="1"/>
  <c r="W55" i="18"/>
  <c r="W56" i="18" a="1"/>
  <c r="W56" i="18"/>
  <c r="W57" i="18" a="1"/>
  <c r="W57" i="18" s="1"/>
  <c r="W58" i="18" a="1"/>
  <c r="W58" i="18"/>
  <c r="W59" i="18" a="1"/>
  <c r="W59" i="18"/>
  <c r="W60" i="18" a="1"/>
  <c r="W60" i="18" s="1"/>
  <c r="W61" i="18" a="1"/>
  <c r="W61" i="18"/>
  <c r="W62" i="18" a="1"/>
  <c r="W62" i="18"/>
  <c r="W13" i="18" a="1"/>
  <c r="W13" i="18" s="1"/>
  <c r="Z65" i="23" l="1"/>
  <c r="Y16" i="18"/>
  <c r="Z16" i="18"/>
  <c r="X16" i="18"/>
  <c r="X15" i="18"/>
  <c r="Z15" i="18"/>
  <c r="W64" i="18"/>
  <c r="X14" i="18"/>
  <c r="Z14" i="18"/>
  <c r="Z13" i="18"/>
  <c r="X13" i="18"/>
  <c r="Y13" i="18"/>
  <c r="Y14" i="18"/>
  <c r="Y15" i="18"/>
  <c r="G4" i="18"/>
  <c r="T62" i="23" l="1"/>
  <c r="T59" i="23"/>
  <c r="T56" i="23"/>
  <c r="T53" i="23"/>
  <c r="T50" i="23"/>
  <c r="T47" i="23"/>
  <c r="T44" i="23"/>
  <c r="T41" i="23"/>
  <c r="T38" i="23"/>
  <c r="T35" i="23"/>
  <c r="U61" i="23"/>
  <c r="S60" i="23"/>
  <c r="U58" i="23"/>
  <c r="S57" i="23"/>
  <c r="U55" i="23"/>
  <c r="S54" i="23"/>
  <c r="U52" i="23"/>
  <c r="S51" i="23"/>
  <c r="U49" i="23"/>
  <c r="S48" i="23"/>
  <c r="U46" i="23"/>
  <c r="S45" i="23"/>
  <c r="U43" i="23"/>
  <c r="S42" i="23"/>
  <c r="U40" i="23"/>
  <c r="S39" i="23"/>
  <c r="U37" i="23"/>
  <c r="S36" i="23"/>
  <c r="U34" i="23"/>
  <c r="S33" i="23"/>
  <c r="U31" i="23"/>
  <c r="S30" i="23"/>
  <c r="U28" i="23"/>
  <c r="S27" i="23"/>
  <c r="U25" i="23"/>
  <c r="S24" i="23"/>
  <c r="U22" i="23"/>
  <c r="S21" i="23"/>
  <c r="U19" i="23"/>
  <c r="S18" i="23"/>
  <c r="U16" i="23"/>
  <c r="T61" i="23"/>
  <c r="T58" i="23"/>
  <c r="T55" i="23"/>
  <c r="T52" i="23"/>
  <c r="T49" i="23"/>
  <c r="T46" i="23"/>
  <c r="T43" i="23"/>
  <c r="T40" i="23"/>
  <c r="T37" i="23"/>
  <c r="T34" i="23"/>
  <c r="T31" i="23"/>
  <c r="T28" i="23"/>
  <c r="T25" i="23"/>
  <c r="T22" i="23"/>
  <c r="T19" i="23"/>
  <c r="T16" i="23"/>
  <c r="T13" i="23"/>
  <c r="U62" i="23"/>
  <c r="S61" i="23"/>
  <c r="U59" i="23"/>
  <c r="S58" i="23"/>
  <c r="U56" i="23"/>
  <c r="S55" i="23"/>
  <c r="U53" i="23"/>
  <c r="S52" i="23"/>
  <c r="U50" i="23"/>
  <c r="S49" i="23"/>
  <c r="U47" i="23"/>
  <c r="S46" i="23"/>
  <c r="U44" i="23"/>
  <c r="S43" i="23"/>
  <c r="U41" i="23"/>
  <c r="S40" i="23"/>
  <c r="U38" i="23"/>
  <c r="S37" i="23"/>
  <c r="U35" i="23"/>
  <c r="S34" i="23"/>
  <c r="U32" i="23"/>
  <c r="S31" i="23"/>
  <c r="U29" i="23"/>
  <c r="S28" i="23"/>
  <c r="U26" i="23"/>
  <c r="S25" i="23"/>
  <c r="U23" i="23"/>
  <c r="S22" i="23"/>
  <c r="U20" i="23"/>
  <c r="S19" i="23"/>
  <c r="U17" i="23"/>
  <c r="S16" i="23"/>
  <c r="T54" i="23"/>
  <c r="S53" i="23"/>
  <c r="S35" i="23"/>
  <c r="S17" i="23"/>
  <c r="S14" i="23"/>
  <c r="U13" i="23"/>
  <c r="U18" i="23"/>
  <c r="U15" i="23"/>
  <c r="U51" i="23"/>
  <c r="U42" i="23"/>
  <c r="S13" i="23"/>
  <c r="S59" i="23"/>
  <c r="T51" i="23"/>
  <c r="S50" i="23"/>
  <c r="T42" i="23"/>
  <c r="S41" i="23"/>
  <c r="U33" i="23"/>
  <c r="T30" i="23"/>
  <c r="T26" i="23"/>
  <c r="U60" i="23"/>
  <c r="U57" i="23"/>
  <c r="U48" i="23"/>
  <c r="U39" i="23"/>
  <c r="T33" i="23"/>
  <c r="T29" i="23"/>
  <c r="S26" i="23"/>
  <c r="T60" i="23"/>
  <c r="T57" i="23"/>
  <c r="S56" i="23"/>
  <c r="T48" i="23"/>
  <c r="S47" i="23"/>
  <c r="T39" i="23"/>
  <c r="S38" i="23"/>
  <c r="T32" i="23"/>
  <c r="S29" i="23"/>
  <c r="U21" i="23"/>
  <c r="T18" i="23"/>
  <c r="T15" i="23"/>
  <c r="U14" i="23"/>
  <c r="T27" i="23"/>
  <c r="T23" i="23"/>
  <c r="S20" i="23"/>
  <c r="S23" i="23"/>
  <c r="S62" i="23"/>
  <c r="U54" i="23"/>
  <c r="U45" i="23"/>
  <c r="U36" i="23"/>
  <c r="S32" i="23"/>
  <c r="U24" i="23"/>
  <c r="T21" i="23"/>
  <c r="T17" i="23"/>
  <c r="S15" i="23"/>
  <c r="T45" i="23"/>
  <c r="S44" i="23"/>
  <c r="T36" i="23"/>
  <c r="U27" i="23"/>
  <c r="T24" i="23"/>
  <c r="T20" i="23"/>
  <c r="U30" i="23"/>
  <c r="T14" i="23"/>
  <c r="X64" i="18"/>
  <c r="Z64" i="18"/>
  <c r="Y64" i="18"/>
  <c r="H6" i="18"/>
  <c r="I6" i="18"/>
  <c r="J6" i="18"/>
  <c r="Z65" i="18" l="1"/>
  <c r="K6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13" i="18"/>
  <c r="B14" i="18" l="1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S6" i="18" l="1"/>
  <c r="R6" i="18"/>
  <c r="L6" i="18" l="1"/>
  <c r="M6" i="18"/>
  <c r="N6" i="18"/>
  <c r="O6" i="18"/>
  <c r="P6" i="18"/>
  <c r="Q6" i="18"/>
  <c r="G6" i="18"/>
  <c r="F6" i="18"/>
  <c r="C6" i="18"/>
  <c r="B6" i="18"/>
  <c r="AB16" i="18" l="1"/>
  <c r="AB28" i="18"/>
  <c r="AB29" i="18"/>
  <c r="AB40" i="18"/>
  <c r="AB46" i="18"/>
  <c r="AB52" i="18"/>
  <c r="AB53" i="18"/>
  <c r="AB14" i="18"/>
  <c r="AB15" i="18"/>
  <c r="AB17" i="18"/>
  <c r="AB18" i="18"/>
  <c r="AB19" i="18"/>
  <c r="AB20" i="18"/>
  <c r="AB21" i="18"/>
  <c r="AB22" i="18"/>
  <c r="AB23" i="18"/>
  <c r="AB24" i="18"/>
  <c r="AB25" i="18"/>
  <c r="AB26" i="18"/>
  <c r="AB27" i="18"/>
  <c r="AB30" i="18"/>
  <c r="AB31" i="18"/>
  <c r="AB32" i="18"/>
  <c r="AB33" i="18"/>
  <c r="AB34" i="18"/>
  <c r="AB35" i="18"/>
  <c r="AB36" i="18"/>
  <c r="AB37" i="18"/>
  <c r="AB38" i="18"/>
  <c r="AB39" i="18"/>
  <c r="AB41" i="18"/>
  <c r="AB42" i="18"/>
  <c r="AB43" i="18"/>
  <c r="AB44" i="18"/>
  <c r="AB45" i="18"/>
  <c r="AB47" i="18"/>
  <c r="AB48" i="18"/>
  <c r="AB49" i="18"/>
  <c r="AB50" i="18"/>
  <c r="AB51" i="18"/>
  <c r="AB54" i="18"/>
  <c r="AB55" i="18"/>
  <c r="AB56" i="18"/>
  <c r="AB57" i="18"/>
  <c r="AB58" i="18"/>
  <c r="AB59" i="18"/>
  <c r="AB60" i="18"/>
  <c r="AB61" i="18"/>
  <c r="AB62" i="18"/>
  <c r="AB13" i="18"/>
  <c r="AB64" i="18" l="1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13" i="18"/>
  <c r="AA62" i="18" l="1"/>
  <c r="E62" i="18"/>
  <c r="D62" i="18"/>
  <c r="AA61" i="18"/>
  <c r="E61" i="18"/>
  <c r="D61" i="18"/>
  <c r="AA60" i="18"/>
  <c r="E60" i="18"/>
  <c r="D60" i="18"/>
  <c r="AA59" i="18"/>
  <c r="E59" i="18"/>
  <c r="D59" i="18"/>
  <c r="AA58" i="18"/>
  <c r="E58" i="18"/>
  <c r="D58" i="18"/>
  <c r="AA57" i="18"/>
  <c r="E57" i="18"/>
  <c r="D57" i="18"/>
  <c r="AA56" i="18"/>
  <c r="E56" i="18"/>
  <c r="D56" i="18"/>
  <c r="AA55" i="18"/>
  <c r="E55" i="18"/>
  <c r="D55" i="18"/>
  <c r="AA54" i="18"/>
  <c r="E54" i="18"/>
  <c r="D54" i="18"/>
  <c r="AA53" i="18"/>
  <c r="E53" i="18"/>
  <c r="D53" i="18"/>
  <c r="AA52" i="18"/>
  <c r="E52" i="18"/>
  <c r="D52" i="18"/>
  <c r="AA51" i="18"/>
  <c r="E51" i="18"/>
  <c r="D51" i="18"/>
  <c r="AA50" i="18"/>
  <c r="E50" i="18"/>
  <c r="D50" i="18"/>
  <c r="AA49" i="18"/>
  <c r="E49" i="18"/>
  <c r="D49" i="18"/>
  <c r="AA48" i="18"/>
  <c r="E48" i="18"/>
  <c r="D48" i="18"/>
  <c r="AA47" i="18"/>
  <c r="E47" i="18"/>
  <c r="D47" i="18"/>
  <c r="AA46" i="18"/>
  <c r="E46" i="18"/>
  <c r="D46" i="18"/>
  <c r="AA45" i="18"/>
  <c r="E45" i="18"/>
  <c r="D45" i="18"/>
  <c r="AA44" i="18"/>
  <c r="E44" i="18"/>
  <c r="D44" i="18"/>
  <c r="AA43" i="18"/>
  <c r="E43" i="18"/>
  <c r="D43" i="18"/>
  <c r="AA42" i="18"/>
  <c r="E42" i="18"/>
  <c r="D42" i="18"/>
  <c r="AA41" i="18"/>
  <c r="E41" i="18"/>
  <c r="D41" i="18"/>
  <c r="AA40" i="18"/>
  <c r="E40" i="18"/>
  <c r="D40" i="18"/>
  <c r="AA39" i="18"/>
  <c r="E39" i="18"/>
  <c r="D39" i="18"/>
  <c r="AA38" i="18"/>
  <c r="E38" i="18"/>
  <c r="D38" i="18"/>
  <c r="AA37" i="18"/>
  <c r="E37" i="18"/>
  <c r="D37" i="18"/>
  <c r="AA36" i="18"/>
  <c r="E36" i="18"/>
  <c r="D36" i="18"/>
  <c r="AA35" i="18"/>
  <c r="E35" i="18"/>
  <c r="D35" i="18"/>
  <c r="AA34" i="18"/>
  <c r="E34" i="18"/>
  <c r="D34" i="18"/>
  <c r="AA33" i="18"/>
  <c r="E33" i="18"/>
  <c r="D33" i="18"/>
  <c r="AA32" i="18"/>
  <c r="E32" i="18"/>
  <c r="D32" i="18"/>
  <c r="AA31" i="18"/>
  <c r="E31" i="18"/>
  <c r="D31" i="18"/>
  <c r="AA30" i="18"/>
  <c r="E30" i="18"/>
  <c r="D30" i="18"/>
  <c r="AA29" i="18"/>
  <c r="E29" i="18"/>
  <c r="D29" i="18"/>
  <c r="AA28" i="18"/>
  <c r="E28" i="18"/>
  <c r="D28" i="18"/>
  <c r="AA27" i="18"/>
  <c r="E27" i="18"/>
  <c r="D27" i="18"/>
  <c r="AA26" i="18"/>
  <c r="E26" i="18"/>
  <c r="D26" i="18"/>
  <c r="AA25" i="18"/>
  <c r="E25" i="18"/>
  <c r="D25" i="18"/>
  <c r="AA24" i="18"/>
  <c r="E24" i="18"/>
  <c r="D24" i="18"/>
  <c r="AA23" i="18"/>
  <c r="E23" i="18"/>
  <c r="D23" i="18"/>
  <c r="AA22" i="18"/>
  <c r="E22" i="18"/>
  <c r="D22" i="18"/>
  <c r="AA21" i="18"/>
  <c r="E21" i="18"/>
  <c r="D21" i="18"/>
  <c r="AA20" i="18"/>
  <c r="E20" i="18"/>
  <c r="D20" i="18"/>
  <c r="AA19" i="18"/>
  <c r="E19" i="18"/>
  <c r="D19" i="18"/>
  <c r="AA18" i="18"/>
  <c r="E18" i="18"/>
  <c r="D18" i="18"/>
  <c r="AA17" i="18"/>
  <c r="E17" i="18"/>
  <c r="D17" i="18"/>
  <c r="AA16" i="18"/>
  <c r="E16" i="18"/>
  <c r="D16" i="18"/>
  <c r="AA15" i="18"/>
  <c r="E15" i="18"/>
  <c r="D15" i="18"/>
  <c r="AA14" i="18"/>
  <c r="E14" i="18"/>
  <c r="D14" i="18"/>
  <c r="AA13" i="18"/>
  <c r="AA64" i="18" l="1"/>
  <c r="AK63" i="18"/>
  <c r="AL63" i="18"/>
  <c r="D13" i="18" l="1"/>
  <c r="E13" i="18"/>
  <c r="AJ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<sst xmlns="http://schemas.openxmlformats.org/spreadsheetml/2006/main" count="212" uniqueCount="88">
  <si>
    <t>製品名</t>
    <rPh sb="0" eb="3">
      <t>セイヒンメイ</t>
    </rPh>
    <phoneticPr fontId="18"/>
  </si>
  <si>
    <t>備考</t>
    <rPh sb="0" eb="2">
      <t>ビコウ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</si>
  <si>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</si>
  <si>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</si>
  <si>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</si>
  <si>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</si>
  <si>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</si>
  <si>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</si>
  <si>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</si>
  <si>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</si>
  <si>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</si>
  <si>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</si>
  <si>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</si>
  <si>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</si>
  <si>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</si>
  <si>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</si>
  <si>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</si>
  <si>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</si>
  <si>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</si>
  <si>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業務用ヒートポンプ</t>
    <rPh sb="0" eb="2">
      <t>ギョウム</t>
    </rPh>
    <rPh sb="2" eb="3">
      <t>ヨウ</t>
    </rPh>
    <phoneticPr fontId="18"/>
  </si>
  <si>
    <t>種別</t>
    <phoneticPr fontId="18"/>
  </si>
  <si>
    <t>業務用ヒートポンプ給湯器</t>
    <rPh sb="0" eb="3">
      <t>ギョウムヨウ</t>
    </rPh>
    <rPh sb="9" eb="12">
      <t>キュウトウキ</t>
    </rPh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</si>
  <si>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</si>
  <si>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</si>
  <si>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</si>
  <si>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</si>
  <si>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基準値
（年間加熱効率）</t>
    <phoneticPr fontId="18"/>
  </si>
  <si>
    <t>性能値
（年間加熱効率）</t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</si>
  <si>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</si>
  <si>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</si>
  <si>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</si>
  <si>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</si>
  <si>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</si>
  <si>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</si>
  <si>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</si>
  <si>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
（年間加熱効率）：</t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</si>
  <si>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性能値</t>
    <rPh sb="0" eb="3">
      <t>セイノウチ</t>
    </rPh>
    <phoneticPr fontId="18"/>
  </si>
  <si>
    <t>業務用ヒートポンプ</t>
    <rPh sb="0" eb="3">
      <t>ギョウムヨウ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</si>
  <si>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3">
      <t>セイノウチ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45" eb="48">
      <t>セイノウチ</t>
    </rPh>
    <rPh sb="49" eb="52">
      <t>キジュンチ</t>
    </rPh>
    <rPh sb="53" eb="54">
      <t>ミ</t>
    </rPh>
    <phoneticPr fontId="18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</si>
  <si>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・本ファイル内「基準値」シートを参照いただき、基準値を満たす型番の記入をお願いいたします。
※基準値を満たしていない場合は、L列セル（性能値）が赤く表示されます。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09" eb="210">
      <t>レツ</t>
    </rPh>
    <rPh sb="213" eb="216">
      <t>セイノウチ</t>
    </rPh>
    <phoneticPr fontId="18"/>
  </si>
  <si>
    <t>希望小売価格
（万円）</t>
    <rPh sb="0" eb="2">
      <t>キボウ</t>
    </rPh>
    <rPh sb="2" eb="4">
      <t>コウリ</t>
    </rPh>
    <rPh sb="4" eb="6">
      <t>カカク</t>
    </rPh>
    <rPh sb="8" eb="10">
      <t>マンエン</t>
    </rPh>
    <phoneticPr fontId="18"/>
  </si>
  <si>
    <t>タンク有無</t>
    <rPh sb="3" eb="5">
      <t>ウム</t>
    </rPh>
    <phoneticPr fontId="18"/>
  </si>
  <si>
    <t>有り</t>
    <rPh sb="0" eb="1">
      <t>ア</t>
    </rPh>
    <phoneticPr fontId="18"/>
  </si>
  <si>
    <t>無し</t>
    <rPh sb="0" eb="1">
      <t>ナ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</si>
  <si>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</si>
  <si>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</si>
  <si>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●●万円／kW</t>
    <rPh sb="2" eb="4">
      <t>マンエン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</si>
  <si>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</si>
  <si>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掛かり増し経費
（設計費・工事費）
※タンク無し</t>
    <phoneticPr fontId="18"/>
  </si>
  <si>
    <t>掛かり増し経費
（設備費）</t>
    <phoneticPr fontId="18"/>
  </si>
  <si>
    <t>掛かり増し経費
（設計費・工事費）</t>
    <phoneticPr fontId="18"/>
  </si>
  <si>
    <r>
      <t xml:space="preserve">掛かり増し経費
（設計費・工事費）
</t>
    </r>
    <r>
      <rPr>
        <sz val="14"/>
        <color rgb="FFFF0000"/>
        <rFont val="Meiryo UI"/>
        <family val="3"/>
        <charset val="128"/>
      </rPr>
      <t>※タンク無し</t>
    </r>
    <phoneticPr fontId="18"/>
  </si>
  <si>
    <t>非表示項目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</si>
  <si>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</si>
  <si>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</si>
  <si>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最高出口温度（℃）</t>
    <rPh sb="0" eb="6">
      <t>サイコウデグチオンド</t>
    </rPh>
    <phoneticPr fontId="18"/>
  </si>
  <si>
    <t>業務用ヒートポンプ（業務用ヒートポンプ給湯器）</t>
    <rPh sb="0" eb="2">
      <t>ギョウム</t>
    </rPh>
    <rPh sb="2" eb="3">
      <t>ヨウ</t>
    </rPh>
    <rPh sb="10" eb="12">
      <t>ギョウム</t>
    </rPh>
    <rPh sb="12" eb="13">
      <t>ヨウ</t>
    </rPh>
    <rPh sb="19" eb="22">
      <t>キュウトウキ</t>
    </rPh>
    <phoneticPr fontId="18"/>
  </si>
  <si>
    <t>貯湯タンク有無
※プルダウン選択</t>
    <rPh sb="0" eb="2">
      <t>チョトウ</t>
    </rPh>
    <rPh sb="5" eb="7">
      <t>ウム</t>
    </rPh>
    <phoneticPr fontId="18"/>
  </si>
  <si>
    <t>本体</t>
    <rPh sb="0" eb="2">
      <t>ホンタイ</t>
    </rPh>
    <phoneticPr fontId="18"/>
  </si>
  <si>
    <t>貯湯タンク</t>
    <rPh sb="0" eb="2">
      <t>チョトウ</t>
    </rPh>
    <phoneticPr fontId="18"/>
  </si>
  <si>
    <r>
      <t xml:space="preserve">型番
</t>
    </r>
    <r>
      <rPr>
        <sz val="14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7">
      <t>コウセイヒン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18"/>
  </si>
  <si>
    <t>cccc-dddd</t>
    <phoneticPr fontId="18"/>
  </si>
  <si>
    <t>dddd-eeee</t>
    <phoneticPr fontId="18"/>
  </si>
  <si>
    <r>
      <t xml:space="preserve">構成機器型番
</t>
    </r>
    <r>
      <rPr>
        <sz val="14"/>
        <color rgb="FFFF0000"/>
        <rFont val="Meiryo UI"/>
        <family val="3"/>
        <charset val="128"/>
      </rPr>
      <t>※貯湯タンクが「無し」の場合は入力不要</t>
    </r>
    <rPh sb="0" eb="2">
      <t>コウセイ</t>
    </rPh>
    <rPh sb="2" eb="4">
      <t>キキ</t>
    </rPh>
    <rPh sb="4" eb="6">
      <t>カタバン</t>
    </rPh>
    <rPh sb="8" eb="10">
      <t>チョトウ</t>
    </rPh>
    <rPh sb="15" eb="16">
      <t>ナ</t>
    </rPh>
    <rPh sb="19" eb="21">
      <t>バアイ</t>
    </rPh>
    <rPh sb="22" eb="24">
      <t>ニュウリョク</t>
    </rPh>
    <rPh sb="24" eb="26">
      <t>フヨウ</t>
    </rPh>
    <phoneticPr fontId="18"/>
  </si>
  <si>
    <t>必須（条件有）</t>
    <rPh sb="0" eb="2">
      <t>ヒッス</t>
    </rPh>
    <rPh sb="3" eb="5">
      <t>ジョウケン</t>
    </rPh>
    <rPh sb="5" eb="6">
      <t>アリ</t>
    </rPh>
    <phoneticPr fontId="18"/>
  </si>
  <si>
    <t>未入力判定
※タンク有り</t>
    <rPh sb="0" eb="3">
      <t>ミニュウリョク</t>
    </rPh>
    <rPh sb="3" eb="5">
      <t>ハンテイ</t>
    </rPh>
    <rPh sb="10" eb="11">
      <t>ア</t>
    </rPh>
    <phoneticPr fontId="18"/>
  </si>
  <si>
    <t>未入力判定
※タンク無し</t>
    <rPh sb="0" eb="3">
      <t>ミニュウリョク</t>
    </rPh>
    <rPh sb="3" eb="5">
      <t>ハンテイ</t>
    </rPh>
    <rPh sb="10" eb="11">
      <t>ナ</t>
    </rPh>
    <phoneticPr fontId="18"/>
  </si>
  <si>
    <t>未入力判定
※タンク空欄</t>
    <rPh sb="0" eb="3">
      <t>ミニュウリョク</t>
    </rPh>
    <rPh sb="3" eb="5">
      <t>ハンテイ</t>
    </rPh>
    <rPh sb="10" eb="12">
      <t>クウラン</t>
    </rPh>
    <phoneticPr fontId="18"/>
  </si>
  <si>
    <t>※項番16⇒省エネ量について、業界団体との協議のうえ確定する為、計算式「0」のままとしています。</t>
    <rPh sb="1" eb="3">
      <t>コウバン</t>
    </rPh>
    <rPh sb="6" eb="7">
      <t>ショウ</t>
    </rPh>
    <rPh sb="9" eb="10">
      <t>リョウ</t>
    </rPh>
    <rPh sb="15" eb="17">
      <t>ギョウカイ</t>
    </rPh>
    <rPh sb="17" eb="19">
      <t>ダンタイ</t>
    </rPh>
    <rPh sb="21" eb="23">
      <t>キョウギ</t>
    </rPh>
    <rPh sb="26" eb="28">
      <t>カクテイ</t>
    </rPh>
    <rPh sb="30" eb="31">
      <t>タメ</t>
    </rPh>
    <rPh sb="32" eb="34">
      <t>ケイサン</t>
    </rPh>
    <rPh sb="34" eb="35">
      <t>シキ</t>
    </rPh>
    <phoneticPr fontId="18"/>
  </si>
  <si>
    <t>※項番17⇒掛かり増し経費について、加熱能力1kWあたりの金額を記載する予定です（最高出口温度になる可能性有）。</t>
    <rPh sb="1" eb="3">
      <t>コウバン</t>
    </rPh>
    <rPh sb="6" eb="7">
      <t>カ</t>
    </rPh>
    <rPh sb="9" eb="10">
      <t>マ</t>
    </rPh>
    <rPh sb="11" eb="13">
      <t>ケイヒ</t>
    </rPh>
    <rPh sb="18" eb="22">
      <t>カネツノウリョク</t>
    </rPh>
    <rPh sb="29" eb="31">
      <t>キンガク</t>
    </rPh>
    <rPh sb="32" eb="34">
      <t>キサイ</t>
    </rPh>
    <rPh sb="36" eb="38">
      <t>ヨテイ</t>
    </rPh>
    <rPh sb="41" eb="47">
      <t>サイコウデグチオンド</t>
    </rPh>
    <rPh sb="50" eb="54">
      <t>カノウセイアリ</t>
    </rPh>
    <phoneticPr fontId="18"/>
  </si>
  <si>
    <t xml:space="preserve">
メール本文</t>
    <rPh sb="4" eb="6">
      <t>ホンブン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</si>
  <si>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</si>
  <si>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>件名</t>
    <rPh sb="0" eb="2">
      <t>ケンメイ</t>
    </rPh>
    <phoneticPr fontId="18"/>
  </si>
  <si>
    <t>宛先</t>
    <rPh sb="0" eb="2">
      <t>アテサキ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</si>
  <si>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</si>
  <si>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令和２年度補正予算
産業・業務部門における高効率ヒートポンプ導入促進事業費補助金の
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1" eb="143">
      <t>セイヒン</t>
    </rPh>
    <rPh sb="148" eb="151">
      <t>シヨウショ</t>
    </rPh>
    <rPh sb="151" eb="152">
      <t>トウ</t>
    </rPh>
    <phoneticPr fontId="18"/>
  </si>
  <si>
    <r>
      <t xml:space="preserve">型番
</t>
    </r>
    <r>
      <rPr>
        <sz val="14"/>
        <color rgb="FFFF0000"/>
        <rFont val="Meiryo UI"/>
        <family val="3"/>
        <charset val="128"/>
      </rPr>
      <t>※貯湯タンクを含むセット型番がある場合は
セット型番を入力</t>
    </r>
    <rPh sb="0" eb="2">
      <t>カタバン</t>
    </rPh>
    <rPh sb="4" eb="6">
      <t>チョトウ</t>
    </rPh>
    <rPh sb="10" eb="11">
      <t>フク</t>
    </rPh>
    <rPh sb="15" eb="17">
      <t>カタバン</t>
    </rPh>
    <rPh sb="20" eb="22">
      <t>バアイ</t>
    </rPh>
    <rPh sb="27" eb="29">
      <t>カタバン</t>
    </rPh>
    <rPh sb="30" eb="32">
      <t>ニュウリョク</t>
    </rPh>
    <phoneticPr fontId="18"/>
  </si>
  <si>
    <t>○○○株式会社</t>
    <rPh sb="3" eb="7">
      <t>カブシキカイシャ</t>
    </rPh>
    <phoneticPr fontId="18"/>
  </si>
  <si>
    <t>マルマルマル</t>
    <phoneticPr fontId="18"/>
  </si>
  <si>
    <t>※JRA4060にて規定する年間標準貯湯加熱エネルギー消費効率をいう。</t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</si>
  <si>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</si>
  <si>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</si>
  <si>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r>
      <t xml:space="preserve">補助金額
（その他経費）
</t>
    </r>
    <r>
      <rPr>
        <sz val="14"/>
        <color rgb="FFFF0000"/>
        <rFont val="Meiryo UI"/>
        <family val="3"/>
        <charset val="128"/>
      </rPr>
      <t>※貯湯タンク無し</t>
    </r>
    <phoneticPr fontId="18"/>
  </si>
  <si>
    <t>ss-kataban@sii.or.jp</t>
    <phoneticPr fontId="18"/>
  </si>
  <si>
    <r>
      <t xml:space="preserve">加熱能力（kW）
</t>
    </r>
    <r>
      <rPr>
        <sz val="14"/>
        <color rgb="FFFF0000"/>
        <rFont val="Meiryo UI"/>
        <family val="3"/>
        <charset val="128"/>
      </rPr>
      <t>※中間期</t>
    </r>
    <rPh sb="0" eb="2">
      <t>カネツ</t>
    </rPh>
    <rPh sb="2" eb="4">
      <t>ノウリョク</t>
    </rPh>
    <rPh sb="10" eb="13">
      <t>チュウカンキ</t>
    </rPh>
    <phoneticPr fontId="18"/>
  </si>
  <si>
    <t>標準省エネ量（kl）</t>
    <rPh sb="0" eb="2">
      <t>ヒョウジュン</t>
    </rPh>
    <rPh sb="2" eb="3">
      <t>ショウ</t>
    </rPh>
    <rPh sb="5" eb="6">
      <t>リョウ</t>
    </rPh>
    <phoneticPr fontId="18"/>
  </si>
  <si>
    <r>
      <t xml:space="preserve">消費電力（kW）
</t>
    </r>
    <r>
      <rPr>
        <sz val="14"/>
        <color rgb="FFFF0000"/>
        <rFont val="Meiryo UI"/>
        <family val="3"/>
        <charset val="128"/>
      </rPr>
      <t>※中間期</t>
    </r>
    <phoneticPr fontId="18"/>
  </si>
  <si>
    <t>Ver01.00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</si>
</sst>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0.000"/>
    <numFmt numFmtId="179" formatCode="0_);[Red]\(0\)"/>
    <numFmt numFmtId="180" formatCode="0.00_);[Red]\(0.00\)"/>
  </numFmts>
  <fonts count="6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游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1" xfId="169" applyFont="1" applyFill="1" applyBorder="1" applyAlignment="1" applyProtection="1">
      <alignment horizontal="center" vertical="center"/>
    </xf>
    <xf numFmtId="0" fontId="51" fillId="42" borderId="23" xfId="169" applyFont="1" applyFill="1" applyBorder="1" applyAlignment="1" applyProtection="1">
      <alignment horizontal="center" vertical="center" wrapText="1"/>
    </xf>
    <xf numFmtId="0" fontId="51" fillId="41" borderId="23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69" applyFont="1" applyFill="1" applyBorder="1" applyAlignment="1" applyProtection="1">
      <alignment horizontal="center" vertical="center" shrinkToFit="1"/>
      <protection locked="0"/>
    </xf>
    <xf numFmtId="177" fontId="52" fillId="3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3" fillId="44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42" borderId="38" xfId="169" applyFont="1" applyFill="1" applyBorder="1" applyAlignment="1" applyProtection="1">
      <alignment horizontal="center" vertical="center"/>
    </xf>
    <xf numFmtId="0" fontId="52" fillId="34" borderId="28" xfId="169" applyFont="1" applyFill="1" applyBorder="1" applyAlignment="1" applyProtection="1">
      <alignment horizontal="center" vertical="center"/>
    </xf>
    <xf numFmtId="0" fontId="52" fillId="33" borderId="28" xfId="169" applyFont="1" applyFill="1" applyBorder="1" applyAlignment="1" applyProtection="1">
      <alignment horizontal="center" vertical="center"/>
    </xf>
    <xf numFmtId="0" fontId="52" fillId="35" borderId="28" xfId="169" applyFont="1" applyFill="1" applyBorder="1" applyAlignment="1" applyProtection="1">
      <alignment horizontal="center" vertical="center"/>
    </xf>
    <xf numFmtId="0" fontId="44" fillId="0" borderId="39" xfId="169" applyFont="1" applyFill="1" applyBorder="1" applyAlignment="1">
      <alignment vertical="center"/>
    </xf>
    <xf numFmtId="0" fontId="48" fillId="37" borderId="10" xfId="169" applyFont="1" applyFill="1" applyBorder="1" applyAlignment="1">
      <alignment horizontal="center" vertical="center"/>
    </xf>
    <xf numFmtId="0" fontId="48" fillId="0" borderId="0" xfId="169" applyFont="1" applyFill="1" applyBorder="1" applyAlignment="1">
      <alignment vertical="center"/>
    </xf>
    <xf numFmtId="0" fontId="43" fillId="0" borderId="0" xfId="169" applyFont="1" applyFill="1" applyBorder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50" fillId="38" borderId="23" xfId="169" applyFont="1" applyFill="1" applyBorder="1" applyAlignment="1" applyProtection="1">
      <alignment horizontal="center" vertical="center"/>
    </xf>
    <xf numFmtId="0" fontId="50" fillId="38" borderId="26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6" fillId="0" borderId="0" xfId="169" applyFont="1" applyFill="1" applyBorder="1" applyAlignment="1" applyProtection="1">
      <alignment horizontal="left" vertical="center" wrapText="1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41" borderId="10" xfId="102" applyNumberFormat="1" applyFont="1" applyFill="1" applyBorder="1" applyAlignment="1" applyProtection="1">
      <alignment horizontal="left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  <protection locked="0"/>
    </xf>
    <xf numFmtId="0" fontId="47" fillId="0" borderId="0" xfId="169" applyFont="1" applyFill="1" applyBorder="1" applyAlignment="1" applyProtection="1">
      <alignment horizontal="center" vertical="center"/>
    </xf>
    <xf numFmtId="0" fontId="56" fillId="0" borderId="0" xfId="169" applyFont="1" applyFill="1" applyBorder="1" applyAlignment="1">
      <alignment horizontal="left" vertical="center" wrapText="1"/>
    </xf>
    <xf numFmtId="176" fontId="51" fillId="0" borderId="10" xfId="102" applyNumberFormat="1" applyFont="1" applyFill="1" applyBorder="1" applyAlignment="1" applyProtection="1">
      <alignment horizontal="center" vertical="center" shrinkToFit="1"/>
    </xf>
    <xf numFmtId="0" fontId="45" fillId="39" borderId="10" xfId="0" applyFont="1" applyFill="1" applyBorder="1" applyAlignment="1">
      <alignment horizontal="center" vertical="center" wrapText="1"/>
    </xf>
    <xf numFmtId="0" fontId="51" fillId="0" borderId="10" xfId="169" applyFont="1" applyBorder="1" applyAlignment="1">
      <alignment horizontal="center" vertical="center"/>
    </xf>
    <xf numFmtId="0" fontId="53" fillId="44" borderId="0" xfId="169" applyFont="1" applyFill="1" applyAlignment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7" borderId="22" xfId="169" applyFont="1" applyFill="1" applyBorder="1" applyAlignment="1" applyProtection="1">
      <alignment horizontal="center" vertical="center"/>
    </xf>
    <xf numFmtId="0" fontId="51" fillId="37" borderId="30" xfId="169" applyFont="1" applyFill="1" applyBorder="1" applyAlignment="1" applyProtection="1">
      <alignment horizontal="center" vertical="center"/>
    </xf>
    <xf numFmtId="0" fontId="51" fillId="36" borderId="22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1" fillId="37" borderId="24" xfId="169" applyFont="1" applyFill="1" applyBorder="1" applyAlignment="1" applyProtection="1">
      <alignment horizontal="center" vertical="center"/>
    </xf>
    <xf numFmtId="0" fontId="45" fillId="39" borderId="12" xfId="0" applyFont="1" applyFill="1" applyBorder="1" applyAlignment="1">
      <alignment horizontal="center" vertical="center" wrapText="1"/>
    </xf>
    <xf numFmtId="0" fontId="51" fillId="0" borderId="12" xfId="169" applyFont="1" applyBorder="1" applyAlignment="1">
      <alignment horizontal="center" vertical="center"/>
    </xf>
    <xf numFmtId="0" fontId="52" fillId="33" borderId="27" xfId="169" applyFont="1" applyFill="1" applyBorder="1" applyAlignment="1" applyProtection="1">
      <alignment horizontal="center" vertical="center"/>
    </xf>
    <xf numFmtId="0" fontId="51" fillId="41" borderId="24" xfId="102" applyNumberFormat="1" applyFont="1" applyFill="1" applyBorder="1" applyAlignment="1" applyProtection="1">
      <alignment horizontal="left" vertical="center" shrinkToFit="1"/>
    </xf>
    <xf numFmtId="176" fontId="52" fillId="0" borderId="28" xfId="102" applyNumberFormat="1" applyFont="1" applyBorder="1" applyAlignment="1" applyProtection="1">
      <alignment horizontal="center" vertical="center" shrinkToFit="1"/>
      <protection locked="0"/>
    </xf>
    <xf numFmtId="38" fontId="52" fillId="0" borderId="28" xfId="177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left" vertical="center" shrinkToFit="1"/>
      <protection locked="0"/>
    </xf>
    <xf numFmtId="0" fontId="58" fillId="0" borderId="0" xfId="169" applyFont="1" applyFill="1" applyBorder="1" applyAlignment="1">
      <alignment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79" fontId="51" fillId="41" borderId="10" xfId="102" applyNumberFormat="1" applyFont="1" applyFill="1" applyBorder="1" applyAlignment="1" applyProtection="1">
      <alignment horizontal="center" vertical="center" shrinkToFit="1"/>
    </xf>
    <xf numFmtId="179" fontId="51" fillId="0" borderId="10" xfId="102" applyNumberFormat="1" applyFont="1" applyFill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  <protection locked="0"/>
    </xf>
    <xf numFmtId="179" fontId="52" fillId="0" borderId="28" xfId="102" applyNumberFormat="1" applyFont="1" applyBorder="1" applyAlignment="1" applyProtection="1">
      <alignment horizontal="center" vertical="center" shrinkToFit="1"/>
      <protection locked="0"/>
    </xf>
    <xf numFmtId="176" fontId="51" fillId="0" borderId="28" xfId="102" applyNumberFormat="1" applyFont="1" applyFill="1" applyBorder="1" applyAlignment="1" applyProtection="1">
      <alignment horizontal="center" vertical="center" shrinkToFit="1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45" fillId="45" borderId="0" xfId="169" applyFont="1" applyFill="1" applyAlignment="1">
      <alignment horizontal="right" vertical="center"/>
    </xf>
    <xf numFmtId="0" fontId="45" fillId="45" borderId="0" xfId="169" applyFont="1" applyFill="1" applyAlignment="1">
      <alignment vertical="center"/>
    </xf>
    <xf numFmtId="0" fontId="45" fillId="45" borderId="0" xfId="0" applyFont="1" applyFill="1" applyAlignment="1" applyProtection="1">
      <alignment horizontal="right" vertical="center"/>
    </xf>
    <xf numFmtId="0" fontId="45" fillId="0" borderId="0" xfId="0" applyFont="1" applyFill="1" applyAlignment="1" applyProtection="1">
      <alignment horizontal="right" vertical="center"/>
    </xf>
    <xf numFmtId="0" fontId="45" fillId="0" borderId="0" xfId="169" applyFont="1" applyFill="1" applyAlignment="1">
      <alignment horizontal="right" vertical="center"/>
    </xf>
    <xf numFmtId="0" fontId="53" fillId="0" borderId="0" xfId="169" applyFont="1" applyBorder="1" applyAlignment="1">
      <alignment horizontal="center" vertical="center"/>
    </xf>
    <xf numFmtId="0" fontId="53" fillId="0" borderId="0" xfId="169" applyFont="1" applyFill="1" applyBorder="1" applyAlignment="1">
      <alignment horizontal="center" vertical="center"/>
    </xf>
    <xf numFmtId="178" fontId="51" fillId="33" borderId="24" xfId="169" applyNumberFormat="1" applyFont="1" applyFill="1" applyBorder="1" applyAlignment="1">
      <alignment horizontal="center" vertical="center"/>
    </xf>
    <xf numFmtId="178" fontId="51" fillId="33" borderId="27" xfId="169" applyNumberFormat="1" applyFont="1" applyFill="1" applyBorder="1" applyAlignment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180" fontId="51" fillId="41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28" xfId="102" applyNumberFormat="1" applyFont="1" applyFill="1" applyBorder="1" applyAlignment="1" applyProtection="1">
      <alignment horizontal="center" vertical="center" shrinkToFit="1"/>
    </xf>
    <xf numFmtId="180" fontId="51" fillId="0" borderId="10" xfId="102" applyNumberFormat="1" applyFont="1" applyFill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  <protection locked="0"/>
    </xf>
    <xf numFmtId="18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32" fillId="37" borderId="10" xfId="0" applyFont="1" applyFill="1" applyBorder="1">
      <alignment vertical="center"/>
    </xf>
    <xf numFmtId="0" fontId="32" fillId="0" borderId="10" xfId="0" applyFont="1" applyBorder="1">
      <alignment vertical="center"/>
    </xf>
    <xf numFmtId="0" fontId="0" fillId="0" borderId="43" xfId="0" applyBorder="1">
      <alignment vertical="center"/>
    </xf>
    <xf numFmtId="0" fontId="64" fillId="0" borderId="0" xfId="0" applyFont="1">
      <alignment vertical="center"/>
    </xf>
    <xf numFmtId="0" fontId="63" fillId="37" borderId="10" xfId="178" applyFill="1" applyBorder="1" applyAlignment="1" applyProtection="1">
      <alignment vertical="center" wrapText="1"/>
    </xf>
    <xf numFmtId="0" fontId="47" fillId="0" borderId="0" xfId="169" applyFont="1" applyFill="1" applyBorder="1" applyAlignment="1" applyProtection="1">
      <alignment horizontal="center" vertical="center"/>
    </xf>
    <xf numFmtId="0" fontId="56" fillId="0" borderId="0" xfId="169" applyFont="1" applyFill="1" applyBorder="1" applyAlignment="1" applyProtection="1">
      <alignment horizontal="left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0" borderId="23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6" xfId="169" applyFont="1" applyBorder="1" applyAlignment="1" applyProtection="1">
      <alignment horizontal="center" vertical="center" shrinkToFit="1"/>
    </xf>
    <xf numFmtId="0" fontId="52" fillId="33" borderId="28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8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</xf>
    <xf numFmtId="176" fontId="52" fillId="0" borderId="28" xfId="102" applyNumberFormat="1" applyFont="1" applyBorder="1" applyAlignment="1" applyProtection="1">
      <alignment horizontal="center" vertical="center" shrinkToFit="1"/>
    </xf>
    <xf numFmtId="38" fontId="52" fillId="0" borderId="28" xfId="177" applyFont="1" applyBorder="1" applyAlignment="1" applyProtection="1">
      <alignment horizontal="center" vertical="center" shrinkToFit="1"/>
    </xf>
    <xf numFmtId="0" fontId="52" fillId="0" borderId="28" xfId="102" applyNumberFormat="1" applyFont="1" applyBorder="1" applyAlignment="1" applyProtection="1">
      <alignment horizontal="left" vertical="center" shrinkToFit="1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58" fillId="0" borderId="0" xfId="169" applyFont="1" applyFill="1" applyBorder="1" applyAlignment="1" applyProtection="1">
      <alignment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39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45" fillId="39" borderId="12" xfId="0" applyFont="1" applyFill="1" applyBorder="1" applyAlignment="1" applyProtection="1">
      <alignment horizontal="center" vertical="center" wrapText="1"/>
    </xf>
    <xf numFmtId="0" fontId="45" fillId="39" borderId="10" xfId="0" applyFont="1" applyFill="1" applyBorder="1" applyAlignment="1" applyProtection="1">
      <alignment horizontal="center" vertical="center" wrapText="1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8" fontId="51" fillId="33" borderId="24" xfId="169" applyNumberFormat="1" applyFont="1" applyFill="1" applyBorder="1" applyAlignment="1" applyProtection="1">
      <alignment horizontal="center" vertical="center"/>
    </xf>
    <xf numFmtId="0" fontId="51" fillId="0" borderId="12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/>
    </xf>
    <xf numFmtId="179" fontId="52" fillId="0" borderId="10" xfId="102" applyNumberFormat="1" applyFont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28" xfId="169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179" fontId="52" fillId="0" borderId="28" xfId="102" applyNumberFormat="1" applyFont="1" applyBorder="1" applyAlignment="1" applyProtection="1">
      <alignment horizontal="center" vertical="center" shrinkToFit="1"/>
    </xf>
    <xf numFmtId="180" fontId="52" fillId="0" borderId="28" xfId="102" applyNumberFormat="1" applyFont="1" applyBorder="1" applyAlignment="1" applyProtection="1">
      <alignment horizontal="center" vertical="center" shrinkToFit="1"/>
    </xf>
    <xf numFmtId="178" fontId="51" fillId="33" borderId="27" xfId="169" applyNumberFormat="1" applyFont="1" applyFill="1" applyBorder="1" applyAlignment="1" applyProtection="1">
      <alignment horizontal="center" vertical="center"/>
    </xf>
    <xf numFmtId="0" fontId="42" fillId="0" borderId="0" xfId="169" applyFont="1" applyAlignment="1" applyProtection="1">
      <alignment horizontal="center" vertical="center"/>
    </xf>
    <xf numFmtId="0" fontId="45" fillId="0" borderId="0" xfId="169" applyFont="1" applyFill="1" applyAlignment="1" applyProtection="1">
      <alignment horizontal="right" vertical="center"/>
    </xf>
    <xf numFmtId="0" fontId="45" fillId="45" borderId="0" xfId="169" applyFont="1" applyFill="1" applyAlignment="1" applyProtection="1">
      <alignment horizontal="right" vertical="center"/>
    </xf>
    <xf numFmtId="0" fontId="45" fillId="45" borderId="0" xfId="169" applyFont="1" applyFill="1" applyAlignment="1" applyProtection="1">
      <alignment vertical="center"/>
    </xf>
    <xf numFmtId="0" fontId="49" fillId="0" borderId="0" xfId="169" applyFont="1" applyAlignment="1">
      <alignment vertical="center"/>
    </xf>
    <xf numFmtId="0" fontId="46" fillId="43" borderId="11" xfId="169" applyFont="1" applyFill="1" applyBorder="1" applyAlignment="1" applyProtection="1">
      <alignment horizontal="center" vertical="center"/>
    </xf>
    <xf numFmtId="0" fontId="46" fillId="43" borderId="13" xfId="169" applyFont="1" applyFill="1" applyBorder="1" applyAlignment="1" applyProtection="1">
      <alignment horizontal="center" vertical="center"/>
    </xf>
    <xf numFmtId="0" fontId="46" fillId="43" borderId="12" xfId="169" applyFont="1" applyFill="1" applyBorder="1" applyAlignment="1" applyProtection="1">
      <alignment horizontal="center" vertical="center"/>
    </xf>
    <xf numFmtId="0" fontId="47" fillId="40" borderId="34" xfId="169" applyFont="1" applyFill="1" applyBorder="1" applyAlignment="1" applyProtection="1">
      <alignment horizontal="center" vertical="center"/>
    </xf>
    <xf numFmtId="0" fontId="47" fillId="40" borderId="35" xfId="169" applyFont="1" applyFill="1" applyBorder="1" applyAlignment="1" applyProtection="1">
      <alignment horizontal="center" vertical="center"/>
    </xf>
    <xf numFmtId="0" fontId="47" fillId="40" borderId="36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29" xfId="169" applyFont="1" applyFill="1" applyBorder="1" applyAlignment="1" applyProtection="1">
      <alignment horizontal="center" vertical="center"/>
    </xf>
    <xf numFmtId="0" fontId="54" fillId="0" borderId="20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9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6" fillId="0" borderId="10" xfId="169" applyFont="1" applyBorder="1" applyAlignment="1" applyProtection="1">
      <alignment horizontal="left" vertical="center" wrapText="1"/>
    </xf>
    <xf numFmtId="0" fontId="56" fillId="0" borderId="24" xfId="169" applyFont="1" applyBorder="1" applyAlignment="1" applyProtection="1">
      <alignment horizontal="left" vertical="center" wrapText="1"/>
    </xf>
    <xf numFmtId="0" fontId="56" fillId="0" borderId="0" xfId="169" applyFont="1" applyFill="1" applyBorder="1" applyAlignment="1" applyProtection="1">
      <alignment horizontal="left" vertical="center" wrapText="1"/>
    </xf>
    <xf numFmtId="0" fontId="50" fillId="0" borderId="10" xfId="169" applyFont="1" applyBorder="1" applyAlignment="1" applyProtection="1">
      <alignment horizontal="left" vertical="top" wrapText="1"/>
    </xf>
    <xf numFmtId="0" fontId="56" fillId="0" borderId="28" xfId="169" applyFont="1" applyFill="1" applyBorder="1" applyAlignment="1" applyProtection="1">
      <alignment horizontal="left" vertical="center" wrapText="1"/>
    </xf>
    <xf numFmtId="0" fontId="56" fillId="0" borderId="27" xfId="169" applyFont="1" applyFill="1" applyBorder="1" applyAlignment="1" applyProtection="1">
      <alignment horizontal="left" vertical="center" wrapText="1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12" xfId="169" applyFont="1" applyFill="1" applyBorder="1" applyAlignment="1" applyProtection="1">
      <alignment horizontal="center" vertical="center"/>
    </xf>
    <xf numFmtId="0" fontId="52" fillId="0" borderId="31" xfId="169" applyFont="1" applyBorder="1" applyAlignment="1" applyProtection="1">
      <alignment horizontal="center" vertical="center"/>
    </xf>
    <xf numFmtId="0" fontId="52" fillId="0" borderId="32" xfId="169" applyFont="1" applyBorder="1" applyAlignment="1" applyProtection="1">
      <alignment horizontal="center" vertical="center"/>
    </xf>
    <xf numFmtId="0" fontId="52" fillId="36" borderId="18" xfId="169" applyFont="1" applyFill="1" applyBorder="1" applyAlignment="1" applyProtection="1">
      <alignment horizontal="center" vertical="center" wrapText="1"/>
    </xf>
    <xf numFmtId="0" fontId="52" fillId="36" borderId="18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1" fillId="36" borderId="25" xfId="169" applyFont="1" applyFill="1" applyBorder="1" applyAlignment="1" applyProtection="1">
      <alignment horizontal="center" vertical="center"/>
    </xf>
    <xf numFmtId="0" fontId="51" fillId="36" borderId="37" xfId="169" applyFont="1" applyFill="1" applyBorder="1" applyAlignment="1" applyProtection="1">
      <alignment horizontal="center" vertical="center"/>
    </xf>
    <xf numFmtId="0" fontId="52" fillId="37" borderId="40" xfId="0" applyFont="1" applyFill="1" applyBorder="1" applyAlignment="1" applyProtection="1">
      <alignment horizontal="center" vertical="center" wrapText="1"/>
    </xf>
    <xf numFmtId="0" fontId="52" fillId="37" borderId="18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37" borderId="33" xfId="0" applyFont="1" applyFill="1" applyBorder="1" applyAlignment="1" applyProtection="1">
      <alignment horizontal="center" vertical="center" wrapText="1"/>
    </xf>
    <xf numFmtId="0" fontId="51" fillId="36" borderId="33" xfId="169" applyFont="1" applyFill="1" applyBorder="1" applyAlignment="1" applyProtection="1">
      <alignment horizontal="center" vertical="center"/>
    </xf>
    <xf numFmtId="0" fontId="51" fillId="36" borderId="14" xfId="169" applyFont="1" applyFill="1" applyBorder="1" applyAlignment="1" applyProtection="1">
      <alignment horizontal="center" vertical="center"/>
    </xf>
    <xf numFmtId="0" fontId="51" fillId="0" borderId="40" xfId="169" applyFont="1" applyBorder="1" applyAlignment="1" applyProtection="1">
      <alignment horizontal="center" vertical="center" wrapText="1"/>
    </xf>
    <xf numFmtId="0" fontId="51" fillId="0" borderId="18" xfId="169" applyFont="1" applyBorder="1" applyAlignment="1" applyProtection="1">
      <alignment horizontal="center" vertical="center"/>
    </xf>
    <xf numFmtId="0" fontId="51" fillId="0" borderId="14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2" fillId="37" borderId="41" xfId="0" applyFont="1" applyFill="1" applyBorder="1" applyAlignment="1" applyProtection="1">
      <alignment horizontal="center" vertical="center" wrapText="1"/>
    </xf>
    <xf numFmtId="0" fontId="52" fillId="37" borderId="42" xfId="0" applyFont="1" applyFill="1" applyBorder="1" applyAlignment="1" applyProtection="1">
      <alignment horizontal="center" vertical="center" wrapText="1"/>
    </xf>
    <xf numFmtId="0" fontId="51" fillId="0" borderId="15" xfId="169" applyFont="1" applyBorder="1" applyAlignment="1" applyProtection="1">
      <alignment horizontal="center" vertical="center" wrapText="1"/>
    </xf>
    <xf numFmtId="0" fontId="51" fillId="0" borderId="16" xfId="169" applyFont="1" applyBorder="1" applyAlignment="1" applyProtection="1">
      <alignment horizontal="center" vertical="center"/>
    </xf>
    <xf numFmtId="0" fontId="51" fillId="0" borderId="17" xfId="169" applyFont="1" applyBorder="1" applyAlignment="1" applyProtection="1">
      <alignment horizontal="center" vertical="center"/>
    </xf>
    <xf numFmtId="0" fontId="52" fillId="37" borderId="18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2" fillId="37" borderId="41" xfId="0" applyFont="1" applyFill="1" applyBorder="1" applyAlignment="1">
      <alignment horizontal="center" vertical="center" wrapText="1"/>
    </xf>
    <xf numFmtId="0" fontId="52" fillId="37" borderId="42" xfId="0" applyFont="1" applyFill="1" applyBorder="1" applyAlignment="1">
      <alignment horizontal="center" vertical="center" wrapText="1"/>
    </xf>
    <xf numFmtId="0" fontId="51" fillId="0" borderId="15" xfId="169" applyFont="1" applyBorder="1" applyAlignment="1">
      <alignment horizontal="center" vertical="center" wrapText="1"/>
    </xf>
    <xf numFmtId="0" fontId="51" fillId="0" borderId="16" xfId="169" applyFont="1" applyBorder="1" applyAlignment="1">
      <alignment horizontal="center" vertical="center"/>
    </xf>
    <xf numFmtId="0" fontId="51" fillId="0" borderId="17" xfId="169" applyFont="1" applyBorder="1" applyAlignment="1">
      <alignment horizontal="center" vertical="center"/>
    </xf>
    <xf numFmtId="0" fontId="51" fillId="0" borderId="40" xfId="169" applyFont="1" applyBorder="1" applyAlignment="1">
      <alignment horizontal="center" vertical="center" wrapText="1"/>
    </xf>
    <xf numFmtId="0" fontId="51" fillId="0" borderId="18" xfId="169" applyFont="1" applyBorder="1" applyAlignment="1">
      <alignment horizontal="center" vertical="center"/>
    </xf>
    <xf numFmtId="0" fontId="51" fillId="0" borderId="14" xfId="169" applyFont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1" fillId="39" borderId="10" xfId="169" applyFont="1" applyFill="1" applyBorder="1" applyAlignment="1">
      <alignment horizontal="center" vertical="center"/>
    </xf>
    <xf numFmtId="0" fontId="51" fillId="0" borderId="10" xfId="169" applyFont="1" applyBorder="1" applyAlignment="1">
      <alignment horizontal="center" vertical="center" wrapText="1"/>
    </xf>
    <xf numFmtId="0" fontId="52" fillId="37" borderId="18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56" fillId="0" borderId="0" xfId="169" applyFont="1" applyFill="1" applyBorder="1" applyAlignment="1">
      <alignment horizontal="left" vertical="center" wrapText="1"/>
    </xf>
    <xf numFmtId="0" fontId="51" fillId="36" borderId="33" xfId="169" applyFont="1" applyFill="1" applyBorder="1" applyAlignment="1" applyProtection="1">
      <alignment horizontal="center" vertical="center" wrapText="1"/>
    </xf>
    <xf numFmtId="0" fontId="56" fillId="0" borderId="10" xfId="169" applyFont="1" applyBorder="1" applyAlignment="1">
      <alignment horizontal="left" vertical="center" wrapText="1"/>
    </xf>
    <xf numFmtId="0" fontId="56" fillId="0" borderId="24" xfId="169" applyFont="1" applyBorder="1" applyAlignment="1">
      <alignment horizontal="left" vertical="center" wrapText="1"/>
    </xf>
    <xf numFmtId="0" fontId="54" fillId="0" borderId="20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9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0" fillId="0" borderId="10" xfId="169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9" fillId="37" borderId="40" xfId="0" applyFont="1" applyFill="1" applyBorder="1" applyAlignment="1">
      <alignment vertical="top" wrapText="1"/>
    </xf>
    <xf numFmtId="0" fontId="59" fillId="37" borderId="18" xfId="0" applyFont="1" applyFill="1" applyBorder="1" applyAlignment="1">
      <alignment vertical="top" wrapText="1"/>
    </xf>
    <xf numFmtId="0" fontId="59" fillId="37" borderId="14" xfId="0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8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28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FFCCFF"/>
      <color rgb="FFFF9966"/>
      <color rgb="FFFFCC99"/>
      <color rgb="FFFF66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534078</xdr:colOff>
      <xdr:row>1</xdr:row>
      <xdr:rowOff>535624</xdr:rowOff>
    </xdr:from>
    <xdr:to>
      <xdr:col>14</xdr:col>
      <xdr:colOff>938892</xdr:colOff>
      <xdr:row>3</xdr:row>
      <xdr:rowOff>683449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43BDECD-2F50-47FC-8F7E-C9FC76A1B04F}"/>
            </a:ext>
          </a:extLst>
        </xdr:cNvPr>
        <xdr:cNvGrpSpPr/>
      </xdr:nvGrpSpPr>
      <xdr:grpSpPr>
        <a:xfrm>
          <a:off x="27639507" y="998267"/>
          <a:ext cx="6664099" cy="2923682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69FB43D-64E0-4511-A7F8-599D2A9FBB72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6E17E25-C2BD-42E3-9D06-AB976C84703B}"/>
              </a:ext>
            </a:extLst>
          </xdr:cNvPr>
          <xdr:cNvGrpSpPr/>
        </xdr:nvGrpSpPr>
        <xdr:grpSpPr>
          <a:xfrm>
            <a:off x="25431453" y="849725"/>
            <a:ext cx="5125966" cy="514041"/>
            <a:chOff x="20809325" y="530440"/>
            <a:chExt cx="2400707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541F317-F9C3-4F63-BFD2-AF48D68D067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1A384BF-6D77-45F8-9E78-73FA10AFCD49}"/>
                </a:ext>
              </a:extLst>
            </xdr:cNvPr>
            <xdr:cNvSpPr/>
          </xdr:nvSpPr>
          <xdr:spPr>
            <a:xfrm>
              <a:off x="21761824" y="530440"/>
              <a:ext cx="144820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662A050-4310-4578-AFFF-CBF43063FDB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B7EAA6CE-2DF9-41FD-9B35-6E497F5625E9}"/>
              </a:ext>
            </a:extLst>
          </xdr:cNvPr>
          <xdr:cNvGrpSpPr/>
        </xdr:nvGrpSpPr>
        <xdr:grpSpPr>
          <a:xfrm>
            <a:off x="25407428" y="1584070"/>
            <a:ext cx="5218133" cy="514041"/>
            <a:chOff x="20809325" y="530440"/>
            <a:chExt cx="244372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73860C4-6F19-472F-A47E-C94EF6BD0F2F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39869F2-8047-4048-ABB2-AFB9FF405978}"/>
                </a:ext>
              </a:extLst>
            </xdr:cNvPr>
            <xdr:cNvSpPr/>
          </xdr:nvSpPr>
          <xdr:spPr>
            <a:xfrm>
              <a:off x="21761823" y="530440"/>
              <a:ext cx="14912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741E7B8-2D97-4BCC-A80C-337717DF130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ABD5A1F0-BEE6-4C43-8CA2-C9B330BCDCBF}"/>
              </a:ext>
            </a:extLst>
          </xdr:cNvPr>
          <xdr:cNvGrpSpPr/>
        </xdr:nvGrpSpPr>
        <xdr:grpSpPr>
          <a:xfrm>
            <a:off x="25407442" y="2326559"/>
            <a:ext cx="5210642" cy="513770"/>
            <a:chOff x="20809325" y="534306"/>
            <a:chExt cx="244026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249DED7-BEC6-407D-B872-71E27E9B2F1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FAE4CA5D-391F-4817-A76C-A5DE0AB77439}"/>
                </a:ext>
              </a:extLst>
            </xdr:cNvPr>
            <xdr:cNvSpPr/>
          </xdr:nvSpPr>
          <xdr:spPr>
            <a:xfrm>
              <a:off x="21761821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E2C2636-D0B7-4241-AA34-5AA56C24DFE2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0</xdr:colOff>
      <xdr:row>2</xdr:row>
      <xdr:rowOff>0</xdr:rowOff>
    </xdr:from>
    <xdr:to>
      <xdr:col>5</xdr:col>
      <xdr:colOff>525658</xdr:colOff>
      <xdr:row>4</xdr:row>
      <xdr:rowOff>192538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9864F75-2C14-437D-86A5-9631D374CAFB}"/>
            </a:ext>
          </a:extLst>
        </xdr:cNvPr>
        <xdr:cNvSpPr/>
      </xdr:nvSpPr>
      <xdr:spPr>
        <a:xfrm>
          <a:off x="5507182" y="1731818"/>
          <a:ext cx="5201567" cy="2720993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法人格込みで会社名を入力してください。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会社名をフリガナで入力してください。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法人格不要です。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申請年月日：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へメール申請した日付を入力してください。</a:t>
          </a:r>
        </a:p>
      </xdr:txBody>
    </xdr:sp>
    <xdr:clientData/>
  </xdr:twoCellAnchor>
  <xdr:twoCellAnchor>
    <xdr:from>
      <xdr:col>2</xdr:col>
      <xdr:colOff>0</xdr:colOff>
      <xdr:row>13</xdr:row>
      <xdr:rowOff>69274</xdr:rowOff>
    </xdr:from>
    <xdr:to>
      <xdr:col>4</xdr:col>
      <xdr:colOff>0</xdr:colOff>
      <xdr:row>18</xdr:row>
      <xdr:rowOff>204107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98FD914D-0793-481C-81CD-7F3A34C1538D}"/>
            </a:ext>
          </a:extLst>
        </xdr:cNvPr>
        <xdr:cNvSpPr/>
      </xdr:nvSpPr>
      <xdr:spPr>
        <a:xfrm>
          <a:off x="3156857" y="8546524"/>
          <a:ext cx="4680857" cy="2243940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種別：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設備区分・製造事業者名・製造事業者名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1749137</xdr:colOff>
      <xdr:row>13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B5293F41-A881-4B67-8542-D135DA7F9EAF}"/>
            </a:ext>
          </a:extLst>
        </xdr:cNvPr>
        <xdr:cNvSpPr/>
      </xdr:nvSpPr>
      <xdr:spPr>
        <a:xfrm>
          <a:off x="18443864" y="8139545"/>
          <a:ext cx="6719454" cy="1298864"/>
        </a:xfrm>
        <a:prstGeom prst="wedgeRoundRectCallout">
          <a:avLst>
            <a:gd name="adj1" fmla="val -9541"/>
            <a:gd name="adj2" fmla="val -6181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本体／貯湯タンク：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貯湯タンクが「有り」の場合、本体および貯湯タンクの型番をそれぞれ入力してください。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貯湯タンクが「無し」の場合は、入力不要です。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2961410</xdr:colOff>
      <xdr:row>17</xdr:row>
      <xdr:rowOff>1</xdr:rowOff>
    </xdr:from>
    <xdr:to>
      <xdr:col>11</xdr:col>
      <xdr:colOff>1</xdr:colOff>
      <xdr:row>21</xdr:row>
      <xdr:rowOff>1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63B23FF9-5319-4E0D-950A-0C5E9DBF6BE4}"/>
            </a:ext>
          </a:extLst>
        </xdr:cNvPr>
        <xdr:cNvSpPr/>
      </xdr:nvSpPr>
      <xdr:spPr>
        <a:xfrm>
          <a:off x="21613092" y="9871365"/>
          <a:ext cx="5507182" cy="1731818"/>
        </a:xfrm>
        <a:prstGeom prst="wedgeRoundRectCallout">
          <a:avLst>
            <a:gd name="adj1" fmla="val 29425"/>
            <a:gd name="adj2" fmla="val -135258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最高出口温度（℃）：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カタログ（仕様書）記載の最高出口温度を整数で入力してください。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業務用ヒートポンプ給湯器の場合、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℃以上であることをご確認ください。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1119571</xdr:colOff>
      <xdr:row>14</xdr:row>
      <xdr:rowOff>69272</xdr:rowOff>
    </xdr:from>
    <xdr:to>
      <xdr:col>15</xdr:col>
      <xdr:colOff>0</xdr:colOff>
      <xdr:row>18</xdr:row>
      <xdr:rowOff>122464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62129D5-87D8-45AC-B7D4-D7D3AE58E029}"/>
            </a:ext>
          </a:extLst>
        </xdr:cNvPr>
        <xdr:cNvSpPr/>
      </xdr:nvSpPr>
      <xdr:spPr>
        <a:xfrm>
          <a:off x="30184428" y="8968343"/>
          <a:ext cx="5520715" cy="1740478"/>
        </a:xfrm>
        <a:prstGeom prst="wedgeRoundRectCallout">
          <a:avLst>
            <a:gd name="adj1" fmla="val 23320"/>
            <a:gd name="adj2" fmla="val -7106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性能値（年間加熱効率）：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カタログ（仕様書）記載の年間加熱効率を入力してください。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小数点第一位まで。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基準値を満たしていることをご確認ください。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0</xdr:colOff>
      <xdr:row>13</xdr:row>
      <xdr:rowOff>69274</xdr:rowOff>
    </xdr:from>
    <xdr:to>
      <xdr:col>7</xdr:col>
      <xdr:colOff>0</xdr:colOff>
      <xdr:row>18</xdr:row>
      <xdr:rowOff>1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13DA5A79-BEE5-405D-B8D5-BBBF97EB444F}"/>
            </a:ext>
          </a:extLst>
        </xdr:cNvPr>
        <xdr:cNvSpPr/>
      </xdr:nvSpPr>
      <xdr:spPr>
        <a:xfrm>
          <a:off x="10183091" y="8208819"/>
          <a:ext cx="6511636" cy="2095500"/>
        </a:xfrm>
        <a:prstGeom prst="wedgeRoundRectCallout">
          <a:avLst>
            <a:gd name="adj1" fmla="val -1272"/>
            <a:gd name="adj2" fmla="val -6164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カタログ（仕様書）記載の「製品名」を入力してください。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カタログ（仕様書）記載の「型番」を入力してください。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貯湯タンクを含むセット型番がある場合は、セット型番を入力してください。</a:t>
          </a:r>
        </a:p>
      </xdr:txBody>
    </xdr:sp>
    <xdr:clientData/>
  </xdr:twoCellAnchor>
  <xdr:twoCellAnchor>
    <xdr:from>
      <xdr:col>9</xdr:col>
      <xdr:colOff>1956954</xdr:colOff>
      <xdr:row>2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6D90B921-A278-4B1E-A5AE-C0E77F862956}"/>
            </a:ext>
          </a:extLst>
        </xdr:cNvPr>
        <xdr:cNvSpPr/>
      </xdr:nvSpPr>
      <xdr:spPr>
        <a:xfrm>
          <a:off x="23864454" y="1731818"/>
          <a:ext cx="5212773" cy="2528455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エラー表示欄：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入力内容に不備があった場合、自動で表示されます。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表示された場合は、表示内容の通りに修正してください。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0</xdr:colOff>
      <xdr:row>18</xdr:row>
      <xdr:rowOff>381001</xdr:rowOff>
    </xdr:from>
    <xdr:to>
      <xdr:col>8</xdr:col>
      <xdr:colOff>2032339</xdr:colOff>
      <xdr:row>22</xdr:row>
      <xdr:rowOff>0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C0E0F8CB-0CB5-44BE-A179-9AC5BC115B14}"/>
            </a:ext>
          </a:extLst>
        </xdr:cNvPr>
        <xdr:cNvSpPr/>
      </xdr:nvSpPr>
      <xdr:spPr>
        <a:xfrm>
          <a:off x="13438909" y="10685319"/>
          <a:ext cx="7245112" cy="1350817"/>
        </a:xfrm>
        <a:prstGeom prst="wedgeRoundRectCallout">
          <a:avLst>
            <a:gd name="adj1" fmla="val 8794"/>
            <a:gd name="adj2" fmla="val -200203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貯湯タンク有無：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貯湯タンクが含まれる製品である場合は、「有り」を選択してください。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貯湯タンクが含まれない場合は、「無し」を選択してください。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363682</xdr:colOff>
      <xdr:row>22</xdr:row>
      <xdr:rowOff>1605</xdr:rowOff>
    </xdr:from>
    <xdr:to>
      <xdr:col>13</xdr:col>
      <xdr:colOff>0</xdr:colOff>
      <xdr:row>29</xdr:row>
      <xdr:rowOff>272142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D5783E18-0C09-40A5-B6C6-A9CDA7CF2F93}"/>
            </a:ext>
          </a:extLst>
        </xdr:cNvPr>
        <xdr:cNvSpPr/>
      </xdr:nvSpPr>
      <xdr:spPr>
        <a:xfrm>
          <a:off x="25509682" y="12275248"/>
          <a:ext cx="5514604" cy="3223287"/>
        </a:xfrm>
        <a:prstGeom prst="wedgeRoundRectCallout">
          <a:avLst>
            <a:gd name="adj1" fmla="val 4887"/>
            <a:gd name="adj2" fmla="val -18035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加熱能力（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中間期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の加熱能力を入力してください。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中間期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1067616</xdr:colOff>
      <xdr:row>14</xdr:row>
      <xdr:rowOff>69272</xdr:rowOff>
    </xdr:from>
    <xdr:to>
      <xdr:col>16</xdr:col>
      <xdr:colOff>4242955</xdr:colOff>
      <xdr:row>19</xdr:row>
      <xdr:rowOff>1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C2B7A5ED-336D-46C4-BE21-733F4109DDA7}"/>
            </a:ext>
          </a:extLst>
        </xdr:cNvPr>
        <xdr:cNvSpPr/>
      </xdr:nvSpPr>
      <xdr:spPr>
        <a:xfrm>
          <a:off x="36777707" y="8641772"/>
          <a:ext cx="5513293" cy="2095502"/>
        </a:xfrm>
        <a:prstGeom prst="wedgeRoundRectCallout">
          <a:avLst>
            <a:gd name="adj1" fmla="val -27567"/>
            <a:gd name="adj2" fmla="val -6897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希望小売価格（万円）：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単位に注意して入力してください。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文字以内で記入してください。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</xdr:colOff>
      <xdr:row>20</xdr:row>
      <xdr:rowOff>363682</xdr:rowOff>
    </xdr:from>
    <xdr:to>
      <xdr:col>18</xdr:col>
      <xdr:colOff>0</xdr:colOff>
      <xdr:row>23</xdr:row>
      <xdr:rowOff>326572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1599CD02-17E7-4687-A944-8A39D55E8548}"/>
            </a:ext>
          </a:extLst>
        </xdr:cNvPr>
        <xdr:cNvSpPr/>
      </xdr:nvSpPr>
      <xdr:spPr>
        <a:xfrm>
          <a:off x="38045572" y="11793682"/>
          <a:ext cx="7728857" cy="1228354"/>
        </a:xfrm>
        <a:prstGeom prst="wedgeRoundRectCallout">
          <a:avLst>
            <a:gd name="adj1" fmla="val 34566"/>
            <a:gd name="adj2" fmla="val -37759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省エネ量（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kl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入力された情報に基づいて、型番に対する省エネ量が自動で表示されます。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534079</xdr:colOff>
      <xdr:row>1</xdr:row>
      <xdr:rowOff>535624</xdr:rowOff>
    </xdr:from>
    <xdr:to>
      <xdr:col>14</xdr:col>
      <xdr:colOff>1238250</xdr:colOff>
      <xdr:row>3</xdr:row>
      <xdr:rowOff>683449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115758" y="998267"/>
          <a:ext cx="6963456" cy="2923682"/>
          <a:chOff x="24658306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42" y="2326559"/>
            <a:ext cx="5210642" cy="513770"/>
            <a:chOff x="20809325" y="534306"/>
            <a:chExt cx="2440264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290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業務用ヒートポンプ給湯器／基準値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15240</xdr:colOff>
      <xdr:row>11</xdr:row>
      <xdr:rowOff>83820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2FD6CA-BF66-48C0-AB67-648552051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265"/>
          <a:ext cx="6167269" cy="1428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34A3-3A56-43F9-B229-3070B911008D}">
  <sheetPr>
    <tabColor rgb="FFFFFFCC"/>
    <pageSetUpPr fitToPage="1"/>
  </sheetPr>
  <dimension ref="A1:AN65"/>
  <sheetViews>
    <sheetView tabSelected="1" view="pageBreakPreview" zoomScale="70" zoomScaleNormal="40" zoomScaleSheetLayoutView="70" zoomScalePageLayoutView="55" workbookViewId="0">
      <selection sqref="A1:G1"/>
    </sheetView>
  </sheetViews>
  <sheetFormatPr defaultColWidth="9" defaultRowHeight="12" outlineLevelCol="1"/>
  <cols>
    <col min="1" max="1" width="12.5" style="149" customWidth="1"/>
    <col min="2" max="2" width="29" style="149" bestFit="1" customWidth="1"/>
    <col min="3" max="5" width="30.625" style="10" customWidth="1"/>
    <col min="6" max="7" width="42.625" style="10" customWidth="1"/>
    <col min="8" max="8" width="25.625" style="10" customWidth="1"/>
    <col min="9" max="10" width="42.625" style="10" customWidth="1"/>
    <col min="11" max="13" width="25.625" style="10" customWidth="1"/>
    <col min="14" max="16" width="30.625" style="10" customWidth="1"/>
    <col min="17" max="17" width="75.625" style="10" customWidth="1"/>
    <col min="18" max="18" width="25.625" style="10" customWidth="1"/>
    <col min="19" max="21" width="24.5" style="10" hidden="1" customWidth="1" outlineLevel="1"/>
    <col min="22" max="22" width="19.25" style="10" hidden="1" customWidth="1" outlineLevel="1"/>
    <col min="23" max="27" width="16.125" style="10" hidden="1" customWidth="1" outlineLevel="1"/>
    <col min="28" max="28" width="20.25" style="10" hidden="1" customWidth="1" outlineLevel="1"/>
    <col min="29" max="29" width="32.25" style="10" customWidth="1" collapsed="1"/>
    <col min="30" max="30" width="16" style="10" customWidth="1"/>
    <col min="31" max="31" width="22.125" style="10" customWidth="1"/>
    <col min="32" max="32" width="19" style="10" customWidth="1"/>
    <col min="33" max="33" width="17.625" style="10" customWidth="1"/>
    <col min="34" max="34" width="40.625" style="10" customWidth="1"/>
    <col min="35" max="35" width="10.625" style="10" customWidth="1"/>
    <col min="36" max="36" width="20.625" style="10" customWidth="1"/>
    <col min="37" max="40" width="9" style="10" customWidth="1"/>
    <col min="41" max="16384" width="9" style="10"/>
  </cols>
  <sheetData>
    <row r="1" spans="1:33" ht="36.75" customHeight="1">
      <c r="A1" s="154" t="s">
        <v>56</v>
      </c>
      <c r="B1" s="155"/>
      <c r="C1" s="155"/>
      <c r="D1" s="155"/>
      <c r="E1" s="155"/>
      <c r="F1" s="155"/>
      <c r="G1" s="156"/>
      <c r="I1" s="157" t="s">
        <v>14</v>
      </c>
      <c r="J1" s="158"/>
      <c r="K1" s="159"/>
      <c r="M1" s="160"/>
      <c r="N1" s="160"/>
      <c r="O1" s="160"/>
      <c r="P1" s="104"/>
      <c r="S1" s="122" t="s">
        <v>54</v>
      </c>
      <c r="T1" s="123">
        <v>44257</v>
      </c>
    </row>
    <row r="2" spans="1:33" ht="110.1" customHeight="1">
      <c r="A2" s="161" t="s">
        <v>18</v>
      </c>
      <c r="B2" s="162"/>
      <c r="C2" s="163"/>
      <c r="D2" s="164"/>
      <c r="E2" s="124" t="s">
        <v>32</v>
      </c>
      <c r="F2" s="165"/>
      <c r="G2" s="166"/>
      <c r="I2" s="45" t="s">
        <v>12</v>
      </c>
      <c r="J2" s="167" t="s">
        <v>33</v>
      </c>
      <c r="K2" s="168"/>
      <c r="M2" s="81"/>
      <c r="N2" s="169"/>
      <c r="O2" s="169"/>
      <c r="P2" s="105"/>
      <c r="Q2" s="125"/>
      <c r="R2" s="126"/>
      <c r="S2" s="126"/>
      <c r="T2" s="126"/>
      <c r="U2" s="126"/>
      <c r="V2" s="126"/>
      <c r="W2" s="126"/>
      <c r="X2" s="126"/>
      <c r="Y2" s="126"/>
      <c r="Z2" s="126"/>
    </row>
    <row r="3" spans="1:33" ht="110.1" customHeight="1">
      <c r="A3" s="170" t="s">
        <v>39</v>
      </c>
      <c r="B3" s="170"/>
      <c r="C3" s="170"/>
      <c r="D3" s="170"/>
      <c r="E3" s="170"/>
      <c r="F3" s="127" t="s">
        <v>30</v>
      </c>
      <c r="G3" s="128"/>
      <c r="I3" s="45" t="s">
        <v>13</v>
      </c>
      <c r="J3" s="167" t="s">
        <v>34</v>
      </c>
      <c r="K3" s="168"/>
      <c r="M3" s="81"/>
      <c r="N3" s="169"/>
      <c r="O3" s="169"/>
      <c r="P3" s="105"/>
      <c r="Q3" s="129"/>
      <c r="S3" s="130" t="s">
        <v>68</v>
      </c>
      <c r="W3" s="126"/>
      <c r="X3" s="126"/>
      <c r="Y3" s="126"/>
      <c r="Z3" s="126"/>
    </row>
    <row r="4" spans="1:33" ht="110.1" customHeight="1" thickBot="1">
      <c r="A4" s="170"/>
      <c r="B4" s="170"/>
      <c r="C4" s="170"/>
      <c r="D4" s="170"/>
      <c r="E4" s="170"/>
      <c r="F4" s="131" t="s">
        <v>31</v>
      </c>
      <c r="G4" s="131">
        <f>COUNTIF($C$13:$C$62,"業務用ヒートポンプ給湯器")</f>
        <v>0</v>
      </c>
      <c r="I4" s="46" t="s">
        <v>35</v>
      </c>
      <c r="J4" s="171" t="s">
        <v>38</v>
      </c>
      <c r="K4" s="172"/>
      <c r="M4" s="82"/>
      <c r="N4" s="169"/>
      <c r="O4" s="169"/>
      <c r="P4" s="105"/>
      <c r="Q4" s="125"/>
      <c r="S4" s="130" t="s">
        <v>69</v>
      </c>
      <c r="W4" s="126"/>
      <c r="X4" s="126"/>
      <c r="Y4" s="126"/>
      <c r="Z4" s="126"/>
    </row>
    <row r="5" spans="1:33" s="11" customFormat="1" ht="25.5" customHeight="1" thickBot="1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0"/>
      <c r="S5" s="130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4"/>
    </row>
    <row r="6" spans="1:33" s="12" customFormat="1" ht="36" customHeight="1">
      <c r="A6" s="18" t="s">
        <v>16</v>
      </c>
      <c r="B6" s="62">
        <f>COLUMN()-1</f>
        <v>1</v>
      </c>
      <c r="C6" s="62">
        <f>COLUMN()-1</f>
        <v>2</v>
      </c>
      <c r="D6" s="182">
        <v>3</v>
      </c>
      <c r="E6" s="183"/>
      <c r="F6" s="62">
        <f>COLUMN()-2</f>
        <v>4</v>
      </c>
      <c r="G6" s="62">
        <f>COLUMN()-2</f>
        <v>5</v>
      </c>
      <c r="H6" s="60">
        <f t="shared" ref="H6:J6" si="0">COLUMN()-2</f>
        <v>6</v>
      </c>
      <c r="I6" s="60">
        <f t="shared" si="0"/>
        <v>7</v>
      </c>
      <c r="J6" s="60">
        <f t="shared" si="0"/>
        <v>8</v>
      </c>
      <c r="K6" s="60">
        <f>COLUMN()-2</f>
        <v>9</v>
      </c>
      <c r="L6" s="62">
        <f t="shared" ref="L6:S6" si="1">COLUMN()-2</f>
        <v>10</v>
      </c>
      <c r="M6" s="60">
        <f t="shared" si="1"/>
        <v>11</v>
      </c>
      <c r="N6" s="60">
        <f t="shared" si="1"/>
        <v>12</v>
      </c>
      <c r="O6" s="60">
        <f t="shared" si="1"/>
        <v>13</v>
      </c>
      <c r="P6" s="60">
        <f t="shared" si="1"/>
        <v>14</v>
      </c>
      <c r="Q6" s="60">
        <f t="shared" si="1"/>
        <v>15</v>
      </c>
      <c r="R6" s="61">
        <f t="shared" si="1"/>
        <v>16</v>
      </c>
      <c r="S6" s="173">
        <f t="shared" si="1"/>
        <v>17</v>
      </c>
      <c r="T6" s="174"/>
      <c r="U6" s="174"/>
    </row>
    <row r="7" spans="1:33" s="12" customFormat="1" ht="39">
      <c r="A7" s="19" t="s">
        <v>5</v>
      </c>
      <c r="B7" s="63" t="s">
        <v>6</v>
      </c>
      <c r="C7" s="63" t="s">
        <v>6</v>
      </c>
      <c r="D7" s="175" t="s">
        <v>6</v>
      </c>
      <c r="E7" s="176"/>
      <c r="F7" s="63" t="s">
        <v>6</v>
      </c>
      <c r="G7" s="63" t="s">
        <v>6</v>
      </c>
      <c r="H7" s="64" t="s">
        <v>7</v>
      </c>
      <c r="I7" s="64" t="s">
        <v>7</v>
      </c>
      <c r="J7" s="64" t="s">
        <v>7</v>
      </c>
      <c r="K7" s="64" t="s">
        <v>7</v>
      </c>
      <c r="L7" s="63" t="s">
        <v>6</v>
      </c>
      <c r="M7" s="64" t="s">
        <v>7</v>
      </c>
      <c r="N7" s="64" t="s">
        <v>7</v>
      </c>
      <c r="O7" s="64" t="s">
        <v>7</v>
      </c>
      <c r="P7" s="64" t="s">
        <v>7</v>
      </c>
      <c r="Q7" s="64" t="s">
        <v>7</v>
      </c>
      <c r="R7" s="65" t="s">
        <v>53</v>
      </c>
      <c r="S7" s="173" t="s">
        <v>52</v>
      </c>
      <c r="T7" s="174"/>
      <c r="U7" s="174"/>
    </row>
    <row r="8" spans="1:33" s="12" customFormat="1" ht="31.5" customHeight="1" thickBot="1">
      <c r="A8" s="34" t="s">
        <v>29</v>
      </c>
      <c r="B8" s="36" t="s">
        <v>17</v>
      </c>
      <c r="C8" s="35" t="s">
        <v>9</v>
      </c>
      <c r="D8" s="36" t="s">
        <v>17</v>
      </c>
      <c r="E8" s="36" t="s">
        <v>17</v>
      </c>
      <c r="F8" s="35" t="s">
        <v>9</v>
      </c>
      <c r="G8" s="35" t="s">
        <v>9</v>
      </c>
      <c r="H8" s="35" t="s">
        <v>9</v>
      </c>
      <c r="I8" s="35" t="s">
        <v>64</v>
      </c>
      <c r="J8" s="35" t="s">
        <v>64</v>
      </c>
      <c r="K8" s="35" t="s">
        <v>9</v>
      </c>
      <c r="L8" s="35" t="s">
        <v>9</v>
      </c>
      <c r="M8" s="35" t="s">
        <v>9</v>
      </c>
      <c r="N8" s="36" t="s">
        <v>17</v>
      </c>
      <c r="O8" s="35" t="s">
        <v>9</v>
      </c>
      <c r="P8" s="37" t="s">
        <v>10</v>
      </c>
      <c r="Q8" s="37" t="s">
        <v>10</v>
      </c>
      <c r="R8" s="68" t="s">
        <v>17</v>
      </c>
      <c r="S8" s="173" t="s">
        <v>17</v>
      </c>
      <c r="T8" s="174"/>
      <c r="U8" s="174"/>
    </row>
    <row r="9" spans="1:33" s="12" customFormat="1" ht="45" customHeight="1">
      <c r="A9" s="177" t="s">
        <v>8</v>
      </c>
      <c r="B9" s="179" t="s">
        <v>22</v>
      </c>
      <c r="C9" s="179" t="s">
        <v>11</v>
      </c>
      <c r="D9" s="180" t="s">
        <v>18</v>
      </c>
      <c r="E9" s="179" t="s">
        <v>47</v>
      </c>
      <c r="F9" s="180" t="s">
        <v>0</v>
      </c>
      <c r="G9" s="179" t="s">
        <v>76</v>
      </c>
      <c r="H9" s="184" t="s">
        <v>57</v>
      </c>
      <c r="I9" s="187" t="s">
        <v>63</v>
      </c>
      <c r="J9" s="187"/>
      <c r="K9" s="188" t="s">
        <v>55</v>
      </c>
      <c r="L9" s="189" t="s">
        <v>23</v>
      </c>
      <c r="M9" s="200" t="s">
        <v>24</v>
      </c>
      <c r="N9" s="185" t="s">
        <v>26</v>
      </c>
      <c r="O9" s="186" t="s">
        <v>27</v>
      </c>
      <c r="P9" s="188" t="s">
        <v>40</v>
      </c>
      <c r="Q9" s="185" t="s">
        <v>1</v>
      </c>
      <c r="R9" s="195" t="s">
        <v>85</v>
      </c>
      <c r="S9" s="197" t="s">
        <v>44</v>
      </c>
      <c r="T9" s="191" t="s">
        <v>45</v>
      </c>
      <c r="U9" s="194" t="s">
        <v>51</v>
      </c>
    </row>
    <row r="10" spans="1:33" s="12" customFormat="1" ht="27" customHeight="1">
      <c r="A10" s="177"/>
      <c r="B10" s="180"/>
      <c r="C10" s="180"/>
      <c r="D10" s="180"/>
      <c r="E10" s="180"/>
      <c r="F10" s="180"/>
      <c r="G10" s="180"/>
      <c r="H10" s="185"/>
      <c r="I10" s="185" t="s">
        <v>58</v>
      </c>
      <c r="J10" s="185" t="s">
        <v>59</v>
      </c>
      <c r="K10" s="185"/>
      <c r="L10" s="190"/>
      <c r="M10" s="201"/>
      <c r="N10" s="185"/>
      <c r="O10" s="187"/>
      <c r="P10" s="185"/>
      <c r="Q10" s="185"/>
      <c r="R10" s="195"/>
      <c r="S10" s="198"/>
      <c r="T10" s="192"/>
      <c r="U10" s="194"/>
    </row>
    <row r="11" spans="1:33" s="12" customFormat="1" ht="19.5">
      <c r="A11" s="178"/>
      <c r="B11" s="181"/>
      <c r="C11" s="181"/>
      <c r="D11" s="181"/>
      <c r="E11" s="181"/>
      <c r="F11" s="181"/>
      <c r="G11" s="181"/>
      <c r="H11" s="186"/>
      <c r="I11" s="186"/>
      <c r="J11" s="186"/>
      <c r="K11" s="106" t="s">
        <v>2</v>
      </c>
      <c r="L11" s="63" t="s">
        <v>2</v>
      </c>
      <c r="M11" s="106" t="s">
        <v>2</v>
      </c>
      <c r="N11" s="186"/>
      <c r="O11" s="106" t="s">
        <v>28</v>
      </c>
      <c r="P11" s="186"/>
      <c r="Q11" s="186"/>
      <c r="R11" s="196"/>
      <c r="S11" s="199"/>
      <c r="T11" s="193"/>
      <c r="U11" s="194"/>
    </row>
    <row r="12" spans="1:33" s="12" customFormat="1" ht="47.25" customHeight="1">
      <c r="A12" s="20" t="s">
        <v>4</v>
      </c>
      <c r="B12" s="21" t="s">
        <v>19</v>
      </c>
      <c r="C12" s="21" t="s">
        <v>21</v>
      </c>
      <c r="D12" s="22" t="s">
        <v>77</v>
      </c>
      <c r="E12" s="22" t="s">
        <v>78</v>
      </c>
      <c r="F12" s="23" t="s">
        <v>25</v>
      </c>
      <c r="G12" s="23" t="s">
        <v>3</v>
      </c>
      <c r="H12" s="32" t="s">
        <v>42</v>
      </c>
      <c r="I12" s="32" t="s">
        <v>61</v>
      </c>
      <c r="J12" s="32" t="s">
        <v>62</v>
      </c>
      <c r="K12" s="76">
        <v>65</v>
      </c>
      <c r="L12" s="93">
        <v>20</v>
      </c>
      <c r="M12" s="93">
        <v>10</v>
      </c>
      <c r="N12" s="32">
        <v>4</v>
      </c>
      <c r="O12" s="32">
        <v>4.5</v>
      </c>
      <c r="P12" s="49">
        <v>3500</v>
      </c>
      <c r="Q12" s="51"/>
      <c r="R12" s="69"/>
      <c r="S12" s="135"/>
      <c r="T12" s="136"/>
      <c r="U12" s="136"/>
      <c r="W12" s="13" t="s">
        <v>41</v>
      </c>
      <c r="X12" s="13" t="s">
        <v>67</v>
      </c>
      <c r="Y12" s="13" t="s">
        <v>65</v>
      </c>
      <c r="Z12" s="13" t="s">
        <v>66</v>
      </c>
      <c r="AA12" s="14" t="s">
        <v>15</v>
      </c>
      <c r="AB12" s="14" t="s">
        <v>36</v>
      </c>
    </row>
    <row r="13" spans="1:33" s="12" customFormat="1" ht="33" customHeight="1">
      <c r="A13" s="107">
        <f>ROW()-12</f>
        <v>1</v>
      </c>
      <c r="B13" s="108" t="str">
        <f>IF($C13="","","業務用ヒートポンプ")</f>
        <v/>
      </c>
      <c r="C13" s="137"/>
      <c r="D13" s="25" t="str">
        <f>IF($B13&lt;&gt;"",$C$2,"")</f>
        <v/>
      </c>
      <c r="E13" s="25" t="str">
        <f>IF($B13&lt;&gt;"",$F$2,"")</f>
        <v/>
      </c>
      <c r="F13" s="138"/>
      <c r="G13" s="138"/>
      <c r="H13" s="55"/>
      <c r="I13" s="138"/>
      <c r="J13" s="55"/>
      <c r="K13" s="77"/>
      <c r="L13" s="96"/>
      <c r="M13" s="96"/>
      <c r="N13" s="94" t="str">
        <f>IF($L13="","",IF($L13&lt;=20,VALUE(4),IF($L13&gt;20,VALUE(3.5))))</f>
        <v/>
      </c>
      <c r="O13" s="118"/>
      <c r="P13" s="116"/>
      <c r="Q13" s="117"/>
      <c r="R13" s="139" t="str">
        <f>IF($L13="","",(($L13*0)-($L13*0*(3.6/1000)))*0.0258)</f>
        <v/>
      </c>
      <c r="S13" s="140" t="str">
        <f>IF(AND($Z$65=0,$AA13=1,$AB13=0),プルダウン!$E$2,"")</f>
        <v/>
      </c>
      <c r="T13" s="141" t="str">
        <f>IF(AND($H13="有り",$Z$65=0,$AA13=1,$AB13=0),プルダウン!$F$2,"")</f>
        <v/>
      </c>
      <c r="U13" s="141" t="str">
        <f>IF(AND($H13="無し",$Z$65=0,$AA13=1,$AB13=0),プルダウン!$G$2,"")</f>
        <v/>
      </c>
      <c r="W13" s="47" cm="1">
        <f t="array" ref="W13">_xlfn.IFS($H13="",1,$H13="有り",2,$H13="無し",3)</f>
        <v>1</v>
      </c>
      <c r="X13" s="47">
        <f>IF(AND(($C13&lt;&gt;""),AND($W13=1),(OR($C$2="",$F$2="",$G$3="",C13="",H13="",F13="",G13="",I13="",J13="",K13="",L13="",M13="",O13=""))),1,0)</f>
        <v>0</v>
      </c>
      <c r="Y13" s="47">
        <f>IF(AND(($C13&lt;&gt;""),AND($W13=2),(OR($C$2="",$F$2="",$G$3="",C13="",H13="",F13="",G13="",I13="",J13="",K13="",L13="",M13="",O13=""))),1,0)</f>
        <v>0</v>
      </c>
      <c r="Z13" s="47">
        <f>IF(AND(($C13&lt;&gt;""),AND($W13=3),(OR($C$2="",$F$2="",$G$3="",C13="",H13="",F13="",G13="",K13="",L13="",M13="",O13=""))),1,0)</f>
        <v>0</v>
      </c>
      <c r="AA13" s="15">
        <f t="shared" ref="AA13:AA62" si="2">COUNTIF(G$13:G$62,G13)</f>
        <v>0</v>
      </c>
      <c r="AB13" s="15">
        <f>IF($N13&gt;$O13,1,0)</f>
        <v>0</v>
      </c>
    </row>
    <row r="14" spans="1:33" s="12" customFormat="1" ht="33" customHeight="1">
      <c r="A14" s="107">
        <f t="shared" ref="A14:A62" si="3">ROW()-12</f>
        <v>2</v>
      </c>
      <c r="B14" s="108" t="str">
        <f t="shared" ref="B14:B62" si="4">IF($C14="","","業務用ヒートポンプ")</f>
        <v/>
      </c>
      <c r="C14" s="137"/>
      <c r="D14" s="25" t="str">
        <f t="shared" ref="D14:D62" si="5">IF($B14&lt;&gt;"",$C$2,"")</f>
        <v/>
      </c>
      <c r="E14" s="25" t="str">
        <f>IF($B14&lt;&gt;"",$F$2,"")</f>
        <v/>
      </c>
      <c r="F14" s="138"/>
      <c r="G14" s="138"/>
      <c r="H14" s="55"/>
      <c r="I14" s="118"/>
      <c r="J14" s="118"/>
      <c r="K14" s="142"/>
      <c r="L14" s="143"/>
      <c r="M14" s="143"/>
      <c r="N14" s="94" t="str">
        <f t="shared" ref="N14:N62" si="6">IF($L14="","",IF($L14&lt;=20,VALUE(4),IF($L14&gt;20,VALUE(3.5))))</f>
        <v/>
      </c>
      <c r="O14" s="118"/>
      <c r="P14" s="116"/>
      <c r="Q14" s="117"/>
      <c r="R14" s="139" t="str">
        <f t="shared" ref="R14:R62" si="7">IF($L14="","",(($L14*0)-($L14*0*(3.6/1000)))*0.0258)</f>
        <v/>
      </c>
      <c r="S14" s="140" t="str">
        <f>IF(AND($Z$65=0,$AA14=1,$AB14=0),プルダウン!$E$2,"")</f>
        <v/>
      </c>
      <c r="T14" s="141" t="str">
        <f>IF(AND($H14="有り",$Z$65=0,$AA14=1,$AB14=0),プルダウン!$F$2,"")</f>
        <v/>
      </c>
      <c r="U14" s="141" t="str">
        <f>IF(AND($H14="無し",$Z$65=0,$AA14=1,$AB14=0),プルダウン!$G$2,"")</f>
        <v/>
      </c>
      <c r="W14" s="47" cm="1">
        <f t="array" ref="W14">_xlfn.IFS($H14="",1,$H14="有り",2,$H14="無し",3)</f>
        <v>1</v>
      </c>
      <c r="X14" s="47">
        <f t="shared" ref="X14:X62" si="8">IF(AND(($C14&lt;&gt;""),AND($W14=1),(OR($C$2="",$F$2="",$G$3="",C14="",H14="",F14="",G14="",I14="",J14="",K14="",L14="",M14="",O14=""))),1,0)</f>
        <v>0</v>
      </c>
      <c r="Y14" s="47">
        <f t="shared" ref="Y14:Y62" si="9">IF(AND(($C14&lt;&gt;""),AND($W14=2),(OR($C$2="",$F$2="",$G$3="",C14="",H14="",F14="",G14="",I14="",J14="",K14="",L14="",M14="",O14=""))),1,0)</f>
        <v>0</v>
      </c>
      <c r="Z14" s="47">
        <f t="shared" ref="Z14:Z62" si="10">IF(AND(($C14&lt;&gt;""),AND($W14=3),(OR($C$2="",$F$2="",$G$3="",C14="",H14="",F14="",G14="",K14="",L14="",M14="",O14=""))),1,0)</f>
        <v>0</v>
      </c>
      <c r="AA14" s="15">
        <f t="shared" si="2"/>
        <v>0</v>
      </c>
      <c r="AB14" s="15">
        <f t="shared" ref="AB14:AB62" si="11">IF($N14&gt;$O14,1,0)</f>
        <v>0</v>
      </c>
    </row>
    <row r="15" spans="1:33" s="12" customFormat="1" ht="33" customHeight="1">
      <c r="A15" s="107">
        <f t="shared" si="3"/>
        <v>3</v>
      </c>
      <c r="B15" s="108" t="str">
        <f t="shared" si="4"/>
        <v/>
      </c>
      <c r="C15" s="137"/>
      <c r="D15" s="25" t="str">
        <f t="shared" si="5"/>
        <v/>
      </c>
      <c r="E15" s="25" t="str">
        <f t="shared" ref="E15:E62" si="12">IF($B15&lt;&gt;"",$F$2,"")</f>
        <v/>
      </c>
      <c r="F15" s="138"/>
      <c r="G15" s="138"/>
      <c r="H15" s="55"/>
      <c r="I15" s="118"/>
      <c r="J15" s="118"/>
      <c r="K15" s="142"/>
      <c r="L15" s="143"/>
      <c r="M15" s="143"/>
      <c r="N15" s="94" t="str">
        <f t="shared" si="6"/>
        <v/>
      </c>
      <c r="O15" s="118"/>
      <c r="P15" s="116"/>
      <c r="Q15" s="117"/>
      <c r="R15" s="139" t="str">
        <f t="shared" si="7"/>
        <v/>
      </c>
      <c r="S15" s="140" t="str">
        <f>IF(AND($Z$65=0,$AA15=1,$AB15=0),プルダウン!$E$2,"")</f>
        <v/>
      </c>
      <c r="T15" s="141" t="str">
        <f>IF(AND($H15="有り",$Z$65=0,$AA15=1,$AB15=0),プルダウン!$F$2,"")</f>
        <v/>
      </c>
      <c r="U15" s="141" t="str">
        <f>IF(AND($H15="無し",$Z$65=0,$AA15=1,$AB15=0),プルダウン!$G$2,"")</f>
        <v/>
      </c>
      <c r="W15" s="47" cm="1">
        <f t="array" ref="W15">_xlfn.IFS($H15="",1,$H15="有り",2,$H15="無し",3)</f>
        <v>1</v>
      </c>
      <c r="X15" s="47">
        <f t="shared" si="8"/>
        <v>0</v>
      </c>
      <c r="Y15" s="47">
        <f t="shared" si="9"/>
        <v>0</v>
      </c>
      <c r="Z15" s="47">
        <f t="shared" si="10"/>
        <v>0</v>
      </c>
      <c r="AA15" s="15">
        <f t="shared" si="2"/>
        <v>0</v>
      </c>
      <c r="AB15" s="15">
        <f t="shared" si="11"/>
        <v>0</v>
      </c>
    </row>
    <row r="16" spans="1:33" s="12" customFormat="1" ht="33" customHeight="1">
      <c r="A16" s="107">
        <f t="shared" si="3"/>
        <v>4</v>
      </c>
      <c r="B16" s="108" t="str">
        <f t="shared" si="4"/>
        <v/>
      </c>
      <c r="C16" s="137"/>
      <c r="D16" s="25" t="str">
        <f t="shared" si="5"/>
        <v/>
      </c>
      <c r="E16" s="25" t="str">
        <f t="shared" si="12"/>
        <v/>
      </c>
      <c r="F16" s="138"/>
      <c r="G16" s="138"/>
      <c r="H16" s="55"/>
      <c r="I16" s="118"/>
      <c r="J16" s="118"/>
      <c r="K16" s="142"/>
      <c r="L16" s="143"/>
      <c r="M16" s="143"/>
      <c r="N16" s="94" t="str">
        <f t="shared" si="6"/>
        <v/>
      </c>
      <c r="O16" s="118"/>
      <c r="P16" s="116"/>
      <c r="Q16" s="117"/>
      <c r="R16" s="139" t="str">
        <f t="shared" si="7"/>
        <v/>
      </c>
      <c r="S16" s="140" t="str">
        <f>IF(AND($Z$65=0,$AA16=1,$AB16=0),プルダウン!$E$2,"")</f>
        <v/>
      </c>
      <c r="T16" s="141" t="str">
        <f>IF(AND($H16="有り",$Z$65=0,$AA16=1,$AB16=0),プルダウン!$F$2,"")</f>
        <v/>
      </c>
      <c r="U16" s="141" t="str">
        <f>IF(AND($H16="無し",$Z$65=0,$AA16=1,$AB16=0),プルダウン!$G$2,"")</f>
        <v/>
      </c>
      <c r="W16" s="47" cm="1">
        <f t="array" ref="W16">_xlfn.IFS($H16="",1,$H16="有り",2,$H16="無し",3)</f>
        <v>1</v>
      </c>
      <c r="X16" s="47">
        <f t="shared" si="8"/>
        <v>0</v>
      </c>
      <c r="Y16" s="47">
        <f t="shared" si="9"/>
        <v>0</v>
      </c>
      <c r="Z16" s="47">
        <f t="shared" si="10"/>
        <v>0</v>
      </c>
      <c r="AA16" s="15">
        <f t="shared" si="2"/>
        <v>0</v>
      </c>
      <c r="AB16" s="15">
        <f t="shared" si="11"/>
        <v>0</v>
      </c>
    </row>
    <row r="17" spans="1:28" s="12" customFormat="1" ht="33" customHeight="1">
      <c r="A17" s="107">
        <f t="shared" si="3"/>
        <v>5</v>
      </c>
      <c r="B17" s="108" t="str">
        <f t="shared" si="4"/>
        <v/>
      </c>
      <c r="C17" s="137"/>
      <c r="D17" s="25" t="str">
        <f t="shared" si="5"/>
        <v/>
      </c>
      <c r="E17" s="25" t="str">
        <f t="shared" si="12"/>
        <v/>
      </c>
      <c r="F17" s="138"/>
      <c r="G17" s="138"/>
      <c r="H17" s="55"/>
      <c r="I17" s="118"/>
      <c r="J17" s="118"/>
      <c r="K17" s="142"/>
      <c r="L17" s="143"/>
      <c r="M17" s="143"/>
      <c r="N17" s="94" t="str">
        <f t="shared" si="6"/>
        <v/>
      </c>
      <c r="O17" s="118"/>
      <c r="P17" s="116"/>
      <c r="Q17" s="117"/>
      <c r="R17" s="139" t="str">
        <f t="shared" si="7"/>
        <v/>
      </c>
      <c r="S17" s="140" t="str">
        <f>IF(AND($Z$65=0,$AA17=1,$AB17=0),プルダウン!$E$2,"")</f>
        <v/>
      </c>
      <c r="T17" s="141" t="str">
        <f>IF(AND($H17="有り",$Z$65=0,$AA17=1,$AB17=0),プルダウン!$F$2,"")</f>
        <v/>
      </c>
      <c r="U17" s="141" t="str">
        <f>IF(AND($H17="無し",$Z$65=0,$AA17=1,$AB17=0),プルダウン!$G$2,"")</f>
        <v/>
      </c>
      <c r="W17" s="47" cm="1">
        <f t="array" ref="W17">_xlfn.IFS($H17="",1,$H17="有り",2,$H17="無し",3)</f>
        <v>1</v>
      </c>
      <c r="X17" s="47">
        <f t="shared" si="8"/>
        <v>0</v>
      </c>
      <c r="Y17" s="47">
        <f t="shared" si="9"/>
        <v>0</v>
      </c>
      <c r="Z17" s="47">
        <f t="shared" si="10"/>
        <v>0</v>
      </c>
      <c r="AA17" s="15">
        <f t="shared" si="2"/>
        <v>0</v>
      </c>
      <c r="AB17" s="15">
        <f t="shared" si="11"/>
        <v>0</v>
      </c>
    </row>
    <row r="18" spans="1:28" s="12" customFormat="1" ht="33" customHeight="1">
      <c r="A18" s="107">
        <f t="shared" si="3"/>
        <v>6</v>
      </c>
      <c r="B18" s="108" t="str">
        <f t="shared" si="4"/>
        <v/>
      </c>
      <c r="C18" s="137"/>
      <c r="D18" s="25" t="str">
        <f t="shared" si="5"/>
        <v/>
      </c>
      <c r="E18" s="25" t="str">
        <f t="shared" si="12"/>
        <v/>
      </c>
      <c r="F18" s="138"/>
      <c r="G18" s="138"/>
      <c r="H18" s="55"/>
      <c r="I18" s="118"/>
      <c r="J18" s="118"/>
      <c r="K18" s="142"/>
      <c r="L18" s="143"/>
      <c r="M18" s="143"/>
      <c r="N18" s="94" t="str">
        <f t="shared" si="6"/>
        <v/>
      </c>
      <c r="O18" s="118"/>
      <c r="P18" s="116"/>
      <c r="Q18" s="117"/>
      <c r="R18" s="139" t="str">
        <f t="shared" si="7"/>
        <v/>
      </c>
      <c r="S18" s="140" t="str">
        <f>IF(AND($Z$65=0,$AA18=1,$AB18=0),プルダウン!$E$2,"")</f>
        <v/>
      </c>
      <c r="T18" s="141" t="str">
        <f>IF(AND($H18="有り",$Z$65=0,$AA18=1,$AB18=0),プルダウン!$F$2,"")</f>
        <v/>
      </c>
      <c r="U18" s="141" t="str">
        <f>IF(AND($H18="無し",$Z$65=0,$AA18=1,$AB18=0),プルダウン!$G$2,"")</f>
        <v/>
      </c>
      <c r="W18" s="47" cm="1">
        <f t="array" ref="W18">_xlfn.IFS($H18="",1,$H18="有り",2,$H18="無し",3)</f>
        <v>1</v>
      </c>
      <c r="X18" s="47">
        <f t="shared" si="8"/>
        <v>0</v>
      </c>
      <c r="Y18" s="47">
        <f t="shared" si="9"/>
        <v>0</v>
      </c>
      <c r="Z18" s="47">
        <f t="shared" si="10"/>
        <v>0</v>
      </c>
      <c r="AA18" s="15">
        <f t="shared" si="2"/>
        <v>0</v>
      </c>
      <c r="AB18" s="15">
        <f t="shared" si="11"/>
        <v>0</v>
      </c>
    </row>
    <row r="19" spans="1:28" s="12" customFormat="1" ht="33" customHeight="1">
      <c r="A19" s="107">
        <f t="shared" si="3"/>
        <v>7</v>
      </c>
      <c r="B19" s="108" t="str">
        <f t="shared" si="4"/>
        <v/>
      </c>
      <c r="C19" s="137"/>
      <c r="D19" s="25" t="str">
        <f t="shared" si="5"/>
        <v/>
      </c>
      <c r="E19" s="25" t="str">
        <f t="shared" si="12"/>
        <v/>
      </c>
      <c r="F19" s="138"/>
      <c r="G19" s="138"/>
      <c r="H19" s="55"/>
      <c r="I19" s="118"/>
      <c r="J19" s="118"/>
      <c r="K19" s="142"/>
      <c r="L19" s="143"/>
      <c r="M19" s="143"/>
      <c r="N19" s="94" t="str">
        <f t="shared" si="6"/>
        <v/>
      </c>
      <c r="O19" s="118"/>
      <c r="P19" s="116"/>
      <c r="Q19" s="117"/>
      <c r="R19" s="139" t="str">
        <f t="shared" si="7"/>
        <v/>
      </c>
      <c r="S19" s="140" t="str">
        <f>IF(AND($Z$65=0,$AA19=1,$AB19=0),プルダウン!$E$2,"")</f>
        <v/>
      </c>
      <c r="T19" s="141" t="str">
        <f>IF(AND($H19="有り",$Z$65=0,$AA19=1,$AB19=0),プルダウン!$F$2,"")</f>
        <v/>
      </c>
      <c r="U19" s="141" t="str">
        <f>IF(AND($H19="無し",$Z$65=0,$AA19=1,$AB19=0),プルダウン!$G$2,"")</f>
        <v/>
      </c>
      <c r="W19" s="47" cm="1">
        <f t="array" ref="W19">_xlfn.IFS($H19="",1,$H19="有り",2,$H19="無し",3)</f>
        <v>1</v>
      </c>
      <c r="X19" s="47">
        <f t="shared" si="8"/>
        <v>0</v>
      </c>
      <c r="Y19" s="47">
        <f t="shared" si="9"/>
        <v>0</v>
      </c>
      <c r="Z19" s="47">
        <f t="shared" si="10"/>
        <v>0</v>
      </c>
      <c r="AA19" s="15">
        <f t="shared" si="2"/>
        <v>0</v>
      </c>
      <c r="AB19" s="15">
        <f t="shared" si="11"/>
        <v>0</v>
      </c>
    </row>
    <row r="20" spans="1:28" s="12" customFormat="1" ht="33" customHeight="1">
      <c r="A20" s="107">
        <f t="shared" si="3"/>
        <v>8</v>
      </c>
      <c r="B20" s="108" t="str">
        <f t="shared" si="4"/>
        <v/>
      </c>
      <c r="C20" s="137"/>
      <c r="D20" s="25" t="str">
        <f t="shared" si="5"/>
        <v/>
      </c>
      <c r="E20" s="25" t="str">
        <f t="shared" si="12"/>
        <v/>
      </c>
      <c r="F20" s="138"/>
      <c r="G20" s="138"/>
      <c r="H20" s="55"/>
      <c r="I20" s="118"/>
      <c r="J20" s="118"/>
      <c r="K20" s="142"/>
      <c r="L20" s="143"/>
      <c r="M20" s="143"/>
      <c r="N20" s="94" t="str">
        <f t="shared" si="6"/>
        <v/>
      </c>
      <c r="O20" s="118"/>
      <c r="P20" s="116"/>
      <c r="Q20" s="117"/>
      <c r="R20" s="139" t="str">
        <f t="shared" si="7"/>
        <v/>
      </c>
      <c r="S20" s="140" t="str">
        <f>IF(AND($Z$65=0,$AA20=1,$AB20=0),プルダウン!$E$2,"")</f>
        <v/>
      </c>
      <c r="T20" s="141" t="str">
        <f>IF(AND($H20="有り",$Z$65=0,$AA20=1,$AB20=0),プルダウン!$F$2,"")</f>
        <v/>
      </c>
      <c r="U20" s="141" t="str">
        <f>IF(AND($H20="無し",$Z$65=0,$AA20=1,$AB20=0),プルダウン!$G$2,"")</f>
        <v/>
      </c>
      <c r="W20" s="47" cm="1">
        <f t="array" ref="W20">_xlfn.IFS($H20="",1,$H20="有り",2,$H20="無し",3)</f>
        <v>1</v>
      </c>
      <c r="X20" s="47">
        <f t="shared" si="8"/>
        <v>0</v>
      </c>
      <c r="Y20" s="47">
        <f t="shared" si="9"/>
        <v>0</v>
      </c>
      <c r="Z20" s="47">
        <f t="shared" si="10"/>
        <v>0</v>
      </c>
      <c r="AA20" s="15">
        <f t="shared" si="2"/>
        <v>0</v>
      </c>
      <c r="AB20" s="15">
        <f t="shared" si="11"/>
        <v>0</v>
      </c>
    </row>
    <row r="21" spans="1:28" s="12" customFormat="1" ht="33" customHeight="1">
      <c r="A21" s="107">
        <f t="shared" si="3"/>
        <v>9</v>
      </c>
      <c r="B21" s="108" t="str">
        <f t="shared" si="4"/>
        <v/>
      </c>
      <c r="C21" s="137"/>
      <c r="D21" s="25" t="str">
        <f t="shared" si="5"/>
        <v/>
      </c>
      <c r="E21" s="25" t="str">
        <f t="shared" si="12"/>
        <v/>
      </c>
      <c r="F21" s="138"/>
      <c r="G21" s="138"/>
      <c r="H21" s="55"/>
      <c r="I21" s="118"/>
      <c r="J21" s="118"/>
      <c r="K21" s="142"/>
      <c r="L21" s="143"/>
      <c r="M21" s="143"/>
      <c r="N21" s="94" t="str">
        <f t="shared" si="6"/>
        <v/>
      </c>
      <c r="O21" s="118"/>
      <c r="P21" s="116"/>
      <c r="Q21" s="117"/>
      <c r="R21" s="139" t="str">
        <f t="shared" si="7"/>
        <v/>
      </c>
      <c r="S21" s="140" t="str">
        <f>IF(AND($Z$65=0,$AA21=1,$AB21=0),プルダウン!$E$2,"")</f>
        <v/>
      </c>
      <c r="T21" s="141" t="str">
        <f>IF(AND($H21="有り",$Z$65=0,$AA21=1,$AB21=0),プルダウン!$F$2,"")</f>
        <v/>
      </c>
      <c r="U21" s="141" t="str">
        <f>IF(AND($H21="無し",$Z$65=0,$AA21=1,$AB21=0),プルダウン!$G$2,"")</f>
        <v/>
      </c>
      <c r="W21" s="47" cm="1">
        <f t="array" ref="W21">_xlfn.IFS($H21="",1,$H21="有り",2,$H21="無し",3)</f>
        <v>1</v>
      </c>
      <c r="X21" s="47">
        <f t="shared" si="8"/>
        <v>0</v>
      </c>
      <c r="Y21" s="47">
        <f t="shared" si="9"/>
        <v>0</v>
      </c>
      <c r="Z21" s="47">
        <f t="shared" si="10"/>
        <v>0</v>
      </c>
      <c r="AA21" s="15">
        <f t="shared" si="2"/>
        <v>0</v>
      </c>
      <c r="AB21" s="15">
        <f t="shared" si="11"/>
        <v>0</v>
      </c>
    </row>
    <row r="22" spans="1:28" s="12" customFormat="1" ht="33" customHeight="1">
      <c r="A22" s="107">
        <f t="shared" si="3"/>
        <v>10</v>
      </c>
      <c r="B22" s="108" t="str">
        <f t="shared" si="4"/>
        <v/>
      </c>
      <c r="C22" s="137"/>
      <c r="D22" s="25" t="str">
        <f t="shared" si="5"/>
        <v/>
      </c>
      <c r="E22" s="25" t="str">
        <f t="shared" si="12"/>
        <v/>
      </c>
      <c r="F22" s="138"/>
      <c r="G22" s="138"/>
      <c r="H22" s="55"/>
      <c r="I22" s="118"/>
      <c r="J22" s="118"/>
      <c r="K22" s="142"/>
      <c r="L22" s="143"/>
      <c r="M22" s="143"/>
      <c r="N22" s="94" t="str">
        <f t="shared" si="6"/>
        <v/>
      </c>
      <c r="O22" s="118"/>
      <c r="P22" s="116"/>
      <c r="Q22" s="117"/>
      <c r="R22" s="139" t="str">
        <f t="shared" si="7"/>
        <v/>
      </c>
      <c r="S22" s="140" t="str">
        <f>IF(AND($Z$65=0,$AA22=1,$AB22=0),プルダウン!$E$2,"")</f>
        <v/>
      </c>
      <c r="T22" s="141" t="str">
        <f>IF(AND($H22="有り",$Z$65=0,$AA22=1,$AB22=0),プルダウン!$F$2,"")</f>
        <v/>
      </c>
      <c r="U22" s="141" t="str">
        <f>IF(AND($H22="無し",$Z$65=0,$AA22=1,$AB22=0),プルダウン!$G$2,"")</f>
        <v/>
      </c>
      <c r="W22" s="47" cm="1">
        <f t="array" ref="W22">_xlfn.IFS($H22="",1,$H22="有り",2,$H22="無し",3)</f>
        <v>1</v>
      </c>
      <c r="X22" s="47">
        <f t="shared" si="8"/>
        <v>0</v>
      </c>
      <c r="Y22" s="47">
        <f t="shared" si="9"/>
        <v>0</v>
      </c>
      <c r="Z22" s="47">
        <f t="shared" si="10"/>
        <v>0</v>
      </c>
      <c r="AA22" s="15">
        <f t="shared" si="2"/>
        <v>0</v>
      </c>
      <c r="AB22" s="15">
        <f t="shared" si="11"/>
        <v>0</v>
      </c>
    </row>
    <row r="23" spans="1:28" s="12" customFormat="1" ht="33" customHeight="1">
      <c r="A23" s="107">
        <f t="shared" si="3"/>
        <v>11</v>
      </c>
      <c r="B23" s="108" t="str">
        <f t="shared" si="4"/>
        <v/>
      </c>
      <c r="C23" s="137"/>
      <c r="D23" s="25" t="str">
        <f t="shared" si="5"/>
        <v/>
      </c>
      <c r="E23" s="25" t="str">
        <f t="shared" si="12"/>
        <v/>
      </c>
      <c r="F23" s="138"/>
      <c r="G23" s="138"/>
      <c r="H23" s="55"/>
      <c r="I23" s="118"/>
      <c r="J23" s="118"/>
      <c r="K23" s="142"/>
      <c r="L23" s="143"/>
      <c r="M23" s="143"/>
      <c r="N23" s="94" t="str">
        <f t="shared" si="6"/>
        <v/>
      </c>
      <c r="O23" s="118"/>
      <c r="P23" s="116"/>
      <c r="Q23" s="117"/>
      <c r="R23" s="139" t="str">
        <f t="shared" si="7"/>
        <v/>
      </c>
      <c r="S23" s="140" t="str">
        <f>IF(AND($Z$65=0,$AA23=1,$AB23=0),プルダウン!$E$2,"")</f>
        <v/>
      </c>
      <c r="T23" s="141" t="str">
        <f>IF(AND($H23="有り",$Z$65=0,$AA23=1,$AB23=0),プルダウン!$F$2,"")</f>
        <v/>
      </c>
      <c r="U23" s="141" t="str">
        <f>IF(AND($H23="無し",$Z$65=0,$AA23=1,$AB23=0),プルダウン!$G$2,"")</f>
        <v/>
      </c>
      <c r="W23" s="47" cm="1">
        <f t="array" ref="W23">_xlfn.IFS($H23="",1,$H23="有り",2,$H23="無し",3)</f>
        <v>1</v>
      </c>
      <c r="X23" s="47">
        <f t="shared" si="8"/>
        <v>0</v>
      </c>
      <c r="Y23" s="47">
        <f t="shared" si="9"/>
        <v>0</v>
      </c>
      <c r="Z23" s="47">
        <f t="shared" si="10"/>
        <v>0</v>
      </c>
      <c r="AA23" s="15">
        <f t="shared" si="2"/>
        <v>0</v>
      </c>
      <c r="AB23" s="15">
        <f t="shared" si="11"/>
        <v>0</v>
      </c>
    </row>
    <row r="24" spans="1:28" s="12" customFormat="1" ht="33" customHeight="1">
      <c r="A24" s="107">
        <f t="shared" si="3"/>
        <v>12</v>
      </c>
      <c r="B24" s="108" t="str">
        <f t="shared" si="4"/>
        <v/>
      </c>
      <c r="C24" s="137"/>
      <c r="D24" s="25" t="str">
        <f t="shared" si="5"/>
        <v/>
      </c>
      <c r="E24" s="25" t="str">
        <f t="shared" si="12"/>
        <v/>
      </c>
      <c r="F24" s="138"/>
      <c r="G24" s="138"/>
      <c r="H24" s="55"/>
      <c r="I24" s="118"/>
      <c r="J24" s="118"/>
      <c r="K24" s="142"/>
      <c r="L24" s="143"/>
      <c r="M24" s="143"/>
      <c r="N24" s="94" t="str">
        <f t="shared" si="6"/>
        <v/>
      </c>
      <c r="O24" s="118"/>
      <c r="P24" s="116"/>
      <c r="Q24" s="117"/>
      <c r="R24" s="139" t="str">
        <f t="shared" si="7"/>
        <v/>
      </c>
      <c r="S24" s="140" t="str">
        <f>IF(AND($Z$65=0,$AA24=1,$AB24=0),プルダウン!$E$2,"")</f>
        <v/>
      </c>
      <c r="T24" s="141" t="str">
        <f>IF(AND($H24="有り",$Z$65=0,$AA24=1,$AB24=0),プルダウン!$F$2,"")</f>
        <v/>
      </c>
      <c r="U24" s="141" t="str">
        <f>IF(AND($H24="無し",$Z$65=0,$AA24=1,$AB24=0),プルダウン!$G$2,"")</f>
        <v/>
      </c>
      <c r="W24" s="47" cm="1">
        <f t="array" ref="W24">_xlfn.IFS($H24="",1,$H24="有り",2,$H24="無し",3)</f>
        <v>1</v>
      </c>
      <c r="X24" s="47">
        <f t="shared" si="8"/>
        <v>0</v>
      </c>
      <c r="Y24" s="47">
        <f t="shared" si="9"/>
        <v>0</v>
      </c>
      <c r="Z24" s="47">
        <f t="shared" si="10"/>
        <v>0</v>
      </c>
      <c r="AA24" s="15">
        <f t="shared" si="2"/>
        <v>0</v>
      </c>
      <c r="AB24" s="15">
        <f t="shared" si="11"/>
        <v>0</v>
      </c>
    </row>
    <row r="25" spans="1:28" s="12" customFormat="1" ht="33" customHeight="1">
      <c r="A25" s="107">
        <f t="shared" si="3"/>
        <v>13</v>
      </c>
      <c r="B25" s="108" t="str">
        <f t="shared" si="4"/>
        <v/>
      </c>
      <c r="C25" s="137"/>
      <c r="D25" s="25" t="str">
        <f t="shared" si="5"/>
        <v/>
      </c>
      <c r="E25" s="25" t="str">
        <f t="shared" si="12"/>
        <v/>
      </c>
      <c r="F25" s="138"/>
      <c r="G25" s="138"/>
      <c r="H25" s="55"/>
      <c r="I25" s="118"/>
      <c r="J25" s="118"/>
      <c r="K25" s="142"/>
      <c r="L25" s="143"/>
      <c r="M25" s="143"/>
      <c r="N25" s="94" t="str">
        <f t="shared" si="6"/>
        <v/>
      </c>
      <c r="O25" s="118"/>
      <c r="P25" s="116"/>
      <c r="Q25" s="117"/>
      <c r="R25" s="139" t="str">
        <f t="shared" si="7"/>
        <v/>
      </c>
      <c r="S25" s="140" t="str">
        <f>IF(AND($Z$65=0,$AA25=1,$AB25=0),プルダウン!$E$2,"")</f>
        <v/>
      </c>
      <c r="T25" s="141" t="str">
        <f>IF(AND($H25="有り",$Z$65=0,$AA25=1,$AB25=0),プルダウン!$F$2,"")</f>
        <v/>
      </c>
      <c r="U25" s="141" t="str">
        <f>IF(AND($H25="無し",$Z$65=0,$AA25=1,$AB25=0),プルダウン!$G$2,"")</f>
        <v/>
      </c>
      <c r="W25" s="47" cm="1">
        <f t="array" ref="W25">_xlfn.IFS($H25="",1,$H25="有り",2,$H25="無し",3)</f>
        <v>1</v>
      </c>
      <c r="X25" s="47">
        <f t="shared" si="8"/>
        <v>0</v>
      </c>
      <c r="Y25" s="47">
        <f t="shared" si="9"/>
        <v>0</v>
      </c>
      <c r="Z25" s="47">
        <f t="shared" si="10"/>
        <v>0</v>
      </c>
      <c r="AA25" s="15">
        <f t="shared" si="2"/>
        <v>0</v>
      </c>
      <c r="AB25" s="15">
        <f t="shared" si="11"/>
        <v>0</v>
      </c>
    </row>
    <row r="26" spans="1:28" s="12" customFormat="1" ht="33" customHeight="1">
      <c r="A26" s="107">
        <f t="shared" si="3"/>
        <v>14</v>
      </c>
      <c r="B26" s="108" t="str">
        <f t="shared" si="4"/>
        <v/>
      </c>
      <c r="C26" s="137"/>
      <c r="D26" s="25" t="str">
        <f t="shared" si="5"/>
        <v/>
      </c>
      <c r="E26" s="25" t="str">
        <f t="shared" si="12"/>
        <v/>
      </c>
      <c r="F26" s="138"/>
      <c r="G26" s="138"/>
      <c r="H26" s="55"/>
      <c r="I26" s="118"/>
      <c r="J26" s="118"/>
      <c r="K26" s="142"/>
      <c r="L26" s="143"/>
      <c r="M26" s="143"/>
      <c r="N26" s="94" t="str">
        <f t="shared" si="6"/>
        <v/>
      </c>
      <c r="O26" s="118"/>
      <c r="P26" s="116"/>
      <c r="Q26" s="117"/>
      <c r="R26" s="139" t="str">
        <f t="shared" si="7"/>
        <v/>
      </c>
      <c r="S26" s="140" t="str">
        <f>IF(AND($Z$65=0,$AA26=1,$AB26=0),プルダウン!$E$2,"")</f>
        <v/>
      </c>
      <c r="T26" s="141" t="str">
        <f>IF(AND($H26="有り",$Z$65=0,$AA26=1,$AB26=0),プルダウン!$F$2,"")</f>
        <v/>
      </c>
      <c r="U26" s="141" t="str">
        <f>IF(AND($H26="無し",$Z$65=0,$AA26=1,$AB26=0),プルダウン!$G$2,"")</f>
        <v/>
      </c>
      <c r="W26" s="47" cm="1">
        <f t="array" ref="W26">_xlfn.IFS($H26="",1,$H26="有り",2,$H26="無し",3)</f>
        <v>1</v>
      </c>
      <c r="X26" s="47">
        <f t="shared" si="8"/>
        <v>0</v>
      </c>
      <c r="Y26" s="47">
        <f t="shared" si="9"/>
        <v>0</v>
      </c>
      <c r="Z26" s="47">
        <f t="shared" si="10"/>
        <v>0</v>
      </c>
      <c r="AA26" s="15">
        <f t="shared" si="2"/>
        <v>0</v>
      </c>
      <c r="AB26" s="15">
        <f t="shared" si="11"/>
        <v>0</v>
      </c>
    </row>
    <row r="27" spans="1:28" s="12" customFormat="1" ht="33" customHeight="1">
      <c r="A27" s="107">
        <f t="shared" si="3"/>
        <v>15</v>
      </c>
      <c r="B27" s="108" t="str">
        <f t="shared" si="4"/>
        <v/>
      </c>
      <c r="C27" s="137"/>
      <c r="D27" s="25" t="str">
        <f t="shared" si="5"/>
        <v/>
      </c>
      <c r="E27" s="25" t="str">
        <f t="shared" si="12"/>
        <v/>
      </c>
      <c r="F27" s="138"/>
      <c r="G27" s="138"/>
      <c r="H27" s="55"/>
      <c r="I27" s="118"/>
      <c r="J27" s="118"/>
      <c r="K27" s="142"/>
      <c r="L27" s="143"/>
      <c r="M27" s="143"/>
      <c r="N27" s="94" t="str">
        <f t="shared" si="6"/>
        <v/>
      </c>
      <c r="O27" s="118"/>
      <c r="P27" s="116"/>
      <c r="Q27" s="117"/>
      <c r="R27" s="139" t="str">
        <f t="shared" si="7"/>
        <v/>
      </c>
      <c r="S27" s="140" t="str">
        <f>IF(AND($Z$65=0,$AA27=1,$AB27=0),プルダウン!$E$2,"")</f>
        <v/>
      </c>
      <c r="T27" s="141" t="str">
        <f>IF(AND($H27="有り",$Z$65=0,$AA27=1,$AB27=0),プルダウン!$F$2,"")</f>
        <v/>
      </c>
      <c r="U27" s="141" t="str">
        <f>IF(AND($H27="無し",$Z$65=0,$AA27=1,$AB27=0),プルダウン!$G$2,"")</f>
        <v/>
      </c>
      <c r="W27" s="47" cm="1">
        <f t="array" ref="W27">_xlfn.IFS($H27="",1,$H27="有り",2,$H27="無し",3)</f>
        <v>1</v>
      </c>
      <c r="X27" s="47">
        <f t="shared" si="8"/>
        <v>0</v>
      </c>
      <c r="Y27" s="47">
        <f t="shared" si="9"/>
        <v>0</v>
      </c>
      <c r="Z27" s="47">
        <f t="shared" si="10"/>
        <v>0</v>
      </c>
      <c r="AA27" s="15">
        <f t="shared" si="2"/>
        <v>0</v>
      </c>
      <c r="AB27" s="15">
        <f t="shared" si="11"/>
        <v>0</v>
      </c>
    </row>
    <row r="28" spans="1:28" s="12" customFormat="1" ht="33" customHeight="1">
      <c r="A28" s="107">
        <f t="shared" si="3"/>
        <v>16</v>
      </c>
      <c r="B28" s="108" t="str">
        <f t="shared" si="4"/>
        <v/>
      </c>
      <c r="C28" s="137"/>
      <c r="D28" s="25" t="str">
        <f t="shared" si="5"/>
        <v/>
      </c>
      <c r="E28" s="25" t="str">
        <f t="shared" si="12"/>
        <v/>
      </c>
      <c r="F28" s="138"/>
      <c r="G28" s="138"/>
      <c r="H28" s="55"/>
      <c r="I28" s="118"/>
      <c r="J28" s="118"/>
      <c r="K28" s="142"/>
      <c r="L28" s="143"/>
      <c r="M28" s="143"/>
      <c r="N28" s="94" t="str">
        <f t="shared" si="6"/>
        <v/>
      </c>
      <c r="O28" s="118"/>
      <c r="P28" s="116"/>
      <c r="Q28" s="117"/>
      <c r="R28" s="139" t="str">
        <f t="shared" si="7"/>
        <v/>
      </c>
      <c r="S28" s="140" t="str">
        <f>IF(AND($Z$65=0,$AA28=1,$AB28=0),プルダウン!$E$2,"")</f>
        <v/>
      </c>
      <c r="T28" s="141" t="str">
        <f>IF(AND($H28="有り",$Z$65=0,$AA28=1,$AB28=0),プルダウン!$F$2,"")</f>
        <v/>
      </c>
      <c r="U28" s="141" t="str">
        <f>IF(AND($H28="無し",$Z$65=0,$AA28=1,$AB28=0),プルダウン!$G$2,"")</f>
        <v/>
      </c>
      <c r="W28" s="47" cm="1">
        <f t="array" ref="W28">_xlfn.IFS($H28="",1,$H28="有り",2,$H28="無し",3)</f>
        <v>1</v>
      </c>
      <c r="X28" s="47">
        <f t="shared" si="8"/>
        <v>0</v>
      </c>
      <c r="Y28" s="47">
        <f t="shared" si="9"/>
        <v>0</v>
      </c>
      <c r="Z28" s="47">
        <f t="shared" si="10"/>
        <v>0</v>
      </c>
      <c r="AA28" s="15">
        <f t="shared" si="2"/>
        <v>0</v>
      </c>
      <c r="AB28" s="15">
        <f t="shared" si="11"/>
        <v>0</v>
      </c>
    </row>
    <row r="29" spans="1:28" s="12" customFormat="1" ht="33" customHeight="1">
      <c r="A29" s="107">
        <f t="shared" si="3"/>
        <v>17</v>
      </c>
      <c r="B29" s="108" t="str">
        <f t="shared" si="4"/>
        <v/>
      </c>
      <c r="C29" s="137"/>
      <c r="D29" s="25" t="str">
        <f t="shared" si="5"/>
        <v/>
      </c>
      <c r="E29" s="25" t="str">
        <f t="shared" si="12"/>
        <v/>
      </c>
      <c r="F29" s="138"/>
      <c r="G29" s="138"/>
      <c r="H29" s="55"/>
      <c r="I29" s="118"/>
      <c r="J29" s="118"/>
      <c r="K29" s="142"/>
      <c r="L29" s="143"/>
      <c r="M29" s="143"/>
      <c r="N29" s="94" t="str">
        <f t="shared" si="6"/>
        <v/>
      </c>
      <c r="O29" s="118"/>
      <c r="P29" s="116"/>
      <c r="Q29" s="117"/>
      <c r="R29" s="139" t="str">
        <f t="shared" si="7"/>
        <v/>
      </c>
      <c r="S29" s="140" t="str">
        <f>IF(AND($Z$65=0,$AA29=1,$AB29=0),プルダウン!$E$2,"")</f>
        <v/>
      </c>
      <c r="T29" s="141" t="str">
        <f>IF(AND($H29="有り",$Z$65=0,$AA29=1,$AB29=0),プルダウン!$F$2,"")</f>
        <v/>
      </c>
      <c r="U29" s="141" t="str">
        <f>IF(AND($H29="無し",$Z$65=0,$AA29=1,$AB29=0),プルダウン!$G$2,"")</f>
        <v/>
      </c>
      <c r="W29" s="47" cm="1">
        <f t="array" ref="W29">_xlfn.IFS($H29="",1,$H29="有り",2,$H29="無し",3)</f>
        <v>1</v>
      </c>
      <c r="X29" s="47">
        <f t="shared" si="8"/>
        <v>0</v>
      </c>
      <c r="Y29" s="47">
        <f t="shared" si="9"/>
        <v>0</v>
      </c>
      <c r="Z29" s="47">
        <f t="shared" si="10"/>
        <v>0</v>
      </c>
      <c r="AA29" s="15">
        <f t="shared" si="2"/>
        <v>0</v>
      </c>
      <c r="AB29" s="15">
        <f t="shared" si="11"/>
        <v>0</v>
      </c>
    </row>
    <row r="30" spans="1:28" s="12" customFormat="1" ht="33" customHeight="1">
      <c r="A30" s="107">
        <f t="shared" si="3"/>
        <v>18</v>
      </c>
      <c r="B30" s="108" t="str">
        <f t="shared" si="4"/>
        <v/>
      </c>
      <c r="C30" s="137"/>
      <c r="D30" s="25" t="str">
        <f t="shared" si="5"/>
        <v/>
      </c>
      <c r="E30" s="25" t="str">
        <f t="shared" si="12"/>
        <v/>
      </c>
      <c r="F30" s="138"/>
      <c r="G30" s="138"/>
      <c r="H30" s="55"/>
      <c r="I30" s="118"/>
      <c r="J30" s="118"/>
      <c r="K30" s="142"/>
      <c r="L30" s="143"/>
      <c r="M30" s="143"/>
      <c r="N30" s="94" t="str">
        <f t="shared" si="6"/>
        <v/>
      </c>
      <c r="O30" s="118"/>
      <c r="P30" s="116"/>
      <c r="Q30" s="117"/>
      <c r="R30" s="139" t="str">
        <f t="shared" si="7"/>
        <v/>
      </c>
      <c r="S30" s="140" t="str">
        <f>IF(AND($Z$65=0,$AA30=1,$AB30=0),プルダウン!$E$2,"")</f>
        <v/>
      </c>
      <c r="T30" s="141" t="str">
        <f>IF(AND($H30="有り",$Z$65=0,$AA30=1,$AB30=0),プルダウン!$F$2,"")</f>
        <v/>
      </c>
      <c r="U30" s="141" t="str">
        <f>IF(AND($H30="無し",$Z$65=0,$AA30=1,$AB30=0),プルダウン!$G$2,"")</f>
        <v/>
      </c>
      <c r="W30" s="47" cm="1">
        <f t="array" ref="W30">_xlfn.IFS($H30="",1,$H30="有り",2,$H30="無し",3)</f>
        <v>1</v>
      </c>
      <c r="X30" s="47">
        <f t="shared" si="8"/>
        <v>0</v>
      </c>
      <c r="Y30" s="47">
        <f t="shared" si="9"/>
        <v>0</v>
      </c>
      <c r="Z30" s="47">
        <f t="shared" si="10"/>
        <v>0</v>
      </c>
      <c r="AA30" s="15">
        <f t="shared" si="2"/>
        <v>0</v>
      </c>
      <c r="AB30" s="15">
        <f t="shared" si="11"/>
        <v>0</v>
      </c>
    </row>
    <row r="31" spans="1:28" s="12" customFormat="1" ht="33" customHeight="1">
      <c r="A31" s="107">
        <f t="shared" si="3"/>
        <v>19</v>
      </c>
      <c r="B31" s="108" t="str">
        <f t="shared" si="4"/>
        <v/>
      </c>
      <c r="C31" s="137"/>
      <c r="D31" s="25" t="str">
        <f t="shared" si="5"/>
        <v/>
      </c>
      <c r="E31" s="25" t="str">
        <f t="shared" si="12"/>
        <v/>
      </c>
      <c r="F31" s="138"/>
      <c r="G31" s="138"/>
      <c r="H31" s="55"/>
      <c r="I31" s="118"/>
      <c r="J31" s="118"/>
      <c r="K31" s="142"/>
      <c r="L31" s="143"/>
      <c r="M31" s="143"/>
      <c r="N31" s="94" t="str">
        <f t="shared" si="6"/>
        <v/>
      </c>
      <c r="O31" s="118"/>
      <c r="P31" s="116"/>
      <c r="Q31" s="117"/>
      <c r="R31" s="139" t="str">
        <f t="shared" si="7"/>
        <v/>
      </c>
      <c r="S31" s="140" t="str">
        <f>IF(AND($Z$65=0,$AA31=1,$AB31=0),プルダウン!$E$2,"")</f>
        <v/>
      </c>
      <c r="T31" s="141" t="str">
        <f>IF(AND($H31="有り",$Z$65=0,$AA31=1,$AB31=0),プルダウン!$F$2,"")</f>
        <v/>
      </c>
      <c r="U31" s="141" t="str">
        <f>IF(AND($H31="無し",$Z$65=0,$AA31=1,$AB31=0),プルダウン!$G$2,"")</f>
        <v/>
      </c>
      <c r="W31" s="47" cm="1">
        <f t="array" ref="W31">_xlfn.IFS($H31="",1,$H31="有り",2,$H31="無し",3)</f>
        <v>1</v>
      </c>
      <c r="X31" s="47">
        <f t="shared" si="8"/>
        <v>0</v>
      </c>
      <c r="Y31" s="47">
        <f t="shared" si="9"/>
        <v>0</v>
      </c>
      <c r="Z31" s="47">
        <f t="shared" si="10"/>
        <v>0</v>
      </c>
      <c r="AA31" s="15">
        <f t="shared" si="2"/>
        <v>0</v>
      </c>
      <c r="AB31" s="15">
        <f t="shared" si="11"/>
        <v>0</v>
      </c>
    </row>
    <row r="32" spans="1:28" s="12" customFormat="1" ht="33" customHeight="1">
      <c r="A32" s="107">
        <f t="shared" si="3"/>
        <v>20</v>
      </c>
      <c r="B32" s="108" t="str">
        <f t="shared" si="4"/>
        <v/>
      </c>
      <c r="C32" s="137"/>
      <c r="D32" s="25" t="str">
        <f t="shared" si="5"/>
        <v/>
      </c>
      <c r="E32" s="25" t="str">
        <f t="shared" si="12"/>
        <v/>
      </c>
      <c r="F32" s="138"/>
      <c r="G32" s="138"/>
      <c r="H32" s="55"/>
      <c r="I32" s="118"/>
      <c r="J32" s="118"/>
      <c r="K32" s="142"/>
      <c r="L32" s="143"/>
      <c r="M32" s="143"/>
      <c r="N32" s="94" t="str">
        <f t="shared" si="6"/>
        <v/>
      </c>
      <c r="O32" s="118"/>
      <c r="P32" s="116"/>
      <c r="Q32" s="117"/>
      <c r="R32" s="139" t="str">
        <f t="shared" si="7"/>
        <v/>
      </c>
      <c r="S32" s="140" t="str">
        <f>IF(AND($Z$65=0,$AA32=1,$AB32=0),プルダウン!$E$2,"")</f>
        <v/>
      </c>
      <c r="T32" s="141" t="str">
        <f>IF(AND($H32="有り",$Z$65=0,$AA32=1,$AB32=0),プルダウン!$F$2,"")</f>
        <v/>
      </c>
      <c r="U32" s="141" t="str">
        <f>IF(AND($H32="無し",$Z$65=0,$AA32=1,$AB32=0),プルダウン!$G$2,"")</f>
        <v/>
      </c>
      <c r="W32" s="47" cm="1">
        <f t="array" ref="W32">_xlfn.IFS($H32="",1,$H32="有り",2,$H32="無し",3)</f>
        <v>1</v>
      </c>
      <c r="X32" s="47">
        <f t="shared" si="8"/>
        <v>0</v>
      </c>
      <c r="Y32" s="47">
        <f t="shared" si="9"/>
        <v>0</v>
      </c>
      <c r="Z32" s="47">
        <f t="shared" si="10"/>
        <v>0</v>
      </c>
      <c r="AA32" s="15">
        <f t="shared" si="2"/>
        <v>0</v>
      </c>
      <c r="AB32" s="15">
        <f t="shared" si="11"/>
        <v>0</v>
      </c>
    </row>
    <row r="33" spans="1:28" s="12" customFormat="1" ht="33" customHeight="1">
      <c r="A33" s="107">
        <f t="shared" si="3"/>
        <v>21</v>
      </c>
      <c r="B33" s="108" t="str">
        <f t="shared" si="4"/>
        <v/>
      </c>
      <c r="C33" s="137"/>
      <c r="D33" s="25" t="str">
        <f t="shared" si="5"/>
        <v/>
      </c>
      <c r="E33" s="25" t="str">
        <f t="shared" si="12"/>
        <v/>
      </c>
      <c r="F33" s="138"/>
      <c r="G33" s="138"/>
      <c r="H33" s="55"/>
      <c r="I33" s="118"/>
      <c r="J33" s="118"/>
      <c r="K33" s="142"/>
      <c r="L33" s="143"/>
      <c r="M33" s="143"/>
      <c r="N33" s="94" t="str">
        <f t="shared" si="6"/>
        <v/>
      </c>
      <c r="O33" s="118"/>
      <c r="P33" s="116"/>
      <c r="Q33" s="117"/>
      <c r="R33" s="139" t="str">
        <f t="shared" si="7"/>
        <v/>
      </c>
      <c r="S33" s="140" t="str">
        <f>IF(AND($Z$65=0,$AA33=1,$AB33=0),プルダウン!$E$2,"")</f>
        <v/>
      </c>
      <c r="T33" s="141" t="str">
        <f>IF(AND($H33="有り",$Z$65=0,$AA33=1,$AB33=0),プルダウン!$F$2,"")</f>
        <v/>
      </c>
      <c r="U33" s="141" t="str">
        <f>IF(AND($H33="無し",$Z$65=0,$AA33=1,$AB33=0),プルダウン!$G$2,"")</f>
        <v/>
      </c>
      <c r="W33" s="47" cm="1">
        <f t="array" ref="W33">_xlfn.IFS($H33="",1,$H33="有り",2,$H33="無し",3)</f>
        <v>1</v>
      </c>
      <c r="X33" s="47">
        <f t="shared" si="8"/>
        <v>0</v>
      </c>
      <c r="Y33" s="47">
        <f t="shared" si="9"/>
        <v>0</v>
      </c>
      <c r="Z33" s="47">
        <f t="shared" si="10"/>
        <v>0</v>
      </c>
      <c r="AA33" s="15">
        <f t="shared" si="2"/>
        <v>0</v>
      </c>
      <c r="AB33" s="15">
        <f t="shared" si="11"/>
        <v>0</v>
      </c>
    </row>
    <row r="34" spans="1:28" s="12" customFormat="1" ht="33" customHeight="1">
      <c r="A34" s="107">
        <f t="shared" si="3"/>
        <v>22</v>
      </c>
      <c r="B34" s="108" t="str">
        <f t="shared" si="4"/>
        <v/>
      </c>
      <c r="C34" s="137"/>
      <c r="D34" s="25" t="str">
        <f t="shared" si="5"/>
        <v/>
      </c>
      <c r="E34" s="25" t="str">
        <f t="shared" si="12"/>
        <v/>
      </c>
      <c r="F34" s="138"/>
      <c r="G34" s="138"/>
      <c r="H34" s="55"/>
      <c r="I34" s="118"/>
      <c r="J34" s="118"/>
      <c r="K34" s="142"/>
      <c r="L34" s="143"/>
      <c r="M34" s="143"/>
      <c r="N34" s="94" t="str">
        <f t="shared" si="6"/>
        <v/>
      </c>
      <c r="O34" s="118"/>
      <c r="P34" s="116"/>
      <c r="Q34" s="117"/>
      <c r="R34" s="139" t="str">
        <f t="shared" si="7"/>
        <v/>
      </c>
      <c r="S34" s="140" t="str">
        <f>IF(AND($Z$65=0,$AA34=1,$AB34=0),プルダウン!$E$2,"")</f>
        <v/>
      </c>
      <c r="T34" s="141" t="str">
        <f>IF(AND($H34="有り",$Z$65=0,$AA34=1,$AB34=0),プルダウン!$F$2,"")</f>
        <v/>
      </c>
      <c r="U34" s="141" t="str">
        <f>IF(AND($H34="無し",$Z$65=0,$AA34=1,$AB34=0),プルダウン!$G$2,"")</f>
        <v/>
      </c>
      <c r="W34" s="47" cm="1">
        <f t="array" ref="W34">_xlfn.IFS($H34="",1,$H34="有り",2,$H34="無し",3)</f>
        <v>1</v>
      </c>
      <c r="X34" s="47">
        <f t="shared" si="8"/>
        <v>0</v>
      </c>
      <c r="Y34" s="47">
        <f t="shared" si="9"/>
        <v>0</v>
      </c>
      <c r="Z34" s="47">
        <f t="shared" si="10"/>
        <v>0</v>
      </c>
      <c r="AA34" s="15">
        <f t="shared" si="2"/>
        <v>0</v>
      </c>
      <c r="AB34" s="15">
        <f t="shared" si="11"/>
        <v>0</v>
      </c>
    </row>
    <row r="35" spans="1:28" s="12" customFormat="1" ht="33" customHeight="1">
      <c r="A35" s="107">
        <f t="shared" si="3"/>
        <v>23</v>
      </c>
      <c r="B35" s="108" t="str">
        <f t="shared" si="4"/>
        <v/>
      </c>
      <c r="C35" s="137"/>
      <c r="D35" s="25" t="str">
        <f t="shared" si="5"/>
        <v/>
      </c>
      <c r="E35" s="25" t="str">
        <f t="shared" si="12"/>
        <v/>
      </c>
      <c r="F35" s="138"/>
      <c r="G35" s="138"/>
      <c r="H35" s="55"/>
      <c r="I35" s="118"/>
      <c r="J35" s="118"/>
      <c r="K35" s="142"/>
      <c r="L35" s="143"/>
      <c r="M35" s="143"/>
      <c r="N35" s="94" t="str">
        <f t="shared" si="6"/>
        <v/>
      </c>
      <c r="O35" s="118"/>
      <c r="P35" s="116"/>
      <c r="Q35" s="117"/>
      <c r="R35" s="139" t="str">
        <f t="shared" si="7"/>
        <v/>
      </c>
      <c r="S35" s="140" t="str">
        <f>IF(AND($Z$65=0,$AA35=1,$AB35=0),プルダウン!$E$2,"")</f>
        <v/>
      </c>
      <c r="T35" s="141" t="str">
        <f>IF(AND($H35="有り",$Z$65=0,$AA35=1,$AB35=0),プルダウン!$F$2,"")</f>
        <v/>
      </c>
      <c r="U35" s="141" t="str">
        <f>IF(AND($H35="無し",$Z$65=0,$AA35=1,$AB35=0),プルダウン!$G$2,"")</f>
        <v/>
      </c>
      <c r="W35" s="47" cm="1">
        <f t="array" ref="W35">_xlfn.IFS($H35="",1,$H35="有り",2,$H35="無し",3)</f>
        <v>1</v>
      </c>
      <c r="X35" s="47">
        <f t="shared" si="8"/>
        <v>0</v>
      </c>
      <c r="Y35" s="47">
        <f t="shared" si="9"/>
        <v>0</v>
      </c>
      <c r="Z35" s="47">
        <f t="shared" si="10"/>
        <v>0</v>
      </c>
      <c r="AA35" s="15">
        <f t="shared" si="2"/>
        <v>0</v>
      </c>
      <c r="AB35" s="15">
        <f t="shared" si="11"/>
        <v>0</v>
      </c>
    </row>
    <row r="36" spans="1:28" s="12" customFormat="1" ht="33" customHeight="1">
      <c r="A36" s="107">
        <f t="shared" si="3"/>
        <v>24</v>
      </c>
      <c r="B36" s="108" t="str">
        <f t="shared" si="4"/>
        <v/>
      </c>
      <c r="C36" s="137"/>
      <c r="D36" s="25" t="str">
        <f t="shared" si="5"/>
        <v/>
      </c>
      <c r="E36" s="25" t="str">
        <f t="shared" si="12"/>
        <v/>
      </c>
      <c r="F36" s="138"/>
      <c r="G36" s="138"/>
      <c r="H36" s="55"/>
      <c r="I36" s="118"/>
      <c r="J36" s="118"/>
      <c r="K36" s="142"/>
      <c r="L36" s="143"/>
      <c r="M36" s="143"/>
      <c r="N36" s="94" t="str">
        <f t="shared" si="6"/>
        <v/>
      </c>
      <c r="O36" s="118"/>
      <c r="P36" s="116"/>
      <c r="Q36" s="117"/>
      <c r="R36" s="139" t="str">
        <f t="shared" si="7"/>
        <v/>
      </c>
      <c r="S36" s="140" t="str">
        <f>IF(AND($Z$65=0,$AA36=1,$AB36=0),プルダウン!$E$2,"")</f>
        <v/>
      </c>
      <c r="T36" s="141" t="str">
        <f>IF(AND($H36="有り",$Z$65=0,$AA36=1,$AB36=0),プルダウン!$F$2,"")</f>
        <v/>
      </c>
      <c r="U36" s="141" t="str">
        <f>IF(AND($H36="無し",$Z$65=0,$AA36=1,$AB36=0),プルダウン!$G$2,"")</f>
        <v/>
      </c>
      <c r="W36" s="47" cm="1">
        <f t="array" ref="W36">_xlfn.IFS($H36="",1,$H36="有り",2,$H36="無し",3)</f>
        <v>1</v>
      </c>
      <c r="X36" s="47">
        <f t="shared" si="8"/>
        <v>0</v>
      </c>
      <c r="Y36" s="47">
        <f t="shared" si="9"/>
        <v>0</v>
      </c>
      <c r="Z36" s="47">
        <f t="shared" si="10"/>
        <v>0</v>
      </c>
      <c r="AA36" s="15">
        <f t="shared" si="2"/>
        <v>0</v>
      </c>
      <c r="AB36" s="15">
        <f t="shared" si="11"/>
        <v>0</v>
      </c>
    </row>
    <row r="37" spans="1:28" s="12" customFormat="1" ht="33" customHeight="1">
      <c r="A37" s="107">
        <f t="shared" si="3"/>
        <v>25</v>
      </c>
      <c r="B37" s="108" t="str">
        <f t="shared" si="4"/>
        <v/>
      </c>
      <c r="C37" s="137"/>
      <c r="D37" s="25" t="str">
        <f t="shared" si="5"/>
        <v/>
      </c>
      <c r="E37" s="25" t="str">
        <f t="shared" si="12"/>
        <v/>
      </c>
      <c r="F37" s="138"/>
      <c r="G37" s="138"/>
      <c r="H37" s="55"/>
      <c r="I37" s="118"/>
      <c r="J37" s="118"/>
      <c r="K37" s="142"/>
      <c r="L37" s="143"/>
      <c r="M37" s="143"/>
      <c r="N37" s="94" t="str">
        <f t="shared" si="6"/>
        <v/>
      </c>
      <c r="O37" s="118"/>
      <c r="P37" s="116"/>
      <c r="Q37" s="117"/>
      <c r="R37" s="139" t="str">
        <f t="shared" si="7"/>
        <v/>
      </c>
      <c r="S37" s="140" t="str">
        <f>IF(AND($Z$65=0,$AA37=1,$AB37=0),プルダウン!$E$2,"")</f>
        <v/>
      </c>
      <c r="T37" s="141" t="str">
        <f>IF(AND($H37="有り",$Z$65=0,$AA37=1,$AB37=0),プルダウン!$F$2,"")</f>
        <v/>
      </c>
      <c r="U37" s="141" t="str">
        <f>IF(AND($H37="無し",$Z$65=0,$AA37=1,$AB37=0),プルダウン!$G$2,"")</f>
        <v/>
      </c>
      <c r="W37" s="47" cm="1">
        <f t="array" ref="W37">_xlfn.IFS($H37="",1,$H37="有り",2,$H37="無し",3)</f>
        <v>1</v>
      </c>
      <c r="X37" s="47">
        <f t="shared" si="8"/>
        <v>0</v>
      </c>
      <c r="Y37" s="47">
        <f t="shared" si="9"/>
        <v>0</v>
      </c>
      <c r="Z37" s="47">
        <f t="shared" si="10"/>
        <v>0</v>
      </c>
      <c r="AA37" s="15">
        <f t="shared" si="2"/>
        <v>0</v>
      </c>
      <c r="AB37" s="15">
        <f t="shared" si="11"/>
        <v>0</v>
      </c>
    </row>
    <row r="38" spans="1:28" s="12" customFormat="1" ht="33" customHeight="1">
      <c r="A38" s="107">
        <f t="shared" si="3"/>
        <v>26</v>
      </c>
      <c r="B38" s="108" t="str">
        <f t="shared" si="4"/>
        <v/>
      </c>
      <c r="C38" s="137"/>
      <c r="D38" s="25" t="str">
        <f t="shared" si="5"/>
        <v/>
      </c>
      <c r="E38" s="25" t="str">
        <f t="shared" si="12"/>
        <v/>
      </c>
      <c r="F38" s="138"/>
      <c r="G38" s="138"/>
      <c r="H38" s="55"/>
      <c r="I38" s="118"/>
      <c r="J38" s="118"/>
      <c r="K38" s="142"/>
      <c r="L38" s="143"/>
      <c r="M38" s="143"/>
      <c r="N38" s="94" t="str">
        <f t="shared" si="6"/>
        <v/>
      </c>
      <c r="O38" s="118"/>
      <c r="P38" s="116"/>
      <c r="Q38" s="117"/>
      <c r="R38" s="139" t="str">
        <f t="shared" si="7"/>
        <v/>
      </c>
      <c r="S38" s="140" t="str">
        <f>IF(AND($Z$65=0,$AA38=1,$AB38=0),プルダウン!$E$2,"")</f>
        <v/>
      </c>
      <c r="T38" s="141" t="str">
        <f>IF(AND($H38="有り",$Z$65=0,$AA38=1,$AB38=0),プルダウン!$F$2,"")</f>
        <v/>
      </c>
      <c r="U38" s="141" t="str">
        <f>IF(AND($H38="無し",$Z$65=0,$AA38=1,$AB38=0),プルダウン!$G$2,"")</f>
        <v/>
      </c>
      <c r="W38" s="47" cm="1">
        <f t="array" ref="W38">_xlfn.IFS($H38="",1,$H38="有り",2,$H38="無し",3)</f>
        <v>1</v>
      </c>
      <c r="X38" s="47">
        <f t="shared" si="8"/>
        <v>0</v>
      </c>
      <c r="Y38" s="47">
        <f t="shared" si="9"/>
        <v>0</v>
      </c>
      <c r="Z38" s="47">
        <f t="shared" si="10"/>
        <v>0</v>
      </c>
      <c r="AA38" s="15">
        <f t="shared" si="2"/>
        <v>0</v>
      </c>
      <c r="AB38" s="15">
        <f t="shared" si="11"/>
        <v>0</v>
      </c>
    </row>
    <row r="39" spans="1:28" s="12" customFormat="1" ht="33" customHeight="1">
      <c r="A39" s="107">
        <f t="shared" si="3"/>
        <v>27</v>
      </c>
      <c r="B39" s="108" t="str">
        <f t="shared" si="4"/>
        <v/>
      </c>
      <c r="C39" s="137"/>
      <c r="D39" s="25" t="str">
        <f t="shared" si="5"/>
        <v/>
      </c>
      <c r="E39" s="25" t="str">
        <f t="shared" si="12"/>
        <v/>
      </c>
      <c r="F39" s="138"/>
      <c r="G39" s="138"/>
      <c r="H39" s="55"/>
      <c r="I39" s="118"/>
      <c r="J39" s="118"/>
      <c r="K39" s="142"/>
      <c r="L39" s="143"/>
      <c r="M39" s="143"/>
      <c r="N39" s="94" t="str">
        <f t="shared" si="6"/>
        <v/>
      </c>
      <c r="O39" s="118"/>
      <c r="P39" s="116"/>
      <c r="Q39" s="117"/>
      <c r="R39" s="139" t="str">
        <f t="shared" si="7"/>
        <v/>
      </c>
      <c r="S39" s="140" t="str">
        <f>IF(AND($Z$65=0,$AA39=1,$AB39=0),プルダウン!$E$2,"")</f>
        <v/>
      </c>
      <c r="T39" s="141" t="str">
        <f>IF(AND($H39="有り",$Z$65=0,$AA39=1,$AB39=0),プルダウン!$F$2,"")</f>
        <v/>
      </c>
      <c r="U39" s="141" t="str">
        <f>IF(AND($H39="無し",$Z$65=0,$AA39=1,$AB39=0),プルダウン!$G$2,"")</f>
        <v/>
      </c>
      <c r="W39" s="47" cm="1">
        <f t="array" ref="W39">_xlfn.IFS($H39="",1,$H39="有り",2,$H39="無し",3)</f>
        <v>1</v>
      </c>
      <c r="X39" s="47">
        <f t="shared" si="8"/>
        <v>0</v>
      </c>
      <c r="Y39" s="47">
        <f t="shared" si="9"/>
        <v>0</v>
      </c>
      <c r="Z39" s="47">
        <f t="shared" si="10"/>
        <v>0</v>
      </c>
      <c r="AA39" s="15">
        <f t="shared" si="2"/>
        <v>0</v>
      </c>
      <c r="AB39" s="15">
        <f t="shared" si="11"/>
        <v>0</v>
      </c>
    </row>
    <row r="40" spans="1:28" s="12" customFormat="1" ht="33" customHeight="1">
      <c r="A40" s="107">
        <f t="shared" si="3"/>
        <v>28</v>
      </c>
      <c r="B40" s="108" t="str">
        <f t="shared" si="4"/>
        <v/>
      </c>
      <c r="C40" s="137"/>
      <c r="D40" s="25" t="str">
        <f t="shared" si="5"/>
        <v/>
      </c>
      <c r="E40" s="25" t="str">
        <f t="shared" si="12"/>
        <v/>
      </c>
      <c r="F40" s="138"/>
      <c r="G40" s="138"/>
      <c r="H40" s="55"/>
      <c r="I40" s="118"/>
      <c r="J40" s="118"/>
      <c r="K40" s="142"/>
      <c r="L40" s="143"/>
      <c r="M40" s="143"/>
      <c r="N40" s="94" t="str">
        <f t="shared" si="6"/>
        <v/>
      </c>
      <c r="O40" s="118"/>
      <c r="P40" s="116"/>
      <c r="Q40" s="117"/>
      <c r="R40" s="139" t="str">
        <f t="shared" si="7"/>
        <v/>
      </c>
      <c r="S40" s="140" t="str">
        <f>IF(AND($Z$65=0,$AA40=1,$AB40=0),プルダウン!$E$2,"")</f>
        <v/>
      </c>
      <c r="T40" s="141" t="str">
        <f>IF(AND($H40="有り",$Z$65=0,$AA40=1,$AB40=0),プルダウン!$F$2,"")</f>
        <v/>
      </c>
      <c r="U40" s="141" t="str">
        <f>IF(AND($H40="無し",$Z$65=0,$AA40=1,$AB40=0),プルダウン!$G$2,"")</f>
        <v/>
      </c>
      <c r="W40" s="47" cm="1">
        <f t="array" ref="W40">_xlfn.IFS($H40="",1,$H40="有り",2,$H40="無し",3)</f>
        <v>1</v>
      </c>
      <c r="X40" s="47">
        <f t="shared" si="8"/>
        <v>0</v>
      </c>
      <c r="Y40" s="47">
        <f t="shared" si="9"/>
        <v>0</v>
      </c>
      <c r="Z40" s="47">
        <f t="shared" si="10"/>
        <v>0</v>
      </c>
      <c r="AA40" s="15">
        <f t="shared" si="2"/>
        <v>0</v>
      </c>
      <c r="AB40" s="15">
        <f t="shared" si="11"/>
        <v>0</v>
      </c>
    </row>
    <row r="41" spans="1:28" s="12" customFormat="1" ht="33" customHeight="1">
      <c r="A41" s="107">
        <f t="shared" si="3"/>
        <v>29</v>
      </c>
      <c r="B41" s="108" t="str">
        <f t="shared" si="4"/>
        <v/>
      </c>
      <c r="C41" s="137"/>
      <c r="D41" s="25" t="str">
        <f t="shared" si="5"/>
        <v/>
      </c>
      <c r="E41" s="25" t="str">
        <f t="shared" si="12"/>
        <v/>
      </c>
      <c r="F41" s="138"/>
      <c r="G41" s="138"/>
      <c r="H41" s="55"/>
      <c r="I41" s="118"/>
      <c r="J41" s="118"/>
      <c r="K41" s="142"/>
      <c r="L41" s="143"/>
      <c r="M41" s="143"/>
      <c r="N41" s="94" t="str">
        <f t="shared" si="6"/>
        <v/>
      </c>
      <c r="O41" s="118"/>
      <c r="P41" s="116"/>
      <c r="Q41" s="117"/>
      <c r="R41" s="139" t="str">
        <f t="shared" si="7"/>
        <v/>
      </c>
      <c r="S41" s="140" t="str">
        <f>IF(AND($Z$65=0,$AA41=1,$AB41=0),プルダウン!$E$2,"")</f>
        <v/>
      </c>
      <c r="T41" s="141" t="str">
        <f>IF(AND($H41="有り",$Z$65=0,$AA41=1,$AB41=0),プルダウン!$F$2,"")</f>
        <v/>
      </c>
      <c r="U41" s="141" t="str">
        <f>IF(AND($H41="無し",$Z$65=0,$AA41=1,$AB41=0),プルダウン!$G$2,"")</f>
        <v/>
      </c>
      <c r="W41" s="47" cm="1">
        <f t="array" ref="W41">_xlfn.IFS($H41="",1,$H41="有り",2,$H41="無し",3)</f>
        <v>1</v>
      </c>
      <c r="X41" s="47">
        <f t="shared" si="8"/>
        <v>0</v>
      </c>
      <c r="Y41" s="47">
        <f t="shared" si="9"/>
        <v>0</v>
      </c>
      <c r="Z41" s="47">
        <f t="shared" si="10"/>
        <v>0</v>
      </c>
      <c r="AA41" s="15">
        <f t="shared" si="2"/>
        <v>0</v>
      </c>
      <c r="AB41" s="15">
        <f t="shared" si="11"/>
        <v>0</v>
      </c>
    </row>
    <row r="42" spans="1:28" s="12" customFormat="1" ht="33" customHeight="1">
      <c r="A42" s="107">
        <f t="shared" si="3"/>
        <v>30</v>
      </c>
      <c r="B42" s="108" t="str">
        <f t="shared" si="4"/>
        <v/>
      </c>
      <c r="C42" s="137"/>
      <c r="D42" s="25" t="str">
        <f t="shared" si="5"/>
        <v/>
      </c>
      <c r="E42" s="25" t="str">
        <f t="shared" si="12"/>
        <v/>
      </c>
      <c r="F42" s="138"/>
      <c r="G42" s="138"/>
      <c r="H42" s="55"/>
      <c r="I42" s="118"/>
      <c r="J42" s="118"/>
      <c r="K42" s="142"/>
      <c r="L42" s="143"/>
      <c r="M42" s="143"/>
      <c r="N42" s="94" t="str">
        <f t="shared" si="6"/>
        <v/>
      </c>
      <c r="O42" s="118"/>
      <c r="P42" s="116"/>
      <c r="Q42" s="117"/>
      <c r="R42" s="139" t="str">
        <f t="shared" si="7"/>
        <v/>
      </c>
      <c r="S42" s="140" t="str">
        <f>IF(AND($Z$65=0,$AA42=1,$AB42=0),プルダウン!$E$2,"")</f>
        <v/>
      </c>
      <c r="T42" s="141" t="str">
        <f>IF(AND($H42="有り",$Z$65=0,$AA42=1,$AB42=0),プルダウン!$F$2,"")</f>
        <v/>
      </c>
      <c r="U42" s="141" t="str">
        <f>IF(AND($H42="無し",$Z$65=0,$AA42=1,$AB42=0),プルダウン!$G$2,"")</f>
        <v/>
      </c>
      <c r="W42" s="47" cm="1">
        <f t="array" ref="W42">_xlfn.IFS($H42="",1,$H42="有り",2,$H42="無し",3)</f>
        <v>1</v>
      </c>
      <c r="X42" s="47">
        <f t="shared" si="8"/>
        <v>0</v>
      </c>
      <c r="Y42" s="47">
        <f t="shared" si="9"/>
        <v>0</v>
      </c>
      <c r="Z42" s="47">
        <f t="shared" si="10"/>
        <v>0</v>
      </c>
      <c r="AA42" s="15">
        <f t="shared" si="2"/>
        <v>0</v>
      </c>
      <c r="AB42" s="15">
        <f t="shared" si="11"/>
        <v>0</v>
      </c>
    </row>
    <row r="43" spans="1:28" s="12" customFormat="1" ht="33" customHeight="1">
      <c r="A43" s="107">
        <f t="shared" si="3"/>
        <v>31</v>
      </c>
      <c r="B43" s="108" t="str">
        <f t="shared" si="4"/>
        <v/>
      </c>
      <c r="C43" s="137"/>
      <c r="D43" s="25" t="str">
        <f t="shared" si="5"/>
        <v/>
      </c>
      <c r="E43" s="25" t="str">
        <f t="shared" si="12"/>
        <v/>
      </c>
      <c r="F43" s="138"/>
      <c r="G43" s="138"/>
      <c r="H43" s="55"/>
      <c r="I43" s="118"/>
      <c r="J43" s="118"/>
      <c r="K43" s="142"/>
      <c r="L43" s="143"/>
      <c r="M43" s="143"/>
      <c r="N43" s="94" t="str">
        <f t="shared" si="6"/>
        <v/>
      </c>
      <c r="O43" s="118"/>
      <c r="P43" s="116"/>
      <c r="Q43" s="117"/>
      <c r="R43" s="139" t="str">
        <f t="shared" si="7"/>
        <v/>
      </c>
      <c r="S43" s="140" t="str">
        <f>IF(AND($Z$65=0,$AA43=1,$AB43=0),プルダウン!$E$2,"")</f>
        <v/>
      </c>
      <c r="T43" s="141" t="str">
        <f>IF(AND($H43="有り",$Z$65=0,$AA43=1,$AB43=0),プルダウン!$F$2,"")</f>
        <v/>
      </c>
      <c r="U43" s="141" t="str">
        <f>IF(AND($H43="無し",$Z$65=0,$AA43=1,$AB43=0),プルダウン!$G$2,"")</f>
        <v/>
      </c>
      <c r="W43" s="47" cm="1">
        <f t="array" ref="W43">_xlfn.IFS($H43="",1,$H43="有り",2,$H43="無し",3)</f>
        <v>1</v>
      </c>
      <c r="X43" s="47">
        <f t="shared" si="8"/>
        <v>0</v>
      </c>
      <c r="Y43" s="47">
        <f t="shared" si="9"/>
        <v>0</v>
      </c>
      <c r="Z43" s="47">
        <f t="shared" si="10"/>
        <v>0</v>
      </c>
      <c r="AA43" s="15">
        <f t="shared" si="2"/>
        <v>0</v>
      </c>
      <c r="AB43" s="15">
        <f t="shared" si="11"/>
        <v>0</v>
      </c>
    </row>
    <row r="44" spans="1:28" s="12" customFormat="1" ht="33" customHeight="1">
      <c r="A44" s="107">
        <f t="shared" si="3"/>
        <v>32</v>
      </c>
      <c r="B44" s="108" t="str">
        <f t="shared" si="4"/>
        <v/>
      </c>
      <c r="C44" s="137"/>
      <c r="D44" s="25" t="str">
        <f t="shared" si="5"/>
        <v/>
      </c>
      <c r="E44" s="25" t="str">
        <f t="shared" si="12"/>
        <v/>
      </c>
      <c r="F44" s="138"/>
      <c r="G44" s="138"/>
      <c r="H44" s="55"/>
      <c r="I44" s="118"/>
      <c r="J44" s="118"/>
      <c r="K44" s="142"/>
      <c r="L44" s="143"/>
      <c r="M44" s="143"/>
      <c r="N44" s="94" t="str">
        <f t="shared" si="6"/>
        <v/>
      </c>
      <c r="O44" s="118"/>
      <c r="P44" s="116"/>
      <c r="Q44" s="117"/>
      <c r="R44" s="139" t="str">
        <f t="shared" si="7"/>
        <v/>
      </c>
      <c r="S44" s="140" t="str">
        <f>IF(AND($Z$65=0,$AA44=1,$AB44=0),プルダウン!$E$2,"")</f>
        <v/>
      </c>
      <c r="T44" s="141" t="str">
        <f>IF(AND($H44="有り",$Z$65=0,$AA44=1,$AB44=0),プルダウン!$F$2,"")</f>
        <v/>
      </c>
      <c r="U44" s="141" t="str">
        <f>IF(AND($H44="無し",$Z$65=0,$AA44=1,$AB44=0),プルダウン!$G$2,"")</f>
        <v/>
      </c>
      <c r="W44" s="47" cm="1">
        <f t="array" ref="W44">_xlfn.IFS($H44="",1,$H44="有り",2,$H44="無し",3)</f>
        <v>1</v>
      </c>
      <c r="X44" s="47">
        <f t="shared" si="8"/>
        <v>0</v>
      </c>
      <c r="Y44" s="47">
        <f t="shared" si="9"/>
        <v>0</v>
      </c>
      <c r="Z44" s="47">
        <f t="shared" si="10"/>
        <v>0</v>
      </c>
      <c r="AA44" s="15">
        <f t="shared" si="2"/>
        <v>0</v>
      </c>
      <c r="AB44" s="15">
        <f t="shared" si="11"/>
        <v>0</v>
      </c>
    </row>
    <row r="45" spans="1:28" s="12" customFormat="1" ht="33" customHeight="1">
      <c r="A45" s="107">
        <f t="shared" si="3"/>
        <v>33</v>
      </c>
      <c r="B45" s="108" t="str">
        <f t="shared" si="4"/>
        <v/>
      </c>
      <c r="C45" s="137"/>
      <c r="D45" s="25" t="str">
        <f t="shared" si="5"/>
        <v/>
      </c>
      <c r="E45" s="25" t="str">
        <f t="shared" si="12"/>
        <v/>
      </c>
      <c r="F45" s="138"/>
      <c r="G45" s="138"/>
      <c r="H45" s="55"/>
      <c r="I45" s="118"/>
      <c r="J45" s="118"/>
      <c r="K45" s="142"/>
      <c r="L45" s="143"/>
      <c r="M45" s="143"/>
      <c r="N45" s="94" t="str">
        <f t="shared" si="6"/>
        <v/>
      </c>
      <c r="O45" s="118"/>
      <c r="P45" s="116"/>
      <c r="Q45" s="117"/>
      <c r="R45" s="139" t="str">
        <f t="shared" si="7"/>
        <v/>
      </c>
      <c r="S45" s="140" t="str">
        <f>IF(AND($Z$65=0,$AA45=1,$AB45=0),プルダウン!$E$2,"")</f>
        <v/>
      </c>
      <c r="T45" s="141" t="str">
        <f>IF(AND($H45="有り",$Z$65=0,$AA45=1,$AB45=0),プルダウン!$F$2,"")</f>
        <v/>
      </c>
      <c r="U45" s="141" t="str">
        <f>IF(AND($H45="無し",$Z$65=0,$AA45=1,$AB45=0),プルダウン!$G$2,"")</f>
        <v/>
      </c>
      <c r="W45" s="47" cm="1">
        <f t="array" ref="W45">_xlfn.IFS($H45="",1,$H45="有り",2,$H45="無し",3)</f>
        <v>1</v>
      </c>
      <c r="X45" s="47">
        <f t="shared" si="8"/>
        <v>0</v>
      </c>
      <c r="Y45" s="47">
        <f t="shared" si="9"/>
        <v>0</v>
      </c>
      <c r="Z45" s="47">
        <f t="shared" si="10"/>
        <v>0</v>
      </c>
      <c r="AA45" s="15">
        <f t="shared" si="2"/>
        <v>0</v>
      </c>
      <c r="AB45" s="15">
        <f t="shared" si="11"/>
        <v>0</v>
      </c>
    </row>
    <row r="46" spans="1:28" s="12" customFormat="1" ht="33" customHeight="1">
      <c r="A46" s="107">
        <f t="shared" si="3"/>
        <v>34</v>
      </c>
      <c r="B46" s="108" t="str">
        <f t="shared" si="4"/>
        <v/>
      </c>
      <c r="C46" s="137"/>
      <c r="D46" s="25" t="str">
        <f t="shared" si="5"/>
        <v/>
      </c>
      <c r="E46" s="25" t="str">
        <f t="shared" si="12"/>
        <v/>
      </c>
      <c r="F46" s="138"/>
      <c r="G46" s="138"/>
      <c r="H46" s="55"/>
      <c r="I46" s="118"/>
      <c r="J46" s="118"/>
      <c r="K46" s="142"/>
      <c r="L46" s="143"/>
      <c r="M46" s="143"/>
      <c r="N46" s="94" t="str">
        <f t="shared" si="6"/>
        <v/>
      </c>
      <c r="O46" s="118"/>
      <c r="P46" s="116"/>
      <c r="Q46" s="117"/>
      <c r="R46" s="139" t="str">
        <f t="shared" si="7"/>
        <v/>
      </c>
      <c r="S46" s="140" t="str">
        <f>IF(AND($Z$65=0,$AA46=1,$AB46=0),プルダウン!$E$2,"")</f>
        <v/>
      </c>
      <c r="T46" s="141" t="str">
        <f>IF(AND($H46="有り",$Z$65=0,$AA46=1,$AB46=0),プルダウン!$F$2,"")</f>
        <v/>
      </c>
      <c r="U46" s="141" t="str">
        <f>IF(AND($H46="無し",$Z$65=0,$AA46=1,$AB46=0),プルダウン!$G$2,"")</f>
        <v/>
      </c>
      <c r="W46" s="47" cm="1">
        <f t="array" ref="W46">_xlfn.IFS($H46="",1,$H46="有り",2,$H46="無し",3)</f>
        <v>1</v>
      </c>
      <c r="X46" s="47">
        <f t="shared" si="8"/>
        <v>0</v>
      </c>
      <c r="Y46" s="47">
        <f t="shared" si="9"/>
        <v>0</v>
      </c>
      <c r="Z46" s="47">
        <f t="shared" si="10"/>
        <v>0</v>
      </c>
      <c r="AA46" s="15">
        <f t="shared" si="2"/>
        <v>0</v>
      </c>
      <c r="AB46" s="15">
        <f t="shared" si="11"/>
        <v>0</v>
      </c>
    </row>
    <row r="47" spans="1:28" s="12" customFormat="1" ht="33" customHeight="1">
      <c r="A47" s="107">
        <f t="shared" si="3"/>
        <v>35</v>
      </c>
      <c r="B47" s="108" t="str">
        <f t="shared" si="4"/>
        <v/>
      </c>
      <c r="C47" s="137"/>
      <c r="D47" s="25" t="str">
        <f t="shared" si="5"/>
        <v/>
      </c>
      <c r="E47" s="25" t="str">
        <f t="shared" si="12"/>
        <v/>
      </c>
      <c r="F47" s="138"/>
      <c r="G47" s="138"/>
      <c r="H47" s="55"/>
      <c r="I47" s="118"/>
      <c r="J47" s="118"/>
      <c r="K47" s="142"/>
      <c r="L47" s="143"/>
      <c r="M47" s="143"/>
      <c r="N47" s="94" t="str">
        <f t="shared" si="6"/>
        <v/>
      </c>
      <c r="O47" s="118"/>
      <c r="P47" s="116"/>
      <c r="Q47" s="117"/>
      <c r="R47" s="139" t="str">
        <f t="shared" si="7"/>
        <v/>
      </c>
      <c r="S47" s="140" t="str">
        <f>IF(AND($Z$65=0,$AA47=1,$AB47=0),プルダウン!$E$2,"")</f>
        <v/>
      </c>
      <c r="T47" s="141" t="str">
        <f>IF(AND($H47="有り",$Z$65=0,$AA47=1,$AB47=0),プルダウン!$F$2,"")</f>
        <v/>
      </c>
      <c r="U47" s="141" t="str">
        <f>IF(AND($H47="無し",$Z$65=0,$AA47=1,$AB47=0),プルダウン!$G$2,"")</f>
        <v/>
      </c>
      <c r="W47" s="47" cm="1">
        <f t="array" ref="W47">_xlfn.IFS($H47="",1,$H47="有り",2,$H47="無し",3)</f>
        <v>1</v>
      </c>
      <c r="X47" s="47">
        <f t="shared" si="8"/>
        <v>0</v>
      </c>
      <c r="Y47" s="47">
        <f t="shared" si="9"/>
        <v>0</v>
      </c>
      <c r="Z47" s="47">
        <f t="shared" si="10"/>
        <v>0</v>
      </c>
      <c r="AA47" s="15">
        <f t="shared" si="2"/>
        <v>0</v>
      </c>
      <c r="AB47" s="15">
        <f t="shared" si="11"/>
        <v>0</v>
      </c>
    </row>
    <row r="48" spans="1:28" s="12" customFormat="1" ht="33" customHeight="1">
      <c r="A48" s="107">
        <f t="shared" si="3"/>
        <v>36</v>
      </c>
      <c r="B48" s="108" t="str">
        <f t="shared" si="4"/>
        <v/>
      </c>
      <c r="C48" s="137"/>
      <c r="D48" s="25" t="str">
        <f t="shared" si="5"/>
        <v/>
      </c>
      <c r="E48" s="25" t="str">
        <f t="shared" si="12"/>
        <v/>
      </c>
      <c r="F48" s="138"/>
      <c r="G48" s="138"/>
      <c r="H48" s="55"/>
      <c r="I48" s="118"/>
      <c r="J48" s="118"/>
      <c r="K48" s="142"/>
      <c r="L48" s="143"/>
      <c r="M48" s="143"/>
      <c r="N48" s="94" t="str">
        <f t="shared" si="6"/>
        <v/>
      </c>
      <c r="O48" s="118"/>
      <c r="P48" s="116"/>
      <c r="Q48" s="117"/>
      <c r="R48" s="139" t="str">
        <f t="shared" si="7"/>
        <v/>
      </c>
      <c r="S48" s="140" t="str">
        <f>IF(AND($Z$65=0,$AA48=1,$AB48=0),プルダウン!$E$2,"")</f>
        <v/>
      </c>
      <c r="T48" s="141" t="str">
        <f>IF(AND($H48="有り",$Z$65=0,$AA48=1,$AB48=0),プルダウン!$F$2,"")</f>
        <v/>
      </c>
      <c r="U48" s="141" t="str">
        <f>IF(AND($H48="無し",$Z$65=0,$AA48=1,$AB48=0),プルダウン!$G$2,"")</f>
        <v/>
      </c>
      <c r="W48" s="47" cm="1">
        <f t="array" ref="W48">_xlfn.IFS($H48="",1,$H48="有り",2,$H48="無し",3)</f>
        <v>1</v>
      </c>
      <c r="X48" s="47">
        <f t="shared" si="8"/>
        <v>0</v>
      </c>
      <c r="Y48" s="47">
        <f t="shared" si="9"/>
        <v>0</v>
      </c>
      <c r="Z48" s="47">
        <f t="shared" si="10"/>
        <v>0</v>
      </c>
      <c r="AA48" s="15">
        <f t="shared" si="2"/>
        <v>0</v>
      </c>
      <c r="AB48" s="15">
        <f t="shared" si="11"/>
        <v>0</v>
      </c>
    </row>
    <row r="49" spans="1:40" s="12" customFormat="1" ht="33" customHeight="1">
      <c r="A49" s="107">
        <f t="shared" si="3"/>
        <v>37</v>
      </c>
      <c r="B49" s="108" t="str">
        <f t="shared" si="4"/>
        <v/>
      </c>
      <c r="C49" s="137"/>
      <c r="D49" s="25" t="str">
        <f t="shared" si="5"/>
        <v/>
      </c>
      <c r="E49" s="25" t="str">
        <f t="shared" si="12"/>
        <v/>
      </c>
      <c r="F49" s="138"/>
      <c r="G49" s="138"/>
      <c r="H49" s="55"/>
      <c r="I49" s="118"/>
      <c r="J49" s="118"/>
      <c r="K49" s="142"/>
      <c r="L49" s="143"/>
      <c r="M49" s="143"/>
      <c r="N49" s="94" t="str">
        <f t="shared" si="6"/>
        <v/>
      </c>
      <c r="O49" s="118"/>
      <c r="P49" s="116"/>
      <c r="Q49" s="117"/>
      <c r="R49" s="139" t="str">
        <f t="shared" si="7"/>
        <v/>
      </c>
      <c r="S49" s="140" t="str">
        <f>IF(AND($Z$65=0,$AA49=1,$AB49=0),プルダウン!$E$2,"")</f>
        <v/>
      </c>
      <c r="T49" s="141" t="str">
        <f>IF(AND($H49="有り",$Z$65=0,$AA49=1,$AB49=0),プルダウン!$F$2,"")</f>
        <v/>
      </c>
      <c r="U49" s="141" t="str">
        <f>IF(AND($H49="無し",$Z$65=0,$AA49=1,$AB49=0),プルダウン!$G$2,"")</f>
        <v/>
      </c>
      <c r="W49" s="47" cm="1">
        <f t="array" ref="W49">_xlfn.IFS($H49="",1,$H49="有り",2,$H49="無し",3)</f>
        <v>1</v>
      </c>
      <c r="X49" s="47">
        <f t="shared" si="8"/>
        <v>0</v>
      </c>
      <c r="Y49" s="47">
        <f t="shared" si="9"/>
        <v>0</v>
      </c>
      <c r="Z49" s="47">
        <f t="shared" si="10"/>
        <v>0</v>
      </c>
      <c r="AA49" s="15">
        <f t="shared" si="2"/>
        <v>0</v>
      </c>
      <c r="AB49" s="15">
        <f t="shared" si="11"/>
        <v>0</v>
      </c>
    </row>
    <row r="50" spans="1:40" s="12" customFormat="1" ht="33" customHeight="1">
      <c r="A50" s="107">
        <f t="shared" si="3"/>
        <v>38</v>
      </c>
      <c r="B50" s="108" t="str">
        <f t="shared" si="4"/>
        <v/>
      </c>
      <c r="C50" s="137"/>
      <c r="D50" s="25" t="str">
        <f t="shared" si="5"/>
        <v/>
      </c>
      <c r="E50" s="25" t="str">
        <f t="shared" si="12"/>
        <v/>
      </c>
      <c r="F50" s="138"/>
      <c r="G50" s="138"/>
      <c r="H50" s="55"/>
      <c r="I50" s="118"/>
      <c r="J50" s="118"/>
      <c r="K50" s="142"/>
      <c r="L50" s="143"/>
      <c r="M50" s="143"/>
      <c r="N50" s="94" t="str">
        <f t="shared" si="6"/>
        <v/>
      </c>
      <c r="O50" s="118"/>
      <c r="P50" s="116"/>
      <c r="Q50" s="117"/>
      <c r="R50" s="139" t="str">
        <f t="shared" si="7"/>
        <v/>
      </c>
      <c r="S50" s="140" t="str">
        <f>IF(AND($Z$65=0,$AA50=1,$AB50=0),プルダウン!$E$2,"")</f>
        <v/>
      </c>
      <c r="T50" s="141" t="str">
        <f>IF(AND($H50="有り",$Z$65=0,$AA50=1,$AB50=0),プルダウン!$F$2,"")</f>
        <v/>
      </c>
      <c r="U50" s="141" t="str">
        <f>IF(AND($H50="無し",$Z$65=0,$AA50=1,$AB50=0),プルダウン!$G$2,"")</f>
        <v/>
      </c>
      <c r="W50" s="47" cm="1">
        <f t="array" ref="W50">_xlfn.IFS($H50="",1,$H50="有り",2,$H50="無し",3)</f>
        <v>1</v>
      </c>
      <c r="X50" s="47">
        <f t="shared" si="8"/>
        <v>0</v>
      </c>
      <c r="Y50" s="47">
        <f t="shared" si="9"/>
        <v>0</v>
      </c>
      <c r="Z50" s="47">
        <f t="shared" si="10"/>
        <v>0</v>
      </c>
      <c r="AA50" s="15">
        <f t="shared" si="2"/>
        <v>0</v>
      </c>
      <c r="AB50" s="15">
        <f t="shared" si="11"/>
        <v>0</v>
      </c>
    </row>
    <row r="51" spans="1:40" s="12" customFormat="1" ht="33" customHeight="1">
      <c r="A51" s="107">
        <f t="shared" si="3"/>
        <v>39</v>
      </c>
      <c r="B51" s="108" t="str">
        <f t="shared" si="4"/>
        <v/>
      </c>
      <c r="C51" s="137"/>
      <c r="D51" s="25" t="str">
        <f t="shared" si="5"/>
        <v/>
      </c>
      <c r="E51" s="25" t="str">
        <f t="shared" si="12"/>
        <v/>
      </c>
      <c r="F51" s="138"/>
      <c r="G51" s="138"/>
      <c r="H51" s="55"/>
      <c r="I51" s="118"/>
      <c r="J51" s="118"/>
      <c r="K51" s="142"/>
      <c r="L51" s="143"/>
      <c r="M51" s="143"/>
      <c r="N51" s="94" t="str">
        <f t="shared" si="6"/>
        <v/>
      </c>
      <c r="O51" s="118"/>
      <c r="P51" s="116"/>
      <c r="Q51" s="117"/>
      <c r="R51" s="139" t="str">
        <f t="shared" si="7"/>
        <v/>
      </c>
      <c r="S51" s="140" t="str">
        <f>IF(AND($Z$65=0,$AA51=1,$AB51=0),プルダウン!$E$2,"")</f>
        <v/>
      </c>
      <c r="T51" s="141" t="str">
        <f>IF(AND($H51="有り",$Z$65=0,$AA51=1,$AB51=0),プルダウン!$F$2,"")</f>
        <v/>
      </c>
      <c r="U51" s="141" t="str">
        <f>IF(AND($H51="無し",$Z$65=0,$AA51=1,$AB51=0),プルダウン!$G$2,"")</f>
        <v/>
      </c>
      <c r="W51" s="47" cm="1">
        <f t="array" ref="W51">_xlfn.IFS($H51="",1,$H51="有り",2,$H51="無し",3)</f>
        <v>1</v>
      </c>
      <c r="X51" s="47">
        <f t="shared" si="8"/>
        <v>0</v>
      </c>
      <c r="Y51" s="47">
        <f t="shared" si="9"/>
        <v>0</v>
      </c>
      <c r="Z51" s="47">
        <f t="shared" si="10"/>
        <v>0</v>
      </c>
      <c r="AA51" s="15">
        <f t="shared" si="2"/>
        <v>0</v>
      </c>
      <c r="AB51" s="15">
        <f t="shared" si="11"/>
        <v>0</v>
      </c>
    </row>
    <row r="52" spans="1:40" s="12" customFormat="1" ht="33" customHeight="1">
      <c r="A52" s="107">
        <f t="shared" si="3"/>
        <v>40</v>
      </c>
      <c r="B52" s="108" t="str">
        <f t="shared" si="4"/>
        <v/>
      </c>
      <c r="C52" s="137"/>
      <c r="D52" s="25" t="str">
        <f t="shared" si="5"/>
        <v/>
      </c>
      <c r="E52" s="25" t="str">
        <f t="shared" si="12"/>
        <v/>
      </c>
      <c r="F52" s="138"/>
      <c r="G52" s="138"/>
      <c r="H52" s="55"/>
      <c r="I52" s="118"/>
      <c r="J52" s="118"/>
      <c r="K52" s="142"/>
      <c r="L52" s="143"/>
      <c r="M52" s="143"/>
      <c r="N52" s="94" t="str">
        <f t="shared" si="6"/>
        <v/>
      </c>
      <c r="O52" s="118"/>
      <c r="P52" s="116"/>
      <c r="Q52" s="117"/>
      <c r="R52" s="139" t="str">
        <f t="shared" si="7"/>
        <v/>
      </c>
      <c r="S52" s="140" t="str">
        <f>IF(AND($Z$65=0,$AA52=1,$AB52=0),プルダウン!$E$2,"")</f>
        <v/>
      </c>
      <c r="T52" s="141" t="str">
        <f>IF(AND($H52="有り",$Z$65=0,$AA52=1,$AB52=0),プルダウン!$F$2,"")</f>
        <v/>
      </c>
      <c r="U52" s="141" t="str">
        <f>IF(AND($H52="無し",$Z$65=0,$AA52=1,$AB52=0),プルダウン!$G$2,"")</f>
        <v/>
      </c>
      <c r="W52" s="47" cm="1">
        <f t="array" ref="W52">_xlfn.IFS($H52="",1,$H52="有り",2,$H52="無し",3)</f>
        <v>1</v>
      </c>
      <c r="X52" s="47">
        <f t="shared" si="8"/>
        <v>0</v>
      </c>
      <c r="Y52" s="47">
        <f t="shared" si="9"/>
        <v>0</v>
      </c>
      <c r="Z52" s="47">
        <f t="shared" si="10"/>
        <v>0</v>
      </c>
      <c r="AA52" s="15">
        <f t="shared" si="2"/>
        <v>0</v>
      </c>
      <c r="AB52" s="15">
        <f t="shared" si="11"/>
        <v>0</v>
      </c>
    </row>
    <row r="53" spans="1:40" s="12" customFormat="1" ht="33" customHeight="1">
      <c r="A53" s="107">
        <f t="shared" si="3"/>
        <v>41</v>
      </c>
      <c r="B53" s="108" t="str">
        <f t="shared" si="4"/>
        <v/>
      </c>
      <c r="C53" s="137"/>
      <c r="D53" s="25" t="str">
        <f t="shared" si="5"/>
        <v/>
      </c>
      <c r="E53" s="25" t="str">
        <f t="shared" si="12"/>
        <v/>
      </c>
      <c r="F53" s="138"/>
      <c r="G53" s="138"/>
      <c r="H53" s="55"/>
      <c r="I53" s="118"/>
      <c r="J53" s="118"/>
      <c r="K53" s="142"/>
      <c r="L53" s="143"/>
      <c r="M53" s="143"/>
      <c r="N53" s="94" t="str">
        <f t="shared" si="6"/>
        <v/>
      </c>
      <c r="O53" s="118"/>
      <c r="P53" s="116"/>
      <c r="Q53" s="117"/>
      <c r="R53" s="139" t="str">
        <f t="shared" si="7"/>
        <v/>
      </c>
      <c r="S53" s="140" t="str">
        <f>IF(AND($Z$65=0,$AA53=1,$AB53=0),プルダウン!$E$2,"")</f>
        <v/>
      </c>
      <c r="T53" s="141" t="str">
        <f>IF(AND($H53="有り",$Z$65=0,$AA53=1,$AB53=0),プルダウン!$F$2,"")</f>
        <v/>
      </c>
      <c r="U53" s="141" t="str">
        <f>IF(AND($H53="無し",$Z$65=0,$AA53=1,$AB53=0),プルダウン!$G$2,"")</f>
        <v/>
      </c>
      <c r="W53" s="47" cm="1">
        <f t="array" ref="W53">_xlfn.IFS($H53="",1,$H53="有り",2,$H53="無し",3)</f>
        <v>1</v>
      </c>
      <c r="X53" s="47">
        <f t="shared" si="8"/>
        <v>0</v>
      </c>
      <c r="Y53" s="47">
        <f t="shared" si="9"/>
        <v>0</v>
      </c>
      <c r="Z53" s="47">
        <f t="shared" si="10"/>
        <v>0</v>
      </c>
      <c r="AA53" s="15">
        <f t="shared" si="2"/>
        <v>0</v>
      </c>
      <c r="AB53" s="15">
        <f t="shared" si="11"/>
        <v>0</v>
      </c>
    </row>
    <row r="54" spans="1:40" s="12" customFormat="1" ht="33" customHeight="1">
      <c r="A54" s="107">
        <f t="shared" si="3"/>
        <v>42</v>
      </c>
      <c r="B54" s="108" t="str">
        <f t="shared" si="4"/>
        <v/>
      </c>
      <c r="C54" s="137"/>
      <c r="D54" s="25" t="str">
        <f t="shared" si="5"/>
        <v/>
      </c>
      <c r="E54" s="25" t="str">
        <f t="shared" si="12"/>
        <v/>
      </c>
      <c r="F54" s="138"/>
      <c r="G54" s="138"/>
      <c r="H54" s="55"/>
      <c r="I54" s="118"/>
      <c r="J54" s="118"/>
      <c r="K54" s="142"/>
      <c r="L54" s="143"/>
      <c r="M54" s="143"/>
      <c r="N54" s="94" t="str">
        <f t="shared" si="6"/>
        <v/>
      </c>
      <c r="O54" s="118"/>
      <c r="P54" s="116"/>
      <c r="Q54" s="117"/>
      <c r="R54" s="139" t="str">
        <f t="shared" si="7"/>
        <v/>
      </c>
      <c r="S54" s="140" t="str">
        <f>IF(AND($Z$65=0,$AA54=1,$AB54=0),プルダウン!$E$2,"")</f>
        <v/>
      </c>
      <c r="T54" s="141" t="str">
        <f>IF(AND($H54="有り",$Z$65=0,$AA54=1,$AB54=0),プルダウン!$F$2,"")</f>
        <v/>
      </c>
      <c r="U54" s="141" t="str">
        <f>IF(AND($H54="無し",$Z$65=0,$AA54=1,$AB54=0),プルダウン!$G$2,"")</f>
        <v/>
      </c>
      <c r="W54" s="47" cm="1">
        <f t="array" ref="W54">_xlfn.IFS($H54="",1,$H54="有り",2,$H54="無し",3)</f>
        <v>1</v>
      </c>
      <c r="X54" s="47">
        <f t="shared" si="8"/>
        <v>0</v>
      </c>
      <c r="Y54" s="47">
        <f t="shared" si="9"/>
        <v>0</v>
      </c>
      <c r="Z54" s="47">
        <f t="shared" si="10"/>
        <v>0</v>
      </c>
      <c r="AA54" s="15">
        <f t="shared" si="2"/>
        <v>0</v>
      </c>
      <c r="AB54" s="15">
        <f t="shared" si="11"/>
        <v>0</v>
      </c>
    </row>
    <row r="55" spans="1:40" s="12" customFormat="1" ht="33" customHeight="1">
      <c r="A55" s="107">
        <f t="shared" si="3"/>
        <v>43</v>
      </c>
      <c r="B55" s="108" t="str">
        <f t="shared" si="4"/>
        <v/>
      </c>
      <c r="C55" s="137"/>
      <c r="D55" s="25" t="str">
        <f t="shared" si="5"/>
        <v/>
      </c>
      <c r="E55" s="25" t="str">
        <f t="shared" si="12"/>
        <v/>
      </c>
      <c r="F55" s="138"/>
      <c r="G55" s="138"/>
      <c r="H55" s="55"/>
      <c r="I55" s="118"/>
      <c r="J55" s="118"/>
      <c r="K55" s="142"/>
      <c r="L55" s="143"/>
      <c r="M55" s="143"/>
      <c r="N55" s="94" t="str">
        <f t="shared" si="6"/>
        <v/>
      </c>
      <c r="O55" s="118"/>
      <c r="P55" s="116"/>
      <c r="Q55" s="117"/>
      <c r="R55" s="139" t="str">
        <f t="shared" si="7"/>
        <v/>
      </c>
      <c r="S55" s="140" t="str">
        <f>IF(AND($Z$65=0,$AA55=1,$AB55=0),プルダウン!$E$2,"")</f>
        <v/>
      </c>
      <c r="T55" s="141" t="str">
        <f>IF(AND($H55="有り",$Z$65=0,$AA55=1,$AB55=0),プルダウン!$F$2,"")</f>
        <v/>
      </c>
      <c r="U55" s="141" t="str">
        <f>IF(AND($H55="無し",$Z$65=0,$AA55=1,$AB55=0),プルダウン!$G$2,"")</f>
        <v/>
      </c>
      <c r="W55" s="47" cm="1">
        <f t="array" ref="W55">_xlfn.IFS($H55="",1,$H55="有り",2,$H55="無し",3)</f>
        <v>1</v>
      </c>
      <c r="X55" s="47">
        <f t="shared" si="8"/>
        <v>0</v>
      </c>
      <c r="Y55" s="47">
        <f t="shared" si="9"/>
        <v>0</v>
      </c>
      <c r="Z55" s="47">
        <f t="shared" si="10"/>
        <v>0</v>
      </c>
      <c r="AA55" s="15">
        <f t="shared" si="2"/>
        <v>0</v>
      </c>
      <c r="AB55" s="15">
        <f t="shared" si="11"/>
        <v>0</v>
      </c>
    </row>
    <row r="56" spans="1:40" s="12" customFormat="1" ht="33" customHeight="1">
      <c r="A56" s="107">
        <f t="shared" si="3"/>
        <v>44</v>
      </c>
      <c r="B56" s="108" t="str">
        <f t="shared" si="4"/>
        <v/>
      </c>
      <c r="C56" s="137"/>
      <c r="D56" s="25" t="str">
        <f t="shared" si="5"/>
        <v/>
      </c>
      <c r="E56" s="25" t="str">
        <f t="shared" si="12"/>
        <v/>
      </c>
      <c r="F56" s="138"/>
      <c r="G56" s="138"/>
      <c r="H56" s="55"/>
      <c r="I56" s="118"/>
      <c r="J56" s="118"/>
      <c r="K56" s="142"/>
      <c r="L56" s="143"/>
      <c r="M56" s="143"/>
      <c r="N56" s="94" t="str">
        <f t="shared" si="6"/>
        <v/>
      </c>
      <c r="O56" s="118"/>
      <c r="P56" s="116"/>
      <c r="Q56" s="117"/>
      <c r="R56" s="139" t="str">
        <f t="shared" si="7"/>
        <v/>
      </c>
      <c r="S56" s="140" t="str">
        <f>IF(AND($Z$65=0,$AA56=1,$AB56=0),プルダウン!$E$2,"")</f>
        <v/>
      </c>
      <c r="T56" s="141" t="str">
        <f>IF(AND($H56="有り",$Z$65=0,$AA56=1,$AB56=0),プルダウン!$F$2,"")</f>
        <v/>
      </c>
      <c r="U56" s="141" t="str">
        <f>IF(AND($H56="無し",$Z$65=0,$AA56=1,$AB56=0),プルダウン!$G$2,"")</f>
        <v/>
      </c>
      <c r="W56" s="47" cm="1">
        <f t="array" ref="W56">_xlfn.IFS($H56="",1,$H56="有り",2,$H56="無し",3)</f>
        <v>1</v>
      </c>
      <c r="X56" s="47">
        <f t="shared" si="8"/>
        <v>0</v>
      </c>
      <c r="Y56" s="47">
        <f t="shared" si="9"/>
        <v>0</v>
      </c>
      <c r="Z56" s="47">
        <f t="shared" si="10"/>
        <v>0</v>
      </c>
      <c r="AA56" s="15">
        <f t="shared" si="2"/>
        <v>0</v>
      </c>
      <c r="AB56" s="15">
        <f t="shared" si="11"/>
        <v>0</v>
      </c>
    </row>
    <row r="57" spans="1:40" s="12" customFormat="1" ht="33" customHeight="1">
      <c r="A57" s="107">
        <f t="shared" si="3"/>
        <v>45</v>
      </c>
      <c r="B57" s="108" t="str">
        <f t="shared" si="4"/>
        <v/>
      </c>
      <c r="C57" s="137"/>
      <c r="D57" s="25" t="str">
        <f t="shared" si="5"/>
        <v/>
      </c>
      <c r="E57" s="25" t="str">
        <f t="shared" si="12"/>
        <v/>
      </c>
      <c r="F57" s="138"/>
      <c r="G57" s="138"/>
      <c r="H57" s="55"/>
      <c r="I57" s="118"/>
      <c r="J57" s="118"/>
      <c r="K57" s="142"/>
      <c r="L57" s="143"/>
      <c r="M57" s="143"/>
      <c r="N57" s="94" t="str">
        <f t="shared" si="6"/>
        <v/>
      </c>
      <c r="O57" s="118"/>
      <c r="P57" s="116"/>
      <c r="Q57" s="117"/>
      <c r="R57" s="139" t="str">
        <f t="shared" si="7"/>
        <v/>
      </c>
      <c r="S57" s="140" t="str">
        <f>IF(AND($Z$65=0,$AA57=1,$AB57=0),プルダウン!$E$2,"")</f>
        <v/>
      </c>
      <c r="T57" s="141" t="str">
        <f>IF(AND($H57="有り",$Z$65=0,$AA57=1,$AB57=0),プルダウン!$F$2,"")</f>
        <v/>
      </c>
      <c r="U57" s="141" t="str">
        <f>IF(AND($H57="無し",$Z$65=0,$AA57=1,$AB57=0),プルダウン!$G$2,"")</f>
        <v/>
      </c>
      <c r="W57" s="47" cm="1">
        <f t="array" ref="W57">_xlfn.IFS($H57="",1,$H57="有り",2,$H57="無し",3)</f>
        <v>1</v>
      </c>
      <c r="X57" s="47">
        <f t="shared" si="8"/>
        <v>0</v>
      </c>
      <c r="Y57" s="47">
        <f t="shared" si="9"/>
        <v>0</v>
      </c>
      <c r="Z57" s="47">
        <f t="shared" si="10"/>
        <v>0</v>
      </c>
      <c r="AA57" s="15">
        <f t="shared" si="2"/>
        <v>0</v>
      </c>
      <c r="AB57" s="15">
        <f t="shared" si="11"/>
        <v>0</v>
      </c>
    </row>
    <row r="58" spans="1:40" s="12" customFormat="1" ht="33" customHeight="1">
      <c r="A58" s="107">
        <f t="shared" si="3"/>
        <v>46</v>
      </c>
      <c r="B58" s="108" t="str">
        <f t="shared" si="4"/>
        <v/>
      </c>
      <c r="C58" s="137"/>
      <c r="D58" s="25" t="str">
        <f t="shared" si="5"/>
        <v/>
      </c>
      <c r="E58" s="25" t="str">
        <f t="shared" si="12"/>
        <v/>
      </c>
      <c r="F58" s="138"/>
      <c r="G58" s="138"/>
      <c r="H58" s="55"/>
      <c r="I58" s="118"/>
      <c r="J58" s="118"/>
      <c r="K58" s="142"/>
      <c r="L58" s="143"/>
      <c r="M58" s="143"/>
      <c r="N58" s="94" t="str">
        <f t="shared" si="6"/>
        <v/>
      </c>
      <c r="O58" s="118"/>
      <c r="P58" s="116"/>
      <c r="Q58" s="117"/>
      <c r="R58" s="139" t="str">
        <f t="shared" si="7"/>
        <v/>
      </c>
      <c r="S58" s="140" t="str">
        <f>IF(AND($Z$65=0,$AA58=1,$AB58=0),プルダウン!$E$2,"")</f>
        <v/>
      </c>
      <c r="T58" s="141" t="str">
        <f>IF(AND($H58="有り",$Z$65=0,$AA58=1,$AB58=0),プルダウン!$F$2,"")</f>
        <v/>
      </c>
      <c r="U58" s="141" t="str">
        <f>IF(AND($H58="無し",$Z$65=0,$AA58=1,$AB58=0),プルダウン!$G$2,"")</f>
        <v/>
      </c>
      <c r="W58" s="47" cm="1">
        <f t="array" ref="W58">_xlfn.IFS($H58="",1,$H58="有り",2,$H58="無し",3)</f>
        <v>1</v>
      </c>
      <c r="X58" s="47">
        <f t="shared" si="8"/>
        <v>0</v>
      </c>
      <c r="Y58" s="47">
        <f t="shared" si="9"/>
        <v>0</v>
      </c>
      <c r="Z58" s="47">
        <f t="shared" si="10"/>
        <v>0</v>
      </c>
      <c r="AA58" s="15">
        <f t="shared" si="2"/>
        <v>0</v>
      </c>
      <c r="AB58" s="15">
        <f t="shared" si="11"/>
        <v>0</v>
      </c>
    </row>
    <row r="59" spans="1:40" s="12" customFormat="1" ht="33" customHeight="1">
      <c r="A59" s="107">
        <f t="shared" si="3"/>
        <v>47</v>
      </c>
      <c r="B59" s="108" t="str">
        <f t="shared" si="4"/>
        <v/>
      </c>
      <c r="C59" s="137"/>
      <c r="D59" s="25" t="str">
        <f t="shared" si="5"/>
        <v/>
      </c>
      <c r="E59" s="25" t="str">
        <f t="shared" si="12"/>
        <v/>
      </c>
      <c r="F59" s="138"/>
      <c r="G59" s="138"/>
      <c r="H59" s="55"/>
      <c r="I59" s="118"/>
      <c r="J59" s="118"/>
      <c r="K59" s="142"/>
      <c r="L59" s="143"/>
      <c r="M59" s="143"/>
      <c r="N59" s="94" t="str">
        <f t="shared" si="6"/>
        <v/>
      </c>
      <c r="O59" s="118"/>
      <c r="P59" s="116"/>
      <c r="Q59" s="117"/>
      <c r="R59" s="139" t="str">
        <f t="shared" si="7"/>
        <v/>
      </c>
      <c r="S59" s="140" t="str">
        <f>IF(AND($Z$65=0,$AA59=1,$AB59=0),プルダウン!$E$2,"")</f>
        <v/>
      </c>
      <c r="T59" s="141" t="str">
        <f>IF(AND($H59="有り",$Z$65=0,$AA59=1,$AB59=0),プルダウン!$F$2,"")</f>
        <v/>
      </c>
      <c r="U59" s="141" t="str">
        <f>IF(AND($H59="無し",$Z$65=0,$AA59=1,$AB59=0),プルダウン!$G$2,"")</f>
        <v/>
      </c>
      <c r="W59" s="47" cm="1">
        <f t="array" ref="W59">_xlfn.IFS($H59="",1,$H59="有り",2,$H59="無し",3)</f>
        <v>1</v>
      </c>
      <c r="X59" s="47">
        <f t="shared" si="8"/>
        <v>0</v>
      </c>
      <c r="Y59" s="47">
        <f t="shared" si="9"/>
        <v>0</v>
      </c>
      <c r="Z59" s="47">
        <f t="shared" si="10"/>
        <v>0</v>
      </c>
      <c r="AA59" s="15">
        <f t="shared" si="2"/>
        <v>0</v>
      </c>
      <c r="AB59" s="15">
        <f t="shared" si="11"/>
        <v>0</v>
      </c>
    </row>
    <row r="60" spans="1:40" s="12" customFormat="1" ht="33" customHeight="1">
      <c r="A60" s="107">
        <f t="shared" si="3"/>
        <v>48</v>
      </c>
      <c r="B60" s="108" t="str">
        <f t="shared" si="4"/>
        <v/>
      </c>
      <c r="C60" s="137"/>
      <c r="D60" s="25" t="str">
        <f t="shared" si="5"/>
        <v/>
      </c>
      <c r="E60" s="25" t="str">
        <f t="shared" si="12"/>
        <v/>
      </c>
      <c r="F60" s="138"/>
      <c r="G60" s="138"/>
      <c r="H60" s="55"/>
      <c r="I60" s="118"/>
      <c r="J60" s="118"/>
      <c r="K60" s="142"/>
      <c r="L60" s="143"/>
      <c r="M60" s="143"/>
      <c r="N60" s="94" t="str">
        <f t="shared" si="6"/>
        <v/>
      </c>
      <c r="O60" s="118"/>
      <c r="P60" s="116"/>
      <c r="Q60" s="117"/>
      <c r="R60" s="139" t="str">
        <f t="shared" si="7"/>
        <v/>
      </c>
      <c r="S60" s="140" t="str">
        <f>IF(AND($Z$65=0,$AA60=1,$AB60=0),プルダウン!$E$2,"")</f>
        <v/>
      </c>
      <c r="T60" s="141" t="str">
        <f>IF(AND($H60="有り",$Z$65=0,$AA60=1,$AB60=0),プルダウン!$F$2,"")</f>
        <v/>
      </c>
      <c r="U60" s="141" t="str">
        <f>IF(AND($H60="無し",$Z$65=0,$AA60=1,$AB60=0),プルダウン!$G$2,"")</f>
        <v/>
      </c>
      <c r="W60" s="47" cm="1">
        <f t="array" ref="W60">_xlfn.IFS($H60="",1,$H60="有り",2,$H60="無し",3)</f>
        <v>1</v>
      </c>
      <c r="X60" s="47">
        <f t="shared" si="8"/>
        <v>0</v>
      </c>
      <c r="Y60" s="47">
        <f t="shared" si="9"/>
        <v>0</v>
      </c>
      <c r="Z60" s="47">
        <f t="shared" si="10"/>
        <v>0</v>
      </c>
      <c r="AA60" s="15">
        <f t="shared" si="2"/>
        <v>0</v>
      </c>
      <c r="AB60" s="15">
        <f t="shared" si="11"/>
        <v>0</v>
      </c>
    </row>
    <row r="61" spans="1:40" s="12" customFormat="1" ht="33" customHeight="1">
      <c r="A61" s="107">
        <f t="shared" si="3"/>
        <v>49</v>
      </c>
      <c r="B61" s="108" t="str">
        <f t="shared" si="4"/>
        <v/>
      </c>
      <c r="C61" s="137"/>
      <c r="D61" s="25" t="str">
        <f t="shared" si="5"/>
        <v/>
      </c>
      <c r="E61" s="25" t="str">
        <f t="shared" si="12"/>
        <v/>
      </c>
      <c r="F61" s="138"/>
      <c r="G61" s="138"/>
      <c r="H61" s="55"/>
      <c r="I61" s="118"/>
      <c r="J61" s="118"/>
      <c r="K61" s="142"/>
      <c r="L61" s="143"/>
      <c r="M61" s="143"/>
      <c r="N61" s="94" t="str">
        <f t="shared" si="6"/>
        <v/>
      </c>
      <c r="O61" s="118"/>
      <c r="P61" s="116"/>
      <c r="Q61" s="117"/>
      <c r="R61" s="139" t="str">
        <f t="shared" si="7"/>
        <v/>
      </c>
      <c r="S61" s="140" t="str">
        <f>IF(AND($Z$65=0,$AA61=1,$AB61=0),プルダウン!$E$2,"")</f>
        <v/>
      </c>
      <c r="T61" s="141" t="str">
        <f>IF(AND($H61="有り",$Z$65=0,$AA61=1,$AB61=0),プルダウン!$F$2,"")</f>
        <v/>
      </c>
      <c r="U61" s="141" t="str">
        <f>IF(AND($H61="無し",$Z$65=0,$AA61=1,$AB61=0),プルダウン!$G$2,"")</f>
        <v/>
      </c>
      <c r="W61" s="47" cm="1">
        <f t="array" ref="W61">_xlfn.IFS($H61="",1,$H61="有り",2,$H61="無し",3)</f>
        <v>1</v>
      </c>
      <c r="X61" s="47">
        <f t="shared" si="8"/>
        <v>0</v>
      </c>
      <c r="Y61" s="47">
        <f t="shared" si="9"/>
        <v>0</v>
      </c>
      <c r="Z61" s="47">
        <f t="shared" si="10"/>
        <v>0</v>
      </c>
      <c r="AA61" s="15">
        <f t="shared" si="2"/>
        <v>0</v>
      </c>
      <c r="AB61" s="15">
        <f t="shared" si="11"/>
        <v>0</v>
      </c>
    </row>
    <row r="62" spans="1:40" s="12" customFormat="1" ht="33" customHeight="1" thickBot="1">
      <c r="A62" s="109">
        <f t="shared" si="3"/>
        <v>50</v>
      </c>
      <c r="B62" s="110" t="str">
        <f t="shared" si="4"/>
        <v/>
      </c>
      <c r="C62" s="144"/>
      <c r="D62" s="28" t="str">
        <f t="shared" si="5"/>
        <v/>
      </c>
      <c r="E62" s="28" t="str">
        <f t="shared" si="12"/>
        <v/>
      </c>
      <c r="F62" s="145"/>
      <c r="G62" s="145"/>
      <c r="H62" s="80"/>
      <c r="I62" s="119"/>
      <c r="J62" s="119"/>
      <c r="K62" s="146"/>
      <c r="L62" s="147"/>
      <c r="M62" s="147"/>
      <c r="N62" s="95" t="str">
        <f t="shared" si="6"/>
        <v/>
      </c>
      <c r="O62" s="119"/>
      <c r="P62" s="120"/>
      <c r="Q62" s="121"/>
      <c r="R62" s="148" t="str">
        <f t="shared" si="7"/>
        <v/>
      </c>
      <c r="S62" s="140" t="str">
        <f>IF(AND($Z$65=0,$AA62=1,$AB62=0),プルダウン!$E$2,"")</f>
        <v/>
      </c>
      <c r="T62" s="141" t="str">
        <f>IF(AND($H62="有り",$Z$65=0,$AA62=1,$AB62=0),プルダウン!$F$2,"")</f>
        <v/>
      </c>
      <c r="U62" s="141" t="str">
        <f>IF(AND($H62="無し",$Z$65=0,$AA62=1,$AB62=0),プルダウン!$G$2,"")</f>
        <v/>
      </c>
      <c r="W62" s="47" cm="1">
        <f t="array" ref="W62">_xlfn.IFS($H62="",1,$H62="有り",2,$H62="無し",3)</f>
        <v>1</v>
      </c>
      <c r="X62" s="47">
        <f t="shared" si="8"/>
        <v>0</v>
      </c>
      <c r="Y62" s="47">
        <f t="shared" si="9"/>
        <v>0</v>
      </c>
      <c r="Z62" s="47">
        <f t="shared" si="10"/>
        <v>0</v>
      </c>
      <c r="AA62" s="15">
        <f t="shared" si="2"/>
        <v>0</v>
      </c>
      <c r="AB62" s="15">
        <f t="shared" si="11"/>
        <v>0</v>
      </c>
    </row>
    <row r="63" spans="1:40" ht="30" customHeight="1">
      <c r="W63" s="86"/>
      <c r="X63" s="86"/>
      <c r="Y63" s="86"/>
      <c r="Z63" s="86"/>
      <c r="AA63" s="150"/>
      <c r="AB63" s="150"/>
      <c r="AJ63" s="1"/>
      <c r="AK63" s="17"/>
      <c r="AL63" s="1"/>
      <c r="AM63" s="16"/>
      <c r="AN63" s="1"/>
    </row>
    <row r="64" spans="1:40" ht="30" customHeight="1">
      <c r="W64" s="85">
        <f>MAX(W13:W62)</f>
        <v>1</v>
      </c>
      <c r="X64" s="85">
        <f>SUM(X13:X62)</f>
        <v>0</v>
      </c>
      <c r="Y64" s="85">
        <f>SUM(Y13:Y62)</f>
        <v>0</v>
      </c>
      <c r="Z64" s="85">
        <f>SUM(Z13:Z62)</f>
        <v>0</v>
      </c>
      <c r="AA64" s="151" t="str">
        <f>IF(COUNTIF(AA13:AA62,"&gt;=2"),2,"1")</f>
        <v>1</v>
      </c>
      <c r="AB64" s="151">
        <f>SUM(AB13:AB62)</f>
        <v>0</v>
      </c>
    </row>
    <row r="65" spans="26:26" ht="14.25">
      <c r="Z65" s="152">
        <f>SUM(X64:Z64)</f>
        <v>0</v>
      </c>
    </row>
  </sheetData>
  <sheetProtection algorithmName="SHA-512" hashValue="RPZnzJTxH5xYGV7JLFamILUJ5Z8V0okeuqVitC9cWcNLZdjDHQSLRBVFMV3oEYKDwyAD+0p6luAP3gcejvNBCw==" saltValue="/j2nKiPWwC7vbq5U+0B0+A==" spinCount="100000" sheet="1" objects="1" scenarios="1"/>
  <autoFilter ref="A12:Q12" xr:uid="{9C000F61-9946-451E-91F2-2CF175C26EC0}"/>
  <mergeCells count="40">
    <mergeCell ref="T9:T11"/>
    <mergeCell ref="U9:U11"/>
    <mergeCell ref="I10:I11"/>
    <mergeCell ref="J10:J11"/>
    <mergeCell ref="N9:N11"/>
    <mergeCell ref="O9:O10"/>
    <mergeCell ref="P9:P11"/>
    <mergeCell ref="Q9:Q11"/>
    <mergeCell ref="R9:R11"/>
    <mergeCell ref="S9:S11"/>
    <mergeCell ref="M9:M10"/>
    <mergeCell ref="S6:U6"/>
    <mergeCell ref="D7:E7"/>
    <mergeCell ref="S7:U7"/>
    <mergeCell ref="S8:U8"/>
    <mergeCell ref="A9:A11"/>
    <mergeCell ref="B9:B11"/>
    <mergeCell ref="C9:C11"/>
    <mergeCell ref="D9:D11"/>
    <mergeCell ref="E9:E11"/>
    <mergeCell ref="F9:F11"/>
    <mergeCell ref="D6:E6"/>
    <mergeCell ref="G9:G11"/>
    <mergeCell ref="H9:H11"/>
    <mergeCell ref="I9:J9"/>
    <mergeCell ref="K9:K10"/>
    <mergeCell ref="L9:L10"/>
    <mergeCell ref="A3:E4"/>
    <mergeCell ref="J3:K3"/>
    <mergeCell ref="N3:O3"/>
    <mergeCell ref="J4:K4"/>
    <mergeCell ref="N4:O4"/>
    <mergeCell ref="A1:G1"/>
    <mergeCell ref="I1:K1"/>
    <mergeCell ref="M1:O1"/>
    <mergeCell ref="A2:B2"/>
    <mergeCell ref="C2:D2"/>
    <mergeCell ref="F2:G2"/>
    <mergeCell ref="J2:K2"/>
    <mergeCell ref="N2:O2"/>
  </mergeCells>
  <phoneticPr fontId="18"/>
  <conditionalFormatting sqref="I13:J62">
    <cfRule type="expression" dxfId="27" priority="12">
      <formula>$H13="無し"</formula>
    </cfRule>
  </conditionalFormatting>
  <conditionalFormatting sqref="F13:M62 O13:O62">
    <cfRule type="notContainsBlanks" dxfId="26" priority="13">
      <formula>LEN(TRIM(F13))&gt;0</formula>
    </cfRule>
    <cfRule type="expression" dxfId="25" priority="14">
      <formula>$C13&lt;&gt;""</formula>
    </cfRule>
  </conditionalFormatting>
  <conditionalFormatting sqref="J2:K2">
    <cfRule type="expression" dxfId="24" priority="11">
      <formula>$Z$65&gt;=1</formula>
    </cfRule>
  </conditionalFormatting>
  <conditionalFormatting sqref="J3:K3">
    <cfRule type="expression" dxfId="23" priority="10">
      <formula>$AA$64=2</formula>
    </cfRule>
  </conditionalFormatting>
  <conditionalFormatting sqref="J4:K4">
    <cfRule type="expression" dxfId="22" priority="9">
      <formula>$AB$64&gt;=1</formula>
    </cfRule>
  </conditionalFormatting>
  <conditionalFormatting sqref="G13:G62">
    <cfRule type="duplicateValues" dxfId="21" priority="8"/>
  </conditionalFormatting>
  <conditionalFormatting sqref="O13:O62">
    <cfRule type="expression" dxfId="20" priority="7">
      <formula>AND($N13&lt;&gt;"",$N13&gt;$O13)</formula>
    </cfRule>
  </conditionalFormatting>
  <conditionalFormatting sqref="C2:D2">
    <cfRule type="expression" dxfId="19" priority="5">
      <formula>$C$13=""</formula>
    </cfRule>
    <cfRule type="expression" dxfId="18" priority="6">
      <formula>$C$2=""</formula>
    </cfRule>
  </conditionalFormatting>
  <conditionalFormatting sqref="F2:G2">
    <cfRule type="expression" dxfId="17" priority="3">
      <formula>$C$13=""</formula>
    </cfRule>
    <cfRule type="expression" dxfId="16" priority="4">
      <formula>$F$2=""</formula>
    </cfRule>
  </conditionalFormatting>
  <conditionalFormatting sqref="G3">
    <cfRule type="expression" dxfId="15" priority="1">
      <formula>$C$13=""</formula>
    </cfRule>
    <cfRule type="expression" dxfId="14" priority="2">
      <formula>$G$3=""</formula>
    </cfRule>
  </conditionalFormatting>
  <dataValidations count="12"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551D45EB-444C-4EA0-9455-4879D96F1468}">
      <formula1>$M13*100=INT($M13*100)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9A3354CC-2A57-458C-9C63-21E43E6DE9C1}">
      <formula1>$L13*100=INT($L13*100)</formula1>
    </dataValidation>
    <dataValidation type="custom" operator="lessThanOrEqual" allowBlank="1" showInputMessage="1" showErrorMessage="1" errorTitle="無効な入力" error="小数点第一位までの数値を入力してください。" prompt="小数点第一位までの数値を入力してください。" sqref="O13:O62" xr:uid="{A5D1F5B2-1927-4A06-832B-6735419FDB3D}">
      <formula1>$O13*10=INT($O13*10)</formula1>
    </dataValidation>
    <dataValidation type="whole" allowBlank="1" showInputMessage="1" showErrorMessage="1" errorTitle="無効な入力" error="65(℃)以上、4文字以内の数値を入力してください。" prompt="65(℃)以上、4文字以内の数値を入力してください。" sqref="K13:K62" xr:uid="{C25DEA66-44E4-4796-B325-C819C2EA0548}">
      <formula1>65</formula1>
      <formula2>9999</formula2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59BD4114-33DB-499B-94A1-BEBAD6D50CB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47306BE1-04B9-4758-B24E-DDCFD99DC41C}">
      <formula1>40</formula1>
    </dataValidation>
    <dataValidation operator="lessThanOrEqual" allowBlank="1" sqref="Q12" xr:uid="{61BB42FD-80C7-4262-9084-4A8BCF0A9696}"/>
    <dataValidation type="whole" allowBlank="1" showInputMessage="1" showErrorMessage="1" errorTitle="無効な入力" error="10文字以内の数値を入力してください。" prompt="10文字以内の数値を入力してください。" sqref="P13:P62" xr:uid="{24016A35-90B8-4F07-AB7D-235157BF289F}">
      <formula1>1</formula1>
      <formula2>9999999999</formula2>
    </dataValidation>
    <dataValidation type="textLength" operator="lessThanOrEqual" allowBlank="1" showInputMessage="1" showErrorMessage="1" error="40字以内で入力してください。" prompt="40字以内で入力してください。" sqref="C2:D2" xr:uid="{AF6C3FD2-EB86-491C-B5BA-4BD989C4C70D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7E0770A7-9E37-469E-8A7B-3E382F3553C5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3:F62 I13:J62 Q13:Q62" xr:uid="{048051F0-E093-4159-BE66-33B1CAB2A3F4}">
      <formula1>40</formula1>
    </dataValidation>
    <dataValidation imeMode="fullKatakana" operator="lessThanOrEqual" allowBlank="1" showInputMessage="1" showErrorMessage="1" sqref="E2" xr:uid="{136B4C7F-9935-4AC4-ACBC-0515657B581F}"/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disabled" operator="lessThanOrEqual" allowBlank="1" showInputMessage="1" showErrorMessage="1" xr:uid="{280BE2E7-8734-424C-BBA8-95F503EFFE3E}">
          <x14:formula1>
            <xm:f>プルダウン!$C$2:$C$3</xm:f>
          </x14:formula1>
          <xm:sqref>H13:H62</xm:sqref>
        </x14:dataValidation>
        <x14:dataValidation type="list" operator="lessThanOrEqual" allowBlank="1" showInputMessage="1" showErrorMessage="1" xr:uid="{0BE2E012-7968-4C18-ABBB-EDAAC5666A8A}">
          <x14:formula1>
            <xm:f>プルダウン!$C$2:$C$3</xm:f>
          </x14:formula1>
          <xm:sqref>H13:H62</xm:sqref>
        </x14:dataValidation>
        <x14:dataValidation type="list" allowBlank="1" showInputMessage="1" showErrorMessage="1" xr:uid="{63977114-17EB-49DF-BAEB-B029B00C7F18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N65"/>
  <sheetViews>
    <sheetView view="pageBreakPreview" zoomScale="70" zoomScaleNormal="70" zoomScaleSheetLayoutView="70" zoomScalePageLayoutView="55" workbookViewId="0">
      <pane ySplit="12" topLeftCell="A13" activePane="bottomLeft" state="frozen"/>
      <selection pane="bottomLeft" sqref="A1:G1"/>
    </sheetView>
  </sheetViews>
  <sheetFormatPr defaultColWidth="9" defaultRowHeight="12" outlineLevelCol="1"/>
  <cols>
    <col min="1" max="1" width="12.5" style="3" customWidth="1"/>
    <col min="2" max="2" width="29" style="3" bestFit="1" customWidth="1"/>
    <col min="3" max="5" width="30.625" style="4" customWidth="1"/>
    <col min="6" max="6" width="42.625" style="4" customWidth="1"/>
    <col min="7" max="7" width="49" style="4" customWidth="1"/>
    <col min="8" max="8" width="25.625" style="4" customWidth="1"/>
    <col min="9" max="10" width="42.625" style="4" customWidth="1"/>
    <col min="11" max="13" width="25.625" style="4" customWidth="1"/>
    <col min="14" max="16" width="30.625" style="4" customWidth="1"/>
    <col min="17" max="17" width="75.625" style="4" customWidth="1"/>
    <col min="18" max="18" width="25.625" style="4" customWidth="1"/>
    <col min="19" max="21" width="24.5" style="4" hidden="1" customWidth="1" outlineLevel="1"/>
    <col min="22" max="22" width="19.25" style="4" hidden="1" customWidth="1" outlineLevel="1"/>
    <col min="23" max="27" width="16.125" style="4" hidden="1" customWidth="1" outlineLevel="1"/>
    <col min="28" max="28" width="20.25" style="4" hidden="1" customWidth="1" outlineLevel="1"/>
    <col min="29" max="29" width="32.25" style="4" customWidth="1" collapsed="1"/>
    <col min="30" max="30" width="16" style="4" customWidth="1"/>
    <col min="31" max="31" width="22.125" style="7" customWidth="1"/>
    <col min="32" max="32" width="19" style="4" customWidth="1"/>
    <col min="33" max="33" width="17.625" style="4" customWidth="1"/>
    <col min="34" max="34" width="40.625" style="4" customWidth="1"/>
    <col min="35" max="35" width="10.625" style="10" customWidth="1"/>
    <col min="36" max="36" width="20.625" style="10" customWidth="1"/>
    <col min="37" max="40" width="9" style="10" customWidth="1"/>
    <col min="41" max="16384" width="9" style="4"/>
  </cols>
  <sheetData>
    <row r="1" spans="1:40" ht="36.75" customHeight="1">
      <c r="A1" s="154" t="s">
        <v>56</v>
      </c>
      <c r="B1" s="155"/>
      <c r="C1" s="155"/>
      <c r="D1" s="155"/>
      <c r="E1" s="155"/>
      <c r="F1" s="155"/>
      <c r="G1" s="156"/>
      <c r="I1" s="157" t="s">
        <v>14</v>
      </c>
      <c r="J1" s="158"/>
      <c r="K1" s="159"/>
      <c r="M1" s="160"/>
      <c r="N1" s="160"/>
      <c r="O1" s="160"/>
      <c r="P1" s="53"/>
      <c r="S1" s="74" t="s">
        <v>54</v>
      </c>
      <c r="T1" s="75">
        <v>44274</v>
      </c>
      <c r="U1" s="153" t="s">
        <v>87</v>
      </c>
      <c r="AA1" s="7"/>
      <c r="AD1" s="10"/>
      <c r="AE1" s="10"/>
      <c r="AF1" s="10"/>
      <c r="AG1" s="10"/>
      <c r="AH1" s="10"/>
      <c r="AJ1" s="4"/>
      <c r="AK1" s="4"/>
      <c r="AL1" s="4"/>
      <c r="AM1" s="4"/>
      <c r="AN1" s="4"/>
    </row>
    <row r="2" spans="1:40" ht="110.1" customHeight="1">
      <c r="A2" s="161" t="s">
        <v>18</v>
      </c>
      <c r="B2" s="162"/>
      <c r="C2" s="219"/>
      <c r="D2" s="220"/>
      <c r="E2" s="43" t="s">
        <v>32</v>
      </c>
      <c r="F2" s="221"/>
      <c r="G2" s="222"/>
      <c r="I2" s="45" t="s">
        <v>12</v>
      </c>
      <c r="J2" s="217" t="s">
        <v>33</v>
      </c>
      <c r="K2" s="218"/>
      <c r="M2" s="81"/>
      <c r="N2" s="215"/>
      <c r="O2" s="215"/>
      <c r="P2" s="54"/>
      <c r="Q2" s="40"/>
      <c r="R2" s="5"/>
      <c r="S2" s="73"/>
      <c r="T2" s="5"/>
      <c r="U2" s="5"/>
      <c r="V2" s="5"/>
      <c r="W2" s="5"/>
      <c r="X2" s="5"/>
      <c r="Y2" s="5"/>
      <c r="Z2" s="5"/>
      <c r="AD2" s="10"/>
      <c r="AE2" s="10"/>
      <c r="AF2" s="10"/>
      <c r="AG2" s="10"/>
      <c r="AH2" s="10"/>
      <c r="AJ2" s="4"/>
      <c r="AK2" s="4"/>
      <c r="AL2" s="4"/>
      <c r="AM2" s="4"/>
      <c r="AN2" s="4"/>
    </row>
    <row r="3" spans="1:40" ht="110.1" customHeight="1">
      <c r="A3" s="223" t="s">
        <v>39</v>
      </c>
      <c r="B3" s="223"/>
      <c r="C3" s="223"/>
      <c r="D3" s="223"/>
      <c r="E3" s="223"/>
      <c r="F3" s="42" t="s">
        <v>30</v>
      </c>
      <c r="G3" s="44"/>
      <c r="I3" s="45" t="s">
        <v>13</v>
      </c>
      <c r="J3" s="167" t="s">
        <v>34</v>
      </c>
      <c r="K3" s="168"/>
      <c r="M3" s="81"/>
      <c r="N3" s="169"/>
      <c r="O3" s="169"/>
      <c r="P3" s="48"/>
      <c r="Q3" s="41"/>
      <c r="S3" s="73"/>
      <c r="W3" s="5"/>
      <c r="X3" s="5"/>
      <c r="Y3" s="5"/>
      <c r="Z3" s="5"/>
      <c r="AD3" s="10"/>
      <c r="AE3" s="10"/>
      <c r="AF3" s="10"/>
      <c r="AG3" s="10"/>
      <c r="AH3" s="10"/>
      <c r="AJ3" s="4"/>
      <c r="AK3" s="4"/>
      <c r="AL3" s="4"/>
      <c r="AM3" s="4"/>
      <c r="AN3" s="4"/>
    </row>
    <row r="4" spans="1:40" ht="110.1" customHeight="1" thickBot="1">
      <c r="A4" s="223"/>
      <c r="B4" s="223"/>
      <c r="C4" s="223"/>
      <c r="D4" s="223"/>
      <c r="E4" s="223"/>
      <c r="F4" s="39" t="s">
        <v>31</v>
      </c>
      <c r="G4" s="39">
        <f>COUNTIF($C$13:$C$62,"業務用ヒートポンプ給湯器")</f>
        <v>0</v>
      </c>
      <c r="I4" s="46" t="s">
        <v>35</v>
      </c>
      <c r="J4" s="171" t="s">
        <v>38</v>
      </c>
      <c r="K4" s="172"/>
      <c r="M4" s="82"/>
      <c r="N4" s="169"/>
      <c r="O4" s="169"/>
      <c r="P4" s="48"/>
      <c r="Q4" s="40"/>
      <c r="S4" s="73"/>
      <c r="W4" s="5"/>
      <c r="X4" s="5"/>
      <c r="Y4" s="5"/>
      <c r="Z4" s="5"/>
      <c r="AD4" s="10"/>
      <c r="AE4" s="10"/>
      <c r="AF4" s="10"/>
      <c r="AG4" s="10"/>
      <c r="AH4" s="10"/>
      <c r="AJ4" s="4"/>
      <c r="AK4" s="4"/>
      <c r="AL4" s="4"/>
      <c r="AM4" s="4"/>
      <c r="AN4" s="4"/>
    </row>
    <row r="5" spans="1:40" s="2" customFormat="1" ht="25.5" customHeight="1" thickBot="1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3"/>
      <c r="S5" s="7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I5" s="11"/>
      <c r="AJ5" s="11"/>
      <c r="AK5" s="11"/>
      <c r="AL5" s="11"/>
      <c r="AM5" s="11"/>
      <c r="AN5" s="11"/>
    </row>
    <row r="6" spans="1:40" s="6" customFormat="1" ht="36" customHeight="1">
      <c r="A6" s="18" t="s">
        <v>16</v>
      </c>
      <c r="B6" s="62">
        <f>COLUMN()-1</f>
        <v>1</v>
      </c>
      <c r="C6" s="62">
        <f>COLUMN()-1</f>
        <v>2</v>
      </c>
      <c r="D6" s="182">
        <v>3</v>
      </c>
      <c r="E6" s="183"/>
      <c r="F6" s="62">
        <f>COLUMN()-2</f>
        <v>4</v>
      </c>
      <c r="G6" s="62">
        <f>COLUMN()-2</f>
        <v>5</v>
      </c>
      <c r="H6" s="60">
        <f t="shared" ref="H6:J6" si="0">COLUMN()-2</f>
        <v>6</v>
      </c>
      <c r="I6" s="60">
        <f t="shared" si="0"/>
        <v>7</v>
      </c>
      <c r="J6" s="60">
        <f t="shared" si="0"/>
        <v>8</v>
      </c>
      <c r="K6" s="60">
        <f>COLUMN()-2</f>
        <v>9</v>
      </c>
      <c r="L6" s="62">
        <f t="shared" ref="L6:S6" si="1">COLUMN()-2</f>
        <v>10</v>
      </c>
      <c r="M6" s="60">
        <f t="shared" si="1"/>
        <v>11</v>
      </c>
      <c r="N6" s="60">
        <f t="shared" si="1"/>
        <v>12</v>
      </c>
      <c r="O6" s="60">
        <f t="shared" si="1"/>
        <v>13</v>
      </c>
      <c r="P6" s="60">
        <f t="shared" si="1"/>
        <v>14</v>
      </c>
      <c r="Q6" s="60">
        <f t="shared" si="1"/>
        <v>15</v>
      </c>
      <c r="R6" s="61">
        <f t="shared" si="1"/>
        <v>16</v>
      </c>
      <c r="S6" s="210">
        <f t="shared" si="1"/>
        <v>17</v>
      </c>
      <c r="T6" s="211"/>
      <c r="U6" s="211"/>
      <c r="V6" s="12"/>
      <c r="W6" s="12"/>
      <c r="X6" s="12"/>
      <c r="Y6" s="12"/>
      <c r="Z6" s="12"/>
      <c r="AA6" s="12"/>
      <c r="AB6" s="12"/>
    </row>
    <row r="7" spans="1:40" s="6" customFormat="1" ht="39">
      <c r="A7" s="19" t="s">
        <v>5</v>
      </c>
      <c r="B7" s="63" t="s">
        <v>6</v>
      </c>
      <c r="C7" s="63" t="s">
        <v>6</v>
      </c>
      <c r="D7" s="175" t="s">
        <v>6</v>
      </c>
      <c r="E7" s="176"/>
      <c r="F7" s="63" t="s">
        <v>6</v>
      </c>
      <c r="G7" s="63" t="s">
        <v>6</v>
      </c>
      <c r="H7" s="64" t="s">
        <v>7</v>
      </c>
      <c r="I7" s="64" t="s">
        <v>7</v>
      </c>
      <c r="J7" s="64" t="s">
        <v>7</v>
      </c>
      <c r="K7" s="64" t="s">
        <v>7</v>
      </c>
      <c r="L7" s="63" t="s">
        <v>6</v>
      </c>
      <c r="M7" s="64" t="s">
        <v>7</v>
      </c>
      <c r="N7" s="64" t="s">
        <v>7</v>
      </c>
      <c r="O7" s="64" t="s">
        <v>7</v>
      </c>
      <c r="P7" s="64" t="s">
        <v>7</v>
      </c>
      <c r="Q7" s="64" t="s">
        <v>7</v>
      </c>
      <c r="R7" s="65" t="s">
        <v>53</v>
      </c>
      <c r="S7" s="210" t="s">
        <v>52</v>
      </c>
      <c r="T7" s="211"/>
      <c r="U7" s="211"/>
      <c r="V7" s="12"/>
      <c r="W7" s="12"/>
      <c r="X7" s="12"/>
      <c r="Y7" s="12"/>
      <c r="Z7" s="12"/>
      <c r="AA7" s="12"/>
      <c r="AB7" s="12"/>
    </row>
    <row r="8" spans="1:40" s="6" customFormat="1" ht="31.5" customHeight="1" thickBot="1">
      <c r="A8" s="34" t="s">
        <v>29</v>
      </c>
      <c r="B8" s="36" t="s">
        <v>17</v>
      </c>
      <c r="C8" s="35" t="s">
        <v>9</v>
      </c>
      <c r="D8" s="36" t="s">
        <v>17</v>
      </c>
      <c r="E8" s="36" t="s">
        <v>17</v>
      </c>
      <c r="F8" s="35" t="s">
        <v>9</v>
      </c>
      <c r="G8" s="35" t="s">
        <v>9</v>
      </c>
      <c r="H8" s="35" t="s">
        <v>9</v>
      </c>
      <c r="I8" s="35" t="s">
        <v>64</v>
      </c>
      <c r="J8" s="35" t="s">
        <v>64</v>
      </c>
      <c r="K8" s="35" t="s">
        <v>9</v>
      </c>
      <c r="L8" s="35" t="s">
        <v>9</v>
      </c>
      <c r="M8" s="35" t="s">
        <v>9</v>
      </c>
      <c r="N8" s="36" t="s">
        <v>17</v>
      </c>
      <c r="O8" s="35" t="s">
        <v>9</v>
      </c>
      <c r="P8" s="37" t="s">
        <v>10</v>
      </c>
      <c r="Q8" s="37" t="s">
        <v>10</v>
      </c>
      <c r="R8" s="68" t="s">
        <v>17</v>
      </c>
      <c r="S8" s="210" t="s">
        <v>17</v>
      </c>
      <c r="T8" s="211"/>
      <c r="U8" s="211"/>
      <c r="V8" s="12"/>
      <c r="W8" s="12"/>
      <c r="X8" s="12"/>
      <c r="Y8" s="12"/>
      <c r="Z8" s="12"/>
      <c r="AA8" s="12"/>
      <c r="AB8" s="12"/>
    </row>
    <row r="9" spans="1:40" s="6" customFormat="1" ht="45" customHeight="1">
      <c r="A9" s="177" t="s">
        <v>8</v>
      </c>
      <c r="B9" s="179" t="s">
        <v>22</v>
      </c>
      <c r="C9" s="179" t="s">
        <v>11</v>
      </c>
      <c r="D9" s="180" t="s">
        <v>18</v>
      </c>
      <c r="E9" s="179" t="s">
        <v>47</v>
      </c>
      <c r="F9" s="180" t="s">
        <v>0</v>
      </c>
      <c r="G9" s="179" t="s">
        <v>60</v>
      </c>
      <c r="H9" s="184" t="s">
        <v>57</v>
      </c>
      <c r="I9" s="187" t="s">
        <v>63</v>
      </c>
      <c r="J9" s="187"/>
      <c r="K9" s="188" t="s">
        <v>55</v>
      </c>
      <c r="L9" s="216" t="s">
        <v>84</v>
      </c>
      <c r="M9" s="185" t="s">
        <v>86</v>
      </c>
      <c r="N9" s="213" t="s">
        <v>26</v>
      </c>
      <c r="O9" s="186" t="s">
        <v>27</v>
      </c>
      <c r="P9" s="188" t="s">
        <v>40</v>
      </c>
      <c r="Q9" s="213" t="s">
        <v>1</v>
      </c>
      <c r="R9" s="202" t="s">
        <v>85</v>
      </c>
      <c r="S9" s="204" t="s">
        <v>80</v>
      </c>
      <c r="T9" s="207" t="s">
        <v>81</v>
      </c>
      <c r="U9" s="212" t="s">
        <v>82</v>
      </c>
      <c r="V9" s="12"/>
      <c r="W9" s="12"/>
      <c r="X9" s="12"/>
      <c r="Y9" s="12"/>
      <c r="Z9" s="12"/>
      <c r="AA9" s="12"/>
      <c r="AB9" s="12"/>
    </row>
    <row r="10" spans="1:40" s="6" customFormat="1" ht="27" customHeight="1">
      <c r="A10" s="177"/>
      <c r="B10" s="180"/>
      <c r="C10" s="180"/>
      <c r="D10" s="180"/>
      <c r="E10" s="180"/>
      <c r="F10" s="180"/>
      <c r="G10" s="180"/>
      <c r="H10" s="185"/>
      <c r="I10" s="185" t="s">
        <v>58</v>
      </c>
      <c r="J10" s="185" t="s">
        <v>59</v>
      </c>
      <c r="K10" s="185"/>
      <c r="L10" s="190"/>
      <c r="M10" s="201"/>
      <c r="N10" s="213"/>
      <c r="O10" s="187"/>
      <c r="P10" s="185"/>
      <c r="Q10" s="213"/>
      <c r="R10" s="202"/>
      <c r="S10" s="205"/>
      <c r="T10" s="208"/>
      <c r="U10" s="212"/>
      <c r="V10" s="12"/>
      <c r="W10" s="12"/>
      <c r="X10" s="12"/>
      <c r="Y10" s="12"/>
      <c r="Z10" s="12"/>
      <c r="AA10" s="12"/>
      <c r="AB10" s="12"/>
    </row>
    <row r="11" spans="1:40" s="6" customFormat="1" ht="19.5">
      <c r="A11" s="178"/>
      <c r="B11" s="181"/>
      <c r="C11" s="181"/>
      <c r="D11" s="181"/>
      <c r="E11" s="181"/>
      <c r="F11" s="181"/>
      <c r="G11" s="181"/>
      <c r="H11" s="186"/>
      <c r="I11" s="186"/>
      <c r="J11" s="186"/>
      <c r="K11" s="92" t="s">
        <v>2</v>
      </c>
      <c r="L11" s="63" t="s">
        <v>2</v>
      </c>
      <c r="M11" s="59" t="s">
        <v>2</v>
      </c>
      <c r="N11" s="214"/>
      <c r="O11" s="59" t="s">
        <v>28</v>
      </c>
      <c r="P11" s="186"/>
      <c r="Q11" s="214"/>
      <c r="R11" s="203"/>
      <c r="S11" s="206"/>
      <c r="T11" s="209"/>
      <c r="U11" s="212"/>
      <c r="V11" s="12"/>
      <c r="W11" s="12"/>
      <c r="X11" s="12"/>
      <c r="Y11" s="12"/>
      <c r="Z11" s="12"/>
      <c r="AA11" s="12"/>
      <c r="AB11" s="12"/>
    </row>
    <row r="12" spans="1:40" s="6" customFormat="1" ht="47.25" customHeight="1">
      <c r="A12" s="20" t="s">
        <v>4</v>
      </c>
      <c r="B12" s="21" t="s">
        <v>19</v>
      </c>
      <c r="C12" s="21" t="s">
        <v>21</v>
      </c>
      <c r="D12" s="22" t="s">
        <v>77</v>
      </c>
      <c r="E12" s="22" t="s">
        <v>78</v>
      </c>
      <c r="F12" s="23" t="s">
        <v>25</v>
      </c>
      <c r="G12" s="23" t="s">
        <v>3</v>
      </c>
      <c r="H12" s="32" t="s">
        <v>42</v>
      </c>
      <c r="I12" s="32" t="s">
        <v>61</v>
      </c>
      <c r="J12" s="32" t="s">
        <v>62</v>
      </c>
      <c r="K12" s="76">
        <v>65</v>
      </c>
      <c r="L12" s="93">
        <v>20</v>
      </c>
      <c r="M12" s="93">
        <v>10</v>
      </c>
      <c r="N12" s="32">
        <v>4</v>
      </c>
      <c r="O12" s="32">
        <v>4.5</v>
      </c>
      <c r="P12" s="49">
        <v>3500</v>
      </c>
      <c r="Q12" s="51"/>
      <c r="R12" s="69"/>
      <c r="S12" s="66"/>
      <c r="T12" s="56"/>
      <c r="U12" s="56"/>
      <c r="V12" s="12"/>
      <c r="W12" s="13" t="s">
        <v>41</v>
      </c>
      <c r="X12" s="13" t="s">
        <v>67</v>
      </c>
      <c r="Y12" s="13" t="s">
        <v>65</v>
      </c>
      <c r="Z12" s="13" t="s">
        <v>66</v>
      </c>
      <c r="AA12" s="14" t="s">
        <v>15</v>
      </c>
      <c r="AB12" s="14" t="s">
        <v>36</v>
      </c>
    </row>
    <row r="13" spans="1:40" s="6" customFormat="1" ht="34.5" customHeight="1">
      <c r="A13" s="107">
        <f>ROW()-12</f>
        <v>1</v>
      </c>
      <c r="B13" s="108" t="str">
        <f>IF($C13="","","業務用ヒートポンプ")</f>
        <v/>
      </c>
      <c r="C13" s="24"/>
      <c r="D13" s="25" t="str">
        <f>IF($B13&lt;&gt;"",$C$2,"")</f>
        <v/>
      </c>
      <c r="E13" s="25" t="str">
        <f>IF($B13&lt;&gt;"",$F$2,"")</f>
        <v/>
      </c>
      <c r="F13" s="111"/>
      <c r="G13" s="111"/>
      <c r="H13" s="112"/>
      <c r="I13" s="112"/>
      <c r="J13" s="112"/>
      <c r="K13" s="113"/>
      <c r="L13" s="114"/>
      <c r="M13" s="114"/>
      <c r="N13" s="94" t="str">
        <f>IF($L13="","",IF($L13&lt;=20,VALUE(4),IF($L13&gt;20,VALUE(3.5))))</f>
        <v/>
      </c>
      <c r="O13" s="112"/>
      <c r="P13" s="50"/>
      <c r="Q13" s="52"/>
      <c r="R13" s="90" t="str">
        <f>IF($L13="","",(($L13*26.545)-($L13*1365*(3.6/1000)))*0.0258)</f>
        <v/>
      </c>
      <c r="S13" s="67"/>
      <c r="T13" s="57"/>
      <c r="U13" s="57"/>
      <c r="V13" s="12"/>
      <c r="W13" s="47" cm="1">
        <f t="array" ref="W13">_xlfn.IFS($H13="",1,$H13="有り",2,$H13="無し",3)</f>
        <v>1</v>
      </c>
      <c r="X13" s="47">
        <f>IF(AND(($C13&lt;&gt;""),AND($W13=1),(OR($C$2="",$F$2="",$G$3="",C13="",H13="",F13="",G13="",I13="",J13="",K13="",L13="",M13="",O13=""))),1,0)</f>
        <v>0</v>
      </c>
      <c r="Y13" s="47">
        <f>IF(AND(($C13&lt;&gt;""),AND($W13=2),(OR($C$2="",$F$2="",$G$3="",C13="",H13="",F13="",G13="",I13="",J13="",K13="",L13="",M13="",O13=""))),1,0)</f>
        <v>0</v>
      </c>
      <c r="Z13" s="47">
        <f>IF(AND(($C13&lt;&gt;""),AND($W13=3),(OR($C$2="",$F$2="",$G$3="",C13="",H13="",F13="",G13="",K13="",L13="",M13="",O13=""))),1,0)</f>
        <v>0</v>
      </c>
      <c r="AA13" s="15">
        <f t="shared" ref="AA13:AA44" si="2">COUNTIF(G$13:G$62,G13)</f>
        <v>0</v>
      </c>
      <c r="AB13" s="15">
        <f>IF($N13&gt;$O13,1,0)</f>
        <v>0</v>
      </c>
    </row>
    <row r="14" spans="1:40" s="6" customFormat="1" ht="34.5" customHeight="1">
      <c r="A14" s="107">
        <f t="shared" ref="A14:A62" si="3">ROW()-12</f>
        <v>2</v>
      </c>
      <c r="B14" s="108" t="str">
        <f t="shared" ref="B14:B62" si="4">IF($C14="","","業務用ヒートポンプ")</f>
        <v/>
      </c>
      <c r="C14" s="24"/>
      <c r="D14" s="25" t="str">
        <f t="shared" ref="D14:D62" si="5">IF($B14&lt;&gt;"",$C$2,"")</f>
        <v/>
      </c>
      <c r="E14" s="25" t="str">
        <f>IF($B14&lt;&gt;"",$F$2,"")</f>
        <v/>
      </c>
      <c r="F14" s="26"/>
      <c r="G14" s="26"/>
      <c r="H14" s="112"/>
      <c r="I14" s="33"/>
      <c r="J14" s="33"/>
      <c r="K14" s="113"/>
      <c r="L14" s="114"/>
      <c r="M14" s="114"/>
      <c r="N14" s="94" t="str">
        <f t="shared" ref="N14:N62" si="6">IF($L14="","",IF($L14&lt;=20,VALUE(4),IF($L14&gt;20,VALUE(3.5))))</f>
        <v/>
      </c>
      <c r="O14" s="33"/>
      <c r="P14" s="50"/>
      <c r="Q14" s="52"/>
      <c r="R14" s="90" t="str">
        <f t="shared" ref="R14:R62" si="7">IF($L14="","",(($L14*26.545)-($L14*1365*(3.6/1000)))*0.0258)</f>
        <v/>
      </c>
      <c r="S14" s="67"/>
      <c r="T14" s="57"/>
      <c r="U14" s="57"/>
      <c r="V14" s="12"/>
      <c r="W14" s="47" cm="1">
        <f t="array" ref="W14">_xlfn.IFS($H14="",1,$H14="有り",2,$H14="無し",3)</f>
        <v>1</v>
      </c>
      <c r="X14" s="47">
        <f t="shared" ref="X14:X62" si="8">IF(AND(($C14&lt;&gt;""),AND($W14=1),(OR($C$2="",$F$2="",$G$3="",C14="",H14="",F14="",G14="",I14="",J14="",K14="",L14="",M14="",O14=""))),1,0)</f>
        <v>0</v>
      </c>
      <c r="Y14" s="47">
        <f t="shared" ref="Y14:Y62" si="9">IF(AND(($C14&lt;&gt;""),AND($W14=2),(OR($C$2="",$F$2="",$G$3="",C14="",H14="",F14="",G14="",I14="",J14="",K14="",L14="",M14="",O14=""))),1,0)</f>
        <v>0</v>
      </c>
      <c r="Z14" s="47">
        <f t="shared" ref="Z14:Z62" si="10">IF(AND(($C14&lt;&gt;""),AND($W14=3),(OR($C$2="",$F$2="",$G$3="",C14="",H14="",F14="",G14="",K14="",L14="",M14="",O14=""))),1,0)</f>
        <v>0</v>
      </c>
      <c r="AA14" s="15">
        <f t="shared" si="2"/>
        <v>0</v>
      </c>
      <c r="AB14" s="15">
        <f t="shared" ref="AB14:AB62" si="11">IF($N14&gt;$O14,1,0)</f>
        <v>0</v>
      </c>
    </row>
    <row r="15" spans="1:40" s="6" customFormat="1" ht="34.5" customHeight="1">
      <c r="A15" s="107">
        <f t="shared" si="3"/>
        <v>3</v>
      </c>
      <c r="B15" s="108" t="str">
        <f t="shared" si="4"/>
        <v/>
      </c>
      <c r="C15" s="24"/>
      <c r="D15" s="25" t="str">
        <f t="shared" si="5"/>
        <v/>
      </c>
      <c r="E15" s="25" t="str">
        <f t="shared" ref="E15:E62" si="12">IF($B15&lt;&gt;"",$F$2,"")</f>
        <v/>
      </c>
      <c r="F15" s="26"/>
      <c r="G15" s="26"/>
      <c r="H15" s="112"/>
      <c r="I15" s="33"/>
      <c r="J15" s="33"/>
      <c r="K15" s="78"/>
      <c r="L15" s="97"/>
      <c r="M15" s="97"/>
      <c r="N15" s="94" t="str">
        <f t="shared" si="6"/>
        <v/>
      </c>
      <c r="O15" s="33"/>
      <c r="P15" s="50"/>
      <c r="Q15" s="52"/>
      <c r="R15" s="90" t="str">
        <f t="shared" si="7"/>
        <v/>
      </c>
      <c r="S15" s="67"/>
      <c r="T15" s="57"/>
      <c r="U15" s="57"/>
      <c r="V15" s="12"/>
      <c r="W15" s="47" cm="1">
        <f t="array" ref="W15">_xlfn.IFS($H15="",1,$H15="有り",2,$H15="無し",3)</f>
        <v>1</v>
      </c>
      <c r="X15" s="47">
        <f t="shared" si="8"/>
        <v>0</v>
      </c>
      <c r="Y15" s="47">
        <f t="shared" si="9"/>
        <v>0</v>
      </c>
      <c r="Z15" s="47">
        <f t="shared" si="10"/>
        <v>0</v>
      </c>
      <c r="AA15" s="15">
        <f t="shared" si="2"/>
        <v>0</v>
      </c>
      <c r="AB15" s="15">
        <f t="shared" si="11"/>
        <v>0</v>
      </c>
    </row>
    <row r="16" spans="1:40" s="6" customFormat="1" ht="34.5" customHeight="1">
      <c r="A16" s="107">
        <f t="shared" si="3"/>
        <v>4</v>
      </c>
      <c r="B16" s="108" t="str">
        <f t="shared" si="4"/>
        <v/>
      </c>
      <c r="C16" s="24"/>
      <c r="D16" s="25" t="str">
        <f t="shared" si="5"/>
        <v/>
      </c>
      <c r="E16" s="25" t="str">
        <f t="shared" si="12"/>
        <v/>
      </c>
      <c r="F16" s="26"/>
      <c r="G16" s="26"/>
      <c r="H16" s="112"/>
      <c r="I16" s="33"/>
      <c r="J16" s="33"/>
      <c r="K16" s="78"/>
      <c r="L16" s="97"/>
      <c r="M16" s="97"/>
      <c r="N16" s="94" t="str">
        <f t="shared" si="6"/>
        <v/>
      </c>
      <c r="O16" s="33"/>
      <c r="P16" s="50"/>
      <c r="Q16" s="52"/>
      <c r="R16" s="90" t="str">
        <f t="shared" si="7"/>
        <v/>
      </c>
      <c r="S16" s="67"/>
      <c r="T16" s="57"/>
      <c r="U16" s="57"/>
      <c r="V16" s="12"/>
      <c r="W16" s="47" cm="1">
        <f t="array" ref="W16">_xlfn.IFS($H16="",1,$H16="有り",2,$H16="無し",3)</f>
        <v>1</v>
      </c>
      <c r="X16" s="47">
        <f t="shared" si="8"/>
        <v>0</v>
      </c>
      <c r="Y16" s="47">
        <f t="shared" si="9"/>
        <v>0</v>
      </c>
      <c r="Z16" s="47">
        <f t="shared" si="10"/>
        <v>0</v>
      </c>
      <c r="AA16" s="15">
        <f t="shared" si="2"/>
        <v>0</v>
      </c>
      <c r="AB16" s="15">
        <f t="shared" si="11"/>
        <v>0</v>
      </c>
    </row>
    <row r="17" spans="1:28" s="6" customFormat="1" ht="34.5" customHeight="1">
      <c r="A17" s="107">
        <f t="shared" si="3"/>
        <v>5</v>
      </c>
      <c r="B17" s="108" t="str">
        <f t="shared" si="4"/>
        <v/>
      </c>
      <c r="C17" s="24"/>
      <c r="D17" s="25" t="str">
        <f t="shared" si="5"/>
        <v/>
      </c>
      <c r="E17" s="25" t="str">
        <f t="shared" si="12"/>
        <v/>
      </c>
      <c r="F17" s="26"/>
      <c r="G17" s="26"/>
      <c r="H17" s="112"/>
      <c r="I17" s="33"/>
      <c r="J17" s="33"/>
      <c r="K17" s="78"/>
      <c r="L17" s="97"/>
      <c r="M17" s="97"/>
      <c r="N17" s="94" t="str">
        <f t="shared" si="6"/>
        <v/>
      </c>
      <c r="O17" s="33"/>
      <c r="P17" s="50"/>
      <c r="Q17" s="52"/>
      <c r="R17" s="90" t="str">
        <f t="shared" si="7"/>
        <v/>
      </c>
      <c r="S17" s="67"/>
      <c r="T17" s="57"/>
      <c r="U17" s="57"/>
      <c r="V17" s="12"/>
      <c r="W17" s="47" cm="1">
        <f t="array" ref="W17">_xlfn.IFS($H17="",1,$H17="有り",2,$H17="無し",3)</f>
        <v>1</v>
      </c>
      <c r="X17" s="47">
        <f t="shared" si="8"/>
        <v>0</v>
      </c>
      <c r="Y17" s="47">
        <f t="shared" si="9"/>
        <v>0</v>
      </c>
      <c r="Z17" s="47">
        <f t="shared" si="10"/>
        <v>0</v>
      </c>
      <c r="AA17" s="15">
        <f t="shared" si="2"/>
        <v>0</v>
      </c>
      <c r="AB17" s="15">
        <f t="shared" si="11"/>
        <v>0</v>
      </c>
    </row>
    <row r="18" spans="1:28" s="6" customFormat="1" ht="34.5" customHeight="1">
      <c r="A18" s="107">
        <f t="shared" si="3"/>
        <v>6</v>
      </c>
      <c r="B18" s="108" t="str">
        <f t="shared" si="4"/>
        <v/>
      </c>
      <c r="C18" s="24"/>
      <c r="D18" s="25" t="str">
        <f t="shared" si="5"/>
        <v/>
      </c>
      <c r="E18" s="25" t="str">
        <f t="shared" si="12"/>
        <v/>
      </c>
      <c r="F18" s="26"/>
      <c r="G18" s="26"/>
      <c r="H18" s="112"/>
      <c r="I18" s="33"/>
      <c r="J18" s="33"/>
      <c r="K18" s="78"/>
      <c r="L18" s="97"/>
      <c r="M18" s="97"/>
      <c r="N18" s="94" t="str">
        <f t="shared" si="6"/>
        <v/>
      </c>
      <c r="O18" s="33"/>
      <c r="P18" s="50"/>
      <c r="Q18" s="52"/>
      <c r="R18" s="90" t="str">
        <f t="shared" si="7"/>
        <v/>
      </c>
      <c r="S18" s="67"/>
      <c r="T18" s="57"/>
      <c r="U18" s="57"/>
      <c r="V18" s="12"/>
      <c r="W18" s="47" cm="1">
        <f t="array" ref="W18">_xlfn.IFS($H18="",1,$H18="有り",2,$H18="無し",3)</f>
        <v>1</v>
      </c>
      <c r="X18" s="47">
        <f t="shared" si="8"/>
        <v>0</v>
      </c>
      <c r="Y18" s="47">
        <f t="shared" si="9"/>
        <v>0</v>
      </c>
      <c r="Z18" s="47">
        <f t="shared" si="10"/>
        <v>0</v>
      </c>
      <c r="AA18" s="15">
        <f t="shared" si="2"/>
        <v>0</v>
      </c>
      <c r="AB18" s="15">
        <f t="shared" si="11"/>
        <v>0</v>
      </c>
    </row>
    <row r="19" spans="1:28" s="6" customFormat="1" ht="34.5" customHeight="1">
      <c r="A19" s="107">
        <f t="shared" si="3"/>
        <v>7</v>
      </c>
      <c r="B19" s="108" t="str">
        <f t="shared" si="4"/>
        <v/>
      </c>
      <c r="C19" s="24"/>
      <c r="D19" s="25" t="str">
        <f t="shared" si="5"/>
        <v/>
      </c>
      <c r="E19" s="25" t="str">
        <f t="shared" si="12"/>
        <v/>
      </c>
      <c r="F19" s="26"/>
      <c r="G19" s="26"/>
      <c r="H19" s="112"/>
      <c r="I19" s="33"/>
      <c r="J19" s="33"/>
      <c r="K19" s="78"/>
      <c r="L19" s="97"/>
      <c r="M19" s="97"/>
      <c r="N19" s="94" t="str">
        <f t="shared" si="6"/>
        <v/>
      </c>
      <c r="O19" s="33"/>
      <c r="P19" s="50"/>
      <c r="Q19" s="52"/>
      <c r="R19" s="90" t="str">
        <f t="shared" si="7"/>
        <v/>
      </c>
      <c r="S19" s="67"/>
      <c r="T19" s="57"/>
      <c r="U19" s="57"/>
      <c r="V19" s="12"/>
      <c r="W19" s="47" cm="1">
        <f t="array" ref="W19">_xlfn.IFS($H19="",1,$H19="有り",2,$H19="無し",3)</f>
        <v>1</v>
      </c>
      <c r="X19" s="47">
        <f t="shared" si="8"/>
        <v>0</v>
      </c>
      <c r="Y19" s="47">
        <f t="shared" si="9"/>
        <v>0</v>
      </c>
      <c r="Z19" s="47">
        <f t="shared" si="10"/>
        <v>0</v>
      </c>
      <c r="AA19" s="15">
        <f t="shared" si="2"/>
        <v>0</v>
      </c>
      <c r="AB19" s="15">
        <f t="shared" si="11"/>
        <v>0</v>
      </c>
    </row>
    <row r="20" spans="1:28" s="6" customFormat="1" ht="34.5" customHeight="1">
      <c r="A20" s="107">
        <f t="shared" si="3"/>
        <v>8</v>
      </c>
      <c r="B20" s="108" t="str">
        <f t="shared" si="4"/>
        <v/>
      </c>
      <c r="C20" s="24"/>
      <c r="D20" s="25" t="str">
        <f t="shared" si="5"/>
        <v/>
      </c>
      <c r="E20" s="25" t="str">
        <f t="shared" si="12"/>
        <v/>
      </c>
      <c r="F20" s="26"/>
      <c r="G20" s="26"/>
      <c r="H20" s="112"/>
      <c r="I20" s="33"/>
      <c r="J20" s="33"/>
      <c r="K20" s="78"/>
      <c r="L20" s="97"/>
      <c r="M20" s="97"/>
      <c r="N20" s="94" t="str">
        <f t="shared" si="6"/>
        <v/>
      </c>
      <c r="O20" s="33"/>
      <c r="P20" s="50"/>
      <c r="Q20" s="52"/>
      <c r="R20" s="90" t="str">
        <f t="shared" si="7"/>
        <v/>
      </c>
      <c r="S20" s="67"/>
      <c r="T20" s="57"/>
      <c r="U20" s="57"/>
      <c r="V20" s="12"/>
      <c r="W20" s="47" cm="1">
        <f t="array" ref="W20">_xlfn.IFS($H20="",1,$H20="有り",2,$H20="無し",3)</f>
        <v>1</v>
      </c>
      <c r="X20" s="47">
        <f t="shared" si="8"/>
        <v>0</v>
      </c>
      <c r="Y20" s="47">
        <f t="shared" si="9"/>
        <v>0</v>
      </c>
      <c r="Z20" s="47">
        <f t="shared" si="10"/>
        <v>0</v>
      </c>
      <c r="AA20" s="15">
        <f t="shared" si="2"/>
        <v>0</v>
      </c>
      <c r="AB20" s="15">
        <f t="shared" si="11"/>
        <v>0</v>
      </c>
    </row>
    <row r="21" spans="1:28" s="6" customFormat="1" ht="34.5" customHeight="1">
      <c r="A21" s="107">
        <f t="shared" si="3"/>
        <v>9</v>
      </c>
      <c r="B21" s="108" t="str">
        <f t="shared" si="4"/>
        <v/>
      </c>
      <c r="C21" s="24"/>
      <c r="D21" s="25" t="str">
        <f t="shared" si="5"/>
        <v/>
      </c>
      <c r="E21" s="25" t="str">
        <f t="shared" si="12"/>
        <v/>
      </c>
      <c r="F21" s="26"/>
      <c r="G21" s="26"/>
      <c r="H21" s="112"/>
      <c r="I21" s="33"/>
      <c r="J21" s="33"/>
      <c r="K21" s="78"/>
      <c r="L21" s="97"/>
      <c r="M21" s="97"/>
      <c r="N21" s="94" t="str">
        <f t="shared" si="6"/>
        <v/>
      </c>
      <c r="O21" s="33"/>
      <c r="P21" s="50"/>
      <c r="Q21" s="52"/>
      <c r="R21" s="90" t="str">
        <f t="shared" si="7"/>
        <v/>
      </c>
      <c r="S21" s="67"/>
      <c r="T21" s="57"/>
      <c r="U21" s="57"/>
      <c r="V21" s="12"/>
      <c r="W21" s="47" cm="1">
        <f t="array" ref="W21">_xlfn.IFS($H21="",1,$H21="有り",2,$H21="無し",3)</f>
        <v>1</v>
      </c>
      <c r="X21" s="47">
        <f t="shared" si="8"/>
        <v>0</v>
      </c>
      <c r="Y21" s="47">
        <f t="shared" si="9"/>
        <v>0</v>
      </c>
      <c r="Z21" s="47">
        <f t="shared" si="10"/>
        <v>0</v>
      </c>
      <c r="AA21" s="15">
        <f t="shared" si="2"/>
        <v>0</v>
      </c>
      <c r="AB21" s="15">
        <f t="shared" si="11"/>
        <v>0</v>
      </c>
    </row>
    <row r="22" spans="1:28" s="6" customFormat="1" ht="34.5" customHeight="1">
      <c r="A22" s="107">
        <f t="shared" si="3"/>
        <v>10</v>
      </c>
      <c r="B22" s="108" t="str">
        <f t="shared" si="4"/>
        <v/>
      </c>
      <c r="C22" s="24"/>
      <c r="D22" s="25" t="str">
        <f t="shared" si="5"/>
        <v/>
      </c>
      <c r="E22" s="25" t="str">
        <f t="shared" si="12"/>
        <v/>
      </c>
      <c r="F22" s="26"/>
      <c r="G22" s="26"/>
      <c r="H22" s="112"/>
      <c r="I22" s="33"/>
      <c r="J22" s="33"/>
      <c r="K22" s="78"/>
      <c r="L22" s="97"/>
      <c r="M22" s="97"/>
      <c r="N22" s="94" t="str">
        <f t="shared" si="6"/>
        <v/>
      </c>
      <c r="O22" s="33"/>
      <c r="P22" s="50"/>
      <c r="Q22" s="52"/>
      <c r="R22" s="90" t="str">
        <f t="shared" si="7"/>
        <v/>
      </c>
      <c r="S22" s="67"/>
      <c r="T22" s="57"/>
      <c r="U22" s="57"/>
      <c r="V22" s="12"/>
      <c r="W22" s="47" cm="1">
        <f t="array" ref="W22">_xlfn.IFS($H22="",1,$H22="有り",2,$H22="無し",3)</f>
        <v>1</v>
      </c>
      <c r="X22" s="47">
        <f t="shared" si="8"/>
        <v>0</v>
      </c>
      <c r="Y22" s="47">
        <f t="shared" si="9"/>
        <v>0</v>
      </c>
      <c r="Z22" s="47">
        <f t="shared" si="10"/>
        <v>0</v>
      </c>
      <c r="AA22" s="15">
        <f t="shared" si="2"/>
        <v>0</v>
      </c>
      <c r="AB22" s="15">
        <f t="shared" si="11"/>
        <v>0</v>
      </c>
    </row>
    <row r="23" spans="1:28" s="6" customFormat="1" ht="34.5" customHeight="1">
      <c r="A23" s="107">
        <f t="shared" si="3"/>
        <v>11</v>
      </c>
      <c r="B23" s="108" t="str">
        <f t="shared" si="4"/>
        <v/>
      </c>
      <c r="C23" s="24"/>
      <c r="D23" s="25" t="str">
        <f t="shared" si="5"/>
        <v/>
      </c>
      <c r="E23" s="25" t="str">
        <f t="shared" si="12"/>
        <v/>
      </c>
      <c r="F23" s="26"/>
      <c r="G23" s="26"/>
      <c r="H23" s="112"/>
      <c r="I23" s="33"/>
      <c r="J23" s="33"/>
      <c r="K23" s="78"/>
      <c r="L23" s="97"/>
      <c r="M23" s="97"/>
      <c r="N23" s="94" t="str">
        <f t="shared" si="6"/>
        <v/>
      </c>
      <c r="O23" s="33"/>
      <c r="P23" s="50"/>
      <c r="Q23" s="52"/>
      <c r="R23" s="90" t="str">
        <f t="shared" si="7"/>
        <v/>
      </c>
      <c r="S23" s="67"/>
      <c r="T23" s="57"/>
      <c r="U23" s="57"/>
      <c r="V23" s="12"/>
      <c r="W23" s="47" cm="1">
        <f t="array" ref="W23">_xlfn.IFS($H23="",1,$H23="有り",2,$H23="無し",3)</f>
        <v>1</v>
      </c>
      <c r="X23" s="47">
        <f t="shared" si="8"/>
        <v>0</v>
      </c>
      <c r="Y23" s="47">
        <f t="shared" si="9"/>
        <v>0</v>
      </c>
      <c r="Z23" s="47">
        <f t="shared" si="10"/>
        <v>0</v>
      </c>
      <c r="AA23" s="15">
        <f t="shared" si="2"/>
        <v>0</v>
      </c>
      <c r="AB23" s="15">
        <f t="shared" si="11"/>
        <v>0</v>
      </c>
    </row>
    <row r="24" spans="1:28" s="6" customFormat="1" ht="34.5" customHeight="1">
      <c r="A24" s="107">
        <f t="shared" si="3"/>
        <v>12</v>
      </c>
      <c r="B24" s="108" t="str">
        <f t="shared" si="4"/>
        <v/>
      </c>
      <c r="C24" s="24"/>
      <c r="D24" s="25" t="str">
        <f t="shared" si="5"/>
        <v/>
      </c>
      <c r="E24" s="25" t="str">
        <f t="shared" si="12"/>
        <v/>
      </c>
      <c r="F24" s="26"/>
      <c r="G24" s="26"/>
      <c r="H24" s="112"/>
      <c r="I24" s="33"/>
      <c r="J24" s="33"/>
      <c r="K24" s="78"/>
      <c r="L24" s="97"/>
      <c r="M24" s="97"/>
      <c r="N24" s="94" t="str">
        <f t="shared" si="6"/>
        <v/>
      </c>
      <c r="O24" s="33"/>
      <c r="P24" s="50"/>
      <c r="Q24" s="52"/>
      <c r="R24" s="90" t="str">
        <f t="shared" si="7"/>
        <v/>
      </c>
      <c r="S24" s="67"/>
      <c r="T24" s="57"/>
      <c r="U24" s="57"/>
      <c r="V24" s="12"/>
      <c r="W24" s="47" cm="1">
        <f t="array" ref="W24">_xlfn.IFS($H24="",1,$H24="有り",2,$H24="無し",3)</f>
        <v>1</v>
      </c>
      <c r="X24" s="47">
        <f t="shared" si="8"/>
        <v>0</v>
      </c>
      <c r="Y24" s="47">
        <f t="shared" si="9"/>
        <v>0</v>
      </c>
      <c r="Z24" s="47">
        <f t="shared" si="10"/>
        <v>0</v>
      </c>
      <c r="AA24" s="15">
        <f t="shared" si="2"/>
        <v>0</v>
      </c>
      <c r="AB24" s="15">
        <f t="shared" si="11"/>
        <v>0</v>
      </c>
    </row>
    <row r="25" spans="1:28" s="6" customFormat="1" ht="34.5" customHeight="1">
      <c r="A25" s="107">
        <f t="shared" si="3"/>
        <v>13</v>
      </c>
      <c r="B25" s="108" t="str">
        <f t="shared" si="4"/>
        <v/>
      </c>
      <c r="C25" s="24"/>
      <c r="D25" s="25" t="str">
        <f t="shared" si="5"/>
        <v/>
      </c>
      <c r="E25" s="25" t="str">
        <f t="shared" si="12"/>
        <v/>
      </c>
      <c r="F25" s="26"/>
      <c r="G25" s="26"/>
      <c r="H25" s="112"/>
      <c r="I25" s="33"/>
      <c r="J25" s="33"/>
      <c r="K25" s="78"/>
      <c r="L25" s="97"/>
      <c r="M25" s="97"/>
      <c r="N25" s="94" t="str">
        <f t="shared" si="6"/>
        <v/>
      </c>
      <c r="O25" s="33"/>
      <c r="P25" s="50"/>
      <c r="Q25" s="52"/>
      <c r="R25" s="90" t="str">
        <f t="shared" si="7"/>
        <v/>
      </c>
      <c r="S25" s="67"/>
      <c r="T25" s="57"/>
      <c r="U25" s="57"/>
      <c r="V25" s="12"/>
      <c r="W25" s="47" cm="1">
        <f t="array" ref="W25">_xlfn.IFS($H25="",1,$H25="有り",2,$H25="無し",3)</f>
        <v>1</v>
      </c>
      <c r="X25" s="47">
        <f t="shared" si="8"/>
        <v>0</v>
      </c>
      <c r="Y25" s="47">
        <f t="shared" si="9"/>
        <v>0</v>
      </c>
      <c r="Z25" s="47">
        <f t="shared" si="10"/>
        <v>0</v>
      </c>
      <c r="AA25" s="15">
        <f t="shared" si="2"/>
        <v>0</v>
      </c>
      <c r="AB25" s="15">
        <f t="shared" si="11"/>
        <v>0</v>
      </c>
    </row>
    <row r="26" spans="1:28" s="6" customFormat="1" ht="34.5" customHeight="1">
      <c r="A26" s="107">
        <f t="shared" si="3"/>
        <v>14</v>
      </c>
      <c r="B26" s="108" t="str">
        <f t="shared" si="4"/>
        <v/>
      </c>
      <c r="C26" s="24"/>
      <c r="D26" s="25" t="str">
        <f t="shared" si="5"/>
        <v/>
      </c>
      <c r="E26" s="25" t="str">
        <f t="shared" si="12"/>
        <v/>
      </c>
      <c r="F26" s="26"/>
      <c r="G26" s="26"/>
      <c r="H26" s="112"/>
      <c r="I26" s="33"/>
      <c r="J26" s="33"/>
      <c r="K26" s="78"/>
      <c r="L26" s="97"/>
      <c r="M26" s="97"/>
      <c r="N26" s="94" t="str">
        <f t="shared" si="6"/>
        <v/>
      </c>
      <c r="O26" s="33"/>
      <c r="P26" s="50"/>
      <c r="Q26" s="52"/>
      <c r="R26" s="90" t="str">
        <f t="shared" si="7"/>
        <v/>
      </c>
      <c r="S26" s="67"/>
      <c r="T26" s="57"/>
      <c r="U26" s="57"/>
      <c r="V26" s="12"/>
      <c r="W26" s="47" cm="1">
        <f t="array" ref="W26">_xlfn.IFS($H26="",1,$H26="有り",2,$H26="無し",3)</f>
        <v>1</v>
      </c>
      <c r="X26" s="47">
        <f t="shared" si="8"/>
        <v>0</v>
      </c>
      <c r="Y26" s="47">
        <f t="shared" si="9"/>
        <v>0</v>
      </c>
      <c r="Z26" s="47">
        <f t="shared" si="10"/>
        <v>0</v>
      </c>
      <c r="AA26" s="15">
        <f t="shared" si="2"/>
        <v>0</v>
      </c>
      <c r="AB26" s="15">
        <f t="shared" si="11"/>
        <v>0</v>
      </c>
    </row>
    <row r="27" spans="1:28" s="6" customFormat="1" ht="34.5" customHeight="1">
      <c r="A27" s="107">
        <f t="shared" si="3"/>
        <v>15</v>
      </c>
      <c r="B27" s="108" t="str">
        <f t="shared" si="4"/>
        <v/>
      </c>
      <c r="C27" s="24"/>
      <c r="D27" s="25" t="str">
        <f t="shared" si="5"/>
        <v/>
      </c>
      <c r="E27" s="25" t="str">
        <f t="shared" si="12"/>
        <v/>
      </c>
      <c r="F27" s="26"/>
      <c r="G27" s="26"/>
      <c r="H27" s="112"/>
      <c r="I27" s="33"/>
      <c r="J27" s="33"/>
      <c r="K27" s="78"/>
      <c r="L27" s="97"/>
      <c r="M27" s="97"/>
      <c r="N27" s="94" t="str">
        <f t="shared" si="6"/>
        <v/>
      </c>
      <c r="O27" s="33"/>
      <c r="P27" s="50"/>
      <c r="Q27" s="52"/>
      <c r="R27" s="90" t="str">
        <f t="shared" si="7"/>
        <v/>
      </c>
      <c r="S27" s="67"/>
      <c r="T27" s="57"/>
      <c r="U27" s="57"/>
      <c r="V27" s="12"/>
      <c r="W27" s="47" cm="1">
        <f t="array" ref="W27">_xlfn.IFS($H27="",1,$H27="有り",2,$H27="無し",3)</f>
        <v>1</v>
      </c>
      <c r="X27" s="47">
        <f t="shared" si="8"/>
        <v>0</v>
      </c>
      <c r="Y27" s="47">
        <f t="shared" si="9"/>
        <v>0</v>
      </c>
      <c r="Z27" s="47">
        <f t="shared" si="10"/>
        <v>0</v>
      </c>
      <c r="AA27" s="15">
        <f t="shared" si="2"/>
        <v>0</v>
      </c>
      <c r="AB27" s="15">
        <f t="shared" si="11"/>
        <v>0</v>
      </c>
    </row>
    <row r="28" spans="1:28" s="6" customFormat="1" ht="34.5" customHeight="1">
      <c r="A28" s="107">
        <f t="shared" si="3"/>
        <v>16</v>
      </c>
      <c r="B28" s="108" t="str">
        <f t="shared" si="4"/>
        <v/>
      </c>
      <c r="C28" s="24"/>
      <c r="D28" s="25" t="str">
        <f t="shared" si="5"/>
        <v/>
      </c>
      <c r="E28" s="25" t="str">
        <f t="shared" si="12"/>
        <v/>
      </c>
      <c r="F28" s="26"/>
      <c r="G28" s="26"/>
      <c r="H28" s="112"/>
      <c r="I28" s="33"/>
      <c r="J28" s="33"/>
      <c r="K28" s="78"/>
      <c r="L28" s="97"/>
      <c r="M28" s="97"/>
      <c r="N28" s="94" t="str">
        <f t="shared" si="6"/>
        <v/>
      </c>
      <c r="O28" s="33"/>
      <c r="P28" s="50"/>
      <c r="Q28" s="52"/>
      <c r="R28" s="90" t="str">
        <f t="shared" si="7"/>
        <v/>
      </c>
      <c r="S28" s="67"/>
      <c r="T28" s="57"/>
      <c r="U28" s="57"/>
      <c r="V28" s="12"/>
      <c r="W28" s="47" cm="1">
        <f t="array" ref="W28">_xlfn.IFS($H28="",1,$H28="有り",2,$H28="無し",3)</f>
        <v>1</v>
      </c>
      <c r="X28" s="47">
        <f t="shared" si="8"/>
        <v>0</v>
      </c>
      <c r="Y28" s="47">
        <f t="shared" si="9"/>
        <v>0</v>
      </c>
      <c r="Z28" s="47">
        <f t="shared" si="10"/>
        <v>0</v>
      </c>
      <c r="AA28" s="15">
        <f t="shared" si="2"/>
        <v>0</v>
      </c>
      <c r="AB28" s="15">
        <f t="shared" si="11"/>
        <v>0</v>
      </c>
    </row>
    <row r="29" spans="1:28" s="6" customFormat="1" ht="34.5" customHeight="1">
      <c r="A29" s="107">
        <f t="shared" si="3"/>
        <v>17</v>
      </c>
      <c r="B29" s="108" t="str">
        <f t="shared" si="4"/>
        <v/>
      </c>
      <c r="C29" s="24"/>
      <c r="D29" s="25" t="str">
        <f t="shared" si="5"/>
        <v/>
      </c>
      <c r="E29" s="25" t="str">
        <f t="shared" si="12"/>
        <v/>
      </c>
      <c r="F29" s="26"/>
      <c r="G29" s="26"/>
      <c r="H29" s="112"/>
      <c r="I29" s="33"/>
      <c r="J29" s="33"/>
      <c r="K29" s="78"/>
      <c r="L29" s="97"/>
      <c r="M29" s="97"/>
      <c r="N29" s="94" t="str">
        <f t="shared" si="6"/>
        <v/>
      </c>
      <c r="O29" s="33"/>
      <c r="P29" s="50"/>
      <c r="Q29" s="52"/>
      <c r="R29" s="90" t="str">
        <f t="shared" si="7"/>
        <v/>
      </c>
      <c r="S29" s="67"/>
      <c r="T29" s="57"/>
      <c r="U29" s="57"/>
      <c r="V29" s="12"/>
      <c r="W29" s="47" cm="1">
        <f t="array" ref="W29">_xlfn.IFS($H29="",1,$H29="有り",2,$H29="無し",3)</f>
        <v>1</v>
      </c>
      <c r="X29" s="47">
        <f t="shared" si="8"/>
        <v>0</v>
      </c>
      <c r="Y29" s="47">
        <f t="shared" si="9"/>
        <v>0</v>
      </c>
      <c r="Z29" s="47">
        <f t="shared" si="10"/>
        <v>0</v>
      </c>
      <c r="AA29" s="15">
        <f t="shared" si="2"/>
        <v>0</v>
      </c>
      <c r="AB29" s="15">
        <f t="shared" si="11"/>
        <v>0</v>
      </c>
    </row>
    <row r="30" spans="1:28" s="6" customFormat="1" ht="34.5" customHeight="1">
      <c r="A30" s="107">
        <f t="shared" si="3"/>
        <v>18</v>
      </c>
      <c r="B30" s="108" t="str">
        <f t="shared" si="4"/>
        <v/>
      </c>
      <c r="C30" s="24"/>
      <c r="D30" s="25" t="str">
        <f t="shared" si="5"/>
        <v/>
      </c>
      <c r="E30" s="25" t="str">
        <f t="shared" si="12"/>
        <v/>
      </c>
      <c r="F30" s="26"/>
      <c r="G30" s="26"/>
      <c r="H30" s="112"/>
      <c r="I30" s="33"/>
      <c r="J30" s="33"/>
      <c r="K30" s="78"/>
      <c r="L30" s="97"/>
      <c r="M30" s="97"/>
      <c r="N30" s="94" t="str">
        <f t="shared" si="6"/>
        <v/>
      </c>
      <c r="O30" s="33"/>
      <c r="P30" s="50"/>
      <c r="Q30" s="52"/>
      <c r="R30" s="90" t="str">
        <f t="shared" si="7"/>
        <v/>
      </c>
      <c r="S30" s="67"/>
      <c r="T30" s="57"/>
      <c r="U30" s="57"/>
      <c r="V30" s="12"/>
      <c r="W30" s="47" cm="1">
        <f t="array" ref="W30">_xlfn.IFS($H30="",1,$H30="有り",2,$H30="無し",3)</f>
        <v>1</v>
      </c>
      <c r="X30" s="47">
        <f t="shared" si="8"/>
        <v>0</v>
      </c>
      <c r="Y30" s="47">
        <f t="shared" si="9"/>
        <v>0</v>
      </c>
      <c r="Z30" s="47">
        <f t="shared" si="10"/>
        <v>0</v>
      </c>
      <c r="AA30" s="15">
        <f t="shared" si="2"/>
        <v>0</v>
      </c>
      <c r="AB30" s="15">
        <f t="shared" si="11"/>
        <v>0</v>
      </c>
    </row>
    <row r="31" spans="1:28" s="6" customFormat="1" ht="34.5" customHeight="1">
      <c r="A31" s="107">
        <f t="shared" si="3"/>
        <v>19</v>
      </c>
      <c r="B31" s="108" t="str">
        <f t="shared" si="4"/>
        <v/>
      </c>
      <c r="C31" s="24"/>
      <c r="D31" s="25" t="str">
        <f t="shared" si="5"/>
        <v/>
      </c>
      <c r="E31" s="25" t="str">
        <f t="shared" si="12"/>
        <v/>
      </c>
      <c r="F31" s="26"/>
      <c r="G31" s="26"/>
      <c r="H31" s="112"/>
      <c r="I31" s="33"/>
      <c r="J31" s="33"/>
      <c r="K31" s="78"/>
      <c r="L31" s="97"/>
      <c r="M31" s="97"/>
      <c r="N31" s="94" t="str">
        <f t="shared" si="6"/>
        <v/>
      </c>
      <c r="O31" s="33"/>
      <c r="P31" s="50"/>
      <c r="Q31" s="52"/>
      <c r="R31" s="90" t="str">
        <f t="shared" si="7"/>
        <v/>
      </c>
      <c r="S31" s="67"/>
      <c r="T31" s="57"/>
      <c r="U31" s="57"/>
      <c r="V31" s="12"/>
      <c r="W31" s="47" cm="1">
        <f t="array" ref="W31">_xlfn.IFS($H31="",1,$H31="有り",2,$H31="無し",3)</f>
        <v>1</v>
      </c>
      <c r="X31" s="47">
        <f t="shared" si="8"/>
        <v>0</v>
      </c>
      <c r="Y31" s="47">
        <f t="shared" si="9"/>
        <v>0</v>
      </c>
      <c r="Z31" s="47">
        <f t="shared" si="10"/>
        <v>0</v>
      </c>
      <c r="AA31" s="15">
        <f t="shared" si="2"/>
        <v>0</v>
      </c>
      <c r="AB31" s="15">
        <f t="shared" si="11"/>
        <v>0</v>
      </c>
    </row>
    <row r="32" spans="1:28" s="6" customFormat="1" ht="34.5" customHeight="1">
      <c r="A32" s="107">
        <f t="shared" si="3"/>
        <v>20</v>
      </c>
      <c r="B32" s="108" t="str">
        <f t="shared" si="4"/>
        <v/>
      </c>
      <c r="C32" s="24"/>
      <c r="D32" s="25" t="str">
        <f t="shared" si="5"/>
        <v/>
      </c>
      <c r="E32" s="25" t="str">
        <f t="shared" si="12"/>
        <v/>
      </c>
      <c r="F32" s="26"/>
      <c r="G32" s="26"/>
      <c r="H32" s="112"/>
      <c r="I32" s="33"/>
      <c r="J32" s="33"/>
      <c r="K32" s="78"/>
      <c r="L32" s="97"/>
      <c r="M32" s="97"/>
      <c r="N32" s="94" t="str">
        <f t="shared" si="6"/>
        <v/>
      </c>
      <c r="O32" s="33"/>
      <c r="P32" s="50"/>
      <c r="Q32" s="52"/>
      <c r="R32" s="90" t="str">
        <f t="shared" si="7"/>
        <v/>
      </c>
      <c r="S32" s="67"/>
      <c r="T32" s="57"/>
      <c r="U32" s="57"/>
      <c r="V32" s="12"/>
      <c r="W32" s="47" cm="1">
        <f t="array" ref="W32">_xlfn.IFS($H32="",1,$H32="有り",2,$H32="無し",3)</f>
        <v>1</v>
      </c>
      <c r="X32" s="47">
        <f t="shared" si="8"/>
        <v>0</v>
      </c>
      <c r="Y32" s="47">
        <f t="shared" si="9"/>
        <v>0</v>
      </c>
      <c r="Z32" s="47">
        <f t="shared" si="10"/>
        <v>0</v>
      </c>
      <c r="AA32" s="15">
        <f t="shared" si="2"/>
        <v>0</v>
      </c>
      <c r="AB32" s="15">
        <f t="shared" si="11"/>
        <v>0</v>
      </c>
    </row>
    <row r="33" spans="1:28" s="6" customFormat="1" ht="34.5" customHeight="1">
      <c r="A33" s="107">
        <f t="shared" si="3"/>
        <v>21</v>
      </c>
      <c r="B33" s="108" t="str">
        <f t="shared" si="4"/>
        <v/>
      </c>
      <c r="C33" s="24"/>
      <c r="D33" s="25" t="str">
        <f t="shared" si="5"/>
        <v/>
      </c>
      <c r="E33" s="25" t="str">
        <f t="shared" si="12"/>
        <v/>
      </c>
      <c r="F33" s="26"/>
      <c r="G33" s="26"/>
      <c r="H33" s="112"/>
      <c r="I33" s="33"/>
      <c r="J33" s="33"/>
      <c r="K33" s="78"/>
      <c r="L33" s="97"/>
      <c r="M33" s="97"/>
      <c r="N33" s="94" t="str">
        <f t="shared" si="6"/>
        <v/>
      </c>
      <c r="O33" s="33"/>
      <c r="P33" s="50"/>
      <c r="Q33" s="52"/>
      <c r="R33" s="90" t="str">
        <f t="shared" si="7"/>
        <v/>
      </c>
      <c r="S33" s="67"/>
      <c r="T33" s="57"/>
      <c r="U33" s="57"/>
      <c r="V33" s="12"/>
      <c r="W33" s="47" cm="1">
        <f t="array" ref="W33">_xlfn.IFS($H33="",1,$H33="有り",2,$H33="無し",3)</f>
        <v>1</v>
      </c>
      <c r="X33" s="47">
        <f t="shared" si="8"/>
        <v>0</v>
      </c>
      <c r="Y33" s="47">
        <f t="shared" si="9"/>
        <v>0</v>
      </c>
      <c r="Z33" s="47">
        <f t="shared" si="10"/>
        <v>0</v>
      </c>
      <c r="AA33" s="15">
        <f t="shared" si="2"/>
        <v>0</v>
      </c>
      <c r="AB33" s="15">
        <f t="shared" si="11"/>
        <v>0</v>
      </c>
    </row>
    <row r="34" spans="1:28" s="6" customFormat="1" ht="34.5" customHeight="1">
      <c r="A34" s="107">
        <f t="shared" si="3"/>
        <v>22</v>
      </c>
      <c r="B34" s="108" t="str">
        <f t="shared" si="4"/>
        <v/>
      </c>
      <c r="C34" s="24"/>
      <c r="D34" s="25" t="str">
        <f t="shared" si="5"/>
        <v/>
      </c>
      <c r="E34" s="25" t="str">
        <f t="shared" si="12"/>
        <v/>
      </c>
      <c r="F34" s="26"/>
      <c r="G34" s="26"/>
      <c r="H34" s="112"/>
      <c r="I34" s="33"/>
      <c r="J34" s="33"/>
      <c r="K34" s="78"/>
      <c r="L34" s="97"/>
      <c r="M34" s="97"/>
      <c r="N34" s="94" t="str">
        <f t="shared" si="6"/>
        <v/>
      </c>
      <c r="O34" s="33"/>
      <c r="P34" s="50"/>
      <c r="Q34" s="52"/>
      <c r="R34" s="90" t="str">
        <f t="shared" si="7"/>
        <v/>
      </c>
      <c r="S34" s="67"/>
      <c r="T34" s="57"/>
      <c r="U34" s="57"/>
      <c r="V34" s="12"/>
      <c r="W34" s="47" cm="1">
        <f t="array" ref="W34">_xlfn.IFS($H34="",1,$H34="有り",2,$H34="無し",3)</f>
        <v>1</v>
      </c>
      <c r="X34" s="47">
        <f t="shared" si="8"/>
        <v>0</v>
      </c>
      <c r="Y34" s="47">
        <f t="shared" si="9"/>
        <v>0</v>
      </c>
      <c r="Z34" s="47">
        <f t="shared" si="10"/>
        <v>0</v>
      </c>
      <c r="AA34" s="15">
        <f t="shared" si="2"/>
        <v>0</v>
      </c>
      <c r="AB34" s="15">
        <f t="shared" si="11"/>
        <v>0</v>
      </c>
    </row>
    <row r="35" spans="1:28" s="6" customFormat="1" ht="34.5" customHeight="1">
      <c r="A35" s="107">
        <f t="shared" si="3"/>
        <v>23</v>
      </c>
      <c r="B35" s="108" t="str">
        <f t="shared" si="4"/>
        <v/>
      </c>
      <c r="C35" s="24"/>
      <c r="D35" s="25" t="str">
        <f t="shared" si="5"/>
        <v/>
      </c>
      <c r="E35" s="25" t="str">
        <f t="shared" si="12"/>
        <v/>
      </c>
      <c r="F35" s="26"/>
      <c r="G35" s="26"/>
      <c r="H35" s="112"/>
      <c r="I35" s="33"/>
      <c r="J35" s="33"/>
      <c r="K35" s="78"/>
      <c r="L35" s="97"/>
      <c r="M35" s="97"/>
      <c r="N35" s="94" t="str">
        <f t="shared" si="6"/>
        <v/>
      </c>
      <c r="O35" s="33"/>
      <c r="P35" s="50"/>
      <c r="Q35" s="52"/>
      <c r="R35" s="90" t="str">
        <f t="shared" si="7"/>
        <v/>
      </c>
      <c r="S35" s="67"/>
      <c r="T35" s="57"/>
      <c r="U35" s="57"/>
      <c r="V35" s="12"/>
      <c r="W35" s="47" cm="1">
        <f t="array" ref="W35">_xlfn.IFS($H35="",1,$H35="有り",2,$H35="無し",3)</f>
        <v>1</v>
      </c>
      <c r="X35" s="47">
        <f t="shared" si="8"/>
        <v>0</v>
      </c>
      <c r="Y35" s="47">
        <f t="shared" si="9"/>
        <v>0</v>
      </c>
      <c r="Z35" s="47">
        <f t="shared" si="10"/>
        <v>0</v>
      </c>
      <c r="AA35" s="15">
        <f t="shared" si="2"/>
        <v>0</v>
      </c>
      <c r="AB35" s="15">
        <f t="shared" si="11"/>
        <v>0</v>
      </c>
    </row>
    <row r="36" spans="1:28" s="6" customFormat="1" ht="34.5" customHeight="1">
      <c r="A36" s="107">
        <f t="shared" si="3"/>
        <v>24</v>
      </c>
      <c r="B36" s="108" t="str">
        <f t="shared" si="4"/>
        <v/>
      </c>
      <c r="C36" s="24"/>
      <c r="D36" s="25" t="str">
        <f t="shared" si="5"/>
        <v/>
      </c>
      <c r="E36" s="25" t="str">
        <f t="shared" si="12"/>
        <v/>
      </c>
      <c r="F36" s="26"/>
      <c r="G36" s="26"/>
      <c r="H36" s="112"/>
      <c r="I36" s="33"/>
      <c r="J36" s="33"/>
      <c r="K36" s="78"/>
      <c r="L36" s="97"/>
      <c r="M36" s="97"/>
      <c r="N36" s="94" t="str">
        <f t="shared" si="6"/>
        <v/>
      </c>
      <c r="O36" s="33"/>
      <c r="P36" s="50"/>
      <c r="Q36" s="52"/>
      <c r="R36" s="90" t="str">
        <f t="shared" si="7"/>
        <v/>
      </c>
      <c r="S36" s="67"/>
      <c r="T36" s="57"/>
      <c r="U36" s="57"/>
      <c r="V36" s="12"/>
      <c r="W36" s="47" cm="1">
        <f t="array" ref="W36">_xlfn.IFS($H36="",1,$H36="有り",2,$H36="無し",3)</f>
        <v>1</v>
      </c>
      <c r="X36" s="47">
        <f t="shared" si="8"/>
        <v>0</v>
      </c>
      <c r="Y36" s="47">
        <f t="shared" si="9"/>
        <v>0</v>
      </c>
      <c r="Z36" s="47">
        <f t="shared" si="10"/>
        <v>0</v>
      </c>
      <c r="AA36" s="15">
        <f t="shared" si="2"/>
        <v>0</v>
      </c>
      <c r="AB36" s="15">
        <f t="shared" si="11"/>
        <v>0</v>
      </c>
    </row>
    <row r="37" spans="1:28" s="6" customFormat="1" ht="34.5" customHeight="1">
      <c r="A37" s="107">
        <f t="shared" si="3"/>
        <v>25</v>
      </c>
      <c r="B37" s="108" t="str">
        <f t="shared" si="4"/>
        <v/>
      </c>
      <c r="C37" s="24"/>
      <c r="D37" s="25" t="str">
        <f t="shared" si="5"/>
        <v/>
      </c>
      <c r="E37" s="25" t="str">
        <f t="shared" si="12"/>
        <v/>
      </c>
      <c r="F37" s="26"/>
      <c r="G37" s="26"/>
      <c r="H37" s="112"/>
      <c r="I37" s="33"/>
      <c r="J37" s="33"/>
      <c r="K37" s="78"/>
      <c r="L37" s="97"/>
      <c r="M37" s="97"/>
      <c r="N37" s="94" t="str">
        <f t="shared" si="6"/>
        <v/>
      </c>
      <c r="O37" s="33"/>
      <c r="P37" s="50"/>
      <c r="Q37" s="52"/>
      <c r="R37" s="90" t="str">
        <f t="shared" si="7"/>
        <v/>
      </c>
      <c r="S37" s="67"/>
      <c r="T37" s="57"/>
      <c r="U37" s="57"/>
      <c r="V37" s="12"/>
      <c r="W37" s="47" cm="1">
        <f t="array" ref="W37">_xlfn.IFS($H37="",1,$H37="有り",2,$H37="無し",3)</f>
        <v>1</v>
      </c>
      <c r="X37" s="47">
        <f t="shared" si="8"/>
        <v>0</v>
      </c>
      <c r="Y37" s="47">
        <f t="shared" si="9"/>
        <v>0</v>
      </c>
      <c r="Z37" s="47">
        <f t="shared" si="10"/>
        <v>0</v>
      </c>
      <c r="AA37" s="15">
        <f t="shared" si="2"/>
        <v>0</v>
      </c>
      <c r="AB37" s="15">
        <f t="shared" si="11"/>
        <v>0</v>
      </c>
    </row>
    <row r="38" spans="1:28" s="6" customFormat="1" ht="34.5" customHeight="1">
      <c r="A38" s="107">
        <f t="shared" si="3"/>
        <v>26</v>
      </c>
      <c r="B38" s="108" t="str">
        <f t="shared" si="4"/>
        <v/>
      </c>
      <c r="C38" s="24"/>
      <c r="D38" s="25" t="str">
        <f t="shared" si="5"/>
        <v/>
      </c>
      <c r="E38" s="25" t="str">
        <f t="shared" si="12"/>
        <v/>
      </c>
      <c r="F38" s="26"/>
      <c r="G38" s="26"/>
      <c r="H38" s="112"/>
      <c r="I38" s="33"/>
      <c r="J38" s="33"/>
      <c r="K38" s="78"/>
      <c r="L38" s="97"/>
      <c r="M38" s="97"/>
      <c r="N38" s="94" t="str">
        <f t="shared" si="6"/>
        <v/>
      </c>
      <c r="O38" s="33"/>
      <c r="P38" s="50"/>
      <c r="Q38" s="52"/>
      <c r="R38" s="90" t="str">
        <f t="shared" si="7"/>
        <v/>
      </c>
      <c r="S38" s="67"/>
      <c r="T38" s="57"/>
      <c r="U38" s="57"/>
      <c r="V38" s="12"/>
      <c r="W38" s="47" cm="1">
        <f t="array" ref="W38">_xlfn.IFS($H38="",1,$H38="有り",2,$H38="無し",3)</f>
        <v>1</v>
      </c>
      <c r="X38" s="47">
        <f t="shared" si="8"/>
        <v>0</v>
      </c>
      <c r="Y38" s="47">
        <f t="shared" si="9"/>
        <v>0</v>
      </c>
      <c r="Z38" s="47">
        <f t="shared" si="10"/>
        <v>0</v>
      </c>
      <c r="AA38" s="15">
        <f t="shared" si="2"/>
        <v>0</v>
      </c>
      <c r="AB38" s="15">
        <f t="shared" si="11"/>
        <v>0</v>
      </c>
    </row>
    <row r="39" spans="1:28" s="6" customFormat="1" ht="34.5" customHeight="1">
      <c r="A39" s="107">
        <f t="shared" si="3"/>
        <v>27</v>
      </c>
      <c r="B39" s="108" t="str">
        <f t="shared" si="4"/>
        <v/>
      </c>
      <c r="C39" s="24"/>
      <c r="D39" s="25" t="str">
        <f t="shared" si="5"/>
        <v/>
      </c>
      <c r="E39" s="25" t="str">
        <f t="shared" si="12"/>
        <v/>
      </c>
      <c r="F39" s="26"/>
      <c r="G39" s="26"/>
      <c r="H39" s="112"/>
      <c r="I39" s="33"/>
      <c r="J39" s="33"/>
      <c r="K39" s="78"/>
      <c r="L39" s="97"/>
      <c r="M39" s="97"/>
      <c r="N39" s="94" t="str">
        <f t="shared" si="6"/>
        <v/>
      </c>
      <c r="O39" s="33"/>
      <c r="P39" s="50"/>
      <c r="Q39" s="52"/>
      <c r="R39" s="90" t="str">
        <f t="shared" si="7"/>
        <v/>
      </c>
      <c r="S39" s="67"/>
      <c r="T39" s="57"/>
      <c r="U39" s="57"/>
      <c r="V39" s="12"/>
      <c r="W39" s="47" cm="1">
        <f t="array" ref="W39">_xlfn.IFS($H39="",1,$H39="有り",2,$H39="無し",3)</f>
        <v>1</v>
      </c>
      <c r="X39" s="47">
        <f t="shared" si="8"/>
        <v>0</v>
      </c>
      <c r="Y39" s="47">
        <f t="shared" si="9"/>
        <v>0</v>
      </c>
      <c r="Z39" s="47">
        <f t="shared" si="10"/>
        <v>0</v>
      </c>
      <c r="AA39" s="15">
        <f t="shared" si="2"/>
        <v>0</v>
      </c>
      <c r="AB39" s="15">
        <f t="shared" si="11"/>
        <v>0</v>
      </c>
    </row>
    <row r="40" spans="1:28" s="6" customFormat="1" ht="34.5" customHeight="1">
      <c r="A40" s="107">
        <f t="shared" si="3"/>
        <v>28</v>
      </c>
      <c r="B40" s="108" t="str">
        <f t="shared" si="4"/>
        <v/>
      </c>
      <c r="C40" s="24"/>
      <c r="D40" s="25" t="str">
        <f t="shared" si="5"/>
        <v/>
      </c>
      <c r="E40" s="25" t="str">
        <f t="shared" si="12"/>
        <v/>
      </c>
      <c r="F40" s="26"/>
      <c r="G40" s="26"/>
      <c r="H40" s="112"/>
      <c r="I40" s="33"/>
      <c r="J40" s="33"/>
      <c r="K40" s="78"/>
      <c r="L40" s="97"/>
      <c r="M40" s="97"/>
      <c r="N40" s="94" t="str">
        <f t="shared" si="6"/>
        <v/>
      </c>
      <c r="O40" s="33"/>
      <c r="P40" s="50"/>
      <c r="Q40" s="52"/>
      <c r="R40" s="90" t="str">
        <f t="shared" si="7"/>
        <v/>
      </c>
      <c r="S40" s="67"/>
      <c r="T40" s="57"/>
      <c r="U40" s="57"/>
      <c r="V40" s="12"/>
      <c r="W40" s="47" cm="1">
        <f t="array" ref="W40">_xlfn.IFS($H40="",1,$H40="有り",2,$H40="無し",3)</f>
        <v>1</v>
      </c>
      <c r="X40" s="47">
        <f t="shared" si="8"/>
        <v>0</v>
      </c>
      <c r="Y40" s="47">
        <f t="shared" si="9"/>
        <v>0</v>
      </c>
      <c r="Z40" s="47">
        <f t="shared" si="10"/>
        <v>0</v>
      </c>
      <c r="AA40" s="15">
        <f t="shared" si="2"/>
        <v>0</v>
      </c>
      <c r="AB40" s="15">
        <f t="shared" si="11"/>
        <v>0</v>
      </c>
    </row>
    <row r="41" spans="1:28" s="6" customFormat="1" ht="34.5" customHeight="1">
      <c r="A41" s="107">
        <f t="shared" si="3"/>
        <v>29</v>
      </c>
      <c r="B41" s="108" t="str">
        <f t="shared" si="4"/>
        <v/>
      </c>
      <c r="C41" s="24"/>
      <c r="D41" s="25" t="str">
        <f t="shared" si="5"/>
        <v/>
      </c>
      <c r="E41" s="25" t="str">
        <f t="shared" si="12"/>
        <v/>
      </c>
      <c r="F41" s="26"/>
      <c r="G41" s="26"/>
      <c r="H41" s="112"/>
      <c r="I41" s="33"/>
      <c r="J41" s="33"/>
      <c r="K41" s="78"/>
      <c r="L41" s="97"/>
      <c r="M41" s="97"/>
      <c r="N41" s="94" t="str">
        <f t="shared" si="6"/>
        <v/>
      </c>
      <c r="O41" s="33"/>
      <c r="P41" s="50"/>
      <c r="Q41" s="52"/>
      <c r="R41" s="90" t="str">
        <f t="shared" si="7"/>
        <v/>
      </c>
      <c r="S41" s="67"/>
      <c r="T41" s="57"/>
      <c r="U41" s="57"/>
      <c r="V41" s="12"/>
      <c r="W41" s="47" cm="1">
        <f t="array" ref="W41">_xlfn.IFS($H41="",1,$H41="有り",2,$H41="無し",3)</f>
        <v>1</v>
      </c>
      <c r="X41" s="47">
        <f t="shared" si="8"/>
        <v>0</v>
      </c>
      <c r="Y41" s="47">
        <f t="shared" si="9"/>
        <v>0</v>
      </c>
      <c r="Z41" s="47">
        <f t="shared" si="10"/>
        <v>0</v>
      </c>
      <c r="AA41" s="15">
        <f t="shared" si="2"/>
        <v>0</v>
      </c>
      <c r="AB41" s="15">
        <f t="shared" si="11"/>
        <v>0</v>
      </c>
    </row>
    <row r="42" spans="1:28" s="6" customFormat="1" ht="34.5" customHeight="1">
      <c r="A42" s="107">
        <f t="shared" si="3"/>
        <v>30</v>
      </c>
      <c r="B42" s="108" t="str">
        <f t="shared" si="4"/>
        <v/>
      </c>
      <c r="C42" s="24"/>
      <c r="D42" s="25" t="str">
        <f t="shared" si="5"/>
        <v/>
      </c>
      <c r="E42" s="25" t="str">
        <f t="shared" si="12"/>
        <v/>
      </c>
      <c r="F42" s="26"/>
      <c r="G42" s="26"/>
      <c r="H42" s="112"/>
      <c r="I42" s="33"/>
      <c r="J42" s="33"/>
      <c r="K42" s="78"/>
      <c r="L42" s="97"/>
      <c r="M42" s="97"/>
      <c r="N42" s="94" t="str">
        <f t="shared" si="6"/>
        <v/>
      </c>
      <c r="O42" s="33"/>
      <c r="P42" s="50"/>
      <c r="Q42" s="52"/>
      <c r="R42" s="90" t="str">
        <f t="shared" si="7"/>
        <v/>
      </c>
      <c r="S42" s="67"/>
      <c r="T42" s="57"/>
      <c r="U42" s="57"/>
      <c r="V42" s="12"/>
      <c r="W42" s="47" cm="1">
        <f t="array" ref="W42">_xlfn.IFS($H42="",1,$H42="有り",2,$H42="無し",3)</f>
        <v>1</v>
      </c>
      <c r="X42" s="47">
        <f t="shared" si="8"/>
        <v>0</v>
      </c>
      <c r="Y42" s="47">
        <f t="shared" si="9"/>
        <v>0</v>
      </c>
      <c r="Z42" s="47">
        <f t="shared" si="10"/>
        <v>0</v>
      </c>
      <c r="AA42" s="15">
        <f t="shared" si="2"/>
        <v>0</v>
      </c>
      <c r="AB42" s="15">
        <f t="shared" si="11"/>
        <v>0</v>
      </c>
    </row>
    <row r="43" spans="1:28" s="6" customFormat="1" ht="34.5" customHeight="1">
      <c r="A43" s="107">
        <f t="shared" si="3"/>
        <v>31</v>
      </c>
      <c r="B43" s="108" t="str">
        <f t="shared" si="4"/>
        <v/>
      </c>
      <c r="C43" s="24"/>
      <c r="D43" s="25" t="str">
        <f t="shared" si="5"/>
        <v/>
      </c>
      <c r="E43" s="25" t="str">
        <f t="shared" si="12"/>
        <v/>
      </c>
      <c r="F43" s="26"/>
      <c r="G43" s="26"/>
      <c r="H43" s="112"/>
      <c r="I43" s="33"/>
      <c r="J43" s="33"/>
      <c r="K43" s="78"/>
      <c r="L43" s="97"/>
      <c r="M43" s="97"/>
      <c r="N43" s="94" t="str">
        <f t="shared" si="6"/>
        <v/>
      </c>
      <c r="O43" s="33"/>
      <c r="P43" s="50"/>
      <c r="Q43" s="52"/>
      <c r="R43" s="90" t="str">
        <f t="shared" si="7"/>
        <v/>
      </c>
      <c r="S43" s="67"/>
      <c r="T43" s="57"/>
      <c r="U43" s="57"/>
      <c r="V43" s="12"/>
      <c r="W43" s="47" cm="1">
        <f t="array" ref="W43">_xlfn.IFS($H43="",1,$H43="有り",2,$H43="無し",3)</f>
        <v>1</v>
      </c>
      <c r="X43" s="47">
        <f t="shared" si="8"/>
        <v>0</v>
      </c>
      <c r="Y43" s="47">
        <f t="shared" si="9"/>
        <v>0</v>
      </c>
      <c r="Z43" s="47">
        <f t="shared" si="10"/>
        <v>0</v>
      </c>
      <c r="AA43" s="15">
        <f t="shared" si="2"/>
        <v>0</v>
      </c>
      <c r="AB43" s="15">
        <f t="shared" si="11"/>
        <v>0</v>
      </c>
    </row>
    <row r="44" spans="1:28" s="6" customFormat="1" ht="34.5" customHeight="1">
      <c r="A44" s="107">
        <f t="shared" si="3"/>
        <v>32</v>
      </c>
      <c r="B44" s="108" t="str">
        <f t="shared" si="4"/>
        <v/>
      </c>
      <c r="C44" s="24"/>
      <c r="D44" s="25" t="str">
        <f t="shared" si="5"/>
        <v/>
      </c>
      <c r="E44" s="25" t="str">
        <f t="shared" si="12"/>
        <v/>
      </c>
      <c r="F44" s="26"/>
      <c r="G44" s="26"/>
      <c r="H44" s="112"/>
      <c r="I44" s="33"/>
      <c r="J44" s="33"/>
      <c r="K44" s="78"/>
      <c r="L44" s="97"/>
      <c r="M44" s="97"/>
      <c r="N44" s="94" t="str">
        <f t="shared" si="6"/>
        <v/>
      </c>
      <c r="O44" s="33"/>
      <c r="P44" s="50"/>
      <c r="Q44" s="52"/>
      <c r="R44" s="90" t="str">
        <f t="shared" si="7"/>
        <v/>
      </c>
      <c r="S44" s="67"/>
      <c r="T44" s="57"/>
      <c r="U44" s="57"/>
      <c r="V44" s="12"/>
      <c r="W44" s="47" cm="1">
        <f t="array" ref="W44">_xlfn.IFS($H44="",1,$H44="有り",2,$H44="無し",3)</f>
        <v>1</v>
      </c>
      <c r="X44" s="47">
        <f t="shared" si="8"/>
        <v>0</v>
      </c>
      <c r="Y44" s="47">
        <f t="shared" si="9"/>
        <v>0</v>
      </c>
      <c r="Z44" s="47">
        <f t="shared" si="10"/>
        <v>0</v>
      </c>
      <c r="AA44" s="15">
        <f t="shared" si="2"/>
        <v>0</v>
      </c>
      <c r="AB44" s="15">
        <f t="shared" si="11"/>
        <v>0</v>
      </c>
    </row>
    <row r="45" spans="1:28" s="6" customFormat="1" ht="34.5" customHeight="1">
      <c r="A45" s="107">
        <f t="shared" si="3"/>
        <v>33</v>
      </c>
      <c r="B45" s="108" t="str">
        <f t="shared" si="4"/>
        <v/>
      </c>
      <c r="C45" s="24"/>
      <c r="D45" s="25" t="str">
        <f t="shared" si="5"/>
        <v/>
      </c>
      <c r="E45" s="25" t="str">
        <f t="shared" si="12"/>
        <v/>
      </c>
      <c r="F45" s="26"/>
      <c r="G45" s="26"/>
      <c r="H45" s="112"/>
      <c r="I45" s="33"/>
      <c r="J45" s="33"/>
      <c r="K45" s="78"/>
      <c r="L45" s="97"/>
      <c r="M45" s="97"/>
      <c r="N45" s="94" t="str">
        <f t="shared" si="6"/>
        <v/>
      </c>
      <c r="O45" s="33"/>
      <c r="P45" s="50"/>
      <c r="Q45" s="52"/>
      <c r="R45" s="90" t="str">
        <f t="shared" si="7"/>
        <v/>
      </c>
      <c r="S45" s="67"/>
      <c r="T45" s="57"/>
      <c r="U45" s="57"/>
      <c r="V45" s="12"/>
      <c r="W45" s="47" cm="1">
        <f t="array" ref="W45">_xlfn.IFS($H45="",1,$H45="有り",2,$H45="無し",3)</f>
        <v>1</v>
      </c>
      <c r="X45" s="47">
        <f t="shared" si="8"/>
        <v>0</v>
      </c>
      <c r="Y45" s="47">
        <f t="shared" si="9"/>
        <v>0</v>
      </c>
      <c r="Z45" s="47">
        <f t="shared" si="10"/>
        <v>0</v>
      </c>
      <c r="AA45" s="15">
        <f t="shared" ref="AA45:AA62" si="13">COUNTIF(G$13:G$62,G45)</f>
        <v>0</v>
      </c>
      <c r="AB45" s="15">
        <f t="shared" si="11"/>
        <v>0</v>
      </c>
    </row>
    <row r="46" spans="1:28" s="6" customFormat="1" ht="34.5" customHeight="1">
      <c r="A46" s="107">
        <f t="shared" si="3"/>
        <v>34</v>
      </c>
      <c r="B46" s="108" t="str">
        <f t="shared" si="4"/>
        <v/>
      </c>
      <c r="C46" s="24"/>
      <c r="D46" s="25" t="str">
        <f t="shared" si="5"/>
        <v/>
      </c>
      <c r="E46" s="25" t="str">
        <f t="shared" si="12"/>
        <v/>
      </c>
      <c r="F46" s="26"/>
      <c r="G46" s="26"/>
      <c r="H46" s="112"/>
      <c r="I46" s="33"/>
      <c r="J46" s="33"/>
      <c r="K46" s="78"/>
      <c r="L46" s="97"/>
      <c r="M46" s="97"/>
      <c r="N46" s="94" t="str">
        <f t="shared" si="6"/>
        <v/>
      </c>
      <c r="O46" s="33"/>
      <c r="P46" s="50"/>
      <c r="Q46" s="52"/>
      <c r="R46" s="90" t="str">
        <f t="shared" si="7"/>
        <v/>
      </c>
      <c r="S46" s="67"/>
      <c r="T46" s="57"/>
      <c r="U46" s="57"/>
      <c r="V46" s="12"/>
      <c r="W46" s="47" cm="1">
        <f t="array" ref="W46">_xlfn.IFS($H46="",1,$H46="有り",2,$H46="無し",3)</f>
        <v>1</v>
      </c>
      <c r="X46" s="47">
        <f t="shared" si="8"/>
        <v>0</v>
      </c>
      <c r="Y46" s="47">
        <f t="shared" si="9"/>
        <v>0</v>
      </c>
      <c r="Z46" s="47">
        <f t="shared" si="10"/>
        <v>0</v>
      </c>
      <c r="AA46" s="15">
        <f t="shared" si="13"/>
        <v>0</v>
      </c>
      <c r="AB46" s="15">
        <f t="shared" si="11"/>
        <v>0</v>
      </c>
    </row>
    <row r="47" spans="1:28" s="6" customFormat="1" ht="34.5" customHeight="1">
      <c r="A47" s="107">
        <f t="shared" si="3"/>
        <v>35</v>
      </c>
      <c r="B47" s="108" t="str">
        <f t="shared" si="4"/>
        <v/>
      </c>
      <c r="C47" s="24"/>
      <c r="D47" s="25" t="str">
        <f t="shared" si="5"/>
        <v/>
      </c>
      <c r="E47" s="25" t="str">
        <f t="shared" si="12"/>
        <v/>
      </c>
      <c r="F47" s="26"/>
      <c r="G47" s="26"/>
      <c r="H47" s="112"/>
      <c r="I47" s="33"/>
      <c r="J47" s="33"/>
      <c r="K47" s="78"/>
      <c r="L47" s="97"/>
      <c r="M47" s="97"/>
      <c r="N47" s="94" t="str">
        <f t="shared" si="6"/>
        <v/>
      </c>
      <c r="O47" s="33"/>
      <c r="P47" s="50"/>
      <c r="Q47" s="52"/>
      <c r="R47" s="90" t="str">
        <f t="shared" si="7"/>
        <v/>
      </c>
      <c r="S47" s="67"/>
      <c r="T47" s="57"/>
      <c r="U47" s="57"/>
      <c r="V47" s="12"/>
      <c r="W47" s="47" cm="1">
        <f t="array" ref="W47">_xlfn.IFS($H47="",1,$H47="有り",2,$H47="無し",3)</f>
        <v>1</v>
      </c>
      <c r="X47" s="47">
        <f t="shared" si="8"/>
        <v>0</v>
      </c>
      <c r="Y47" s="47">
        <f t="shared" si="9"/>
        <v>0</v>
      </c>
      <c r="Z47" s="47">
        <f t="shared" si="10"/>
        <v>0</v>
      </c>
      <c r="AA47" s="15">
        <f t="shared" si="13"/>
        <v>0</v>
      </c>
      <c r="AB47" s="15">
        <f t="shared" si="11"/>
        <v>0</v>
      </c>
    </row>
    <row r="48" spans="1:28" s="6" customFormat="1" ht="34.5" customHeight="1">
      <c r="A48" s="107">
        <f t="shared" si="3"/>
        <v>36</v>
      </c>
      <c r="B48" s="108" t="str">
        <f t="shared" si="4"/>
        <v/>
      </c>
      <c r="C48" s="24"/>
      <c r="D48" s="25" t="str">
        <f t="shared" si="5"/>
        <v/>
      </c>
      <c r="E48" s="25" t="str">
        <f t="shared" si="12"/>
        <v/>
      </c>
      <c r="F48" s="26"/>
      <c r="G48" s="26"/>
      <c r="H48" s="112"/>
      <c r="I48" s="33"/>
      <c r="J48" s="33"/>
      <c r="K48" s="78"/>
      <c r="L48" s="97"/>
      <c r="M48" s="97"/>
      <c r="N48" s="94" t="str">
        <f t="shared" si="6"/>
        <v/>
      </c>
      <c r="O48" s="33"/>
      <c r="P48" s="50"/>
      <c r="Q48" s="52"/>
      <c r="R48" s="90" t="str">
        <f t="shared" si="7"/>
        <v/>
      </c>
      <c r="S48" s="67"/>
      <c r="T48" s="57"/>
      <c r="U48" s="57"/>
      <c r="V48" s="12"/>
      <c r="W48" s="47" cm="1">
        <f t="array" ref="W48">_xlfn.IFS($H48="",1,$H48="有り",2,$H48="無し",3)</f>
        <v>1</v>
      </c>
      <c r="X48" s="47">
        <f t="shared" si="8"/>
        <v>0</v>
      </c>
      <c r="Y48" s="47">
        <f t="shared" si="9"/>
        <v>0</v>
      </c>
      <c r="Z48" s="47">
        <f t="shared" si="10"/>
        <v>0</v>
      </c>
      <c r="AA48" s="15">
        <f t="shared" si="13"/>
        <v>0</v>
      </c>
      <c r="AB48" s="15">
        <f t="shared" si="11"/>
        <v>0</v>
      </c>
    </row>
    <row r="49" spans="1:40" s="6" customFormat="1" ht="34.5" customHeight="1">
      <c r="A49" s="107">
        <f t="shared" si="3"/>
        <v>37</v>
      </c>
      <c r="B49" s="108" t="str">
        <f t="shared" si="4"/>
        <v/>
      </c>
      <c r="C49" s="24"/>
      <c r="D49" s="25" t="str">
        <f t="shared" si="5"/>
        <v/>
      </c>
      <c r="E49" s="25" t="str">
        <f t="shared" si="12"/>
        <v/>
      </c>
      <c r="F49" s="26"/>
      <c r="G49" s="26"/>
      <c r="H49" s="112"/>
      <c r="I49" s="33"/>
      <c r="J49" s="33"/>
      <c r="K49" s="78"/>
      <c r="L49" s="97"/>
      <c r="M49" s="97"/>
      <c r="N49" s="94" t="str">
        <f t="shared" si="6"/>
        <v/>
      </c>
      <c r="O49" s="33"/>
      <c r="P49" s="50"/>
      <c r="Q49" s="52"/>
      <c r="R49" s="90" t="str">
        <f t="shared" si="7"/>
        <v/>
      </c>
      <c r="S49" s="67"/>
      <c r="T49" s="57"/>
      <c r="U49" s="57"/>
      <c r="V49" s="12"/>
      <c r="W49" s="47" cm="1">
        <f t="array" ref="W49">_xlfn.IFS($H49="",1,$H49="有り",2,$H49="無し",3)</f>
        <v>1</v>
      </c>
      <c r="X49" s="47">
        <f t="shared" si="8"/>
        <v>0</v>
      </c>
      <c r="Y49" s="47">
        <f t="shared" si="9"/>
        <v>0</v>
      </c>
      <c r="Z49" s="47">
        <f t="shared" si="10"/>
        <v>0</v>
      </c>
      <c r="AA49" s="15">
        <f t="shared" si="13"/>
        <v>0</v>
      </c>
      <c r="AB49" s="15">
        <f t="shared" si="11"/>
        <v>0</v>
      </c>
    </row>
    <row r="50" spans="1:40" s="6" customFormat="1" ht="34.5" customHeight="1">
      <c r="A50" s="107">
        <f t="shared" si="3"/>
        <v>38</v>
      </c>
      <c r="B50" s="108" t="str">
        <f t="shared" si="4"/>
        <v/>
      </c>
      <c r="C50" s="24"/>
      <c r="D50" s="25" t="str">
        <f t="shared" si="5"/>
        <v/>
      </c>
      <c r="E50" s="25" t="str">
        <f t="shared" si="12"/>
        <v/>
      </c>
      <c r="F50" s="26"/>
      <c r="G50" s="26"/>
      <c r="H50" s="112"/>
      <c r="I50" s="33"/>
      <c r="J50" s="33"/>
      <c r="K50" s="78"/>
      <c r="L50" s="97"/>
      <c r="M50" s="97"/>
      <c r="N50" s="94" t="str">
        <f t="shared" si="6"/>
        <v/>
      </c>
      <c r="O50" s="33"/>
      <c r="P50" s="50"/>
      <c r="Q50" s="52"/>
      <c r="R50" s="90" t="str">
        <f t="shared" si="7"/>
        <v/>
      </c>
      <c r="S50" s="67"/>
      <c r="T50" s="57"/>
      <c r="U50" s="57"/>
      <c r="V50" s="12"/>
      <c r="W50" s="47" cm="1">
        <f t="array" ref="W50">_xlfn.IFS($H50="",1,$H50="有り",2,$H50="無し",3)</f>
        <v>1</v>
      </c>
      <c r="X50" s="47">
        <f t="shared" si="8"/>
        <v>0</v>
      </c>
      <c r="Y50" s="47">
        <f t="shared" si="9"/>
        <v>0</v>
      </c>
      <c r="Z50" s="47">
        <f t="shared" si="10"/>
        <v>0</v>
      </c>
      <c r="AA50" s="15">
        <f t="shared" si="13"/>
        <v>0</v>
      </c>
      <c r="AB50" s="15">
        <f t="shared" si="11"/>
        <v>0</v>
      </c>
    </row>
    <row r="51" spans="1:40" s="6" customFormat="1" ht="34.5" customHeight="1">
      <c r="A51" s="107">
        <f t="shared" si="3"/>
        <v>39</v>
      </c>
      <c r="B51" s="108" t="str">
        <f t="shared" si="4"/>
        <v/>
      </c>
      <c r="C51" s="24"/>
      <c r="D51" s="25" t="str">
        <f t="shared" si="5"/>
        <v/>
      </c>
      <c r="E51" s="25" t="str">
        <f t="shared" si="12"/>
        <v/>
      </c>
      <c r="F51" s="26"/>
      <c r="G51" s="26"/>
      <c r="H51" s="112"/>
      <c r="I51" s="33"/>
      <c r="J51" s="33"/>
      <c r="K51" s="78"/>
      <c r="L51" s="97"/>
      <c r="M51" s="97"/>
      <c r="N51" s="94" t="str">
        <f t="shared" si="6"/>
        <v/>
      </c>
      <c r="O51" s="33"/>
      <c r="P51" s="50"/>
      <c r="Q51" s="52"/>
      <c r="R51" s="90" t="str">
        <f t="shared" si="7"/>
        <v/>
      </c>
      <c r="S51" s="67"/>
      <c r="T51" s="57"/>
      <c r="U51" s="57"/>
      <c r="V51" s="12"/>
      <c r="W51" s="47" cm="1">
        <f t="array" ref="W51">_xlfn.IFS($H51="",1,$H51="有り",2,$H51="無し",3)</f>
        <v>1</v>
      </c>
      <c r="X51" s="47">
        <f t="shared" si="8"/>
        <v>0</v>
      </c>
      <c r="Y51" s="47">
        <f t="shared" si="9"/>
        <v>0</v>
      </c>
      <c r="Z51" s="47">
        <f t="shared" si="10"/>
        <v>0</v>
      </c>
      <c r="AA51" s="15">
        <f t="shared" si="13"/>
        <v>0</v>
      </c>
      <c r="AB51" s="15">
        <f t="shared" si="11"/>
        <v>0</v>
      </c>
    </row>
    <row r="52" spans="1:40" s="6" customFormat="1" ht="34.5" customHeight="1">
      <c r="A52" s="107">
        <f t="shared" si="3"/>
        <v>40</v>
      </c>
      <c r="B52" s="108" t="str">
        <f t="shared" si="4"/>
        <v/>
      </c>
      <c r="C52" s="24"/>
      <c r="D52" s="25" t="str">
        <f t="shared" si="5"/>
        <v/>
      </c>
      <c r="E52" s="25" t="str">
        <f t="shared" si="12"/>
        <v/>
      </c>
      <c r="F52" s="26"/>
      <c r="G52" s="26"/>
      <c r="H52" s="112"/>
      <c r="I52" s="33"/>
      <c r="J52" s="33"/>
      <c r="K52" s="78"/>
      <c r="L52" s="97"/>
      <c r="M52" s="97"/>
      <c r="N52" s="94" t="str">
        <f t="shared" si="6"/>
        <v/>
      </c>
      <c r="O52" s="33"/>
      <c r="P52" s="50"/>
      <c r="Q52" s="52"/>
      <c r="R52" s="90" t="str">
        <f t="shared" si="7"/>
        <v/>
      </c>
      <c r="S52" s="67"/>
      <c r="T52" s="57"/>
      <c r="U52" s="57"/>
      <c r="V52" s="12"/>
      <c r="W52" s="47" cm="1">
        <f t="array" ref="W52">_xlfn.IFS($H52="",1,$H52="有り",2,$H52="無し",3)</f>
        <v>1</v>
      </c>
      <c r="X52" s="47">
        <f t="shared" si="8"/>
        <v>0</v>
      </c>
      <c r="Y52" s="47">
        <f t="shared" si="9"/>
        <v>0</v>
      </c>
      <c r="Z52" s="47">
        <f t="shared" si="10"/>
        <v>0</v>
      </c>
      <c r="AA52" s="15">
        <f t="shared" si="13"/>
        <v>0</v>
      </c>
      <c r="AB52" s="15">
        <f t="shared" si="11"/>
        <v>0</v>
      </c>
    </row>
    <row r="53" spans="1:40" s="6" customFormat="1" ht="34.5" customHeight="1">
      <c r="A53" s="107">
        <f t="shared" si="3"/>
        <v>41</v>
      </c>
      <c r="B53" s="108" t="str">
        <f t="shared" si="4"/>
        <v/>
      </c>
      <c r="C53" s="24"/>
      <c r="D53" s="25" t="str">
        <f t="shared" si="5"/>
        <v/>
      </c>
      <c r="E53" s="25" t="str">
        <f t="shared" si="12"/>
        <v/>
      </c>
      <c r="F53" s="26"/>
      <c r="G53" s="26"/>
      <c r="H53" s="112"/>
      <c r="I53" s="33"/>
      <c r="J53" s="33"/>
      <c r="K53" s="78"/>
      <c r="L53" s="97"/>
      <c r="M53" s="97"/>
      <c r="N53" s="94" t="str">
        <f t="shared" si="6"/>
        <v/>
      </c>
      <c r="O53" s="33"/>
      <c r="P53" s="50"/>
      <c r="Q53" s="52"/>
      <c r="R53" s="90" t="str">
        <f t="shared" si="7"/>
        <v/>
      </c>
      <c r="S53" s="67"/>
      <c r="T53" s="57"/>
      <c r="U53" s="57"/>
      <c r="V53" s="12"/>
      <c r="W53" s="47" cm="1">
        <f t="array" ref="W53">_xlfn.IFS($H53="",1,$H53="有り",2,$H53="無し",3)</f>
        <v>1</v>
      </c>
      <c r="X53" s="47">
        <f t="shared" si="8"/>
        <v>0</v>
      </c>
      <c r="Y53" s="47">
        <f t="shared" si="9"/>
        <v>0</v>
      </c>
      <c r="Z53" s="47">
        <f t="shared" si="10"/>
        <v>0</v>
      </c>
      <c r="AA53" s="15">
        <f t="shared" si="13"/>
        <v>0</v>
      </c>
      <c r="AB53" s="15">
        <f t="shared" si="11"/>
        <v>0</v>
      </c>
    </row>
    <row r="54" spans="1:40" s="6" customFormat="1" ht="34.5" customHeight="1">
      <c r="A54" s="107">
        <f t="shared" si="3"/>
        <v>42</v>
      </c>
      <c r="B54" s="108" t="str">
        <f t="shared" si="4"/>
        <v/>
      </c>
      <c r="C54" s="24"/>
      <c r="D54" s="25" t="str">
        <f t="shared" si="5"/>
        <v/>
      </c>
      <c r="E54" s="25" t="str">
        <f t="shared" si="12"/>
        <v/>
      </c>
      <c r="F54" s="26"/>
      <c r="G54" s="26"/>
      <c r="H54" s="112"/>
      <c r="I54" s="33"/>
      <c r="J54" s="33"/>
      <c r="K54" s="78"/>
      <c r="L54" s="97"/>
      <c r="M54" s="97"/>
      <c r="N54" s="94" t="str">
        <f t="shared" si="6"/>
        <v/>
      </c>
      <c r="O54" s="33"/>
      <c r="P54" s="50"/>
      <c r="Q54" s="52"/>
      <c r="R54" s="90" t="str">
        <f t="shared" si="7"/>
        <v/>
      </c>
      <c r="S54" s="67"/>
      <c r="T54" s="57"/>
      <c r="U54" s="57"/>
      <c r="V54" s="12"/>
      <c r="W54" s="47" cm="1">
        <f t="array" ref="W54">_xlfn.IFS($H54="",1,$H54="有り",2,$H54="無し",3)</f>
        <v>1</v>
      </c>
      <c r="X54" s="47">
        <f t="shared" si="8"/>
        <v>0</v>
      </c>
      <c r="Y54" s="47">
        <f t="shared" si="9"/>
        <v>0</v>
      </c>
      <c r="Z54" s="47">
        <f t="shared" si="10"/>
        <v>0</v>
      </c>
      <c r="AA54" s="15">
        <f t="shared" si="13"/>
        <v>0</v>
      </c>
      <c r="AB54" s="15">
        <f t="shared" si="11"/>
        <v>0</v>
      </c>
    </row>
    <row r="55" spans="1:40" s="6" customFormat="1" ht="34.5" customHeight="1">
      <c r="A55" s="107">
        <f t="shared" si="3"/>
        <v>43</v>
      </c>
      <c r="B55" s="108" t="str">
        <f t="shared" si="4"/>
        <v/>
      </c>
      <c r="C55" s="24"/>
      <c r="D55" s="25" t="str">
        <f t="shared" si="5"/>
        <v/>
      </c>
      <c r="E55" s="25" t="str">
        <f t="shared" si="12"/>
        <v/>
      </c>
      <c r="F55" s="26"/>
      <c r="G55" s="26"/>
      <c r="H55" s="112"/>
      <c r="I55" s="33"/>
      <c r="J55" s="33"/>
      <c r="K55" s="78"/>
      <c r="L55" s="97"/>
      <c r="M55" s="97"/>
      <c r="N55" s="94" t="str">
        <f t="shared" si="6"/>
        <v/>
      </c>
      <c r="O55" s="33"/>
      <c r="P55" s="50"/>
      <c r="Q55" s="52"/>
      <c r="R55" s="90" t="str">
        <f t="shared" si="7"/>
        <v/>
      </c>
      <c r="S55" s="67"/>
      <c r="T55" s="57"/>
      <c r="U55" s="57"/>
      <c r="V55" s="12"/>
      <c r="W55" s="47" cm="1">
        <f t="array" ref="W55">_xlfn.IFS($H55="",1,$H55="有り",2,$H55="無し",3)</f>
        <v>1</v>
      </c>
      <c r="X55" s="47">
        <f t="shared" si="8"/>
        <v>0</v>
      </c>
      <c r="Y55" s="47">
        <f t="shared" si="9"/>
        <v>0</v>
      </c>
      <c r="Z55" s="47">
        <f t="shared" si="10"/>
        <v>0</v>
      </c>
      <c r="AA55" s="15">
        <f t="shared" si="13"/>
        <v>0</v>
      </c>
      <c r="AB55" s="15">
        <f t="shared" si="11"/>
        <v>0</v>
      </c>
    </row>
    <row r="56" spans="1:40" s="6" customFormat="1" ht="34.5" customHeight="1">
      <c r="A56" s="107">
        <f t="shared" si="3"/>
        <v>44</v>
      </c>
      <c r="B56" s="108" t="str">
        <f t="shared" si="4"/>
        <v/>
      </c>
      <c r="C56" s="24"/>
      <c r="D56" s="25" t="str">
        <f t="shared" si="5"/>
        <v/>
      </c>
      <c r="E56" s="25" t="str">
        <f t="shared" si="12"/>
        <v/>
      </c>
      <c r="F56" s="26"/>
      <c r="G56" s="26"/>
      <c r="H56" s="112"/>
      <c r="I56" s="33"/>
      <c r="J56" s="33"/>
      <c r="K56" s="78"/>
      <c r="L56" s="97"/>
      <c r="M56" s="97"/>
      <c r="N56" s="94" t="str">
        <f t="shared" si="6"/>
        <v/>
      </c>
      <c r="O56" s="33"/>
      <c r="P56" s="50"/>
      <c r="Q56" s="52"/>
      <c r="R56" s="90" t="str">
        <f t="shared" si="7"/>
        <v/>
      </c>
      <c r="S56" s="67"/>
      <c r="T56" s="57"/>
      <c r="U56" s="57"/>
      <c r="V56" s="12"/>
      <c r="W56" s="47" cm="1">
        <f t="array" ref="W56">_xlfn.IFS($H56="",1,$H56="有り",2,$H56="無し",3)</f>
        <v>1</v>
      </c>
      <c r="X56" s="47">
        <f t="shared" si="8"/>
        <v>0</v>
      </c>
      <c r="Y56" s="47">
        <f t="shared" si="9"/>
        <v>0</v>
      </c>
      <c r="Z56" s="47">
        <f t="shared" si="10"/>
        <v>0</v>
      </c>
      <c r="AA56" s="15">
        <f t="shared" si="13"/>
        <v>0</v>
      </c>
      <c r="AB56" s="15">
        <f t="shared" si="11"/>
        <v>0</v>
      </c>
    </row>
    <row r="57" spans="1:40" s="6" customFormat="1" ht="34.5" customHeight="1">
      <c r="A57" s="107">
        <f t="shared" si="3"/>
        <v>45</v>
      </c>
      <c r="B57" s="108" t="str">
        <f t="shared" si="4"/>
        <v/>
      </c>
      <c r="C57" s="24"/>
      <c r="D57" s="25" t="str">
        <f t="shared" si="5"/>
        <v/>
      </c>
      <c r="E57" s="25" t="str">
        <f t="shared" si="12"/>
        <v/>
      </c>
      <c r="F57" s="26"/>
      <c r="G57" s="26"/>
      <c r="H57" s="112"/>
      <c r="I57" s="33"/>
      <c r="J57" s="33"/>
      <c r="K57" s="78"/>
      <c r="L57" s="97"/>
      <c r="M57" s="97"/>
      <c r="N57" s="94" t="str">
        <f t="shared" si="6"/>
        <v/>
      </c>
      <c r="O57" s="33"/>
      <c r="P57" s="50"/>
      <c r="Q57" s="52"/>
      <c r="R57" s="90" t="str">
        <f t="shared" si="7"/>
        <v/>
      </c>
      <c r="S57" s="67"/>
      <c r="T57" s="57"/>
      <c r="U57" s="57"/>
      <c r="V57" s="12"/>
      <c r="W57" s="47" cm="1">
        <f t="array" ref="W57">_xlfn.IFS($H57="",1,$H57="有り",2,$H57="無し",3)</f>
        <v>1</v>
      </c>
      <c r="X57" s="47">
        <f t="shared" si="8"/>
        <v>0</v>
      </c>
      <c r="Y57" s="47">
        <f t="shared" si="9"/>
        <v>0</v>
      </c>
      <c r="Z57" s="47">
        <f t="shared" si="10"/>
        <v>0</v>
      </c>
      <c r="AA57" s="15">
        <f t="shared" si="13"/>
        <v>0</v>
      </c>
      <c r="AB57" s="15">
        <f t="shared" si="11"/>
        <v>0</v>
      </c>
    </row>
    <row r="58" spans="1:40" s="6" customFormat="1" ht="34.5" customHeight="1">
      <c r="A58" s="107">
        <f t="shared" si="3"/>
        <v>46</v>
      </c>
      <c r="B58" s="108" t="str">
        <f t="shared" si="4"/>
        <v/>
      </c>
      <c r="C58" s="24"/>
      <c r="D58" s="25" t="str">
        <f t="shared" si="5"/>
        <v/>
      </c>
      <c r="E58" s="25" t="str">
        <f t="shared" si="12"/>
        <v/>
      </c>
      <c r="F58" s="26"/>
      <c r="G58" s="26"/>
      <c r="H58" s="112"/>
      <c r="I58" s="33"/>
      <c r="J58" s="33"/>
      <c r="K58" s="78"/>
      <c r="L58" s="97"/>
      <c r="M58" s="97"/>
      <c r="N58" s="94" t="str">
        <f t="shared" si="6"/>
        <v/>
      </c>
      <c r="O58" s="33"/>
      <c r="P58" s="50"/>
      <c r="Q58" s="52"/>
      <c r="R58" s="90" t="str">
        <f t="shared" si="7"/>
        <v/>
      </c>
      <c r="S58" s="67"/>
      <c r="T58" s="57"/>
      <c r="U58" s="57"/>
      <c r="V58" s="12"/>
      <c r="W58" s="47" cm="1">
        <f t="array" ref="W58">_xlfn.IFS($H58="",1,$H58="有り",2,$H58="無し",3)</f>
        <v>1</v>
      </c>
      <c r="X58" s="47">
        <f t="shared" si="8"/>
        <v>0</v>
      </c>
      <c r="Y58" s="47">
        <f t="shared" si="9"/>
        <v>0</v>
      </c>
      <c r="Z58" s="47">
        <f t="shared" si="10"/>
        <v>0</v>
      </c>
      <c r="AA58" s="15">
        <f t="shared" si="13"/>
        <v>0</v>
      </c>
      <c r="AB58" s="15">
        <f t="shared" si="11"/>
        <v>0</v>
      </c>
    </row>
    <row r="59" spans="1:40" s="6" customFormat="1" ht="34.5" customHeight="1">
      <c r="A59" s="107">
        <f t="shared" si="3"/>
        <v>47</v>
      </c>
      <c r="B59" s="108" t="str">
        <f t="shared" si="4"/>
        <v/>
      </c>
      <c r="C59" s="24"/>
      <c r="D59" s="25" t="str">
        <f t="shared" si="5"/>
        <v/>
      </c>
      <c r="E59" s="25" t="str">
        <f t="shared" si="12"/>
        <v/>
      </c>
      <c r="F59" s="26"/>
      <c r="G59" s="26"/>
      <c r="H59" s="112"/>
      <c r="I59" s="33"/>
      <c r="J59" s="33"/>
      <c r="K59" s="78"/>
      <c r="L59" s="97"/>
      <c r="M59" s="97"/>
      <c r="N59" s="94" t="str">
        <f t="shared" si="6"/>
        <v/>
      </c>
      <c r="O59" s="33"/>
      <c r="P59" s="50"/>
      <c r="Q59" s="52"/>
      <c r="R59" s="90" t="str">
        <f t="shared" si="7"/>
        <v/>
      </c>
      <c r="S59" s="67"/>
      <c r="T59" s="57"/>
      <c r="U59" s="57"/>
      <c r="V59" s="12"/>
      <c r="W59" s="47" cm="1">
        <f t="array" ref="W59">_xlfn.IFS($H59="",1,$H59="有り",2,$H59="無し",3)</f>
        <v>1</v>
      </c>
      <c r="X59" s="47">
        <f t="shared" si="8"/>
        <v>0</v>
      </c>
      <c r="Y59" s="47">
        <f t="shared" si="9"/>
        <v>0</v>
      </c>
      <c r="Z59" s="47">
        <f t="shared" si="10"/>
        <v>0</v>
      </c>
      <c r="AA59" s="15">
        <f t="shared" si="13"/>
        <v>0</v>
      </c>
      <c r="AB59" s="15">
        <f t="shared" si="11"/>
        <v>0</v>
      </c>
    </row>
    <row r="60" spans="1:40" s="6" customFormat="1" ht="34.5" customHeight="1">
      <c r="A60" s="107">
        <f t="shared" si="3"/>
        <v>48</v>
      </c>
      <c r="B60" s="108" t="str">
        <f t="shared" si="4"/>
        <v/>
      </c>
      <c r="C60" s="24"/>
      <c r="D60" s="25" t="str">
        <f t="shared" si="5"/>
        <v/>
      </c>
      <c r="E60" s="25" t="str">
        <f t="shared" si="12"/>
        <v/>
      </c>
      <c r="F60" s="26"/>
      <c r="G60" s="26"/>
      <c r="H60" s="112"/>
      <c r="I60" s="33"/>
      <c r="J60" s="33"/>
      <c r="K60" s="78"/>
      <c r="L60" s="97"/>
      <c r="M60" s="97"/>
      <c r="N60" s="94" t="str">
        <f t="shared" si="6"/>
        <v/>
      </c>
      <c r="O60" s="33"/>
      <c r="P60" s="50"/>
      <c r="Q60" s="52"/>
      <c r="R60" s="90" t="str">
        <f t="shared" si="7"/>
        <v/>
      </c>
      <c r="S60" s="67"/>
      <c r="T60" s="57"/>
      <c r="U60" s="57"/>
      <c r="V60" s="12"/>
      <c r="W60" s="47" cm="1">
        <f t="array" ref="W60">_xlfn.IFS($H60="",1,$H60="有り",2,$H60="無し",3)</f>
        <v>1</v>
      </c>
      <c r="X60" s="47">
        <f t="shared" si="8"/>
        <v>0</v>
      </c>
      <c r="Y60" s="47">
        <f t="shared" si="9"/>
        <v>0</v>
      </c>
      <c r="Z60" s="47">
        <f t="shared" si="10"/>
        <v>0</v>
      </c>
      <c r="AA60" s="15">
        <f t="shared" si="13"/>
        <v>0</v>
      </c>
      <c r="AB60" s="15">
        <f t="shared" si="11"/>
        <v>0</v>
      </c>
    </row>
    <row r="61" spans="1:40" s="6" customFormat="1" ht="34.5" customHeight="1">
      <c r="A61" s="107">
        <f t="shared" si="3"/>
        <v>49</v>
      </c>
      <c r="B61" s="108" t="str">
        <f t="shared" si="4"/>
        <v/>
      </c>
      <c r="C61" s="24"/>
      <c r="D61" s="25" t="str">
        <f t="shared" si="5"/>
        <v/>
      </c>
      <c r="E61" s="25" t="str">
        <f t="shared" si="12"/>
        <v/>
      </c>
      <c r="F61" s="26"/>
      <c r="G61" s="26"/>
      <c r="H61" s="112"/>
      <c r="I61" s="33"/>
      <c r="J61" s="33"/>
      <c r="K61" s="78"/>
      <c r="L61" s="97"/>
      <c r="M61" s="97"/>
      <c r="N61" s="94" t="str">
        <f t="shared" si="6"/>
        <v/>
      </c>
      <c r="O61" s="33"/>
      <c r="P61" s="50"/>
      <c r="Q61" s="52"/>
      <c r="R61" s="90" t="str">
        <f t="shared" si="7"/>
        <v/>
      </c>
      <c r="S61" s="67"/>
      <c r="T61" s="57"/>
      <c r="U61" s="57"/>
      <c r="V61" s="12"/>
      <c r="W61" s="47" cm="1">
        <f t="array" ref="W61">_xlfn.IFS($H61="",1,$H61="有り",2,$H61="無し",3)</f>
        <v>1</v>
      </c>
      <c r="X61" s="47">
        <f t="shared" si="8"/>
        <v>0</v>
      </c>
      <c r="Y61" s="47">
        <f t="shared" si="9"/>
        <v>0</v>
      </c>
      <c r="Z61" s="47">
        <f t="shared" si="10"/>
        <v>0</v>
      </c>
      <c r="AA61" s="15">
        <f t="shared" si="13"/>
        <v>0</v>
      </c>
      <c r="AB61" s="15">
        <f t="shared" si="11"/>
        <v>0</v>
      </c>
    </row>
    <row r="62" spans="1:40" s="6" customFormat="1" ht="34.5" customHeight="1" thickBot="1">
      <c r="A62" s="109">
        <f t="shared" si="3"/>
        <v>50</v>
      </c>
      <c r="B62" s="110" t="str">
        <f t="shared" si="4"/>
        <v/>
      </c>
      <c r="C62" s="27"/>
      <c r="D62" s="28" t="str">
        <f t="shared" si="5"/>
        <v/>
      </c>
      <c r="E62" s="28" t="str">
        <f t="shared" si="12"/>
        <v/>
      </c>
      <c r="F62" s="29"/>
      <c r="G62" s="26"/>
      <c r="H62" s="115"/>
      <c r="I62" s="70"/>
      <c r="J62" s="70"/>
      <c r="K62" s="79"/>
      <c r="L62" s="98"/>
      <c r="M62" s="98"/>
      <c r="N62" s="95" t="str">
        <f t="shared" si="6"/>
        <v/>
      </c>
      <c r="O62" s="70"/>
      <c r="P62" s="71"/>
      <c r="Q62" s="72"/>
      <c r="R62" s="91" t="str">
        <f t="shared" si="7"/>
        <v/>
      </c>
      <c r="S62" s="67"/>
      <c r="T62" s="57"/>
      <c r="U62" s="57"/>
      <c r="V62" s="12"/>
      <c r="W62" s="47" cm="1">
        <f t="array" ref="W62">_xlfn.IFS($H62="",1,$H62="有り",2,$H62="無し",3)</f>
        <v>1</v>
      </c>
      <c r="X62" s="47">
        <f t="shared" si="8"/>
        <v>0</v>
      </c>
      <c r="Y62" s="47">
        <f t="shared" si="9"/>
        <v>0</v>
      </c>
      <c r="Z62" s="47">
        <f t="shared" si="10"/>
        <v>0</v>
      </c>
      <c r="AA62" s="15">
        <f t="shared" si="13"/>
        <v>0</v>
      </c>
      <c r="AB62" s="15">
        <f t="shared" si="11"/>
        <v>0</v>
      </c>
    </row>
    <row r="63" spans="1:40" ht="30" customHeight="1">
      <c r="W63" s="86"/>
      <c r="X63" s="86"/>
      <c r="Y63" s="86"/>
      <c r="Z63" s="86"/>
      <c r="AA63" s="87"/>
      <c r="AB63" s="87"/>
      <c r="AJ63" s="1">
        <f>SUM(W13:W62)</f>
        <v>50</v>
      </c>
      <c r="AK63" s="17" t="str">
        <f>IF(COUNTIF(AA13:AA62,"&gt;=2"),2,"1")</f>
        <v>1</v>
      </c>
      <c r="AL63" s="1" t="str">
        <f>IF(COUNTIF(AB13:AB62,"&gt;=1"),1,"0")</f>
        <v>0</v>
      </c>
      <c r="AM63" s="16"/>
      <c r="AN63" s="1"/>
    </row>
    <row r="64" spans="1:40" ht="30" customHeight="1">
      <c r="W64" s="85">
        <f>MAX(W13:W62)</f>
        <v>1</v>
      </c>
      <c r="X64" s="85">
        <f>SUM(X13:X62)</f>
        <v>0</v>
      </c>
      <c r="Y64" s="85">
        <f>SUM(Y13:Y62)</f>
        <v>0</v>
      </c>
      <c r="Z64" s="85">
        <f>SUM(Z13:Z62)</f>
        <v>0</v>
      </c>
      <c r="AA64" s="83" t="str">
        <f>IF(COUNTIF(AA13:AA62,"&gt;=2"),2,"1")</f>
        <v>1</v>
      </c>
      <c r="AB64" s="83">
        <f>SUM(AB13:AB62)</f>
        <v>0</v>
      </c>
    </row>
    <row r="65" spans="26:26" ht="14.25">
      <c r="Z65" s="84">
        <f>SUM(X64:Z64)</f>
        <v>0</v>
      </c>
    </row>
  </sheetData>
  <sheetProtection algorithmName="SHA-512" hashValue="aSqEZmf9CeK1DUCFGeKuPuVnDsBjrV3JMeA1qI/Ra7r4HOy7WA9CNhe4dbV+fTn+xmGJGscS780cG8TQnkt/Qg==" saltValue="AF8k/aPAT7LirzhUjs+YRA==" spinCount="100000" sheet="1" objects="1" scenarios="1"/>
  <autoFilter ref="A12:Q12" xr:uid="{9C000F61-9946-451E-91F2-2CF175C26EC0}"/>
  <mergeCells count="40">
    <mergeCell ref="I1:K1"/>
    <mergeCell ref="J2:K2"/>
    <mergeCell ref="J3:K3"/>
    <mergeCell ref="J4:K4"/>
    <mergeCell ref="D6:E6"/>
    <mergeCell ref="A1:G1"/>
    <mergeCell ref="A2:B2"/>
    <mergeCell ref="C2:D2"/>
    <mergeCell ref="F2:G2"/>
    <mergeCell ref="A3:E4"/>
    <mergeCell ref="D7:E7"/>
    <mergeCell ref="A9:A11"/>
    <mergeCell ref="B9:B11"/>
    <mergeCell ref="C9:C11"/>
    <mergeCell ref="D9:D11"/>
    <mergeCell ref="E9:E11"/>
    <mergeCell ref="Q9:Q11"/>
    <mergeCell ref="F9:F11"/>
    <mergeCell ref="G9:G11"/>
    <mergeCell ref="L9:L10"/>
    <mergeCell ref="M9:M10"/>
    <mergeCell ref="P9:P11"/>
    <mergeCell ref="I9:J9"/>
    <mergeCell ref="H9:H11"/>
    <mergeCell ref="I10:I11"/>
    <mergeCell ref="J10:J11"/>
    <mergeCell ref="K9:K10"/>
    <mergeCell ref="M1:O1"/>
    <mergeCell ref="N9:N11"/>
    <mergeCell ref="O9:O10"/>
    <mergeCell ref="N2:O2"/>
    <mergeCell ref="N3:O3"/>
    <mergeCell ref="N4:O4"/>
    <mergeCell ref="R9:R11"/>
    <mergeCell ref="S9:S11"/>
    <mergeCell ref="T9:T11"/>
    <mergeCell ref="S6:U6"/>
    <mergeCell ref="S8:U8"/>
    <mergeCell ref="U9:U11"/>
    <mergeCell ref="S7:U7"/>
  </mergeCells>
  <phoneticPr fontId="18"/>
  <conditionalFormatting sqref="I13:J62">
    <cfRule type="expression" dxfId="13" priority="13">
      <formula>$H13="無し"</formula>
    </cfRule>
  </conditionalFormatting>
  <conditionalFormatting sqref="F13:M62">
    <cfRule type="expression" dxfId="12" priority="15">
      <formula>$C13&lt;&gt;""</formula>
    </cfRule>
    <cfRule type="notContainsBlanks" dxfId="0" priority="14">
      <formula>LEN(TRIM(F13))&gt;0</formula>
    </cfRule>
  </conditionalFormatting>
  <conditionalFormatting sqref="J2:K2">
    <cfRule type="expression" dxfId="11" priority="11">
      <formula>$Z$65&gt;=1</formula>
    </cfRule>
  </conditionalFormatting>
  <conditionalFormatting sqref="J3:K3">
    <cfRule type="expression" dxfId="10" priority="10">
      <formula>$AA$64=2</formula>
    </cfRule>
  </conditionalFormatting>
  <conditionalFormatting sqref="J4:K4">
    <cfRule type="expression" dxfId="9" priority="9">
      <formula>$AB$64&gt;=1</formula>
    </cfRule>
  </conditionalFormatting>
  <conditionalFormatting sqref="G13:G62">
    <cfRule type="duplicateValues" dxfId="8" priority="8"/>
  </conditionalFormatting>
  <conditionalFormatting sqref="O13:O62">
    <cfRule type="expression" dxfId="7" priority="7">
      <formula>AND($N13&lt;&gt;"",$N13&gt;$O13)</formula>
    </cfRule>
  </conditionalFormatting>
  <conditionalFormatting sqref="C2:D2">
    <cfRule type="expression" dxfId="6" priority="5">
      <formula>$C$13=""</formula>
    </cfRule>
    <cfRule type="expression" dxfId="5" priority="6">
      <formula>$C$2=""</formula>
    </cfRule>
  </conditionalFormatting>
  <conditionalFormatting sqref="F2:G2">
    <cfRule type="expression" dxfId="4" priority="3">
      <formula>$C$13=""</formula>
    </cfRule>
    <cfRule type="expression" dxfId="3" priority="4">
      <formula>$F$2=""</formula>
    </cfRule>
  </conditionalFormatting>
  <conditionalFormatting sqref="G3">
    <cfRule type="expression" dxfId="2" priority="1">
      <formula>$C$13=""</formula>
    </cfRule>
    <cfRule type="expression" dxfId="1" priority="2">
      <formula>$G$3=""</formula>
    </cfRule>
  </conditionalFormatting>
  <dataValidations xWindow="928" yWindow="764" count="15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prompt="40字以内で入力してください。" sqref="Q13:Q62 F14:F62 F13:G13 I13:J13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4:G62 I14:J62" xr:uid="{7E7B2345-5CC5-491C-B37A-B0263884F79F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769623C-F0D3-4C7A-8611-0CF1B5407B4C}">
      <formula1>40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P13:P62" xr:uid="{99ABA4EB-E9C2-4286-A0CE-268BC7EE6F19}">
      <formula1>1</formula1>
      <formula2>9999999999</formula2>
    </dataValidation>
    <dataValidation operator="lessThanOrEqual" allowBlank="1" sqref="Q12" xr:uid="{4CDB86E8-B80C-4EAC-9C36-11462BDD40B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B3C824BD-6405-4064-BE9E-A73A6556F54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068A3C14-8FD9-42BC-8DAD-FE0FA19C76C2}">
      <formula1>44256</formula1>
    </dataValidation>
    <dataValidation type="whole" allowBlank="1" showInputMessage="1" showErrorMessage="1" errorTitle="無効な入力" error="65(℃)以上、4文字以内の数値を入力してください。" prompt="65(℃)以上、4文字以内の数値を入力してください。" sqref="K13:K62" xr:uid="{ED0888A2-1D7D-4AF9-8FA5-A524A396BE4E}">
      <formula1>65</formula1>
      <formula2>9999</formula2>
    </dataValidation>
    <dataValidation type="custom" operator="lessThanOrEqual" allowBlank="1" showInputMessage="1" showErrorMessage="1" errorTitle="無効な入力" error="小数点第一位までの数値を入力してください。" prompt="小数点第一位までの数値を入力してください。" sqref="O14:O62" xr:uid="{296DE4DF-586D-47C9-A684-64C8DC185E5D}">
      <formula1>$O14*10=INT($O14*10)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4:L62" xr:uid="{627D342C-5377-441F-A0B6-76441C8C6B04}">
      <formula1>$L14*100=INT($L14*100)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4:M62" xr:uid="{74FD7386-C405-42C2-9581-D027D8F4D4A0}">
      <formula1>$M14*100=INT($M14*100)</formula1>
    </dataValidation>
    <dataValidation type="custom" allowBlank="1" showInputMessage="1" showErrorMessage="1" errorTitle="無効な入力" error="小数点第二位までの数値を入力してください。" prompt="小数点第二位までの数値を入力してください。" sqref="L13" xr:uid="{75C6E2BA-4246-4781-B62E-3D383E0C7742}">
      <formula1>$L13*100=INT($L13*100)</formula1>
    </dataValidation>
    <dataValidation type="custom" allowBlank="1" showInputMessage="1" showErrorMessage="1" errorTitle="無効な入力" error="小数点第二位までの数値を入力してください。" prompt="小数点第二位までの数値を入力してください。" sqref="M13" xr:uid="{E378C78A-2734-470F-82C4-66E3D334CE1F}">
      <formula1>$M13*100=INT($M13*100)</formula1>
    </dataValidation>
    <dataValidation type="custom" allowBlank="1" showInputMessage="1" showErrorMessage="1" errorTitle="無効な入力" error="小数点第一位までの数値を入力してください。" prompt="小数点第一位までの数値を入力してください。" sqref="O13" xr:uid="{00FBC85D-83E0-4443-91C1-BA65B965140A}">
      <formula1>$O13*10=INT($O13*10)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28" yWindow="764" count="3">
        <x14:dataValidation type="list" allowBlank="1" showInputMessage="1" showErrorMessage="1" xr:uid="{D8D12258-4C96-40C4-B633-B7128C759522}">
          <x14:formula1>
            <xm:f>プルダウン!$B$2</xm:f>
          </x14:formula1>
          <xm:sqref>C13:C62</xm:sqref>
        </x14:dataValidation>
        <x14:dataValidation type="list" operator="lessThanOrEqual" allowBlank="1" showInputMessage="1" showErrorMessage="1" xr:uid="{84A55061-D6C6-499A-84DB-0189984E30CA}">
          <x14:formula1>
            <xm:f>プルダウン!$C$2:$C$3</xm:f>
          </x14:formula1>
          <xm:sqref>H13:H62</xm:sqref>
        </x14:dataValidation>
        <x14:dataValidation type="list" imeMode="disabled" operator="lessThanOrEqual" allowBlank="1" showInputMessage="1" showErrorMessage="1" xr:uid="{88246179-DE64-44E0-B4B0-2CD5BBE8B445}">
          <x14:formula1>
            <xm:f>プルダウン!$C$2:$C$3</xm:f>
          </x14:formula1>
          <xm:sqref>H13:H62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G6"/>
  <sheetViews>
    <sheetView zoomScale="85" zoomScaleNormal="85" workbookViewId="0">
      <selection activeCell="E1" sqref="E1:F2"/>
    </sheetView>
  </sheetViews>
  <sheetFormatPr defaultRowHeight="16.5"/>
  <cols>
    <col min="1" max="1" width="18.5" style="31" bestFit="1" customWidth="1"/>
    <col min="2" max="2" width="25.125" style="31" bestFit="1" customWidth="1"/>
    <col min="3" max="3" width="10.75" style="31" bestFit="1" customWidth="1"/>
    <col min="4" max="4" width="9" style="31"/>
    <col min="5" max="5" width="27.125" style="31" bestFit="1" customWidth="1"/>
    <col min="6" max="6" width="35.375" style="31" bestFit="1" customWidth="1"/>
    <col min="7" max="7" width="31.625" style="31" bestFit="1" customWidth="1"/>
    <col min="8" max="16384" width="9" style="31"/>
  </cols>
  <sheetData>
    <row r="1" spans="1:7" ht="54" customHeight="1">
      <c r="A1" s="30" t="s">
        <v>22</v>
      </c>
      <c r="B1" s="30" t="s">
        <v>20</v>
      </c>
      <c r="C1" s="30" t="s">
        <v>41</v>
      </c>
      <c r="E1" s="58" t="s">
        <v>49</v>
      </c>
      <c r="F1" s="58" t="s">
        <v>50</v>
      </c>
      <c r="G1" s="58" t="s">
        <v>48</v>
      </c>
    </row>
    <row r="2" spans="1:7" ht="16.5" customHeight="1">
      <c r="A2" s="31" t="s">
        <v>37</v>
      </c>
      <c r="B2" s="31" t="s">
        <v>21</v>
      </c>
      <c r="C2" s="31" t="s">
        <v>42</v>
      </c>
      <c r="E2" s="31" t="s">
        <v>46</v>
      </c>
      <c r="F2" s="31" t="s">
        <v>46</v>
      </c>
      <c r="G2" s="31" t="s">
        <v>46</v>
      </c>
    </row>
    <row r="3" spans="1:7" ht="16.5" customHeight="1">
      <c r="C3" s="31" t="s">
        <v>43</v>
      </c>
    </row>
    <row r="5" spans="1:7">
      <c r="A5" s="89"/>
    </row>
    <row r="6" spans="1:7">
      <c r="A6" s="8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3"/>
  <sheetViews>
    <sheetView showGridLines="0" view="pageBreakPreview" zoomScaleNormal="100" zoomScaleSheetLayoutView="100" workbookViewId="0"/>
  </sheetViews>
  <sheetFormatPr defaultRowHeight="13.5"/>
  <sheetData>
    <row r="13" spans="1:1">
      <c r="A13" t="s">
        <v>79</v>
      </c>
    </row>
  </sheetData>
  <sheetProtection algorithmName="SHA-512" hashValue="B+Qw4uLY0W/WhKlUozFEmgUXw6y5GrCtEPr7vgqcMDC99dSxd8RiKcGNL94KcBotDDsWOB+AerEOr9XddhT25g==" saltValue="P4/axH7ZfVOAJ59USGoegw==" spinCount="100000"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18D2-F06C-45BB-8353-F20EE0B5F357}">
  <dimension ref="A1:B28"/>
  <sheetViews>
    <sheetView showGridLines="0" view="pageBreakPreview" zoomScaleNormal="100" zoomScaleSheetLayoutView="100" workbookViewId="0"/>
  </sheetViews>
  <sheetFormatPr defaultRowHeight="13.5"/>
  <cols>
    <col min="1" max="1" width="13.5" customWidth="1"/>
    <col min="2" max="2" width="86.875" customWidth="1"/>
  </cols>
  <sheetData>
    <row r="1" spans="1:2" ht="17.25">
      <c r="A1" s="102" t="s">
        <v>74</v>
      </c>
    </row>
    <row r="2" spans="1:2">
      <c r="A2" s="101"/>
      <c r="B2" s="101"/>
    </row>
    <row r="3" spans="1:2" ht="22.5" customHeight="1">
      <c r="A3" s="100" t="s">
        <v>73</v>
      </c>
      <c r="B3" s="103" t="s">
        <v>83</v>
      </c>
    </row>
    <row r="4" spans="1:2" ht="22.5" customHeight="1">
      <c r="A4" s="100" t="s">
        <v>72</v>
      </c>
      <c r="B4" s="99" t="s">
        <v>71</v>
      </c>
    </row>
    <row r="5" spans="1:2" ht="19.5" customHeight="1">
      <c r="A5" s="224" t="s">
        <v>70</v>
      </c>
      <c r="B5" s="227" t="s">
        <v>75</v>
      </c>
    </row>
    <row r="6" spans="1:2" ht="19.5" customHeight="1">
      <c r="A6" s="225"/>
      <c r="B6" s="228"/>
    </row>
    <row r="7" spans="1:2" ht="19.5" customHeight="1">
      <c r="A7" s="225"/>
      <c r="B7" s="228"/>
    </row>
    <row r="8" spans="1:2" ht="19.5" customHeight="1">
      <c r="A8" s="225"/>
      <c r="B8" s="228"/>
    </row>
    <row r="9" spans="1:2" ht="19.5" customHeight="1">
      <c r="A9" s="225"/>
      <c r="B9" s="228"/>
    </row>
    <row r="10" spans="1:2" ht="19.5" customHeight="1">
      <c r="A10" s="225"/>
      <c r="B10" s="228"/>
    </row>
    <row r="11" spans="1:2" ht="19.5" customHeight="1">
      <c r="A11" s="225"/>
      <c r="B11" s="228"/>
    </row>
    <row r="12" spans="1:2" ht="19.5" customHeight="1">
      <c r="A12" s="225"/>
      <c r="B12" s="228"/>
    </row>
    <row r="13" spans="1:2" ht="19.5" customHeight="1">
      <c r="A13" s="225"/>
      <c r="B13" s="228"/>
    </row>
    <row r="14" spans="1:2" ht="19.5" customHeight="1">
      <c r="A14" s="225"/>
      <c r="B14" s="228"/>
    </row>
    <row r="15" spans="1:2" ht="19.5" customHeight="1">
      <c r="A15" s="225"/>
      <c r="B15" s="228"/>
    </row>
    <row r="16" spans="1:2" ht="19.5" customHeight="1">
      <c r="A16" s="225"/>
      <c r="B16" s="228"/>
    </row>
    <row r="17" spans="1:2" ht="19.5" customHeight="1">
      <c r="A17" s="225"/>
      <c r="B17" s="228"/>
    </row>
    <row r="18" spans="1:2" ht="19.5" customHeight="1">
      <c r="A18" s="225"/>
      <c r="B18" s="228"/>
    </row>
    <row r="19" spans="1:2" ht="19.5" customHeight="1">
      <c r="A19" s="225"/>
      <c r="B19" s="228"/>
    </row>
    <row r="20" spans="1:2" ht="19.5" customHeight="1">
      <c r="A20" s="225"/>
      <c r="B20" s="228"/>
    </row>
    <row r="21" spans="1:2" ht="19.5" customHeight="1">
      <c r="A21" s="225"/>
      <c r="B21" s="228"/>
    </row>
    <row r="22" spans="1:2" ht="19.5" customHeight="1">
      <c r="A22" s="225"/>
      <c r="B22" s="228"/>
    </row>
    <row r="23" spans="1:2" ht="19.5" customHeight="1">
      <c r="A23" s="225"/>
      <c r="B23" s="228"/>
    </row>
    <row r="24" spans="1:2" ht="19.5" customHeight="1">
      <c r="A24" s="225"/>
      <c r="B24" s="228"/>
    </row>
    <row r="25" spans="1:2" ht="19.5" customHeight="1">
      <c r="A25" s="225"/>
      <c r="B25" s="228"/>
    </row>
    <row r="26" spans="1:2" ht="19.5" customHeight="1">
      <c r="A26" s="225"/>
      <c r="B26" s="228"/>
    </row>
    <row r="27" spans="1:2" ht="19.5" customHeight="1">
      <c r="A27" s="225"/>
      <c r="B27" s="228"/>
    </row>
    <row r="28" spans="1:2" ht="19.5" customHeight="1">
      <c r="A28" s="226"/>
      <c r="B28" s="229"/>
    </row>
  </sheetData>
  <sheetProtection algorithmName="SHA-512" hashValue="7jhUs/W6Z8L8+MBX28UYMa7RdnzEAGeeXbuWPX2u3cnxxH6qUeXVn0x+AC8litS8FCTQLwc1RXOaWY4N9Le1GQ==" saltValue="JsdZsnwGhgADyWTxnZdccg==" spinCount="100000" sheet="1" objects="1" scenarios="1"/>
  <mergeCells count="2">
    <mergeCell ref="A5:A28"/>
    <mergeCell ref="B5:B28"/>
  </mergeCells>
  <phoneticPr fontId="18"/>
  <hyperlinks>
    <hyperlink ref="B3" r:id="rId1" xr:uid="{98E9F2AD-F73B-44F9-941C-3D12769B734E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製品型番リスト (業務用ヒートポンプ給湯器)</vt:lpstr>
      <vt:lpstr>プルダウン</vt:lpstr>
      <vt:lpstr>基準値</vt:lpstr>
      <vt:lpstr>登録申請メールテンプレート</vt:lpstr>
      <vt:lpstr>基準値!Print_Area</vt:lpstr>
      <vt:lpstr>'製品型番リスト (業務用ヒートポンプ給湯器)'!Print_Area</vt:lpstr>
      <vt:lpstr>登録申請メールテンプレート!Print_Area</vt:lpstr>
      <vt:lpstr>入力例!Print_Area</vt:lpstr>
      <vt:lpstr>'製品型番リスト (業務用ヒートポンプ給湯器)'!Print_Titles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2021-03-23T04:53:12Z</dcterms:modified>
</cp:coreProperties>
</file>