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updateLinks="never"/>
  <workbookProtection workbookPassword="A6C9" lockStructure="1"/>
  <bookViews>
    <workbookView xWindow="13200" yWindow="60" windowWidth="14760" windowHeight="13140" tabRatio="863"/>
  </bookViews>
  <sheets>
    <sheet name="既存設備" sheetId="64" r:id="rId1"/>
    <sheet name="導入予定設備" sheetId="65" r:id="rId2"/>
    <sheet name="〈炉〉マスタ" sheetId="63" state="hidden" r:id="rId3"/>
    <sheet name="既設器具消費電力テーブル" sheetId="58" state="hidden" r:id="rId4"/>
  </sheets>
  <externalReferences>
    <externalReference r:id="rId5"/>
    <externalReference r:id="rId6"/>
    <externalReference r:id="rId7"/>
  </externalReferences>
  <definedNames>
    <definedName name="_xlnm._FilterDatabase" localSheetId="3" hidden="1">既設器具消費電力テーブル!$V$16:$Z$148</definedName>
    <definedName name="◆蛍光灯種類" localSheetId="1">既設器具消費電力テーブル!#REF!</definedName>
    <definedName name="◆蛍光灯種類">既設器具消費電力テーブル!#REF!</definedName>
    <definedName name="AAA">[1]既設器具消費電力テーブル!$T$5:$T$7</definedName>
    <definedName name="BBBB" localSheetId="1">[1]既設器具消費電力テーブル!#REF!</definedName>
    <definedName name="BBBB">[1]既設器具消費電力テーブル!#REF!</definedName>
    <definedName name="CCCC" localSheetId="1">[1]既設器具消費電力テーブル!#REF!</definedName>
    <definedName name="CCCC">[1]既設器具消費電力テーブル!#REF!</definedName>
    <definedName name="COP" localSheetId="1">#REF!</definedName>
    <definedName name="COP">#REF!</definedName>
    <definedName name="Copy8" localSheetId="1">#REF!</definedName>
    <definedName name="Copy8">#REF!</definedName>
    <definedName name="CP">[2]分析条件!$E$8:$S$8</definedName>
    <definedName name="DDDD">[1]既設器具消費電力テーブル!$I$5:$I$12</definedName>
    <definedName name="F" localSheetId="1">[1]既設器具消費電力テーブル!#REF!</definedName>
    <definedName name="F">[1]既設器具消費電力テーブル!#REF!</definedName>
    <definedName name="HID" localSheetId="1">既設器具消費電力テーブル!#REF!</definedName>
    <definedName name="HID">既設器具消費電力テーブル!#REF!</definedName>
    <definedName name="HIDランプ">既設器具消費電力テーブル!$N$6:$N$42</definedName>
    <definedName name="LED" localSheetId="1">既設器具消費電力テーブル!#REF!</definedName>
    <definedName name="LED">既設器具消費電力テーブル!#REF!</definedName>
    <definedName name="_xlnm.Print_Area" localSheetId="0">既存設備!$A$1:$AH$45</definedName>
    <definedName name="_xlnm.Print_Area" localSheetId="1">導入予定設備!$A$1:$AH$44</definedName>
    <definedName name="_xlnm.Print_Titles" localSheetId="0">既存設備!$2:$28</definedName>
    <definedName name="_xlnm.Print_Titles" localSheetId="1">導入予定設備!$4:$23</definedName>
    <definedName name="カタログ値" localSheetId="1">#REF!</definedName>
    <definedName name="カタログ値">#REF!</definedName>
    <definedName name="クリプトン電球">既設器具消費電力テーブル!$P$6:$P$8</definedName>
    <definedName name="コンパクト蛍光ランプ">既設器具消費電力テーブル!$M$6:$M$44</definedName>
    <definedName name="ハロゲン電球_JD110V">既設器具消費電力テーブル!$R$6:$R$13</definedName>
    <definedName name="安定器種類">既設器具消費電力テーブル!$T$5:$T$7</definedName>
    <definedName name="円形蛍光ランプ">既設器具消費電力テーブル!$L$6:$L$9</definedName>
    <definedName name="器具の種類" localSheetId="1">既設器具消費電力テーブル!#REF!</definedName>
    <definedName name="器具の種類">既設器具消費電力テーブル!#REF!</definedName>
    <definedName name="蛍光灯" localSheetId="1">既設器具消費電力テーブル!#REF!</definedName>
    <definedName name="蛍光灯">既設器具消費電力テーブル!#REF!</definedName>
    <definedName name="使用ランプ">既設器具消費電力テーブル!$I$5:$I$12</definedName>
    <definedName name="性能区分">既設器具消費電力テーブル!$C$6:$C$20</definedName>
    <definedName name="直管蛍光ランプ">既設器具消費電力テーブル!$K$6:$K$48</definedName>
    <definedName name="電球形蛍光ランプ">既設器具消費電力テーブル!$O$6:$O$8</definedName>
    <definedName name="白熱電球">既設器具消費電力テーブル!$Q$6:$Q$8</definedName>
    <definedName name="白熱灯" localSheetId="1">既設器具消費電力テーブル!#REF!</definedName>
    <definedName name="白熱灯">既設器具消費電力テーブル!#REF!</definedName>
    <definedName name="分類">[3]masta!$B$2:'[3]masta'!$B$5</definedName>
  </definedNames>
  <calcPr calcId="145621"/>
</workbook>
</file>

<file path=xl/calcChain.xml><?xml version="1.0" encoding="utf-8"?>
<calcChain xmlns="http://schemas.openxmlformats.org/spreadsheetml/2006/main">
  <c r="N44" i="64" l="1"/>
  <c r="S44" i="64"/>
  <c r="P24" i="64" l="1"/>
  <c r="I20" i="64" l="1"/>
  <c r="N31" i="64" l="1"/>
  <c r="I25" i="64"/>
  <c r="S32" i="64" l="1"/>
  <c r="S33" i="64" l="1"/>
  <c r="S43" i="64" l="1"/>
  <c r="S42" i="64"/>
  <c r="S41" i="64"/>
  <c r="S40" i="64"/>
  <c r="S39" i="64"/>
  <c r="S38" i="64"/>
  <c r="S37" i="64"/>
  <c r="S36" i="64"/>
  <c r="S35" i="64"/>
  <c r="S34" i="64"/>
  <c r="N28" i="65" l="1"/>
  <c r="B27" i="65"/>
  <c r="P20" i="65"/>
  <c r="I20" i="65"/>
  <c r="P19" i="65"/>
  <c r="I19" i="65"/>
  <c r="P26" i="64" l="1"/>
  <c r="S31" i="64" l="1"/>
  <c r="B30" i="64"/>
  <c r="G32" i="64" s="1"/>
  <c r="P25" i="64"/>
  <c r="I19" i="64"/>
  <c r="P20" i="64"/>
  <c r="P19" i="64"/>
  <c r="G33" i="64" l="1"/>
  <c r="G30" i="65" s="1"/>
  <c r="G38" i="64"/>
  <c r="G35" i="65" s="1"/>
  <c r="G36" i="64"/>
  <c r="G33" i="65" s="1"/>
  <c r="G37" i="64"/>
  <c r="G34" i="65" s="1"/>
  <c r="G42" i="64"/>
  <c r="G39" i="65" s="1"/>
  <c r="G40" i="64"/>
  <c r="G37" i="65" s="1"/>
  <c r="G41" i="64"/>
  <c r="G35" i="64"/>
  <c r="G32" i="65" s="1"/>
  <c r="G43" i="64"/>
  <c r="G40" i="65" s="1"/>
  <c r="G34" i="64"/>
  <c r="G31" i="65" s="1"/>
  <c r="G39" i="64"/>
  <c r="G36" i="65" s="1"/>
  <c r="G38" i="65" l="1"/>
  <c r="N38" i="65" s="1"/>
  <c r="G29" i="65"/>
  <c r="N29" i="65" s="1"/>
  <c r="N32" i="65"/>
  <c r="N34" i="65"/>
  <c r="N36" i="65"/>
  <c r="N33" i="65"/>
  <c r="N31" i="65"/>
  <c r="N37" i="65"/>
  <c r="N35" i="65"/>
  <c r="N40" i="65"/>
  <c r="N39" i="65"/>
  <c r="N30" i="65"/>
  <c r="O7" i="63"/>
  <c r="O8" i="63"/>
  <c r="O9" i="63"/>
  <c r="O10" i="63"/>
  <c r="O11" i="63"/>
  <c r="O12" i="63"/>
  <c r="O13" i="63"/>
  <c r="O14" i="63"/>
  <c r="O15" i="63"/>
  <c r="O16" i="63"/>
  <c r="O17" i="63"/>
  <c r="O18" i="63"/>
  <c r="O19" i="63"/>
  <c r="O6" i="63"/>
  <c r="N41" i="65" l="1"/>
  <c r="G41" i="65"/>
  <c r="I26" i="64"/>
  <c r="I23" i="65" s="1"/>
  <c r="G44" i="64" l="1"/>
  <c r="Y148" i="58" l="1"/>
  <c r="Y147" i="58"/>
  <c r="Y146" i="58"/>
  <c r="Y145" i="58"/>
  <c r="Y144" i="58"/>
  <c r="Y143" i="58"/>
  <c r="Y142" i="58"/>
  <c r="Y141" i="58"/>
  <c r="Y140" i="58"/>
  <c r="Y139" i="58"/>
  <c r="Y138" i="58"/>
  <c r="Y137" i="58"/>
  <c r="Y136" i="58"/>
  <c r="Y135" i="58"/>
  <c r="Y134" i="58"/>
  <c r="Y133" i="58"/>
  <c r="Y132" i="58"/>
  <c r="Y131" i="58"/>
  <c r="Y130" i="58"/>
  <c r="Y129" i="58"/>
  <c r="Y128" i="58"/>
  <c r="Y127" i="58"/>
  <c r="Y126" i="58"/>
  <c r="Y125" i="58"/>
  <c r="Y124" i="58"/>
  <c r="Y123" i="58"/>
  <c r="Y122" i="58"/>
  <c r="Y121" i="58"/>
  <c r="Y120" i="58"/>
  <c r="Y119" i="58"/>
  <c r="Y118" i="58"/>
  <c r="Y117" i="58"/>
  <c r="Y116" i="58"/>
  <c r="Y115" i="58"/>
  <c r="Y114" i="58"/>
  <c r="Y113" i="58"/>
  <c r="Y112" i="58"/>
  <c r="Y111" i="58"/>
  <c r="Y110" i="58"/>
  <c r="Y109" i="58"/>
  <c r="Y108" i="58"/>
  <c r="Y107" i="58"/>
  <c r="Y106" i="58"/>
  <c r="Y105" i="58"/>
  <c r="Y104" i="58"/>
  <c r="Y103" i="58"/>
  <c r="Y102" i="58"/>
  <c r="Y101" i="58"/>
  <c r="Y100" i="58"/>
  <c r="Y99" i="58"/>
  <c r="Y98" i="58"/>
  <c r="Y97" i="58"/>
  <c r="Y96" i="58"/>
  <c r="Y95" i="58"/>
  <c r="Y94" i="58"/>
  <c r="Y93" i="58"/>
  <c r="Y92" i="58"/>
  <c r="Y91" i="58"/>
  <c r="Y90" i="58"/>
  <c r="Y89" i="58"/>
  <c r="Y88" i="58"/>
  <c r="Y87" i="58"/>
  <c r="Y86" i="58"/>
  <c r="Y85" i="58"/>
  <c r="Y84" i="58"/>
  <c r="Y83" i="58"/>
  <c r="Y82" i="58"/>
  <c r="Y81" i="58"/>
  <c r="Y80" i="58"/>
  <c r="Y79" i="58"/>
  <c r="Y78" i="58"/>
  <c r="Y77" i="58"/>
  <c r="Y76" i="58"/>
  <c r="Y75" i="58"/>
  <c r="Y74" i="58"/>
  <c r="Y73" i="58"/>
  <c r="Y72" i="58"/>
  <c r="Y71" i="58"/>
  <c r="Y70" i="58"/>
  <c r="Y69" i="58"/>
  <c r="Y68" i="58"/>
  <c r="Y67" i="58"/>
  <c r="Y66" i="58"/>
  <c r="Y65" i="58"/>
  <c r="Y64" i="58"/>
  <c r="Y63" i="58"/>
  <c r="Y62" i="58"/>
  <c r="Y61" i="58"/>
  <c r="Y60" i="58"/>
  <c r="Y59" i="58"/>
  <c r="Y58" i="58"/>
  <c r="Y57" i="58"/>
  <c r="Y56" i="58"/>
  <c r="Y55" i="58"/>
  <c r="Y54" i="58"/>
  <c r="Y53" i="58"/>
  <c r="Y52" i="58"/>
  <c r="Y51" i="58"/>
  <c r="Y50" i="58"/>
  <c r="Y49" i="58"/>
  <c r="Y48" i="58"/>
  <c r="Y47" i="58"/>
  <c r="Y46" i="58"/>
  <c r="Y45" i="58"/>
  <c r="Y44" i="58"/>
  <c r="Y43" i="58"/>
  <c r="Y42" i="58"/>
  <c r="Y41" i="58"/>
  <c r="Y40" i="58"/>
  <c r="Y39" i="58"/>
  <c r="Y38" i="58"/>
  <c r="Y37" i="58"/>
  <c r="Y36" i="58"/>
  <c r="Y35" i="58"/>
  <c r="Y34" i="58"/>
  <c r="Y33" i="58"/>
  <c r="Y32" i="58"/>
  <c r="Y31" i="58"/>
  <c r="Y30" i="58"/>
  <c r="Y29" i="58"/>
  <c r="Y28" i="58"/>
  <c r="Y27" i="58"/>
  <c r="Y26" i="58"/>
  <c r="Y25" i="58"/>
  <c r="Y24" i="58"/>
  <c r="Y23" i="58"/>
  <c r="Y22" i="58"/>
  <c r="Y21" i="58"/>
  <c r="Y20" i="58"/>
  <c r="Y19" i="58"/>
  <c r="Y18" i="58"/>
  <c r="Y17" i="58"/>
  <c r="Y13" i="58"/>
  <c r="Y12" i="58"/>
  <c r="Y11" i="58"/>
  <c r="Y10" i="58"/>
  <c r="Y9" i="58"/>
  <c r="Y8" i="58"/>
  <c r="Y7" i="58"/>
  <c r="Y6" i="58"/>
</calcChain>
</file>

<file path=xl/comments1.xml><?xml version="1.0" encoding="utf-8"?>
<comments xmlns="http://schemas.openxmlformats.org/spreadsheetml/2006/main">
  <authors>
    <author>作成者</author>
  </authors>
  <commentList>
    <comment ref="P17" authorId="0">
      <text>
        <r>
          <rPr>
            <b/>
            <sz val="9"/>
            <color indexed="81"/>
            <rFont val="ＭＳ Ｐゴシック"/>
            <family val="3"/>
            <charset val="128"/>
          </rPr>
          <t>t/h　or　t/ch　を選択可</t>
        </r>
      </text>
    </comment>
    <comment ref="P23" authorId="0">
      <text>
        <r>
          <rPr>
            <b/>
            <sz val="9"/>
            <color indexed="81"/>
            <rFont val="Meiryo UI"/>
            <family val="3"/>
            <charset val="128"/>
          </rPr>
          <t>任意の単位生産量、単位（手入力）を入力。
※/ch、/ロット、/ケース等</t>
        </r>
      </text>
    </comment>
    <comment ref="N30" authorId="0">
      <text>
        <r>
          <rPr>
            <b/>
            <sz val="9"/>
            <color indexed="81"/>
            <rFont val="Meiryo UI"/>
            <family val="3"/>
            <charset val="128"/>
          </rPr>
          <t>月別の生産量を入力。
※単位は、入力した『実測期間生産量』と一致とする。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P17" authorId="0">
      <text>
        <r>
          <rPr>
            <b/>
            <sz val="9"/>
            <color indexed="81"/>
            <rFont val="ＭＳ Ｐゴシック"/>
            <family val="3"/>
            <charset val="128"/>
          </rPr>
          <t>t/h　or　t/ch　を選択可</t>
        </r>
      </text>
    </comment>
    <comment ref="I23" authorId="0">
      <text>
        <r>
          <rPr>
            <b/>
            <sz val="9"/>
            <color indexed="81"/>
            <rFont val="ＭＳ Ｐゴシック"/>
            <family val="3"/>
            <charset val="128"/>
          </rPr>
          <t>既存で入力した生産量と同じ生産量</t>
        </r>
      </text>
    </comment>
  </commentList>
</comments>
</file>

<file path=xl/sharedStrings.xml><?xml version="1.0" encoding="utf-8"?>
<sst xmlns="http://schemas.openxmlformats.org/spreadsheetml/2006/main" count="797" uniqueCount="322">
  <si>
    <t>合計</t>
    <rPh sb="0" eb="2">
      <t>ゴウケイ</t>
    </rPh>
    <phoneticPr fontId="10"/>
  </si>
  <si>
    <t>■設備情報</t>
    <rPh sb="1" eb="3">
      <t>セツビ</t>
    </rPh>
    <rPh sb="3" eb="5">
      <t>ジョウホウ</t>
    </rPh>
    <phoneticPr fontId="10"/>
  </si>
  <si>
    <t>製品名</t>
    <rPh sb="0" eb="3">
      <t>セイヒンメイ</t>
    </rPh>
    <phoneticPr fontId="10"/>
  </si>
  <si>
    <t>月</t>
    <rPh sb="0" eb="1">
      <t>ツキ</t>
    </rPh>
    <phoneticPr fontId="10"/>
  </si>
  <si>
    <t>直管蛍光ランプ</t>
    <rPh sb="0" eb="1">
      <t>チョク</t>
    </rPh>
    <rPh sb="1" eb="2">
      <t>カン</t>
    </rPh>
    <rPh sb="2" eb="4">
      <t>ケイコウ</t>
    </rPh>
    <phoneticPr fontId="17"/>
  </si>
  <si>
    <t>FHF16形　1灯用</t>
    <rPh sb="8" eb="10">
      <t>トウヨウ</t>
    </rPh>
    <phoneticPr fontId="17"/>
  </si>
  <si>
    <t>高出力</t>
    <rPh sb="0" eb="3">
      <t>コウシュツリョク</t>
    </rPh>
    <phoneticPr fontId="17"/>
  </si>
  <si>
    <t>エネルギー使用量</t>
  </si>
  <si>
    <t>２－６　省エネルギー効果計算書（設備毎）_更新'!J13</t>
    <phoneticPr fontId="17"/>
  </si>
  <si>
    <t>２－６　省エネルギー効果計算書（設備毎）_既存'!J18</t>
    <phoneticPr fontId="17"/>
  </si>
  <si>
    <t>２－６　省エネルギー効果計算書（設備毎）_既存'!J19</t>
    <rPh sb="4" eb="5">
      <t>ショウ</t>
    </rPh>
    <rPh sb="10" eb="12">
      <t>コウカ</t>
    </rPh>
    <rPh sb="12" eb="15">
      <t>ケイサンショ</t>
    </rPh>
    <rPh sb="16" eb="18">
      <t>セツビ</t>
    </rPh>
    <rPh sb="18" eb="19">
      <t>ゴト</t>
    </rPh>
    <rPh sb="21" eb="23">
      <t>キゾン</t>
    </rPh>
    <phoneticPr fontId="17"/>
  </si>
  <si>
    <t>２－６　省エネルギー効果計算書（設備毎）_既存'!X19</t>
    <phoneticPr fontId="17"/>
  </si>
  <si>
    <t>性能区分</t>
    <rPh sb="0" eb="2">
      <t>セイノウ</t>
    </rPh>
    <rPh sb="2" eb="4">
      <t>クブン</t>
    </rPh>
    <phoneticPr fontId="17"/>
  </si>
  <si>
    <t>使用ランプ</t>
    <rPh sb="0" eb="2">
      <t>シヨウ</t>
    </rPh>
    <phoneticPr fontId="17"/>
  </si>
  <si>
    <t>安定器出力</t>
    <rPh sb="0" eb="3">
      <t>アンテイキ</t>
    </rPh>
    <rPh sb="3" eb="5">
      <t>シュツリョク</t>
    </rPh>
    <phoneticPr fontId="17"/>
  </si>
  <si>
    <t>LEDダウンライト（埋込穴300mm以下）</t>
    <phoneticPr fontId="17"/>
  </si>
  <si>
    <t>光色</t>
    <rPh sb="0" eb="2">
      <t>コウショク</t>
    </rPh>
    <phoneticPr fontId="17"/>
  </si>
  <si>
    <t>検索値</t>
    <rPh sb="0" eb="2">
      <t>ケンサク</t>
    </rPh>
    <rPh sb="2" eb="3">
      <t>チ</t>
    </rPh>
    <phoneticPr fontId="17"/>
  </si>
  <si>
    <t>エネルギー消費効率</t>
    <rPh sb="5" eb="7">
      <t>ショウヒ</t>
    </rPh>
    <rPh sb="7" eb="9">
      <t>コウリツ</t>
    </rPh>
    <phoneticPr fontId="17"/>
  </si>
  <si>
    <t>演色性</t>
    <rPh sb="0" eb="1">
      <t>エン</t>
    </rPh>
    <rPh sb="1" eb="2">
      <t>ショク</t>
    </rPh>
    <rPh sb="2" eb="3">
      <t>セイ</t>
    </rPh>
    <phoneticPr fontId="17"/>
  </si>
  <si>
    <t>円形蛍光ランプ</t>
    <rPh sb="0" eb="2">
      <t>エンケイ</t>
    </rPh>
    <rPh sb="2" eb="4">
      <t>ケイコウ</t>
    </rPh>
    <phoneticPr fontId="17"/>
  </si>
  <si>
    <t>コンパクト蛍光ランプ</t>
    <rPh sb="5" eb="7">
      <t>ケイコウ</t>
    </rPh>
    <phoneticPr fontId="17"/>
  </si>
  <si>
    <t>HIDランプ</t>
    <phoneticPr fontId="17"/>
  </si>
  <si>
    <t>電球形蛍光ランプ</t>
    <rPh sb="0" eb="2">
      <t>デンキュウ</t>
    </rPh>
    <rPh sb="2" eb="3">
      <t>ガタ</t>
    </rPh>
    <rPh sb="3" eb="5">
      <t>ケイコウ</t>
    </rPh>
    <phoneticPr fontId="17"/>
  </si>
  <si>
    <t>クリプトン電球</t>
    <rPh sb="5" eb="7">
      <t>デンキュウ</t>
    </rPh>
    <phoneticPr fontId="17"/>
  </si>
  <si>
    <t>白熱電球</t>
    <rPh sb="0" eb="2">
      <t>ハクネツ</t>
    </rPh>
    <rPh sb="2" eb="4">
      <t>デンキュウ</t>
    </rPh>
    <phoneticPr fontId="17"/>
  </si>
  <si>
    <t>ハロゲン電球_JD110V</t>
    <rPh sb="4" eb="6">
      <t>デンキュウ</t>
    </rPh>
    <phoneticPr fontId="17"/>
  </si>
  <si>
    <t>定格出力</t>
    <rPh sb="0" eb="2">
      <t>テイカク</t>
    </rPh>
    <rPh sb="2" eb="4">
      <t>シュツリョク</t>
    </rPh>
    <phoneticPr fontId="17"/>
  </si>
  <si>
    <t>種類・灯数</t>
    <rPh sb="0" eb="2">
      <t>シュルイ</t>
    </rPh>
    <rPh sb="3" eb="4">
      <t>トウ</t>
    </rPh>
    <rPh sb="4" eb="5">
      <t>スウ</t>
    </rPh>
    <phoneticPr fontId="17"/>
  </si>
  <si>
    <t>安定器種類</t>
    <rPh sb="0" eb="3">
      <t>アンテイキ</t>
    </rPh>
    <rPh sb="3" eb="5">
      <t>シュルイ</t>
    </rPh>
    <phoneticPr fontId="17"/>
  </si>
  <si>
    <t>消費電力案</t>
    <rPh sb="0" eb="2">
      <t>ショウヒ</t>
    </rPh>
    <rPh sb="2" eb="4">
      <t>デンリョク</t>
    </rPh>
    <rPh sb="4" eb="5">
      <t>アン</t>
    </rPh>
    <phoneticPr fontId="17"/>
  </si>
  <si>
    <t>LED高天井用器具（定格光束 12,000lm以上）</t>
    <phoneticPr fontId="17"/>
  </si>
  <si>
    <t>昼光色</t>
  </si>
  <si>
    <t>LEDダウンライト（埋込穴300mm以下）昼光色</t>
  </si>
  <si>
    <t>FCL20形　1灯用</t>
    <rPh sb="5" eb="6">
      <t>カタ</t>
    </rPh>
    <phoneticPr fontId="17"/>
  </si>
  <si>
    <t>FDL13形　1灯用</t>
    <rPh sb="5" eb="6">
      <t>カタ</t>
    </rPh>
    <phoneticPr fontId="17"/>
  </si>
  <si>
    <t>高圧水銀ランプ 40形</t>
    <rPh sb="0" eb="2">
      <t>コウアツ</t>
    </rPh>
    <rPh sb="2" eb="4">
      <t>スイギン</t>
    </rPh>
    <rPh sb="10" eb="11">
      <t>カタ</t>
    </rPh>
    <phoneticPr fontId="17"/>
  </si>
  <si>
    <t>EFA10・EFD10形</t>
    <rPh sb="11" eb="12">
      <t>カタ</t>
    </rPh>
    <phoneticPr fontId="17"/>
  </si>
  <si>
    <t>40形</t>
    <rPh sb="2" eb="3">
      <t>カタ</t>
    </rPh>
    <phoneticPr fontId="17"/>
  </si>
  <si>
    <t>60W</t>
    <phoneticPr fontId="17"/>
  </si>
  <si>
    <t>その他LED照明器具</t>
    <rPh sb="2" eb="3">
      <t>タ</t>
    </rPh>
    <phoneticPr fontId="17"/>
  </si>
  <si>
    <t>昼白色</t>
  </si>
  <si>
    <t>LEDダウンライト（埋込穴300mm以下）昼白色</t>
  </si>
  <si>
    <t>FHF16形　2灯用</t>
    <rPh sb="8" eb="10">
      <t>トウヨウ</t>
    </rPh>
    <phoneticPr fontId="17"/>
  </si>
  <si>
    <t>FCL30形　1灯用</t>
    <rPh sb="5" eb="6">
      <t>カタ</t>
    </rPh>
    <phoneticPr fontId="17"/>
  </si>
  <si>
    <t>FDL18形　1灯用</t>
    <rPh sb="5" eb="6">
      <t>カタ</t>
    </rPh>
    <phoneticPr fontId="17"/>
  </si>
  <si>
    <t>高圧水銀ランプ 80形</t>
    <phoneticPr fontId="17"/>
  </si>
  <si>
    <t>EFA15・EFD15形</t>
    <rPh sb="11" eb="12">
      <t>カタ</t>
    </rPh>
    <phoneticPr fontId="17"/>
  </si>
  <si>
    <t>60形</t>
    <rPh sb="2" eb="3">
      <t>カタ</t>
    </rPh>
    <phoneticPr fontId="17"/>
  </si>
  <si>
    <t>65W</t>
    <phoneticPr fontId="17"/>
  </si>
  <si>
    <t>不明</t>
    <rPh sb="0" eb="2">
      <t>フメイ</t>
    </rPh>
    <phoneticPr fontId="17"/>
  </si>
  <si>
    <t>LEDダウンライト（埋込穴300mm以下）</t>
    <phoneticPr fontId="17"/>
  </si>
  <si>
    <t>白　色</t>
  </si>
  <si>
    <t>LEDダウンライト（埋込穴300mm以下）白　色</t>
  </si>
  <si>
    <t>HIDランプ</t>
    <phoneticPr fontId="17"/>
  </si>
  <si>
    <t>FHF32形　1灯用</t>
    <rPh sb="8" eb="10">
      <t>トウヨウ</t>
    </rPh>
    <phoneticPr fontId="17"/>
  </si>
  <si>
    <t>FCL32形　1灯用</t>
    <rPh sb="5" eb="6">
      <t>カタ</t>
    </rPh>
    <phoneticPr fontId="17"/>
  </si>
  <si>
    <t>FDL27形　1灯用</t>
    <rPh sb="5" eb="6">
      <t>カタ</t>
    </rPh>
    <phoneticPr fontId="17"/>
  </si>
  <si>
    <t>高圧水銀ランプ 100形</t>
    <rPh sb="0" eb="2">
      <t>コウアツ</t>
    </rPh>
    <rPh sb="2" eb="4">
      <t>スイギン</t>
    </rPh>
    <rPh sb="11" eb="12">
      <t>カタ</t>
    </rPh>
    <phoneticPr fontId="17"/>
  </si>
  <si>
    <t>EFA25・EFD25形</t>
    <rPh sb="11" eb="12">
      <t>カタ</t>
    </rPh>
    <phoneticPr fontId="17"/>
  </si>
  <si>
    <t>100形</t>
    <rPh sb="3" eb="4">
      <t>カタ</t>
    </rPh>
    <phoneticPr fontId="17"/>
  </si>
  <si>
    <t>85W</t>
    <phoneticPr fontId="17"/>
  </si>
  <si>
    <t>温白色</t>
  </si>
  <si>
    <t>LEDダウンライト（埋込穴300mm以下）温白色</t>
  </si>
  <si>
    <t>FHF32形　2灯用</t>
    <rPh sb="8" eb="10">
      <t>トウヨウ</t>
    </rPh>
    <phoneticPr fontId="17"/>
  </si>
  <si>
    <t>FCL40形　1灯用</t>
    <rPh sb="5" eb="6">
      <t>カタ</t>
    </rPh>
    <phoneticPr fontId="17"/>
  </si>
  <si>
    <t>FPL13・FML13形　1灯用</t>
    <rPh sb="11" eb="12">
      <t>カタ</t>
    </rPh>
    <rPh sb="14" eb="16">
      <t>トウヨウ</t>
    </rPh>
    <phoneticPr fontId="17"/>
  </si>
  <si>
    <t>高圧水銀ランプ 200形</t>
    <rPh sb="0" eb="2">
      <t>コウアツ</t>
    </rPh>
    <rPh sb="2" eb="4">
      <t>スイギン</t>
    </rPh>
    <rPh sb="11" eb="12">
      <t>カタ</t>
    </rPh>
    <phoneticPr fontId="17"/>
  </si>
  <si>
    <t>90W</t>
  </si>
  <si>
    <t>電球色</t>
  </si>
  <si>
    <t>LEDダウンライト（埋込穴300mm以下）電球色</t>
  </si>
  <si>
    <t>FHF32形　3灯用</t>
    <rPh sb="8" eb="10">
      <t>トウヨウ</t>
    </rPh>
    <phoneticPr fontId="17"/>
  </si>
  <si>
    <t>FPL18・FML18形　1灯用</t>
    <rPh sb="11" eb="12">
      <t>カタ</t>
    </rPh>
    <phoneticPr fontId="17"/>
  </si>
  <si>
    <t>高圧水銀ランプ 250形</t>
    <rPh sb="0" eb="2">
      <t>コウアツ</t>
    </rPh>
    <rPh sb="2" eb="4">
      <t>スイギン</t>
    </rPh>
    <rPh sb="11" eb="12">
      <t>カタ</t>
    </rPh>
    <phoneticPr fontId="17"/>
  </si>
  <si>
    <t>130W</t>
  </si>
  <si>
    <t>LED高天井用器具（定格光束 12,000lm以上）昼光色</t>
  </si>
  <si>
    <t>FHF32形　4灯用</t>
    <rPh sb="8" eb="10">
      <t>トウヨウ</t>
    </rPh>
    <phoneticPr fontId="17"/>
  </si>
  <si>
    <t>FPL27形・FML27形 1灯用</t>
    <rPh sb="5" eb="6">
      <t>カタ</t>
    </rPh>
    <rPh sb="15" eb="17">
      <t>トウヨウ</t>
    </rPh>
    <phoneticPr fontId="17"/>
  </si>
  <si>
    <t>高圧水銀ランプ 300形</t>
    <rPh sb="0" eb="2">
      <t>コウアツ</t>
    </rPh>
    <rPh sb="2" eb="4">
      <t>スイギン</t>
    </rPh>
    <rPh sb="11" eb="12">
      <t>カタ</t>
    </rPh>
    <phoneticPr fontId="17"/>
  </si>
  <si>
    <t>200W</t>
    <phoneticPr fontId="17"/>
  </si>
  <si>
    <t>LED高天井用器具（定格光束 12,000lm以上）昼白色</t>
  </si>
  <si>
    <t>FHF32形　5灯用</t>
    <rPh sb="8" eb="10">
      <t>トウヨウ</t>
    </rPh>
    <phoneticPr fontId="17"/>
  </si>
  <si>
    <t>FPL36形・FML36形 1灯用</t>
    <rPh sb="5" eb="6">
      <t>カタ</t>
    </rPh>
    <rPh sb="15" eb="17">
      <t>トウヨウ</t>
    </rPh>
    <phoneticPr fontId="17"/>
  </si>
  <si>
    <t>高圧水銀ランプ 400形</t>
    <rPh sb="0" eb="2">
      <t>コウアツ</t>
    </rPh>
    <rPh sb="2" eb="4">
      <t>スイギン</t>
    </rPh>
    <rPh sb="11" eb="12">
      <t>カタ</t>
    </rPh>
    <phoneticPr fontId="17"/>
  </si>
  <si>
    <t>250W</t>
    <phoneticPr fontId="17"/>
  </si>
  <si>
    <t>LED高天井用器具（定格光束 12,000lm以上）白　色</t>
  </si>
  <si>
    <t>FHF32形　6灯用</t>
    <rPh sb="8" eb="10">
      <t>トウヨウ</t>
    </rPh>
    <phoneticPr fontId="17"/>
  </si>
  <si>
    <t>FPL36形・FML36形 2灯用</t>
    <rPh sb="5" eb="6">
      <t>カタ</t>
    </rPh>
    <rPh sb="15" eb="17">
      <t>トウヨウ</t>
    </rPh>
    <phoneticPr fontId="17"/>
  </si>
  <si>
    <t>高圧水銀ランプ 700形</t>
    <rPh sb="0" eb="2">
      <t>コウアツ</t>
    </rPh>
    <rPh sb="2" eb="4">
      <t>スイギン</t>
    </rPh>
    <rPh sb="11" eb="12">
      <t>カタ</t>
    </rPh>
    <phoneticPr fontId="17"/>
  </si>
  <si>
    <t>500W</t>
    <phoneticPr fontId="17"/>
  </si>
  <si>
    <t>LED高天井用器具（定格光束 12,000lm以上）</t>
    <phoneticPr fontId="17"/>
  </si>
  <si>
    <t>LED高天井用器具（定格光束 12,000lm以上）温白色</t>
  </si>
  <si>
    <t>FPL36形 3灯用</t>
    <rPh sb="5" eb="6">
      <t>カタ</t>
    </rPh>
    <rPh sb="8" eb="10">
      <t>トウヨウ</t>
    </rPh>
    <phoneticPr fontId="17"/>
  </si>
  <si>
    <t>高圧水銀ランプ 1000形</t>
    <rPh sb="0" eb="2">
      <t>コウアツ</t>
    </rPh>
    <rPh sb="2" eb="4">
      <t>スイギン</t>
    </rPh>
    <rPh sb="12" eb="13">
      <t>カタ</t>
    </rPh>
    <phoneticPr fontId="17"/>
  </si>
  <si>
    <t>LED高天井用器具（定格光束 12,000lm以上）電球色</t>
  </si>
  <si>
    <t>FPL36形 4灯用</t>
    <rPh sb="5" eb="6">
      <t>カタ</t>
    </rPh>
    <rPh sb="8" eb="10">
      <t>トウヨウ</t>
    </rPh>
    <phoneticPr fontId="17"/>
  </si>
  <si>
    <t>メタルハライドランプ 100形</t>
    <rPh sb="14" eb="15">
      <t>カタ</t>
    </rPh>
    <phoneticPr fontId="17"/>
  </si>
  <si>
    <t>定格出力　又は　不明</t>
    <rPh sb="0" eb="2">
      <t>テイカク</t>
    </rPh>
    <rPh sb="2" eb="4">
      <t>シュツリョク</t>
    </rPh>
    <rPh sb="5" eb="6">
      <t>マタ</t>
    </rPh>
    <rPh sb="8" eb="10">
      <t>フメイ</t>
    </rPh>
    <phoneticPr fontId="17"/>
  </si>
  <si>
    <t>その他LED照明器具昼光色</t>
  </si>
  <si>
    <t>FPL55形 3灯用</t>
    <rPh sb="5" eb="6">
      <t>カタ</t>
    </rPh>
    <rPh sb="8" eb="10">
      <t>トウヨウ</t>
    </rPh>
    <phoneticPr fontId="17"/>
  </si>
  <si>
    <t>メタルハライドランプ 200形</t>
    <rPh sb="14" eb="15">
      <t>カタ</t>
    </rPh>
    <phoneticPr fontId="17"/>
  </si>
  <si>
    <t>その他LED照明器具昼白色</t>
  </si>
  <si>
    <t>FPL55形 4灯用</t>
    <rPh sb="5" eb="6">
      <t>カタ</t>
    </rPh>
    <rPh sb="8" eb="10">
      <t>トウヨウ</t>
    </rPh>
    <phoneticPr fontId="17"/>
  </si>
  <si>
    <t>メタルハライドランプ 250形</t>
    <rPh sb="14" eb="15">
      <t>カタ</t>
    </rPh>
    <phoneticPr fontId="17"/>
  </si>
  <si>
    <t>その他LED照明器具白　色</t>
  </si>
  <si>
    <t>FHP23形 1灯用</t>
    <rPh sb="5" eb="6">
      <t>カタ</t>
    </rPh>
    <rPh sb="8" eb="10">
      <t>トウヨウ</t>
    </rPh>
    <phoneticPr fontId="17"/>
  </si>
  <si>
    <t>メタルハライドランプ 300形</t>
    <rPh sb="14" eb="15">
      <t>カタ</t>
    </rPh>
    <phoneticPr fontId="17"/>
  </si>
  <si>
    <t>その他LED照明器具温白色</t>
  </si>
  <si>
    <t>FHP23形 2灯用</t>
    <rPh sb="5" eb="6">
      <t>カタ</t>
    </rPh>
    <rPh sb="8" eb="10">
      <t>トウヨウ</t>
    </rPh>
    <phoneticPr fontId="17"/>
  </si>
  <si>
    <t>メタルハライドランプ 400形</t>
    <rPh sb="14" eb="15">
      <t>カタ</t>
    </rPh>
    <phoneticPr fontId="17"/>
  </si>
  <si>
    <t>その他LED照明器具電球色</t>
  </si>
  <si>
    <t>FHF63形　1灯用</t>
    <rPh sb="5" eb="6">
      <t>ガタ</t>
    </rPh>
    <rPh sb="8" eb="9">
      <t>トウ</t>
    </rPh>
    <rPh sb="9" eb="10">
      <t>ヨウ</t>
    </rPh>
    <phoneticPr fontId="17"/>
  </si>
  <si>
    <t>FHP32形 3灯用</t>
    <rPh sb="5" eb="6">
      <t>カタ</t>
    </rPh>
    <rPh sb="8" eb="10">
      <t>トウヨウ</t>
    </rPh>
    <phoneticPr fontId="17"/>
  </si>
  <si>
    <t>メタルハライドランプ 700形</t>
    <rPh sb="14" eb="15">
      <t>カタ</t>
    </rPh>
    <phoneticPr fontId="17"/>
  </si>
  <si>
    <t>FHF63形　2灯用</t>
    <rPh sb="5" eb="6">
      <t>ガタ</t>
    </rPh>
    <rPh sb="8" eb="9">
      <t>トウ</t>
    </rPh>
    <rPh sb="9" eb="10">
      <t>ヨウ</t>
    </rPh>
    <phoneticPr fontId="17"/>
  </si>
  <si>
    <t>FHP32形 4灯用</t>
    <rPh sb="5" eb="6">
      <t>カタ</t>
    </rPh>
    <rPh sb="8" eb="10">
      <t>トウヨウ</t>
    </rPh>
    <phoneticPr fontId="17"/>
  </si>
  <si>
    <t>メタルハライドランプ 1000形</t>
    <rPh sb="15" eb="16">
      <t>カタ</t>
    </rPh>
    <phoneticPr fontId="17"/>
  </si>
  <si>
    <t>FHF86形　1灯用</t>
    <rPh sb="8" eb="10">
      <t>トウヨウ</t>
    </rPh>
    <phoneticPr fontId="17"/>
  </si>
  <si>
    <t>セラミックメタルハライドランプ 150形</t>
    <rPh sb="19" eb="20">
      <t>カタ</t>
    </rPh>
    <phoneticPr fontId="17"/>
  </si>
  <si>
    <t>FHF86形　2灯用</t>
    <rPh sb="8" eb="10">
      <t>トウヨウ</t>
    </rPh>
    <phoneticPr fontId="17"/>
  </si>
  <si>
    <t>セラミックメタルハライドランプ 180形</t>
    <rPh sb="19" eb="20">
      <t>カタ</t>
    </rPh>
    <phoneticPr fontId="17"/>
  </si>
  <si>
    <t>FHF86形　3灯用</t>
    <rPh sb="5" eb="6">
      <t>カタ</t>
    </rPh>
    <rPh sb="8" eb="10">
      <t>トウヨウ</t>
    </rPh>
    <phoneticPr fontId="17"/>
  </si>
  <si>
    <t>FHP45形 3灯用</t>
    <rPh sb="5" eb="6">
      <t>カタ</t>
    </rPh>
    <rPh sb="8" eb="10">
      <t>トウヨウ</t>
    </rPh>
    <phoneticPr fontId="17"/>
  </si>
  <si>
    <t>セラミックメタルハライドランプ 190形</t>
    <rPh sb="19" eb="20">
      <t>カタ</t>
    </rPh>
    <phoneticPr fontId="17"/>
  </si>
  <si>
    <t>FL20・FLR20形 1灯用</t>
    <rPh sb="10" eb="11">
      <t>カタ</t>
    </rPh>
    <rPh sb="13" eb="15">
      <t>トウヨウ</t>
    </rPh>
    <phoneticPr fontId="17"/>
  </si>
  <si>
    <t>FHP45形 4灯用</t>
    <rPh sb="5" eb="6">
      <t>カタ</t>
    </rPh>
    <rPh sb="8" eb="10">
      <t>トウヨウ</t>
    </rPh>
    <phoneticPr fontId="17"/>
  </si>
  <si>
    <t>セラミックメタルハライドランプ 220形</t>
    <rPh sb="19" eb="20">
      <t>カタ</t>
    </rPh>
    <phoneticPr fontId="17"/>
  </si>
  <si>
    <t>FL20・FLR20形 2灯用</t>
    <rPh sb="10" eb="11">
      <t>カタ</t>
    </rPh>
    <rPh sb="13" eb="15">
      <t>トウヨウ</t>
    </rPh>
    <phoneticPr fontId="17"/>
  </si>
  <si>
    <t>FHP105形　1灯用</t>
    <rPh sb="9" eb="11">
      <t>トウヨウ</t>
    </rPh>
    <phoneticPr fontId="17"/>
  </si>
  <si>
    <t>セラミックメタルハライドランプ 230形</t>
    <rPh sb="19" eb="20">
      <t>カタ</t>
    </rPh>
    <phoneticPr fontId="17"/>
  </si>
  <si>
    <t>FL20・FLR20形 3灯用</t>
    <rPh sb="10" eb="11">
      <t>カタ</t>
    </rPh>
    <rPh sb="13" eb="15">
      <t>トウヨウ</t>
    </rPh>
    <phoneticPr fontId="17"/>
  </si>
  <si>
    <t>FHP105形　2灯用</t>
    <rPh sb="9" eb="11">
      <t>トウヨウ</t>
    </rPh>
    <phoneticPr fontId="17"/>
  </si>
  <si>
    <t>セラミックメタルハライドランプ 270形</t>
    <rPh sb="19" eb="20">
      <t>カタ</t>
    </rPh>
    <phoneticPr fontId="17"/>
  </si>
  <si>
    <t>FL20・FLR20形 4灯用</t>
    <rPh sb="10" eb="11">
      <t>カタ</t>
    </rPh>
    <rPh sb="13" eb="15">
      <t>トウヨウ</t>
    </rPh>
    <phoneticPr fontId="17"/>
  </si>
  <si>
    <t>FHT16形</t>
    <rPh sb="5" eb="6">
      <t>カタ</t>
    </rPh>
    <phoneticPr fontId="17"/>
  </si>
  <si>
    <t>セラミックメタルハライドランプ 290形</t>
    <rPh sb="19" eb="20">
      <t>カタ</t>
    </rPh>
    <phoneticPr fontId="17"/>
  </si>
  <si>
    <t>FL20・FLR20形 5灯用</t>
    <rPh sb="10" eb="11">
      <t>カタ</t>
    </rPh>
    <rPh sb="13" eb="15">
      <t>トウヨウ</t>
    </rPh>
    <phoneticPr fontId="17"/>
  </si>
  <si>
    <t>FHT24形 1灯用</t>
    <rPh sb="5" eb="6">
      <t>カタ</t>
    </rPh>
    <rPh sb="8" eb="10">
      <t>トウヨウ</t>
    </rPh>
    <phoneticPr fontId="17"/>
  </si>
  <si>
    <t>セラミックメタルハライドランプ 360形</t>
    <rPh sb="19" eb="20">
      <t>カタ</t>
    </rPh>
    <phoneticPr fontId="17"/>
  </si>
  <si>
    <t>FL20・FLR20形 6灯用</t>
    <rPh sb="10" eb="11">
      <t>カタ</t>
    </rPh>
    <rPh sb="13" eb="15">
      <t>トウヨウ</t>
    </rPh>
    <phoneticPr fontId="17"/>
  </si>
  <si>
    <t>FHT24形 2灯用</t>
    <rPh sb="5" eb="6">
      <t>カタ</t>
    </rPh>
    <rPh sb="8" eb="10">
      <t>トウヨウ</t>
    </rPh>
    <phoneticPr fontId="17"/>
  </si>
  <si>
    <t>セラミックメタルハライドランプ　35形</t>
    <rPh sb="18" eb="19">
      <t>カタ</t>
    </rPh>
    <phoneticPr fontId="17"/>
  </si>
  <si>
    <t>FL40形 1灯用</t>
    <rPh sb="4" eb="5">
      <t>カタ</t>
    </rPh>
    <rPh sb="7" eb="9">
      <t>トウヨウ</t>
    </rPh>
    <phoneticPr fontId="17"/>
  </si>
  <si>
    <t>FHT24形 3灯用</t>
    <rPh sb="5" eb="6">
      <t>カタ</t>
    </rPh>
    <rPh sb="8" eb="10">
      <t>トウヨウ</t>
    </rPh>
    <phoneticPr fontId="17"/>
  </si>
  <si>
    <t>セラミックメタルハライドランプ　70形</t>
    <rPh sb="18" eb="19">
      <t>カタ</t>
    </rPh>
    <phoneticPr fontId="17"/>
  </si>
  <si>
    <t>FL40形 2灯用</t>
    <rPh sb="4" eb="5">
      <t>カタ</t>
    </rPh>
    <rPh sb="7" eb="9">
      <t>トウヨウ</t>
    </rPh>
    <phoneticPr fontId="17"/>
  </si>
  <si>
    <t>FHT24形 4灯用</t>
    <rPh sb="5" eb="6">
      <t>カタ</t>
    </rPh>
    <rPh sb="8" eb="10">
      <t>トウヨウ</t>
    </rPh>
    <phoneticPr fontId="17"/>
  </si>
  <si>
    <t>セラミックメタルハライドランプ　100形</t>
    <rPh sb="19" eb="20">
      <t>カタ</t>
    </rPh>
    <phoneticPr fontId="17"/>
  </si>
  <si>
    <t>FL40形 3灯用</t>
    <rPh sb="4" eb="5">
      <t>カタ</t>
    </rPh>
    <rPh sb="7" eb="9">
      <t>トウヨウ</t>
    </rPh>
    <phoneticPr fontId="17"/>
  </si>
  <si>
    <t>FHT32形 1灯用</t>
    <rPh sb="5" eb="6">
      <t>カタ</t>
    </rPh>
    <rPh sb="8" eb="10">
      <t>トウヨウ</t>
    </rPh>
    <phoneticPr fontId="17"/>
  </si>
  <si>
    <t>セラミックメタルハライドランプ　150形</t>
    <rPh sb="19" eb="20">
      <t>カタ</t>
    </rPh>
    <phoneticPr fontId="17"/>
  </si>
  <si>
    <t>FL40形 4灯用</t>
    <rPh sb="4" eb="5">
      <t>カタ</t>
    </rPh>
    <rPh sb="7" eb="9">
      <t>トウヨウ</t>
    </rPh>
    <phoneticPr fontId="17"/>
  </si>
  <si>
    <t>FHT32形 2灯用</t>
    <rPh sb="5" eb="6">
      <t>カタ</t>
    </rPh>
    <rPh sb="8" eb="10">
      <t>トウヨウ</t>
    </rPh>
    <phoneticPr fontId="17"/>
  </si>
  <si>
    <t>高圧ナトリウムランプ 40形</t>
    <rPh sb="0" eb="2">
      <t>コウアツ</t>
    </rPh>
    <rPh sb="13" eb="14">
      <t>カタ</t>
    </rPh>
    <phoneticPr fontId="17"/>
  </si>
  <si>
    <t>磁気式安定器</t>
    <rPh sb="0" eb="3">
      <t>ジキシキ</t>
    </rPh>
    <rPh sb="3" eb="6">
      <t>アンテイキ</t>
    </rPh>
    <phoneticPr fontId="17"/>
  </si>
  <si>
    <t>FL40形 5灯用</t>
    <rPh sb="4" eb="5">
      <t>カタ</t>
    </rPh>
    <rPh sb="7" eb="9">
      <t>トウヨウ</t>
    </rPh>
    <phoneticPr fontId="17"/>
  </si>
  <si>
    <t>FHT32形 3灯用</t>
    <rPh sb="5" eb="6">
      <t>カタ</t>
    </rPh>
    <rPh sb="8" eb="10">
      <t>トウヨウ</t>
    </rPh>
    <phoneticPr fontId="17"/>
  </si>
  <si>
    <t>高圧ナトリウムランプ 75形</t>
    <rPh sb="0" eb="2">
      <t>コウアツ</t>
    </rPh>
    <rPh sb="13" eb="14">
      <t>カタ</t>
    </rPh>
    <phoneticPr fontId="17"/>
  </si>
  <si>
    <t>FL40形 6灯用</t>
    <rPh sb="4" eb="5">
      <t>カタ</t>
    </rPh>
    <rPh sb="7" eb="9">
      <t>トウヨウ</t>
    </rPh>
    <phoneticPr fontId="17"/>
  </si>
  <si>
    <t>FHT32形 4灯用</t>
    <rPh sb="5" eb="6">
      <t>カタ</t>
    </rPh>
    <rPh sb="8" eb="10">
      <t>トウヨウ</t>
    </rPh>
    <phoneticPr fontId="17"/>
  </si>
  <si>
    <t>高圧ナトリウムランプ 110形</t>
    <rPh sb="0" eb="2">
      <t>コウアツ</t>
    </rPh>
    <rPh sb="14" eb="15">
      <t>カタ</t>
    </rPh>
    <phoneticPr fontId="17"/>
  </si>
  <si>
    <t>FLR40形 1灯用</t>
    <rPh sb="5" eb="6">
      <t>カタ</t>
    </rPh>
    <rPh sb="8" eb="10">
      <t>トウヨウ</t>
    </rPh>
    <phoneticPr fontId="17"/>
  </si>
  <si>
    <t>FHT42形 1灯用</t>
    <rPh sb="5" eb="6">
      <t>カタ</t>
    </rPh>
    <rPh sb="8" eb="10">
      <t>トウヨウ</t>
    </rPh>
    <phoneticPr fontId="17"/>
  </si>
  <si>
    <t>高圧ナトリウムランプ 180形</t>
    <rPh sb="0" eb="2">
      <t>コウアツ</t>
    </rPh>
    <rPh sb="14" eb="15">
      <t>カタ</t>
    </rPh>
    <phoneticPr fontId="17"/>
  </si>
  <si>
    <t>FLR40形 2灯用</t>
    <rPh sb="5" eb="6">
      <t>カタ</t>
    </rPh>
    <rPh sb="8" eb="10">
      <t>トウヨウ</t>
    </rPh>
    <phoneticPr fontId="17"/>
  </si>
  <si>
    <t>FHT42形 2灯用</t>
    <rPh sb="5" eb="6">
      <t>カタ</t>
    </rPh>
    <rPh sb="8" eb="10">
      <t>トウヨウ</t>
    </rPh>
    <phoneticPr fontId="17"/>
  </si>
  <si>
    <t>高圧ナトリウムランプ 220形</t>
    <rPh sb="0" eb="2">
      <t>コウアツ</t>
    </rPh>
    <rPh sb="14" eb="15">
      <t>カタ</t>
    </rPh>
    <phoneticPr fontId="17"/>
  </si>
  <si>
    <t>FLR40形 3灯用</t>
    <rPh sb="5" eb="6">
      <t>カタ</t>
    </rPh>
    <rPh sb="8" eb="10">
      <t>トウヨウ</t>
    </rPh>
    <phoneticPr fontId="17"/>
  </si>
  <si>
    <t>FHT42形 3灯用</t>
    <rPh sb="5" eb="6">
      <t>カタ</t>
    </rPh>
    <rPh sb="8" eb="10">
      <t>トウヨウ</t>
    </rPh>
    <phoneticPr fontId="17"/>
  </si>
  <si>
    <t>高圧ナトリウムランプ 270形</t>
    <rPh sb="0" eb="2">
      <t>コウアツ</t>
    </rPh>
    <rPh sb="14" eb="15">
      <t>カタ</t>
    </rPh>
    <phoneticPr fontId="17"/>
  </si>
  <si>
    <t>FLR40形 4灯用</t>
    <rPh sb="5" eb="6">
      <t>カタ</t>
    </rPh>
    <rPh sb="8" eb="10">
      <t>トウヨウ</t>
    </rPh>
    <phoneticPr fontId="17"/>
  </si>
  <si>
    <t>FHT42形 4灯用</t>
    <rPh sb="5" eb="6">
      <t>カタ</t>
    </rPh>
    <rPh sb="8" eb="10">
      <t>トウヨウ</t>
    </rPh>
    <phoneticPr fontId="17"/>
  </si>
  <si>
    <t>高圧ナトリウムランプ 360形</t>
    <rPh sb="0" eb="2">
      <t>コウアツ</t>
    </rPh>
    <rPh sb="14" eb="15">
      <t>カタ</t>
    </rPh>
    <phoneticPr fontId="17"/>
  </si>
  <si>
    <t>FLR40形 5灯用</t>
    <rPh sb="5" eb="6">
      <t>カタ</t>
    </rPh>
    <rPh sb="8" eb="10">
      <t>トウヨウ</t>
    </rPh>
    <phoneticPr fontId="17"/>
  </si>
  <si>
    <t>FHT57形 1灯用</t>
    <rPh sb="5" eb="6">
      <t>カタ</t>
    </rPh>
    <rPh sb="8" eb="10">
      <t>トウヨウ</t>
    </rPh>
    <phoneticPr fontId="17"/>
  </si>
  <si>
    <t>高圧ナトリウムランプ 660形</t>
    <rPh sb="0" eb="2">
      <t>コウアツ</t>
    </rPh>
    <rPh sb="14" eb="15">
      <t>カタ</t>
    </rPh>
    <phoneticPr fontId="17"/>
  </si>
  <si>
    <t>FLR40形 6灯用</t>
    <rPh sb="5" eb="6">
      <t>カタ</t>
    </rPh>
    <rPh sb="8" eb="10">
      <t>トウヨウ</t>
    </rPh>
    <phoneticPr fontId="17"/>
  </si>
  <si>
    <t>FHT57形 2灯用</t>
    <rPh sb="5" eb="6">
      <t>カタ</t>
    </rPh>
    <rPh sb="8" eb="10">
      <t>トウヨウ</t>
    </rPh>
    <phoneticPr fontId="17"/>
  </si>
  <si>
    <t>高圧ナトリウムランプ 940形</t>
    <rPh sb="0" eb="2">
      <t>コウアツ</t>
    </rPh>
    <rPh sb="14" eb="15">
      <t>カタ</t>
    </rPh>
    <phoneticPr fontId="17"/>
  </si>
  <si>
    <t>FLR110形 1灯用</t>
    <rPh sb="6" eb="7">
      <t>カタ</t>
    </rPh>
    <rPh sb="9" eb="11">
      <t>トウヨウ</t>
    </rPh>
    <phoneticPr fontId="17"/>
  </si>
  <si>
    <t>FHT57形 3灯用</t>
    <rPh sb="5" eb="6">
      <t>カタ</t>
    </rPh>
    <rPh sb="8" eb="10">
      <t>トウヨウ</t>
    </rPh>
    <phoneticPr fontId="17"/>
  </si>
  <si>
    <t>FLR110形 2灯用</t>
    <rPh sb="6" eb="7">
      <t>カタ</t>
    </rPh>
    <rPh sb="9" eb="11">
      <t>トウヨウ</t>
    </rPh>
    <phoneticPr fontId="17"/>
  </si>
  <si>
    <t>FHT57形 4灯用</t>
    <rPh sb="5" eb="6">
      <t>カタ</t>
    </rPh>
    <rPh sb="8" eb="10">
      <t>トウヨウ</t>
    </rPh>
    <phoneticPr fontId="17"/>
  </si>
  <si>
    <t>FLR110形 3灯用</t>
    <rPh sb="6" eb="7">
      <t>カタ</t>
    </rPh>
    <rPh sb="9" eb="11">
      <t>トウヨウ</t>
    </rPh>
    <phoneticPr fontId="17"/>
  </si>
  <si>
    <t>電子安定器</t>
    <rPh sb="0" eb="2">
      <t>デンシ</t>
    </rPh>
    <rPh sb="2" eb="5">
      <t>アンテイキ</t>
    </rPh>
    <phoneticPr fontId="17"/>
  </si>
  <si>
    <t>省電力</t>
    <rPh sb="0" eb="3">
      <t>ショウデンリョク</t>
    </rPh>
    <phoneticPr fontId="17"/>
  </si>
  <si>
    <t>HIDランプ</t>
    <phoneticPr fontId="17"/>
  </si>
  <si>
    <t>高圧水銀ランプ 80形</t>
    <phoneticPr fontId="17"/>
  </si>
  <si>
    <t>60W</t>
    <phoneticPr fontId="17"/>
  </si>
  <si>
    <t>65W</t>
    <phoneticPr fontId="17"/>
  </si>
  <si>
    <t>85W</t>
    <phoneticPr fontId="17"/>
  </si>
  <si>
    <t>200W</t>
    <phoneticPr fontId="17"/>
  </si>
  <si>
    <t>250W</t>
    <phoneticPr fontId="17"/>
  </si>
  <si>
    <t>炉計算マスタ</t>
    <rPh sb="0" eb="1">
      <t>ロ</t>
    </rPh>
    <rPh sb="1" eb="3">
      <t>ケイサン</t>
    </rPh>
    <phoneticPr fontId="17"/>
  </si>
  <si>
    <t>エネルギー種別</t>
    <rPh sb="5" eb="7">
      <t>シュベツ</t>
    </rPh>
    <phoneticPr fontId="17"/>
  </si>
  <si>
    <t>○○株式会社</t>
    <rPh sb="2" eb="6">
      <t>カブシキガイシャ</t>
    </rPh>
    <phoneticPr fontId="17"/>
  </si>
  <si>
    <t>□□製作所</t>
    <rPh sb="2" eb="5">
      <t>セイサクジョ</t>
    </rPh>
    <phoneticPr fontId="17"/>
  </si>
  <si>
    <t>炉効率</t>
    <rPh sb="0" eb="2">
      <t>コウリツ</t>
    </rPh>
    <phoneticPr fontId="17"/>
  </si>
  <si>
    <t>◆処理量単位</t>
    <rPh sb="1" eb="3">
      <t>ショリ</t>
    </rPh>
    <rPh sb="3" eb="4">
      <t>リョウ</t>
    </rPh>
    <rPh sb="4" eb="6">
      <t>タンイ</t>
    </rPh>
    <phoneticPr fontId="10"/>
  </si>
  <si>
    <t>t/h</t>
    <phoneticPr fontId="10"/>
  </si>
  <si>
    <t>t/ch</t>
    <phoneticPr fontId="10"/>
  </si>
  <si>
    <t>MJ</t>
    <phoneticPr fontId="10"/>
  </si>
  <si>
    <t>必要熱量</t>
    <rPh sb="0" eb="2">
      <t>ヒツヨウ</t>
    </rPh>
    <rPh sb="2" eb="3">
      <t>ネツ</t>
    </rPh>
    <rPh sb="3" eb="4">
      <t>リョウ</t>
    </rPh>
    <phoneticPr fontId="10"/>
  </si>
  <si>
    <t>t/h</t>
  </si>
  <si>
    <t>生産量</t>
    <rPh sb="0" eb="2">
      <t>セイサン</t>
    </rPh>
    <rPh sb="2" eb="3">
      <t>リョウ</t>
    </rPh>
    <phoneticPr fontId="10"/>
  </si>
  <si>
    <t>実測期間
生産量</t>
    <rPh sb="0" eb="1">
      <t>ジッソク</t>
    </rPh>
    <rPh sb="1" eb="3">
      <t>キカン</t>
    </rPh>
    <rPh sb="5" eb="7">
      <t>セイサン</t>
    </rPh>
    <rPh sb="6" eb="7">
      <t>リョウ</t>
    </rPh>
    <phoneticPr fontId="17"/>
  </si>
  <si>
    <t>◆機器種別</t>
    <rPh sb="1" eb="3">
      <t>キキ</t>
    </rPh>
    <rPh sb="3" eb="5">
      <t>シュベツ</t>
    </rPh>
    <phoneticPr fontId="10"/>
  </si>
  <si>
    <t>◆基準</t>
    <rPh sb="1" eb="3">
      <t>キジュン</t>
    </rPh>
    <phoneticPr fontId="10"/>
  </si>
  <si>
    <t>連続式</t>
    <rPh sb="0" eb="2">
      <t>レンゾク</t>
    </rPh>
    <rPh sb="2" eb="3">
      <t>シキ</t>
    </rPh>
    <phoneticPr fontId="10"/>
  </si>
  <si>
    <t>バッチ式</t>
    <rPh sb="3" eb="4">
      <t>シキ</t>
    </rPh>
    <phoneticPr fontId="10"/>
  </si>
  <si>
    <t>検索用</t>
    <rPh sb="0" eb="3">
      <t>ケンサクヨウ</t>
    </rPh>
    <phoneticPr fontId="10"/>
  </si>
  <si>
    <t>40%以上</t>
    <rPh sb="3" eb="5">
      <t>イジョウ</t>
    </rPh>
    <phoneticPr fontId="10"/>
  </si>
  <si>
    <t>20%以上</t>
    <phoneticPr fontId="10"/>
  </si>
  <si>
    <t>40%以上</t>
    <phoneticPr fontId="10"/>
  </si>
  <si>
    <t>30%以上</t>
    <phoneticPr fontId="10"/>
  </si>
  <si>
    <t>60%以上</t>
    <phoneticPr fontId="10"/>
  </si>
  <si>
    <t>50%以上</t>
    <phoneticPr fontId="10"/>
  </si>
  <si>
    <t>45%以上</t>
    <phoneticPr fontId="10"/>
  </si>
  <si>
    <t>炉効率</t>
    <rPh sb="0" eb="1">
      <t>ロ</t>
    </rPh>
    <rPh sb="1" eb="3">
      <t>コウリツ</t>
    </rPh>
    <phoneticPr fontId="10"/>
  </si>
  <si>
    <t>年間生産量</t>
    <rPh sb="0" eb="2">
      <t>ネンカン</t>
    </rPh>
    <rPh sb="2" eb="4">
      <t>セイサン</t>
    </rPh>
    <rPh sb="4" eb="5">
      <t>リョウ</t>
    </rPh>
    <phoneticPr fontId="17"/>
  </si>
  <si>
    <t>単位生産量</t>
    <rPh sb="0" eb="2">
      <t>タンイ</t>
    </rPh>
    <rPh sb="2" eb="4">
      <t>セイサン</t>
    </rPh>
    <rPh sb="4" eb="5">
      <t>リョウ</t>
    </rPh>
    <phoneticPr fontId="10"/>
  </si>
  <si>
    <t>■生産量に関して単位が共通となる箇所</t>
    <rPh sb="1" eb="3">
      <t>セイサン</t>
    </rPh>
    <rPh sb="3" eb="4">
      <t>リョウ</t>
    </rPh>
    <rPh sb="5" eb="6">
      <t>カン</t>
    </rPh>
    <rPh sb="8" eb="10">
      <t>タンイ</t>
    </rPh>
    <rPh sb="11" eb="13">
      <t>キョウツウ</t>
    </rPh>
    <rPh sb="16" eb="18">
      <t>カショ</t>
    </rPh>
    <phoneticPr fontId="10"/>
  </si>
  <si>
    <t>「生産量」「年間生産量」⇒「実測期間
生産量」に入力した単位とイコールとする</t>
    <rPh sb="1" eb="3">
      <t>セイサン</t>
    </rPh>
    <rPh sb="3" eb="4">
      <t>リョウ</t>
    </rPh>
    <rPh sb="6" eb="8">
      <t>ネンカン</t>
    </rPh>
    <rPh sb="8" eb="10">
      <t>セイサン</t>
    </rPh>
    <rPh sb="10" eb="11">
      <t>リョウ</t>
    </rPh>
    <phoneticPr fontId="10"/>
  </si>
  <si>
    <t>燃焼式加熱炉シリーズN</t>
    <rPh sb="0" eb="2">
      <t>ネンショウ</t>
    </rPh>
    <rPh sb="2" eb="3">
      <t>シキ</t>
    </rPh>
    <rPh sb="3" eb="6">
      <t>カネツロ</t>
    </rPh>
    <phoneticPr fontId="17"/>
  </si>
  <si>
    <t>OLD-SE4000</t>
    <phoneticPr fontId="17"/>
  </si>
  <si>
    <t>燃焼式加熱炉シリーズK</t>
    <rPh sb="0" eb="2">
      <t>ネンショウ</t>
    </rPh>
    <rPh sb="2" eb="3">
      <t>シキ</t>
    </rPh>
    <rPh sb="3" eb="6">
      <t>カネツロ</t>
    </rPh>
    <phoneticPr fontId="17"/>
  </si>
  <si>
    <t>NEW-SE8000</t>
    <phoneticPr fontId="17"/>
  </si>
  <si>
    <t>発熱量
（高位）</t>
    <rPh sb="0" eb="2">
      <t>ハツネツ</t>
    </rPh>
    <rPh sb="2" eb="3">
      <t>リョウ</t>
    </rPh>
    <rPh sb="5" eb="7">
      <t>コウイ</t>
    </rPh>
    <rPh sb="7" eb="8">
      <t>ネツリョウ</t>
    </rPh>
    <phoneticPr fontId="17"/>
  </si>
  <si>
    <t>　発熱量
（低位）</t>
    <rPh sb="1" eb="3">
      <t>ハツネツ</t>
    </rPh>
    <rPh sb="3" eb="4">
      <t>リョウ</t>
    </rPh>
    <rPh sb="6" eb="8">
      <t>テイイ</t>
    </rPh>
    <phoneticPr fontId="17"/>
  </si>
  <si>
    <t>単位</t>
    <rPh sb="0" eb="2">
      <t>タンイ</t>
    </rPh>
    <phoneticPr fontId="17"/>
  </si>
  <si>
    <t>（エネルギー使用量単位）</t>
    <rPh sb="6" eb="8">
      <t>シヨウ</t>
    </rPh>
    <rPh sb="8" eb="9">
      <t>リョウ</t>
    </rPh>
    <rPh sb="9" eb="11">
      <t>タンイ</t>
    </rPh>
    <phoneticPr fontId="30"/>
  </si>
  <si>
    <t>燃料種類</t>
    <rPh sb="0" eb="2">
      <t>ネンリョウ</t>
    </rPh>
    <rPh sb="2" eb="4">
      <t>シュルイ</t>
    </rPh>
    <phoneticPr fontId="17"/>
  </si>
  <si>
    <t>電気</t>
    <rPh sb="0" eb="2">
      <t>デンキ</t>
    </rPh>
    <phoneticPr fontId="27"/>
  </si>
  <si>
    <t>-</t>
    <phoneticPr fontId="30"/>
  </si>
  <si>
    <t>kWh</t>
    <phoneticPr fontId="30"/>
  </si>
  <si>
    <t>電気</t>
    <phoneticPr fontId="17"/>
  </si>
  <si>
    <t>手入力</t>
    <rPh sb="0" eb="1">
      <t>テ</t>
    </rPh>
    <rPh sb="1" eb="3">
      <t>ニュウリョク</t>
    </rPh>
    <phoneticPr fontId="30"/>
  </si>
  <si>
    <t>MJ/㎥</t>
    <phoneticPr fontId="30"/>
  </si>
  <si>
    <t>㎥</t>
    <phoneticPr fontId="30"/>
  </si>
  <si>
    <t>ガス</t>
  </si>
  <si>
    <t>MJ/kg</t>
  </si>
  <si>
    <t>kg</t>
    <phoneticPr fontId="30"/>
  </si>
  <si>
    <t>MJ/kg</t>
    <phoneticPr fontId="30"/>
  </si>
  <si>
    <t>灯油</t>
    <rPh sb="0" eb="2">
      <t>トウユ</t>
    </rPh>
    <phoneticPr fontId="27"/>
  </si>
  <si>
    <t>MJ/L</t>
  </si>
  <si>
    <t>L</t>
    <phoneticPr fontId="30"/>
  </si>
  <si>
    <t>油</t>
    <phoneticPr fontId="17"/>
  </si>
  <si>
    <t>軽油</t>
    <rPh sb="0" eb="2">
      <t>ケイユ</t>
    </rPh>
    <phoneticPr fontId="27"/>
  </si>
  <si>
    <t>A重油</t>
    <rPh sb="1" eb="3">
      <t>ジュウユ</t>
    </rPh>
    <phoneticPr fontId="27"/>
  </si>
  <si>
    <t>B重油</t>
    <rPh sb="1" eb="3">
      <t>ジュウユ</t>
    </rPh>
    <phoneticPr fontId="27"/>
  </si>
  <si>
    <t>C重油</t>
    <rPh sb="1" eb="3">
      <t>ジュウユ</t>
    </rPh>
    <phoneticPr fontId="17"/>
  </si>
  <si>
    <t>一般炭</t>
    <rPh sb="0" eb="2">
      <t>イッパン</t>
    </rPh>
    <rPh sb="2" eb="3">
      <t>スミ</t>
    </rPh>
    <phoneticPr fontId="27"/>
  </si>
  <si>
    <t>kg</t>
  </si>
  <si>
    <t>その他</t>
    <phoneticPr fontId="17"/>
  </si>
  <si>
    <t>石炭コークス</t>
    <rPh sb="0" eb="2">
      <t>セキタン</t>
    </rPh>
    <phoneticPr fontId="30"/>
  </si>
  <si>
    <t>■熱量換算係数（発熱量）</t>
    <rPh sb="1" eb="3">
      <t>ネツリョウ</t>
    </rPh>
    <rPh sb="3" eb="5">
      <t>カンサン</t>
    </rPh>
    <rPh sb="5" eb="7">
      <t>ケイスウ</t>
    </rPh>
    <rPh sb="8" eb="10">
      <t>ハツネツ</t>
    </rPh>
    <rPh sb="10" eb="11">
      <t>リョウ</t>
    </rPh>
    <phoneticPr fontId="17"/>
  </si>
  <si>
    <t>■基本情報</t>
    <rPh sb="1" eb="3">
      <t>キホン</t>
    </rPh>
    <rPh sb="3" eb="5">
      <t>ジョウホウ</t>
    </rPh>
    <phoneticPr fontId="10"/>
  </si>
  <si>
    <t>型番</t>
    <phoneticPr fontId="10"/>
  </si>
  <si>
    <t>既存/導入予定</t>
    <rPh sb="0" eb="2">
      <t>キゾン</t>
    </rPh>
    <rPh sb="3" eb="5">
      <t>ドウニュウ</t>
    </rPh>
    <rPh sb="5" eb="7">
      <t>ヨテイ</t>
    </rPh>
    <phoneticPr fontId="10"/>
  </si>
  <si>
    <t>台数</t>
    <rPh sb="0" eb="2">
      <t>ダイスウ</t>
    </rPh>
    <phoneticPr fontId="10"/>
  </si>
  <si>
    <t>既存設備</t>
  </si>
  <si>
    <t>型番</t>
  </si>
  <si>
    <t>導入予定設備</t>
  </si>
  <si>
    <t>燃焼式 加熱炉</t>
    <phoneticPr fontId="10"/>
  </si>
  <si>
    <t>燃焼式 熱処理炉</t>
    <phoneticPr fontId="10"/>
  </si>
  <si>
    <t>燃焼式 溶解炉</t>
    <phoneticPr fontId="10"/>
  </si>
  <si>
    <t>抵抗加熱式 加熱炉</t>
    <phoneticPr fontId="10"/>
  </si>
  <si>
    <t>抵抗加熱式 熱処理炉</t>
    <phoneticPr fontId="10"/>
  </si>
  <si>
    <t>抵抗加熱式 熱処理炉</t>
    <phoneticPr fontId="10"/>
  </si>
  <si>
    <t>抵抗加熱式 溶解炉</t>
    <rPh sb="2" eb="3">
      <t>カ</t>
    </rPh>
    <phoneticPr fontId="10"/>
  </si>
  <si>
    <t>誘導加熱式 加熱炉</t>
    <phoneticPr fontId="10"/>
  </si>
  <si>
    <t>誘導加熱式 加熱炉</t>
    <phoneticPr fontId="10"/>
  </si>
  <si>
    <t>誘導加熱式 熱処理炉</t>
    <rPh sb="9" eb="10">
      <t>ロ</t>
    </rPh>
    <phoneticPr fontId="10"/>
  </si>
  <si>
    <t>誘導加熱式 溶解炉</t>
    <phoneticPr fontId="10"/>
  </si>
  <si>
    <t>誘導加熱式 溶解炉</t>
    <phoneticPr fontId="10"/>
  </si>
  <si>
    <t>■熱量変換係数</t>
    <rPh sb="1" eb="2">
      <t>ネツ</t>
    </rPh>
    <rPh sb="2" eb="3">
      <t>リョウ</t>
    </rPh>
    <rPh sb="3" eb="5">
      <t>ヘンカン</t>
    </rPh>
    <rPh sb="5" eb="7">
      <t>ケイスウ</t>
    </rPh>
    <phoneticPr fontId="17"/>
  </si>
  <si>
    <t>■原油換算係数</t>
    <rPh sb="1" eb="3">
      <t>ゲンユ</t>
    </rPh>
    <rPh sb="3" eb="5">
      <t>カンサン</t>
    </rPh>
    <rPh sb="5" eb="7">
      <t>ケイスウ</t>
    </rPh>
    <phoneticPr fontId="17"/>
  </si>
  <si>
    <t>MJ/kWh</t>
    <phoneticPr fontId="30"/>
  </si>
  <si>
    <t>MJ/kWh</t>
    <phoneticPr fontId="30"/>
  </si>
  <si>
    <t>◆据付年</t>
    <rPh sb="1" eb="3">
      <t>スエツ</t>
    </rPh>
    <rPh sb="3" eb="4">
      <t>ネン</t>
    </rPh>
    <phoneticPr fontId="17"/>
  </si>
  <si>
    <t>1950年以前</t>
    <rPh sb="4" eb="5">
      <t>ネン</t>
    </rPh>
    <rPh sb="5" eb="7">
      <t>イゼン</t>
    </rPh>
    <phoneticPr fontId="17"/>
  </si>
  <si>
    <t>電気(その他)</t>
    <phoneticPr fontId="30"/>
  </si>
  <si>
    <t>都市ガス（45MJ/m3）</t>
    <phoneticPr fontId="4"/>
  </si>
  <si>
    <t>都市ガス（46MJ/m3）</t>
    <rPh sb="0" eb="2">
      <t>トシ</t>
    </rPh>
    <phoneticPr fontId="4"/>
  </si>
  <si>
    <t>液化石油ガス（LPG）</t>
    <phoneticPr fontId="30"/>
  </si>
  <si>
    <t>液化天然ガス（LNG）</t>
    <rPh sb="0" eb="2">
      <t>エキカ</t>
    </rPh>
    <rPh sb="2" eb="4">
      <t>テンネン</t>
    </rPh>
    <phoneticPr fontId="4"/>
  </si>
  <si>
    <t>天然ガス（LNGを除く）</t>
    <rPh sb="0" eb="2">
      <t>テンネン</t>
    </rPh>
    <rPh sb="9" eb="10">
      <t>ノゾ</t>
    </rPh>
    <phoneticPr fontId="4"/>
  </si>
  <si>
    <t>ガス(その他) 単位：㎥</t>
    <rPh sb="5" eb="6">
      <t>タ</t>
    </rPh>
    <rPh sb="8" eb="10">
      <t>タンイ</t>
    </rPh>
    <phoneticPr fontId="4"/>
  </si>
  <si>
    <t>ガス(その他) 単位：kg</t>
    <rPh sb="5" eb="6">
      <t>タ</t>
    </rPh>
    <rPh sb="8" eb="10">
      <t>タンイ</t>
    </rPh>
    <phoneticPr fontId="4"/>
  </si>
  <si>
    <t>油(その他)</t>
    <rPh sb="4" eb="5">
      <t>タ</t>
    </rPh>
    <phoneticPr fontId="30"/>
  </si>
  <si>
    <t>その他</t>
    <phoneticPr fontId="30"/>
  </si>
  <si>
    <t>一定期間燃料使用量(原単位)</t>
    <rPh sb="0" eb="2">
      <t>イッテイ</t>
    </rPh>
    <rPh sb="2" eb="4">
      <t>キカン</t>
    </rPh>
    <rPh sb="4" eb="6">
      <t>ネンリョウ</t>
    </rPh>
    <rPh sb="6" eb="9">
      <t>シヨウリョウ</t>
    </rPh>
    <rPh sb="9" eb="10">
      <t>サンリョウ</t>
    </rPh>
    <rPh sb="10" eb="13">
      <t>ゲンタンイ</t>
    </rPh>
    <phoneticPr fontId="10"/>
  </si>
  <si>
    <t>■仕様</t>
    <rPh sb="1" eb="3">
      <t>シヨウ</t>
    </rPh>
    <phoneticPr fontId="10"/>
  </si>
  <si>
    <t>燃料種</t>
    <rPh sb="0" eb="2">
      <t>ネンリョウ</t>
    </rPh>
    <rPh sb="2" eb="3">
      <t>シュ</t>
    </rPh>
    <phoneticPr fontId="10"/>
  </si>
  <si>
    <t>発熱量（高位）</t>
    <rPh sb="0" eb="2">
      <t>ハツネツ</t>
    </rPh>
    <rPh sb="2" eb="3">
      <t>リョウ</t>
    </rPh>
    <rPh sb="4" eb="6">
      <t>コウイ</t>
    </rPh>
    <phoneticPr fontId="10"/>
  </si>
  <si>
    <t>発熱量（低位）</t>
    <rPh sb="0" eb="2">
      <t>ハツネツ</t>
    </rPh>
    <rPh sb="2" eb="3">
      <t>リョウ</t>
    </rPh>
    <rPh sb="4" eb="6">
      <t>テイイ</t>
    </rPh>
    <phoneticPr fontId="10"/>
  </si>
  <si>
    <t>■稼働条件</t>
    <rPh sb="1" eb="3">
      <t>カドウ</t>
    </rPh>
    <rPh sb="3" eb="5">
      <t>ジョウケン</t>
    </rPh>
    <phoneticPr fontId="10"/>
  </si>
  <si>
    <t>実測期間燃料使用量</t>
    <rPh sb="0" eb="1">
      <t>ジッソク</t>
    </rPh>
    <rPh sb="1" eb="3">
      <t>キカン</t>
    </rPh>
    <rPh sb="4" eb="6">
      <t>シヨウ</t>
    </rPh>
    <rPh sb="6" eb="7">
      <t>リョウ</t>
    </rPh>
    <phoneticPr fontId="17"/>
  </si>
  <si>
    <t>一定期間燃料使用量</t>
    <rPh sb="0" eb="1">
      <t>イッテイ</t>
    </rPh>
    <rPh sb="1" eb="3">
      <t>キカン</t>
    </rPh>
    <rPh sb="3" eb="5">
      <t>ネンリョウ</t>
    </rPh>
    <rPh sb="5" eb="8">
      <t>シヨウリョウ</t>
    </rPh>
    <phoneticPr fontId="10"/>
  </si>
  <si>
    <t>←本計算書の結果を反映して作成した様式の番号を入力</t>
  </si>
  <si>
    <t>←計算する設備の製品名を入力</t>
  </si>
  <si>
    <t>←計算する設備の型番を入力</t>
  </si>
  <si>
    <t>←炉効率を入力（炉効率の計算根拠となる資料を添付）</t>
    <rPh sb="5" eb="7">
      <t>ニュウリョク</t>
    </rPh>
    <rPh sb="8" eb="9">
      <t>ロ</t>
    </rPh>
    <rPh sb="9" eb="11">
      <t>コウリツ</t>
    </rPh>
    <rPh sb="12" eb="14">
      <t>ケイサン</t>
    </rPh>
    <phoneticPr fontId="10"/>
  </si>
  <si>
    <t>←製品カタログ・仕様書に記載された値を入力
　単位は「t/h」、又は「t/ch」から選択。</t>
  </si>
  <si>
    <t>←燃料種を選択</t>
    <rPh sb="1" eb="3">
      <t>ネンリョウ</t>
    </rPh>
    <rPh sb="3" eb="4">
      <t>シュ</t>
    </rPh>
    <rPh sb="5" eb="7">
      <t>センタク</t>
    </rPh>
    <phoneticPr fontId="10"/>
  </si>
  <si>
    <t>←燃料種にて「その他」の付く種別を選択した場合は、</t>
    <rPh sb="1" eb="3">
      <t>ネンリョウ</t>
    </rPh>
    <rPh sb="3" eb="4">
      <t>シュ</t>
    </rPh>
    <phoneticPr fontId="10"/>
  </si>
  <si>
    <t>←台数を登録（半角）</t>
  </si>
  <si>
    <t>　手入力する。</t>
    <rPh sb="1" eb="2">
      <t>テ</t>
    </rPh>
    <phoneticPr fontId="10"/>
  </si>
  <si>
    <t>-----------以降の項目を使って計算します。入力内容に間違いの無いよう、十分注意して入力して下さい。-----------</t>
    <rPh sb="17" eb="18">
      <t>ツカ</t>
    </rPh>
    <rPh sb="28" eb="30">
      <t>ナイヨウ</t>
    </rPh>
    <rPh sb="31" eb="33">
      <t>マチガ</t>
    </rPh>
    <rPh sb="46" eb="48">
      <t>ニュウリョク</t>
    </rPh>
    <rPh sb="50" eb="51">
      <t>クダ</t>
    </rPh>
    <phoneticPr fontId="10"/>
  </si>
  <si>
    <t>t</t>
    <phoneticPr fontId="10"/>
  </si>
  <si>
    <t>←実測期間・単位の生産量を入力する。一定の実測期間を設け（/ch、/ロット、/ケース等）、その期間・単位の実際の生産量を入力する。
←任意の単位生産量、単位（手入力）を入力。</t>
    <rPh sb="3" eb="5">
      <t>キカン</t>
    </rPh>
    <rPh sb="6" eb="8">
      <t>タンイ</t>
    </rPh>
    <rPh sb="50" eb="52">
      <t>タンイ</t>
    </rPh>
    <phoneticPr fontId="10"/>
  </si>
  <si>
    <t>←実測期間・単位あたりの実際の燃料使用量を入力する。</t>
    <rPh sb="6" eb="8">
      <t>タンイ</t>
    </rPh>
    <rPh sb="12" eb="14">
      <t>ジッサイ</t>
    </rPh>
    <phoneticPr fontId="10"/>
  </si>
  <si>
    <t>■エネルギー使用量</t>
    <rPh sb="6" eb="8">
      <t>シヨウ</t>
    </rPh>
    <rPh sb="8" eb="9">
      <t>リョウ</t>
    </rPh>
    <phoneticPr fontId="10"/>
  </si>
  <si>
    <t>入力項目</t>
    <rPh sb="0" eb="2">
      <t>ニュウリョク</t>
    </rPh>
    <rPh sb="2" eb="4">
      <t>コウモク</t>
    </rPh>
    <phoneticPr fontId="17"/>
  </si>
  <si>
    <t>台</t>
    <rPh sb="0" eb="1">
      <t>ダイ</t>
    </rPh>
    <phoneticPr fontId="10"/>
  </si>
  <si>
    <r>
      <rPr>
        <sz val="8"/>
        <color rgb="FFFF0000"/>
        <rFont val="ＭＳ 明朝"/>
        <family val="1"/>
        <charset val="128"/>
      </rPr>
      <t>【エネルギー使用量】</t>
    </r>
    <r>
      <rPr>
        <sz val="8"/>
        <color rgb="FF0070C0"/>
        <rFont val="ＭＳ 明朝"/>
        <family val="1"/>
        <charset val="128"/>
      </rPr>
      <t xml:space="preserve">
 </t>
    </r>
    <r>
      <rPr>
        <sz val="8"/>
        <color rgb="FFFF0000"/>
        <rFont val="ＭＳ 明朝"/>
        <family val="1"/>
        <charset val="128"/>
      </rPr>
      <t>赤枠内の数値を補助事業
 ポータルに転記
※LPGの場合、㎥からkgへ
　換算した値を補助事業
　ポータルへ転記</t>
    </r>
    <rPh sb="6" eb="9">
      <t>シヨウリョウ</t>
    </rPh>
    <rPh sb="12" eb="13">
      <t>アカ</t>
    </rPh>
    <rPh sb="13" eb="14">
      <t>ワク</t>
    </rPh>
    <rPh sb="14" eb="15">
      <t>ナイ</t>
    </rPh>
    <rPh sb="16" eb="18">
      <t>スウチ</t>
    </rPh>
    <rPh sb="19" eb="21">
      <t>ホジョ</t>
    </rPh>
    <rPh sb="21" eb="23">
      <t>ジギョウ</t>
    </rPh>
    <rPh sb="30" eb="32">
      <t>テンキ</t>
    </rPh>
    <phoneticPr fontId="17"/>
  </si>
  <si>
    <t>エネルギー使用量：複数台まとめて計算する場合は、複数台合算のエネルギー使用量を登録する</t>
  </si>
  <si>
    <t>様式 1-4　NO.</t>
    <phoneticPr fontId="10"/>
  </si>
  <si>
    <t>様式 1-3　NO.</t>
    <phoneticPr fontId="10"/>
  </si>
  <si>
    <r>
      <rPr>
        <b/>
        <sz val="12"/>
        <color theme="1"/>
        <rFont val="ＭＳ 明朝"/>
        <family val="1"/>
        <charset val="128"/>
      </rPr>
      <t>　</t>
    </r>
    <r>
      <rPr>
        <b/>
        <u/>
        <sz val="12"/>
        <color theme="1"/>
        <rFont val="ＭＳ 明朝"/>
        <family val="1"/>
        <charset val="128"/>
      </rPr>
      <t>低炭素工業炉　SII省エネ計算フォーマット</t>
    </r>
    <rPh sb="1" eb="4">
      <t>テイタンソ</t>
    </rPh>
    <rPh sb="4" eb="6">
      <t>コウギョウ</t>
    </rPh>
    <rPh sb="6" eb="7">
      <t>ロ</t>
    </rPh>
    <rPh sb="11" eb="12">
      <t>ショウ</t>
    </rPh>
    <rPh sb="14" eb="16">
      <t>ケイサン</t>
    </rPh>
    <phoneticPr fontId="10"/>
  </si>
  <si>
    <t>メーカー</t>
    <phoneticPr fontId="10"/>
  </si>
  <si>
    <t>←計算する設備のメーカー名を入力</t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</si>
</sst>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6" formatCode="&quot;¥&quot;#,##0;[Red]&quot;¥&quot;\-#,##0"/>
    <numFmt numFmtId="176" formatCode="#,##0.0&quot;kWh&quot;"/>
    <numFmt numFmtId="177" formatCode="#,##0.0&quot;kｌ&quot;"/>
    <numFmt numFmtId="178" formatCode="&quot;(&quot;@&quot;)&quot;"/>
    <numFmt numFmtId="179" formatCode="0&quot;月&quot;"/>
    <numFmt numFmtId="180" formatCode="#,##0_);[Red]\(#,##0\)"/>
    <numFmt numFmtId="181" formatCode="#,##0.0_);[Red]\(#,##0.0\)"/>
    <numFmt numFmtId="182" formatCode="#,##0.00_);[Red]\(#,##0.00\)"/>
    <numFmt numFmtId="183" formatCode="0.0%"/>
    <numFmt numFmtId="184" formatCode="0.0"/>
    <numFmt numFmtId="185" formatCode="#,##0.00_ ;[Red]\-#,##0.00\ "/>
    <numFmt numFmtId="186" formatCode="#,##0.0;[Red]\-#,##0.0"/>
    <numFmt numFmtId="187" formatCode="0.000&quot; kl&quot;"/>
    <numFmt numFmtId="188" formatCode="#,##0.00&quot;t&quot;"/>
    <numFmt numFmtId="189" formatCode="#,##0.000_);[Red]\(#,##0.000\)"/>
    <numFmt numFmtId="190" formatCode="#,##0.00_ "/>
    <numFmt numFmtId="191" formatCode="#,##0.000_ "/>
    <numFmt numFmtId="192" formatCode="0_ "/>
  </numFmts>
  <fonts count="52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0"/>
      <name val="ＭＳ ゴシック"/>
      <family val="3"/>
      <charset val="128"/>
    </font>
    <font>
      <u/>
      <sz val="12"/>
      <color indexed="12"/>
      <name val="Osaka"/>
      <family val="1"/>
      <charset val="128"/>
    </font>
    <font>
      <sz val="12"/>
      <name val="ＭＳ Ｐゴシック"/>
      <family val="3"/>
      <charset val="128"/>
    </font>
    <font>
      <sz val="12"/>
      <name val="Osaka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b/>
      <sz val="9"/>
      <color indexed="81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theme="3"/>
      <name val="ＭＳ Ｐゴシック"/>
      <family val="3"/>
      <charset val="128"/>
      <scheme val="minor"/>
    </font>
    <font>
      <sz val="11"/>
      <color theme="3"/>
      <name val="ＭＳ Ｐゴシック"/>
      <family val="3"/>
      <charset val="128"/>
      <scheme val="minor"/>
    </font>
    <font>
      <b/>
      <sz val="9"/>
      <color indexed="81"/>
      <name val="Meiryo UI"/>
      <family val="3"/>
      <charset val="128"/>
    </font>
    <font>
      <sz val="7"/>
      <name val="Times New Roman"/>
      <family val="1"/>
    </font>
    <font>
      <sz val="12"/>
      <name val="ＭＳ 明朝"/>
      <family val="1"/>
      <charset val="128"/>
    </font>
    <font>
      <sz val="11"/>
      <color rgb="FFFA7D00"/>
      <name val="ＭＳ Ｐゴシック"/>
      <family val="2"/>
      <charset val="128"/>
      <scheme val="minor"/>
    </font>
    <font>
      <sz val="9"/>
      <color theme="1"/>
      <name val="ＭＳ Ｐゴシック"/>
      <family val="2"/>
      <scheme val="minor"/>
    </font>
    <font>
      <sz val="9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9"/>
      <color indexed="8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0.5"/>
      <color indexed="8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1"/>
      <name val="ＭＳ Ｐゴシック"/>
      <family val="2"/>
      <charset val="128"/>
      <scheme val="minor"/>
    </font>
    <font>
      <sz val="10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sz val="11"/>
      <color theme="1"/>
      <name val="ＭＳ Ｐゴシック"/>
      <family val="2"/>
      <charset val="128"/>
    </font>
    <font>
      <u/>
      <sz val="9"/>
      <color indexed="12"/>
      <name val="ＭＳ Ｐゴシック"/>
      <family val="3"/>
      <charset val="128"/>
    </font>
    <font>
      <b/>
      <sz val="12"/>
      <color theme="1"/>
      <name val="ＭＳ 明朝"/>
      <family val="1"/>
      <charset val="128"/>
    </font>
    <font>
      <b/>
      <u/>
      <sz val="12"/>
      <color theme="1"/>
      <name val="ＭＳ 明朝"/>
      <family val="1"/>
      <charset val="128"/>
    </font>
    <font>
      <sz val="11"/>
      <color rgb="FFFF0000"/>
      <name val="ＭＳ Ｐゴシック"/>
      <family val="2"/>
      <charset val="128"/>
      <scheme val="minor"/>
    </font>
    <font>
      <b/>
      <u/>
      <sz val="14"/>
      <color theme="1"/>
      <name val="ＭＳ 明朝"/>
      <family val="1"/>
      <charset val="128"/>
    </font>
    <font>
      <sz val="8"/>
      <color rgb="FF0070C0"/>
      <name val="ＭＳ 明朝"/>
      <family val="1"/>
      <charset val="128"/>
    </font>
    <font>
      <sz val="10"/>
      <color theme="0" tint="-0.34998626667073579"/>
      <name val="ＭＳ Ｐゴシック"/>
      <family val="2"/>
      <charset val="128"/>
      <scheme val="minor"/>
    </font>
    <font>
      <b/>
      <sz val="10"/>
      <color rgb="FFFF0000"/>
      <name val="ＭＳ Ｐゴシック"/>
      <family val="3"/>
      <charset val="128"/>
    </font>
    <font>
      <sz val="11"/>
      <color theme="0" tint="-0.34998626667073579"/>
      <name val="ＭＳ Ｐゴシック"/>
      <family val="2"/>
      <charset val="128"/>
      <scheme val="minor"/>
    </font>
    <font>
      <sz val="11"/>
      <color theme="0" tint="-0.34998626667073579"/>
      <name val="ＭＳ Ｐゴシック"/>
      <family val="3"/>
      <charset val="128"/>
      <scheme val="minor"/>
    </font>
    <font>
      <sz val="8"/>
      <color theme="1"/>
      <name val="ＭＳ 明朝"/>
      <family val="1"/>
      <charset val="128"/>
    </font>
    <font>
      <sz val="8"/>
      <color rgb="FFFF0000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5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theme="1"/>
      </left>
      <right style="thin">
        <color indexed="64"/>
      </right>
      <top style="thin">
        <color theme="1"/>
      </top>
      <bottom/>
      <diagonal/>
    </border>
    <border>
      <left style="thin">
        <color theme="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theme="1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theme="1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theme="3"/>
      </left>
      <right/>
      <top style="medium">
        <color theme="3"/>
      </top>
      <bottom style="medium">
        <color theme="3"/>
      </bottom>
      <diagonal/>
    </border>
    <border>
      <left/>
      <right/>
      <top style="medium">
        <color theme="3"/>
      </top>
      <bottom style="medium">
        <color theme="3"/>
      </bottom>
      <diagonal/>
    </border>
    <border>
      <left/>
      <right style="medium">
        <color theme="3"/>
      </right>
      <top style="medium">
        <color theme="3"/>
      </top>
      <bottom style="medium">
        <color theme="3"/>
      </bottom>
      <diagonal/>
    </border>
    <border>
      <left/>
      <right/>
      <top style="double">
        <color indexed="64"/>
      </top>
      <bottom style="thin">
        <color auto="1"/>
      </bottom>
      <diagonal/>
    </border>
    <border>
      <left/>
      <right style="thin">
        <color auto="1"/>
      </right>
      <top style="double">
        <color indexed="64"/>
      </top>
      <bottom style="thin">
        <color auto="1"/>
      </bottom>
      <diagonal/>
    </border>
    <border>
      <left style="thin">
        <color indexed="64"/>
      </left>
      <right/>
      <top style="double">
        <color indexed="64"/>
      </top>
      <bottom style="thin">
        <color auto="1"/>
      </bottom>
      <diagonal/>
    </border>
    <border>
      <left/>
      <right/>
      <top style="thin">
        <color theme="0"/>
      </top>
      <bottom/>
      <diagonal/>
    </border>
    <border>
      <left/>
      <right style="thin">
        <color auto="1"/>
      </right>
      <top/>
      <bottom/>
      <diagonal/>
    </border>
    <border>
      <left style="medium">
        <color rgb="FFFF0000"/>
      </left>
      <right/>
      <top style="medium">
        <color rgb="FFFF0000"/>
      </top>
      <bottom style="thin">
        <color auto="1"/>
      </bottom>
      <diagonal/>
    </border>
    <border>
      <left/>
      <right/>
      <top style="medium">
        <color rgb="FFFF0000"/>
      </top>
      <bottom style="thin">
        <color auto="1"/>
      </bottom>
      <diagonal/>
    </border>
    <border>
      <left/>
      <right style="medium">
        <color rgb="FFFF0000"/>
      </right>
      <top style="medium">
        <color rgb="FFFF0000"/>
      </top>
      <bottom style="thin">
        <color auto="1"/>
      </bottom>
      <diagonal/>
    </border>
    <border>
      <left style="medium">
        <color rgb="FFFF0000"/>
      </left>
      <right/>
      <top style="thin">
        <color auto="1"/>
      </top>
      <bottom style="thin">
        <color auto="1"/>
      </bottom>
      <diagonal/>
    </border>
    <border>
      <left/>
      <right style="medium">
        <color rgb="FFFF0000"/>
      </right>
      <top style="thin">
        <color auto="1"/>
      </top>
      <bottom style="thin">
        <color auto="1"/>
      </bottom>
      <diagonal/>
    </border>
    <border>
      <left style="medium">
        <color rgb="FFFF0000"/>
      </left>
      <right/>
      <top style="thin">
        <color auto="1"/>
      </top>
      <bottom style="medium">
        <color rgb="FFFF0000"/>
      </bottom>
      <diagonal/>
    </border>
    <border>
      <left/>
      <right/>
      <top style="thin">
        <color auto="1"/>
      </top>
      <bottom style="medium">
        <color rgb="FFFF0000"/>
      </bottom>
      <diagonal/>
    </border>
    <border>
      <left/>
      <right style="medium">
        <color rgb="FFFF0000"/>
      </right>
      <top style="thin">
        <color auto="1"/>
      </top>
      <bottom style="medium">
        <color rgb="FFFF0000"/>
      </bottom>
      <diagonal/>
    </border>
    <border>
      <left style="medium">
        <color rgb="FFFF0000"/>
      </left>
      <right style="thin">
        <color auto="1"/>
      </right>
      <top style="medium">
        <color rgb="FFFF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rgb="FFFF0000"/>
      </top>
      <bottom style="thin">
        <color auto="1"/>
      </bottom>
      <diagonal/>
    </border>
    <border>
      <left style="thin">
        <color auto="1"/>
      </left>
      <right style="medium">
        <color rgb="FFFF0000"/>
      </right>
      <top style="medium">
        <color rgb="FFFF0000"/>
      </top>
      <bottom style="thin">
        <color auto="1"/>
      </bottom>
      <diagonal/>
    </border>
    <border>
      <left style="medium">
        <color rgb="FFFF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FF0000"/>
      </right>
      <top style="thin">
        <color auto="1"/>
      </top>
      <bottom style="thin">
        <color auto="1"/>
      </bottom>
      <diagonal/>
    </border>
    <border>
      <left style="medium">
        <color rgb="FFFF0000"/>
      </left>
      <right/>
      <top/>
      <bottom/>
      <diagonal/>
    </border>
    <border>
      <left style="thin">
        <color theme="0"/>
      </left>
      <right/>
      <top style="thin">
        <color theme="0"/>
      </top>
      <bottom/>
      <diagonal/>
    </border>
  </borders>
  <cellStyleXfs count="163">
    <xf numFmtId="0" fontId="0" fillId="0" borderId="0"/>
    <xf numFmtId="38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9" fillId="0" borderId="0"/>
    <xf numFmtId="0" fontId="12" fillId="0" borderId="0">
      <alignment vertical="center"/>
    </xf>
    <xf numFmtId="0" fontId="13" fillId="0" borderId="0" applyNumberFormat="0" applyFill="0" applyBorder="0" applyAlignment="0" applyProtection="0">
      <alignment vertical="top"/>
      <protection locked="0"/>
    </xf>
    <xf numFmtId="38" fontId="14" fillId="0" borderId="0" applyFill="0" applyBorder="0" applyAlignment="0" applyProtection="0"/>
    <xf numFmtId="6" fontId="8" fillId="0" borderId="0" applyFont="0" applyFill="0" applyBorder="0" applyAlignment="0" applyProtection="0">
      <alignment vertical="center"/>
    </xf>
    <xf numFmtId="0" fontId="15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9" fillId="0" borderId="0">
      <alignment vertical="center"/>
    </xf>
    <xf numFmtId="0" fontId="16" fillId="0" borderId="0">
      <alignment vertical="center"/>
    </xf>
    <xf numFmtId="0" fontId="8" fillId="0" borderId="0">
      <alignment vertical="center"/>
    </xf>
    <xf numFmtId="0" fontId="18" fillId="0" borderId="0"/>
    <xf numFmtId="0" fontId="7" fillId="0" borderId="0">
      <alignment vertical="center"/>
    </xf>
    <xf numFmtId="0" fontId="18" fillId="0" borderId="0"/>
    <xf numFmtId="0" fontId="6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/>
    <xf numFmtId="183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38" fontId="21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21" fillId="0" borderId="0">
      <alignment vertical="center"/>
    </xf>
    <xf numFmtId="0" fontId="9" fillId="0" borderId="0"/>
    <xf numFmtId="0" fontId="9" fillId="0" borderId="0"/>
    <xf numFmtId="0" fontId="21" fillId="0" borderId="0"/>
    <xf numFmtId="9" fontId="9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3" fillId="0" borderId="0">
      <alignment vertical="center"/>
    </xf>
    <xf numFmtId="0" fontId="37" fillId="0" borderId="0">
      <alignment vertical="center"/>
    </xf>
    <xf numFmtId="38" fontId="37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6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9" fontId="39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18" fillId="0" borderId="0"/>
    <xf numFmtId="0" fontId="40" fillId="0" borderId="0" applyNumberFormat="0" applyFill="0" applyBorder="0" applyAlignment="0" applyProtection="0">
      <alignment vertical="top"/>
      <protection locked="0"/>
    </xf>
    <xf numFmtId="0" fontId="3" fillId="0" borderId="0">
      <alignment vertical="center"/>
    </xf>
    <xf numFmtId="6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9" fillId="0" borderId="0">
      <alignment vertical="center"/>
    </xf>
    <xf numFmtId="0" fontId="16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92">
    <xf numFmtId="0" fontId="0" fillId="0" borderId="0" xfId="0"/>
    <xf numFmtId="0" fontId="9" fillId="0" borderId="0" xfId="3" quotePrefix="1" applyAlignment="1">
      <alignment horizontal="left"/>
    </xf>
    <xf numFmtId="0" fontId="9" fillId="0" borderId="0" xfId="3" applyAlignment="1">
      <alignment horizontal="left"/>
    </xf>
    <xf numFmtId="0" fontId="9" fillId="0" borderId="0" xfId="3" applyFill="1" applyAlignment="1">
      <alignment horizontal="left"/>
    </xf>
    <xf numFmtId="0" fontId="20" fillId="0" borderId="0" xfId="21" applyFont="1" applyFill="1" applyBorder="1" applyAlignment="1">
      <alignment horizontal="left" vertical="center"/>
    </xf>
    <xf numFmtId="0" fontId="9" fillId="2" borderId="4" xfId="3" applyFill="1" applyBorder="1" applyAlignment="1">
      <alignment horizontal="left"/>
    </xf>
    <xf numFmtId="0" fontId="20" fillId="2" borderId="5" xfId="21" applyFont="1" applyFill="1" applyBorder="1" applyAlignment="1">
      <alignment horizontal="left" vertical="center"/>
    </xf>
    <xf numFmtId="0" fontId="9" fillId="0" borderId="4" xfId="3" applyBorder="1" applyAlignment="1">
      <alignment horizontal="left"/>
    </xf>
    <xf numFmtId="0" fontId="5" fillId="2" borderId="4" xfId="21" applyFill="1" applyBorder="1" applyAlignment="1">
      <alignment horizontal="left" vertical="center"/>
    </xf>
    <xf numFmtId="0" fontId="20" fillId="0" borderId="28" xfId="21" applyFont="1" applyFill="1" applyBorder="1" applyAlignment="1">
      <alignment horizontal="left" vertical="center"/>
    </xf>
    <xf numFmtId="0" fontId="20" fillId="2" borderId="28" xfId="21" applyFont="1" applyFill="1" applyBorder="1" applyAlignment="1">
      <alignment horizontal="left" vertical="center"/>
    </xf>
    <xf numFmtId="0" fontId="20" fillId="2" borderId="29" xfId="21" applyFont="1" applyFill="1" applyBorder="1" applyAlignment="1">
      <alignment horizontal="left" vertical="center"/>
    </xf>
    <xf numFmtId="0" fontId="20" fillId="0" borderId="4" xfId="21" applyFont="1" applyFill="1" applyBorder="1" applyAlignment="1">
      <alignment horizontal="left" vertical="center"/>
    </xf>
    <xf numFmtId="0" fontId="20" fillId="2" borderId="4" xfId="21" applyFont="1" applyFill="1" applyBorder="1" applyAlignment="1">
      <alignment horizontal="left" vertical="center"/>
    </xf>
    <xf numFmtId="0" fontId="5" fillId="0" borderId="4" xfId="21" applyBorder="1" applyAlignment="1">
      <alignment horizontal="left" vertical="center"/>
    </xf>
    <xf numFmtId="0" fontId="20" fillId="0" borderId="29" xfId="21" applyFont="1" applyFill="1" applyBorder="1" applyAlignment="1">
      <alignment horizontal="left" vertical="center"/>
    </xf>
    <xf numFmtId="0" fontId="20" fillId="0" borderId="30" xfId="21" applyFont="1" applyFill="1" applyBorder="1" applyAlignment="1">
      <alignment horizontal="left" vertical="center"/>
    </xf>
    <xf numFmtId="0" fontId="20" fillId="0" borderId="12" xfId="21" applyFont="1" applyFill="1" applyBorder="1" applyAlignment="1">
      <alignment horizontal="left" vertical="center"/>
    </xf>
    <xf numFmtId="0" fontId="20" fillId="0" borderId="22" xfId="21" applyFont="1" applyFill="1" applyBorder="1" applyAlignment="1">
      <alignment horizontal="left" vertical="center"/>
    </xf>
    <xf numFmtId="0" fontId="20" fillId="0" borderId="31" xfId="21" applyFont="1" applyFill="1" applyBorder="1" applyAlignment="1">
      <alignment horizontal="left" vertical="center"/>
    </xf>
    <xf numFmtId="0" fontId="20" fillId="0" borderId="20" xfId="21" applyFont="1" applyFill="1" applyBorder="1" applyAlignment="1">
      <alignment horizontal="left" vertical="center"/>
    </xf>
    <xf numFmtId="0" fontId="20" fillId="0" borderId="23" xfId="21" applyFont="1" applyFill="1" applyBorder="1" applyAlignment="1">
      <alignment horizontal="left" vertical="center"/>
    </xf>
    <xf numFmtId="0" fontId="20" fillId="0" borderId="14" xfId="21" applyFont="1" applyFill="1" applyBorder="1" applyAlignment="1">
      <alignment horizontal="left" vertical="center"/>
    </xf>
    <xf numFmtId="0" fontId="20" fillId="0" borderId="13" xfId="21" applyFont="1" applyFill="1" applyBorder="1" applyAlignment="1">
      <alignment horizontal="left" vertical="center"/>
    </xf>
    <xf numFmtId="0" fontId="20" fillId="0" borderId="24" xfId="21" applyFont="1" applyFill="1" applyBorder="1" applyAlignment="1">
      <alignment horizontal="left" vertical="center"/>
    </xf>
    <xf numFmtId="0" fontId="20" fillId="0" borderId="32" xfId="21" applyFont="1" applyFill="1" applyBorder="1" applyAlignment="1">
      <alignment horizontal="left" vertical="center"/>
    </xf>
    <xf numFmtId="0" fontId="22" fillId="0" borderId="34" xfId="0" applyFont="1" applyFill="1" applyBorder="1" applyAlignment="1">
      <alignment vertical="center"/>
    </xf>
    <xf numFmtId="0" fontId="23" fillId="0" borderId="35" xfId="0" applyFont="1" applyFill="1" applyBorder="1" applyAlignment="1">
      <alignment vertical="center"/>
    </xf>
    <xf numFmtId="0" fontId="23" fillId="0" borderId="36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4" xfId="0" applyBorder="1"/>
    <xf numFmtId="0" fontId="26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0" fillId="0" borderId="4" xfId="0" applyFont="1" applyBorder="1" applyAlignment="1">
      <alignment horizontal="left" vertical="center"/>
    </xf>
    <xf numFmtId="0" fontId="0" fillId="0" borderId="8" xfId="0" applyFont="1" applyFill="1" applyBorder="1" applyAlignment="1">
      <alignment vertical="center"/>
    </xf>
    <xf numFmtId="0" fontId="23" fillId="0" borderId="0" xfId="0" applyFont="1" applyFill="1" applyBorder="1" applyAlignment="1">
      <alignment vertical="center"/>
    </xf>
    <xf numFmtId="0" fontId="0" fillId="5" borderId="4" xfId="0" applyFill="1" applyBorder="1" applyAlignment="1">
      <alignment shrinkToFit="1"/>
    </xf>
    <xf numFmtId="0" fontId="0" fillId="0" borderId="4" xfId="0" applyNumberFormat="1" applyBorder="1" applyAlignment="1">
      <alignment horizontal="right"/>
    </xf>
    <xf numFmtId="0" fontId="28" fillId="5" borderId="4" xfId="0" applyFont="1" applyFill="1" applyBorder="1" applyAlignment="1">
      <alignment horizontal="left" vertical="center"/>
    </xf>
    <xf numFmtId="0" fontId="29" fillId="5" borderId="22" xfId="0" applyFont="1" applyFill="1" applyBorder="1" applyAlignment="1">
      <alignment horizontal="left" vertical="center" wrapText="1"/>
    </xf>
    <xf numFmtId="0" fontId="29" fillId="5" borderId="22" xfId="0" applyFont="1" applyFill="1" applyBorder="1" applyAlignment="1">
      <alignment horizontal="left" vertical="center"/>
    </xf>
    <xf numFmtId="0" fontId="29" fillId="5" borderId="4" xfId="0" applyFont="1" applyFill="1" applyBorder="1" applyAlignment="1">
      <alignment horizontal="left" vertical="center" wrapText="1"/>
    </xf>
    <xf numFmtId="0" fontId="31" fillId="5" borderId="4" xfId="32" applyFont="1" applyFill="1" applyBorder="1" applyAlignment="1">
      <alignment horizontal="left" vertical="center"/>
    </xf>
    <xf numFmtId="0" fontId="32" fillId="0" borderId="4" xfId="37" applyFont="1" applyFill="1" applyBorder="1" applyAlignment="1">
      <alignment horizontal="left" vertical="center" wrapText="1" shrinkToFit="1"/>
    </xf>
    <xf numFmtId="40" fontId="32" fillId="0" borderId="4" xfId="31" applyNumberFormat="1" applyFont="1" applyFill="1" applyBorder="1" applyAlignment="1">
      <alignment horizontal="left" vertical="center"/>
    </xf>
    <xf numFmtId="185" fontId="32" fillId="0" borderId="4" xfId="31" applyNumberFormat="1" applyFont="1" applyFill="1" applyBorder="1" applyAlignment="1">
      <alignment horizontal="left" vertical="center" shrinkToFit="1"/>
    </xf>
    <xf numFmtId="185" fontId="32" fillId="0" borderId="14" xfId="31" applyNumberFormat="1" applyFont="1" applyFill="1" applyBorder="1" applyAlignment="1">
      <alignment horizontal="left" vertical="center" shrinkToFit="1"/>
    </xf>
    <xf numFmtId="186" fontId="32" fillId="0" borderId="14" xfId="31" applyNumberFormat="1" applyFont="1" applyFill="1" applyBorder="1" applyAlignment="1">
      <alignment horizontal="left" vertical="center"/>
    </xf>
    <xf numFmtId="0" fontId="32" fillId="0" borderId="4" xfId="37" applyFont="1" applyFill="1" applyBorder="1" applyAlignment="1">
      <alignment horizontal="left" vertical="center" shrinkToFit="1"/>
    </xf>
    <xf numFmtId="186" fontId="32" fillId="0" borderId="4" xfId="31" applyNumberFormat="1" applyFont="1" applyFill="1" applyBorder="1" applyAlignment="1">
      <alignment horizontal="left" vertical="center"/>
    </xf>
    <xf numFmtId="0" fontId="32" fillId="0" borderId="4" xfId="0" applyFont="1" applyBorder="1" applyAlignment="1">
      <alignment horizontal="left" vertical="center"/>
    </xf>
    <xf numFmtId="0" fontId="32" fillId="0" borderId="12" xfId="37" applyFont="1" applyFill="1" applyBorder="1" applyAlignment="1">
      <alignment horizontal="left" vertical="center" shrinkToFit="1"/>
    </xf>
    <xf numFmtId="186" fontId="32" fillId="0" borderId="12" xfId="31" applyNumberFormat="1" applyFont="1" applyFill="1" applyBorder="1" applyAlignment="1">
      <alignment horizontal="left" vertical="center"/>
    </xf>
    <xf numFmtId="185" fontId="32" fillId="0" borderId="12" xfId="31" applyNumberFormat="1" applyFont="1" applyFill="1" applyBorder="1" applyAlignment="1">
      <alignment horizontal="left" vertical="center" shrinkToFit="1"/>
    </xf>
    <xf numFmtId="0" fontId="32" fillId="0" borderId="12" xfId="37" applyFont="1" applyFill="1" applyBorder="1" applyAlignment="1">
      <alignment horizontal="left" vertical="center" wrapText="1" shrinkToFit="1"/>
    </xf>
    <xf numFmtId="185" fontId="32" fillId="0" borderId="10" xfId="31" applyNumberFormat="1" applyFont="1" applyFill="1" applyBorder="1" applyAlignment="1">
      <alignment horizontal="left" vertical="center" shrinkToFit="1"/>
    </xf>
    <xf numFmtId="0" fontId="33" fillId="0" borderId="0" xfId="32" applyFont="1">
      <alignment vertical="center"/>
    </xf>
    <xf numFmtId="0" fontId="11" fillId="0" borderId="0" xfId="17" applyFont="1" applyAlignment="1">
      <alignment vertical="center"/>
    </xf>
    <xf numFmtId="0" fontId="11" fillId="0" borderId="0" xfId="17" applyFont="1" applyFill="1" applyBorder="1" applyAlignment="1">
      <alignment horizontal="left" vertical="center" shrinkToFit="1"/>
    </xf>
    <xf numFmtId="0" fontId="11" fillId="0" borderId="0" xfId="17" applyFont="1" applyAlignment="1">
      <alignment vertical="center" shrinkToFit="1"/>
    </xf>
    <xf numFmtId="0" fontId="11" fillId="0" borderId="15" xfId="17" applyFont="1" applyBorder="1" applyAlignment="1">
      <alignment vertical="center"/>
    </xf>
    <xf numFmtId="0" fontId="35" fillId="0" borderId="0" xfId="21" applyFont="1">
      <alignment vertical="center"/>
    </xf>
    <xf numFmtId="0" fontId="35" fillId="0" borderId="0" xfId="21" applyFont="1" applyAlignment="1">
      <alignment horizontal="left" vertical="center"/>
    </xf>
    <xf numFmtId="0" fontId="11" fillId="0" borderId="19" xfId="17" applyFont="1" applyBorder="1" applyAlignment="1">
      <alignment vertical="center"/>
    </xf>
    <xf numFmtId="0" fontId="11" fillId="0" borderId="17" xfId="17" applyFont="1" applyBorder="1" applyAlignment="1">
      <alignment vertical="center"/>
    </xf>
    <xf numFmtId="0" fontId="11" fillId="0" borderId="16" xfId="17" applyFont="1" applyFill="1" applyBorder="1" applyAlignment="1">
      <alignment horizontal="left" vertical="center" shrinkToFit="1"/>
    </xf>
    <xf numFmtId="0" fontId="11" fillId="0" borderId="16" xfId="17" applyFont="1" applyBorder="1" applyAlignment="1">
      <alignment vertical="center" shrinkToFit="1"/>
    </xf>
    <xf numFmtId="0" fontId="11" fillId="0" borderId="19" xfId="17" applyFont="1" applyBorder="1" applyAlignment="1">
      <alignment vertical="center" shrinkToFit="1"/>
    </xf>
    <xf numFmtId="0" fontId="11" fillId="0" borderId="21" xfId="17" applyFont="1" applyFill="1" applyBorder="1" applyAlignment="1">
      <alignment vertical="center" shrinkToFit="1"/>
    </xf>
    <xf numFmtId="0" fontId="11" fillId="0" borderId="18" xfId="17" applyFont="1" applyBorder="1" applyAlignment="1">
      <alignment vertical="center"/>
    </xf>
    <xf numFmtId="0" fontId="11" fillId="0" borderId="16" xfId="17" applyFont="1" applyFill="1" applyBorder="1" applyAlignment="1">
      <alignment horizontal="center" vertical="center" shrinkToFit="1"/>
    </xf>
    <xf numFmtId="0" fontId="11" fillId="0" borderId="19" xfId="17" applyFont="1" applyBorder="1" applyAlignment="1">
      <alignment horizontal="center" vertical="center" shrinkToFit="1"/>
    </xf>
    <xf numFmtId="0" fontId="11" fillId="0" borderId="16" xfId="17" applyFont="1" applyBorder="1" applyAlignment="1">
      <alignment vertical="center"/>
    </xf>
    <xf numFmtId="0" fontId="11" fillId="0" borderId="21" xfId="17" applyFont="1" applyBorder="1" applyAlignment="1">
      <alignment vertical="center"/>
    </xf>
    <xf numFmtId="0" fontId="11" fillId="0" borderId="15" xfId="17" applyFont="1" applyFill="1" applyBorder="1" applyAlignment="1">
      <alignment vertical="center"/>
    </xf>
    <xf numFmtId="0" fontId="11" fillId="0" borderId="18" xfId="17" applyFont="1" applyFill="1" applyBorder="1" applyAlignment="1">
      <alignment vertical="center"/>
    </xf>
    <xf numFmtId="0" fontId="11" fillId="0" borderId="0" xfId="17" applyFont="1" applyAlignment="1">
      <alignment horizontal="left" vertical="center"/>
    </xf>
    <xf numFmtId="0" fontId="11" fillId="0" borderId="0" xfId="17" applyFont="1" applyBorder="1" applyAlignment="1">
      <alignment vertical="center"/>
    </xf>
    <xf numFmtId="0" fontId="35" fillId="0" borderId="0" xfId="21" applyFont="1" applyBorder="1">
      <alignment vertical="center"/>
    </xf>
    <xf numFmtId="0" fontId="35" fillId="0" borderId="0" xfId="21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33" fillId="0" borderId="4" xfId="32" applyFont="1" applyBorder="1">
      <alignment vertical="center"/>
    </xf>
    <xf numFmtId="0" fontId="35" fillId="0" borderId="0" xfId="0" applyFont="1" applyAlignment="1">
      <alignment vertical="center"/>
    </xf>
    <xf numFmtId="0" fontId="20" fillId="0" borderId="4" xfId="0" applyFont="1" applyBorder="1" applyAlignment="1">
      <alignment horizontal="right" vertical="center" shrinkToFit="1"/>
    </xf>
    <xf numFmtId="0" fontId="20" fillId="0" borderId="4" xfId="0" applyNumberFormat="1" applyFont="1" applyFill="1" applyBorder="1" applyAlignment="1">
      <alignment vertical="center"/>
    </xf>
    <xf numFmtId="0" fontId="35" fillId="0" borderId="0" xfId="21" applyFont="1" applyAlignment="1">
      <alignment horizontal="center" vertical="center"/>
    </xf>
    <xf numFmtId="0" fontId="11" fillId="0" borderId="0" xfId="17" applyFont="1" applyFill="1" applyBorder="1" applyAlignment="1">
      <alignment vertical="center"/>
    </xf>
    <xf numFmtId="0" fontId="11" fillId="0" borderId="11" xfId="17" applyFont="1" applyFill="1" applyBorder="1" applyAlignment="1">
      <alignment horizontal="center" vertical="center" shrinkToFit="1"/>
    </xf>
    <xf numFmtId="0" fontId="35" fillId="0" borderId="0" xfId="21" applyFont="1" applyFill="1" applyBorder="1">
      <alignment vertical="center"/>
    </xf>
    <xf numFmtId="0" fontId="35" fillId="0" borderId="0" xfId="21" applyFont="1" applyFill="1" applyBorder="1" applyAlignment="1">
      <alignment horizontal="left" vertical="center"/>
    </xf>
    <xf numFmtId="0" fontId="34" fillId="0" borderId="8" xfId="0" applyFont="1" applyFill="1" applyBorder="1" applyAlignment="1">
      <alignment vertical="center" shrinkToFit="1"/>
    </xf>
    <xf numFmtId="0" fontId="11" fillId="0" borderId="0" xfId="17" applyFont="1" applyFill="1" applyBorder="1" applyAlignment="1">
      <alignment horizontal="center" vertical="center" shrinkToFit="1"/>
    </xf>
    <xf numFmtId="0" fontId="11" fillId="0" borderId="8" xfId="17" applyFont="1" applyFill="1" applyBorder="1" applyAlignment="1">
      <alignment vertical="center" shrinkToFit="1"/>
    </xf>
    <xf numFmtId="0" fontId="11" fillId="0" borderId="7" xfId="17" applyFont="1" applyFill="1" applyBorder="1" applyAlignment="1">
      <alignment vertical="center" shrinkToFit="1"/>
    </xf>
    <xf numFmtId="0" fontId="34" fillId="0" borderId="0" xfId="0" applyFont="1" applyFill="1" applyBorder="1" applyAlignment="1">
      <alignment vertical="center" shrinkToFit="1"/>
    </xf>
    <xf numFmtId="0" fontId="11" fillId="0" borderId="11" xfId="17" applyFont="1" applyFill="1" applyBorder="1" applyAlignment="1">
      <alignment vertical="center" shrinkToFit="1"/>
    </xf>
    <xf numFmtId="0" fontId="11" fillId="0" borderId="17" xfId="17" applyFont="1" applyFill="1" applyBorder="1" applyAlignment="1">
      <alignment vertical="center"/>
    </xf>
    <xf numFmtId="0" fontId="11" fillId="0" borderId="8" xfId="17" applyFont="1" applyFill="1" applyBorder="1" applyAlignment="1">
      <alignment horizontal="center" vertical="center" shrinkToFit="1"/>
    </xf>
    <xf numFmtId="0" fontId="11" fillId="0" borderId="0" xfId="17" applyFont="1" applyBorder="1" applyAlignment="1">
      <alignment vertical="center" shrinkToFit="1"/>
    </xf>
    <xf numFmtId="0" fontId="11" fillId="0" borderId="7" xfId="17" applyFont="1" applyFill="1" applyBorder="1" applyAlignment="1">
      <alignment horizontal="center" vertical="center" shrinkToFit="1"/>
    </xf>
    <xf numFmtId="0" fontId="11" fillId="0" borderId="7" xfId="17" applyFont="1" applyFill="1" applyBorder="1" applyAlignment="1">
      <alignment horizontal="left" vertical="center" shrinkToFit="1"/>
    </xf>
    <xf numFmtId="0" fontId="36" fillId="0" borderId="0" xfId="21" applyFont="1" applyBorder="1" applyAlignment="1">
      <alignment horizontal="left" vertical="center"/>
    </xf>
    <xf numFmtId="0" fontId="36" fillId="0" borderId="0" xfId="21" applyFont="1" applyBorder="1">
      <alignment vertical="center"/>
    </xf>
    <xf numFmtId="0" fontId="32" fillId="0" borderId="0" xfId="21" applyFont="1" applyBorder="1" applyAlignment="1">
      <alignment horizontal="center" vertical="center"/>
    </xf>
    <xf numFmtId="3" fontId="32" fillId="0" borderId="0" xfId="21" applyNumberFormat="1" applyFont="1" applyBorder="1">
      <alignment vertical="center"/>
    </xf>
    <xf numFmtId="0" fontId="38" fillId="2" borderId="14" xfId="17" quotePrefix="1" applyFont="1" applyFill="1" applyBorder="1" applyAlignment="1">
      <alignment horizontal="left" vertical="center" shrinkToFit="1"/>
    </xf>
    <xf numFmtId="0" fontId="11" fillId="2" borderId="13" xfId="17" applyFont="1" applyFill="1" applyBorder="1" applyAlignment="1">
      <alignment horizontal="center" vertical="center" shrinkToFit="1"/>
    </xf>
    <xf numFmtId="0" fontId="3" fillId="0" borderId="0" xfId="38">
      <alignment vertical="center"/>
    </xf>
    <xf numFmtId="0" fontId="38" fillId="0" borderId="0" xfId="17" applyFont="1" applyAlignment="1">
      <alignment vertical="center"/>
    </xf>
    <xf numFmtId="0" fontId="38" fillId="0" borderId="0" xfId="17" applyFont="1" applyFill="1" applyBorder="1" applyAlignment="1">
      <alignment horizontal="left" vertical="center" shrinkToFit="1"/>
    </xf>
    <xf numFmtId="0" fontId="38" fillId="0" borderId="0" xfId="17" quotePrefix="1" applyFont="1" applyFill="1" applyBorder="1" applyAlignment="1">
      <alignment horizontal="left" vertical="center" shrinkToFit="1"/>
    </xf>
    <xf numFmtId="0" fontId="42" fillId="0" borderId="0" xfId="17" applyFont="1" applyAlignment="1">
      <alignment horizontal="left" vertical="center"/>
    </xf>
    <xf numFmtId="0" fontId="41" fillId="0" borderId="0" xfId="17" applyFont="1" applyAlignment="1">
      <alignment horizontal="left" vertical="center"/>
    </xf>
    <xf numFmtId="0" fontId="35" fillId="0" borderId="8" xfId="21" applyFont="1" applyBorder="1">
      <alignment vertical="center"/>
    </xf>
    <xf numFmtId="0" fontId="11" fillId="0" borderId="40" xfId="17" applyFont="1" applyFill="1" applyBorder="1" applyAlignment="1">
      <alignment vertical="center"/>
    </xf>
    <xf numFmtId="0" fontId="42" fillId="0" borderId="0" xfId="17" applyFont="1" applyAlignment="1">
      <alignment horizontal="left" vertical="center"/>
    </xf>
    <xf numFmtId="0" fontId="41" fillId="0" borderId="0" xfId="17" applyFont="1" applyAlignment="1">
      <alignment horizontal="left" vertical="center"/>
    </xf>
    <xf numFmtId="0" fontId="11" fillId="0" borderId="0" xfId="17" applyFont="1" applyAlignment="1">
      <alignment vertical="center"/>
    </xf>
    <xf numFmtId="0" fontId="11" fillId="0" borderId="15" xfId="17" applyFont="1" applyBorder="1" applyAlignment="1">
      <alignment vertical="center"/>
    </xf>
    <xf numFmtId="0" fontId="11" fillId="0" borderId="19" xfId="17" applyFont="1" applyBorder="1" applyAlignment="1">
      <alignment vertical="center"/>
    </xf>
    <xf numFmtId="0" fontId="11" fillId="0" borderId="0" xfId="17" applyFont="1" applyFill="1" applyBorder="1" applyAlignment="1">
      <alignment vertical="center" shrinkToFit="1"/>
    </xf>
    <xf numFmtId="0" fontId="11" fillId="0" borderId="8" xfId="17" applyFont="1" applyFill="1" applyBorder="1" applyAlignment="1">
      <alignment vertical="center" shrinkToFit="1"/>
    </xf>
    <xf numFmtId="0" fontId="2" fillId="0" borderId="0" xfId="59">
      <alignment vertical="center"/>
    </xf>
    <xf numFmtId="0" fontId="2" fillId="0" borderId="0" xfId="56" applyBorder="1">
      <alignment vertical="center"/>
    </xf>
    <xf numFmtId="0" fontId="11" fillId="0" borderId="0" xfId="17" applyFont="1" applyFill="1" applyBorder="1" applyAlignment="1">
      <alignment horizontal="center" vertical="center" shrinkToFit="1"/>
    </xf>
    <xf numFmtId="0" fontId="11" fillId="0" borderId="8" xfId="17" applyFont="1" applyFill="1" applyBorder="1" applyAlignment="1">
      <alignment vertical="center" shrinkToFit="1"/>
    </xf>
    <xf numFmtId="0" fontId="2" fillId="0" borderId="0" xfId="59">
      <alignment vertical="center"/>
    </xf>
    <xf numFmtId="0" fontId="11" fillId="0" borderId="11" xfId="17" applyFont="1" applyFill="1" applyBorder="1" applyAlignment="1">
      <alignment vertical="center" shrinkToFit="1"/>
    </xf>
    <xf numFmtId="0" fontId="43" fillId="0" borderId="0" xfId="56" applyFont="1" applyBorder="1">
      <alignment vertical="center"/>
    </xf>
    <xf numFmtId="0" fontId="38" fillId="0" borderId="0" xfId="17" applyFont="1" applyAlignment="1" applyProtection="1">
      <alignment vertical="center"/>
      <protection hidden="1"/>
    </xf>
    <xf numFmtId="0" fontId="2" fillId="0" borderId="0" xfId="56" applyProtection="1">
      <alignment vertical="center"/>
      <protection hidden="1"/>
    </xf>
    <xf numFmtId="0" fontId="2" fillId="0" borderId="0" xfId="56" applyBorder="1">
      <alignment vertical="center"/>
    </xf>
    <xf numFmtId="0" fontId="43" fillId="0" borderId="0" xfId="56" applyFont="1" applyBorder="1">
      <alignment vertical="center"/>
    </xf>
    <xf numFmtId="0" fontId="38" fillId="0" borderId="0" xfId="17" applyFont="1" applyAlignment="1" applyProtection="1">
      <alignment vertical="center"/>
      <protection hidden="1"/>
    </xf>
    <xf numFmtId="0" fontId="2" fillId="0" borderId="0" xfId="56" applyProtection="1">
      <alignment vertical="center"/>
      <protection hidden="1"/>
    </xf>
    <xf numFmtId="0" fontId="46" fillId="0" borderId="0" xfId="56" applyFont="1" applyBorder="1">
      <alignment vertical="center"/>
    </xf>
    <xf numFmtId="0" fontId="48" fillId="0" borderId="0" xfId="56" applyFont="1" applyBorder="1">
      <alignment vertical="center"/>
    </xf>
    <xf numFmtId="0" fontId="48" fillId="0" borderId="0" xfId="21" applyFont="1">
      <alignment vertical="center"/>
    </xf>
    <xf numFmtId="0" fontId="48" fillId="0" borderId="0" xfId="21" applyFont="1" applyAlignment="1">
      <alignment horizontal="left" vertical="center"/>
    </xf>
    <xf numFmtId="0" fontId="49" fillId="0" borderId="0" xfId="21" applyFont="1" applyAlignment="1">
      <alignment horizontal="left" vertical="center"/>
    </xf>
    <xf numFmtId="0" fontId="49" fillId="0" borderId="0" xfId="21" applyFont="1" applyFill="1" applyBorder="1" applyAlignment="1">
      <alignment horizontal="left" vertical="center"/>
    </xf>
    <xf numFmtId="0" fontId="49" fillId="0" borderId="0" xfId="21" applyFont="1" applyFill="1" applyBorder="1">
      <alignment vertical="center"/>
    </xf>
    <xf numFmtId="0" fontId="44" fillId="0" borderId="0" xfId="17" applyFont="1" applyAlignment="1">
      <alignment vertical="center"/>
    </xf>
    <xf numFmtId="189" fontId="11" fillId="0" borderId="0" xfId="17" applyNumberFormat="1" applyFont="1" applyFill="1" applyBorder="1" applyAlignment="1">
      <alignment vertical="center" shrinkToFit="1"/>
    </xf>
    <xf numFmtId="189" fontId="11" fillId="0" borderId="55" xfId="17" applyNumberFormat="1" applyFont="1" applyFill="1" applyBorder="1" applyAlignment="1">
      <alignment vertical="center" shrinkToFit="1"/>
    </xf>
    <xf numFmtId="0" fontId="11" fillId="0" borderId="0" xfId="17" applyFont="1" applyFill="1" applyBorder="1" applyAlignment="1">
      <alignment vertical="center" wrapText="1"/>
    </xf>
    <xf numFmtId="189" fontId="11" fillId="0" borderId="0" xfId="17" applyNumberFormat="1" applyFont="1" applyFill="1" applyBorder="1" applyAlignment="1">
      <alignment vertical="center" shrinkToFit="1"/>
    </xf>
    <xf numFmtId="179" fontId="11" fillId="2" borderId="4" xfId="17" applyNumberFormat="1" applyFont="1" applyFill="1" applyBorder="1" applyAlignment="1">
      <alignment horizontal="center" vertical="center" shrinkToFit="1"/>
    </xf>
    <xf numFmtId="180" fontId="11" fillId="0" borderId="1" xfId="22" applyNumberFormat="1" applyFont="1" applyBorder="1" applyAlignment="1">
      <alignment horizontal="right" vertical="center" shrinkToFit="1"/>
    </xf>
    <xf numFmtId="180" fontId="11" fillId="0" borderId="3" xfId="22" applyNumberFormat="1" applyFont="1" applyBorder="1" applyAlignment="1">
      <alignment horizontal="right" vertical="center" shrinkToFit="1"/>
    </xf>
    <xf numFmtId="180" fontId="11" fillId="0" borderId="2" xfId="22" applyNumberFormat="1" applyFont="1" applyBorder="1" applyAlignment="1">
      <alignment horizontal="right" vertical="center" shrinkToFit="1"/>
    </xf>
    <xf numFmtId="181" fontId="11" fillId="0" borderId="50" xfId="17" applyNumberFormat="1" applyFont="1" applyFill="1" applyBorder="1" applyAlignment="1">
      <alignment horizontal="right" vertical="center" shrinkToFit="1"/>
    </xf>
    <xf numFmtId="181" fontId="11" fillId="0" borderId="51" xfId="17" applyNumberFormat="1" applyFont="1" applyFill="1" applyBorder="1" applyAlignment="1">
      <alignment horizontal="right" vertical="center" shrinkToFit="1"/>
    </xf>
    <xf numFmtId="181" fontId="11" fillId="0" borderId="52" xfId="17" applyNumberFormat="1" applyFont="1" applyFill="1" applyBorder="1" applyAlignment="1">
      <alignment horizontal="right" vertical="center" shrinkToFit="1"/>
    </xf>
    <xf numFmtId="178" fontId="11" fillId="0" borderId="13" xfId="17" applyNumberFormat="1" applyFont="1" applyFill="1" applyBorder="1" applyAlignment="1">
      <alignment horizontal="center" vertical="center" shrinkToFit="1"/>
    </xf>
    <xf numFmtId="178" fontId="11" fillId="0" borderId="8" xfId="17" applyNumberFormat="1" applyFont="1" applyFill="1" applyBorder="1" applyAlignment="1">
      <alignment horizontal="center" vertical="center" shrinkToFit="1"/>
    </xf>
    <xf numFmtId="182" fontId="11" fillId="3" borderId="1" xfId="21" applyNumberFormat="1" applyFont="1" applyFill="1" applyBorder="1" applyAlignment="1" applyProtection="1">
      <alignment horizontal="right" vertical="center" shrinkToFit="1"/>
      <protection locked="0"/>
    </xf>
    <xf numFmtId="182" fontId="11" fillId="3" borderId="3" xfId="21" applyNumberFormat="1" applyFont="1" applyFill="1" applyBorder="1" applyAlignment="1" applyProtection="1">
      <alignment horizontal="right" vertical="center" shrinkToFit="1"/>
      <protection locked="0"/>
    </xf>
    <xf numFmtId="182" fontId="11" fillId="3" borderId="25" xfId="21" applyNumberFormat="1" applyFont="1" applyFill="1" applyBorder="1" applyAlignment="1" applyProtection="1">
      <alignment horizontal="right" vertical="center" shrinkToFit="1"/>
      <protection locked="0"/>
    </xf>
    <xf numFmtId="182" fontId="11" fillId="3" borderId="33" xfId="21" applyNumberFormat="1" applyFont="1" applyFill="1" applyBorder="1" applyAlignment="1" applyProtection="1">
      <alignment horizontal="right" vertical="center" shrinkToFit="1"/>
      <protection locked="0"/>
    </xf>
    <xf numFmtId="181" fontId="11" fillId="0" borderId="45" xfId="17" applyNumberFormat="1" applyFont="1" applyFill="1" applyBorder="1" applyAlignment="1">
      <alignment horizontal="right" vertical="center" shrinkToFit="1"/>
    </xf>
    <xf numFmtId="181" fontId="11" fillId="0" borderId="3" xfId="17" applyNumberFormat="1" applyFont="1" applyFill="1" applyBorder="1" applyAlignment="1">
      <alignment horizontal="right" vertical="center" shrinkToFit="1"/>
    </xf>
    <xf numFmtId="181" fontId="11" fillId="0" borderId="46" xfId="17" applyNumberFormat="1" applyFont="1" applyFill="1" applyBorder="1" applyAlignment="1">
      <alignment horizontal="right" vertical="center" shrinkToFit="1"/>
    </xf>
    <xf numFmtId="179" fontId="11" fillId="2" borderId="27" xfId="17" applyNumberFormat="1" applyFont="1" applyFill="1" applyBorder="1" applyAlignment="1">
      <alignment horizontal="center" vertical="center" shrinkToFit="1"/>
    </xf>
    <xf numFmtId="180" fontId="11" fillId="0" borderId="25" xfId="22" applyNumberFormat="1" applyFont="1" applyBorder="1" applyAlignment="1">
      <alignment horizontal="right" vertical="center" shrinkToFit="1"/>
    </xf>
    <xf numFmtId="180" fontId="11" fillId="0" borderId="33" xfId="22" applyNumberFormat="1" applyFont="1" applyBorder="1" applyAlignment="1">
      <alignment horizontal="right" vertical="center" shrinkToFit="1"/>
    </xf>
    <xf numFmtId="180" fontId="11" fillId="0" borderId="26" xfId="22" applyNumberFormat="1" applyFont="1" applyBorder="1" applyAlignment="1">
      <alignment horizontal="right" vertical="center" shrinkToFit="1"/>
    </xf>
    <xf numFmtId="181" fontId="11" fillId="0" borderId="47" xfId="17" applyNumberFormat="1" applyFont="1" applyFill="1" applyBorder="1" applyAlignment="1">
      <alignment horizontal="right" vertical="center" shrinkToFit="1"/>
    </xf>
    <xf numFmtId="181" fontId="11" fillId="0" borderId="48" xfId="17" applyNumberFormat="1" applyFont="1" applyFill="1" applyBorder="1" applyAlignment="1">
      <alignment horizontal="right" vertical="center" shrinkToFit="1"/>
    </xf>
    <xf numFmtId="181" fontId="11" fillId="0" borderId="49" xfId="17" applyNumberFormat="1" applyFont="1" applyFill="1" applyBorder="1" applyAlignment="1">
      <alignment horizontal="right" vertical="center" shrinkToFit="1"/>
    </xf>
    <xf numFmtId="0" fontId="11" fillId="2" borderId="14" xfId="17" applyFont="1" applyFill="1" applyBorder="1" applyAlignment="1">
      <alignment horizontal="center" vertical="center" shrinkToFit="1"/>
    </xf>
    <xf numFmtId="180" fontId="11" fillId="0" borderId="39" xfId="22" applyNumberFormat="1" applyFont="1" applyBorder="1" applyAlignment="1">
      <alignment horizontal="right" vertical="center" shrinkToFit="1"/>
    </xf>
    <xf numFmtId="180" fontId="11" fillId="0" borderId="37" xfId="22" applyNumberFormat="1" applyFont="1" applyBorder="1" applyAlignment="1">
      <alignment horizontal="right" vertical="center" shrinkToFit="1"/>
    </xf>
    <xf numFmtId="180" fontId="11" fillId="0" borderId="38" xfId="22" applyNumberFormat="1" applyFont="1" applyBorder="1" applyAlignment="1">
      <alignment horizontal="right" vertical="center" shrinkToFit="1"/>
    </xf>
    <xf numFmtId="181" fontId="11" fillId="0" borderId="14" xfId="17" applyNumberFormat="1" applyFont="1" applyFill="1" applyBorder="1" applyAlignment="1">
      <alignment horizontal="right" vertical="center" shrinkToFit="1"/>
    </xf>
    <xf numFmtId="177" fontId="11" fillId="0" borderId="13" xfId="17" applyNumberFormat="1" applyFont="1" applyFill="1" applyBorder="1" applyAlignment="1">
      <alignment horizontal="center" vertical="center" shrinkToFit="1"/>
    </xf>
    <xf numFmtId="177" fontId="11" fillId="0" borderId="8" xfId="17" applyNumberFormat="1" applyFont="1" applyFill="1" applyBorder="1" applyAlignment="1">
      <alignment horizontal="center" vertical="center" shrinkToFit="1"/>
    </xf>
    <xf numFmtId="178" fontId="11" fillId="2" borderId="9" xfId="17" applyNumberFormat="1" applyFont="1" applyFill="1" applyBorder="1" applyAlignment="1">
      <alignment horizontal="center" vertical="center" shrinkToFit="1"/>
    </xf>
    <xf numFmtId="178" fontId="11" fillId="2" borderId="11" xfId="17" applyNumberFormat="1" applyFont="1" applyFill="1" applyBorder="1" applyAlignment="1">
      <alignment horizontal="center" vertical="center" shrinkToFit="1"/>
    </xf>
    <xf numFmtId="178" fontId="11" fillId="2" borderId="10" xfId="17" applyNumberFormat="1" applyFont="1" applyFill="1" applyBorder="1" applyAlignment="1">
      <alignment horizontal="center" vertical="center" shrinkToFit="1"/>
    </xf>
    <xf numFmtId="178" fontId="11" fillId="2" borderId="13" xfId="17" applyNumberFormat="1" applyFont="1" applyFill="1" applyBorder="1" applyAlignment="1">
      <alignment horizontal="center" vertical="center" shrinkToFit="1"/>
    </xf>
    <xf numFmtId="182" fontId="11" fillId="0" borderId="9" xfId="21" applyNumberFormat="1" applyFont="1" applyFill="1" applyBorder="1" applyAlignment="1">
      <alignment horizontal="right" vertical="center" shrinkToFit="1"/>
    </xf>
    <xf numFmtId="182" fontId="11" fillId="0" borderId="11" xfId="21" applyNumberFormat="1" applyFont="1" applyFill="1" applyBorder="1" applyAlignment="1">
      <alignment horizontal="right" vertical="center" shrinkToFit="1"/>
    </xf>
    <xf numFmtId="182" fontId="11" fillId="0" borderId="10" xfId="21" applyNumberFormat="1" applyFont="1" applyFill="1" applyBorder="1" applyAlignment="1">
      <alignment horizontal="right" vertical="center" shrinkToFit="1"/>
    </xf>
    <xf numFmtId="0" fontId="11" fillId="2" borderId="5" xfId="21" applyFont="1" applyFill="1" applyBorder="1" applyAlignment="1">
      <alignment horizontal="center" vertical="center" shrinkToFit="1"/>
    </xf>
    <xf numFmtId="0" fontId="11" fillId="2" borderId="7" xfId="21" applyFont="1" applyFill="1" applyBorder="1" applyAlignment="1">
      <alignment horizontal="center" vertical="center" shrinkToFit="1"/>
    </xf>
    <xf numFmtId="0" fontId="11" fillId="2" borderId="6" xfId="21" applyFont="1" applyFill="1" applyBorder="1" applyAlignment="1">
      <alignment horizontal="center" vertical="center" shrinkToFit="1"/>
    </xf>
    <xf numFmtId="0" fontId="11" fillId="2" borderId="9" xfId="21" applyNumberFormat="1" applyFont="1" applyFill="1" applyBorder="1" applyAlignment="1">
      <alignment horizontal="center" vertical="center" shrinkToFit="1"/>
    </xf>
    <xf numFmtId="0" fontId="11" fillId="2" borderId="11" xfId="21" applyNumberFormat="1" applyFont="1" applyFill="1" applyBorder="1" applyAlignment="1">
      <alignment horizontal="center" vertical="center" shrinkToFit="1"/>
    </xf>
    <xf numFmtId="0" fontId="11" fillId="2" borderId="10" xfId="21" applyNumberFormat="1" applyFont="1" applyFill="1" applyBorder="1" applyAlignment="1">
      <alignment horizontal="center" vertical="center" shrinkToFit="1"/>
    </xf>
    <xf numFmtId="181" fontId="11" fillId="0" borderId="53" xfId="17" applyNumberFormat="1" applyFont="1" applyFill="1" applyBorder="1" applyAlignment="1">
      <alignment horizontal="right" vertical="center" shrinkToFit="1"/>
    </xf>
    <xf numFmtId="181" fontId="11" fillId="0" borderId="4" xfId="17" applyNumberFormat="1" applyFont="1" applyFill="1" applyBorder="1" applyAlignment="1">
      <alignment horizontal="right" vertical="center" shrinkToFit="1"/>
    </xf>
    <xf numFmtId="181" fontId="11" fillId="0" borderId="54" xfId="17" applyNumberFormat="1" applyFont="1" applyFill="1" applyBorder="1" applyAlignment="1">
      <alignment horizontal="right" vertical="center" shrinkToFit="1"/>
    </xf>
    <xf numFmtId="0" fontId="42" fillId="0" borderId="0" xfId="17" applyFont="1" applyAlignment="1">
      <alignment horizontal="left" vertical="center"/>
    </xf>
    <xf numFmtId="0" fontId="11" fillId="3" borderId="1" xfId="17" applyFont="1" applyFill="1" applyBorder="1" applyAlignment="1">
      <alignment horizontal="center" vertical="center"/>
    </xf>
    <xf numFmtId="0" fontId="11" fillId="3" borderId="3" xfId="17" applyFont="1" applyFill="1" applyBorder="1" applyAlignment="1">
      <alignment horizontal="center" vertical="center"/>
    </xf>
    <xf numFmtId="0" fontId="11" fillId="3" borderId="2" xfId="17" applyFont="1" applyFill="1" applyBorder="1" applyAlignment="1">
      <alignment horizontal="center" vertical="center"/>
    </xf>
    <xf numFmtId="0" fontId="11" fillId="0" borderId="8" xfId="17" applyFont="1" applyBorder="1" applyAlignment="1">
      <alignment horizontal="left" vertical="center"/>
    </xf>
    <xf numFmtId="0" fontId="11" fillId="0" borderId="0" xfId="17" applyFont="1" applyAlignment="1">
      <alignment horizontal="left" vertical="center"/>
    </xf>
    <xf numFmtId="0" fontId="38" fillId="2" borderId="1" xfId="17" applyFont="1" applyFill="1" applyBorder="1" applyAlignment="1">
      <alignment horizontal="center" vertical="center" shrinkToFit="1"/>
    </xf>
    <xf numFmtId="0" fontId="38" fillId="2" borderId="3" xfId="17" applyFont="1" applyFill="1" applyBorder="1" applyAlignment="1">
      <alignment horizontal="center" vertical="center" shrinkToFit="1"/>
    </xf>
    <xf numFmtId="0" fontId="38" fillId="2" borderId="2" xfId="17" applyFont="1" applyFill="1" applyBorder="1" applyAlignment="1">
      <alignment horizontal="center" vertical="center" shrinkToFit="1"/>
    </xf>
    <xf numFmtId="0" fontId="11" fillId="0" borderId="1" xfId="17" applyFont="1" applyFill="1" applyBorder="1" applyAlignment="1">
      <alignment horizontal="center" vertical="center" shrinkToFit="1"/>
    </xf>
    <xf numFmtId="0" fontId="11" fillId="0" borderId="3" xfId="17" applyFont="1" applyFill="1" applyBorder="1" applyAlignment="1">
      <alignment horizontal="center" vertical="center" shrinkToFit="1"/>
    </xf>
    <xf numFmtId="0" fontId="11" fillId="0" borderId="2" xfId="17" applyFont="1" applyFill="1" applyBorder="1" applyAlignment="1">
      <alignment horizontal="center" vertical="center" shrinkToFit="1"/>
    </xf>
    <xf numFmtId="183" fontId="11" fillId="3" borderId="4" xfId="36" applyNumberFormat="1" applyFont="1" applyFill="1" applyBorder="1" applyAlignment="1" applyProtection="1">
      <alignment horizontal="left" vertical="center" shrinkToFit="1"/>
      <protection locked="0"/>
    </xf>
    <xf numFmtId="0" fontId="11" fillId="3" borderId="4" xfId="17" applyFont="1" applyFill="1" applyBorder="1" applyAlignment="1" applyProtection="1">
      <alignment vertical="center" shrinkToFit="1"/>
      <protection locked="0"/>
    </xf>
    <xf numFmtId="4" fontId="11" fillId="3" borderId="1" xfId="17" applyNumberFormat="1" applyFont="1" applyFill="1" applyBorder="1" applyAlignment="1" applyProtection="1">
      <alignment horizontal="center" vertical="center" shrinkToFit="1"/>
      <protection locked="0"/>
    </xf>
    <xf numFmtId="4" fontId="11" fillId="3" borderId="3" xfId="17" applyNumberFormat="1" applyFont="1" applyFill="1" applyBorder="1" applyAlignment="1" applyProtection="1">
      <alignment horizontal="center" vertical="center" shrinkToFit="1"/>
      <protection locked="0"/>
    </xf>
    <xf numFmtId="4" fontId="11" fillId="3" borderId="2" xfId="17" applyNumberFormat="1" applyFont="1" applyFill="1" applyBorder="1" applyAlignment="1" applyProtection="1">
      <alignment horizontal="center" vertical="center" shrinkToFit="1"/>
      <protection locked="0"/>
    </xf>
    <xf numFmtId="0" fontId="11" fillId="3" borderId="1" xfId="17" applyFont="1" applyFill="1" applyBorder="1" applyAlignment="1" applyProtection="1">
      <alignment horizontal="center" vertical="center" shrinkToFit="1"/>
      <protection locked="0"/>
    </xf>
    <xf numFmtId="0" fontId="11" fillId="3" borderId="3" xfId="17" applyFont="1" applyFill="1" applyBorder="1" applyAlignment="1" applyProtection="1">
      <alignment horizontal="center" vertical="center" shrinkToFit="1"/>
      <protection locked="0"/>
    </xf>
    <xf numFmtId="0" fontId="11" fillId="3" borderId="2" xfId="17" applyFont="1" applyFill="1" applyBorder="1" applyAlignment="1" applyProtection="1">
      <alignment horizontal="center" vertical="center" shrinkToFit="1"/>
      <protection locked="0"/>
    </xf>
    <xf numFmtId="2" fontId="11" fillId="0" borderId="1" xfId="17" applyNumberFormat="1" applyFont="1" applyFill="1" applyBorder="1" applyAlignment="1" applyProtection="1">
      <alignment horizontal="center" vertical="center" shrinkToFit="1"/>
      <protection locked="0"/>
    </xf>
    <xf numFmtId="2" fontId="11" fillId="0" borderId="3" xfId="17" applyNumberFormat="1" applyFont="1" applyFill="1" applyBorder="1" applyAlignment="1" applyProtection="1">
      <alignment horizontal="center" vertical="center" shrinkToFit="1"/>
      <protection locked="0"/>
    </xf>
    <xf numFmtId="2" fontId="11" fillId="0" borderId="2" xfId="17" applyNumberFormat="1" applyFont="1" applyFill="1" applyBorder="1" applyAlignment="1" applyProtection="1">
      <alignment horizontal="center" vertical="center" shrinkToFit="1"/>
      <protection locked="0"/>
    </xf>
    <xf numFmtId="184" fontId="11" fillId="0" borderId="1" xfId="17" applyNumberFormat="1" applyFont="1" applyFill="1" applyBorder="1" applyAlignment="1" applyProtection="1">
      <alignment horizontal="center" vertical="center" shrinkToFit="1"/>
      <protection locked="0"/>
    </xf>
    <xf numFmtId="184" fontId="11" fillId="0" borderId="3" xfId="17" applyNumberFormat="1" applyFont="1" applyFill="1" applyBorder="1" applyAlignment="1" applyProtection="1">
      <alignment horizontal="center" vertical="center" shrinkToFit="1"/>
      <protection locked="0"/>
    </xf>
    <xf numFmtId="184" fontId="11" fillId="0" borderId="2" xfId="17" applyNumberFormat="1" applyFont="1" applyFill="1" applyBorder="1" applyAlignment="1" applyProtection="1">
      <alignment horizontal="center" vertical="center" shrinkToFit="1"/>
      <protection locked="0"/>
    </xf>
    <xf numFmtId="0" fontId="11" fillId="2" borderId="4" xfId="17" applyFont="1" applyFill="1" applyBorder="1" applyAlignment="1">
      <alignment horizontal="center" vertical="center" shrinkToFit="1"/>
    </xf>
    <xf numFmtId="0" fontId="11" fillId="2" borderId="12" xfId="17" applyFont="1" applyFill="1" applyBorder="1" applyAlignment="1">
      <alignment horizontal="center" vertical="center" shrinkToFit="1"/>
    </xf>
    <xf numFmtId="0" fontId="11" fillId="2" borderId="1" xfId="17" applyFont="1" applyFill="1" applyBorder="1" applyAlignment="1">
      <alignment horizontal="center" vertical="center" wrapText="1" shrinkToFit="1"/>
    </xf>
    <xf numFmtId="0" fontId="11" fillId="2" borderId="3" xfId="17" applyFont="1" applyFill="1" applyBorder="1" applyAlignment="1">
      <alignment horizontal="center" vertical="center" wrapText="1" shrinkToFit="1"/>
    </xf>
    <xf numFmtId="0" fontId="11" fillId="2" borderId="2" xfId="17" applyFont="1" applyFill="1" applyBorder="1" applyAlignment="1">
      <alignment horizontal="center" vertical="center" wrapText="1" shrinkToFit="1"/>
    </xf>
    <xf numFmtId="0" fontId="11" fillId="2" borderId="4" xfId="17" quotePrefix="1" applyFont="1" applyFill="1" applyBorder="1" applyAlignment="1">
      <alignment horizontal="center" vertical="center" wrapText="1" shrinkToFit="1"/>
    </xf>
    <xf numFmtId="0" fontId="11" fillId="2" borderId="4" xfId="17" quotePrefix="1" applyFont="1" applyFill="1" applyBorder="1" applyAlignment="1">
      <alignment horizontal="center" vertical="center" shrinkToFit="1"/>
    </xf>
    <xf numFmtId="0" fontId="11" fillId="0" borderId="1" xfId="21" applyFont="1" applyBorder="1" applyAlignment="1">
      <alignment horizontal="center" vertical="center"/>
    </xf>
    <xf numFmtId="0" fontId="11" fillId="0" borderId="3" xfId="21" applyFont="1" applyBorder="1" applyAlignment="1">
      <alignment horizontal="center" vertical="center"/>
    </xf>
    <xf numFmtId="0" fontId="11" fillId="0" borderId="2" xfId="21" applyFont="1" applyBorder="1" applyAlignment="1">
      <alignment horizontal="center" vertical="center"/>
    </xf>
    <xf numFmtId="0" fontId="11" fillId="2" borderId="1" xfId="17" applyFont="1" applyFill="1" applyBorder="1" applyAlignment="1">
      <alignment horizontal="center" vertical="center" shrinkToFit="1"/>
    </xf>
    <xf numFmtId="0" fontId="11" fillId="2" borderId="3" xfId="17" applyFont="1" applyFill="1" applyBorder="1" applyAlignment="1">
      <alignment horizontal="center" vertical="center" shrinkToFit="1"/>
    </xf>
    <xf numFmtId="0" fontId="11" fillId="2" borderId="2" xfId="17" applyFont="1" applyFill="1" applyBorder="1" applyAlignment="1">
      <alignment horizontal="center" vertical="center" shrinkToFit="1"/>
    </xf>
    <xf numFmtId="0" fontId="11" fillId="0" borderId="1" xfId="17" applyFont="1" applyFill="1" applyBorder="1" applyAlignment="1">
      <alignment horizontal="left" vertical="center" shrinkToFit="1"/>
    </xf>
    <xf numFmtId="0" fontId="11" fillId="0" borderId="3" xfId="17" applyFont="1" applyFill="1" applyBorder="1" applyAlignment="1">
      <alignment horizontal="left" vertical="center" shrinkToFit="1"/>
    </xf>
    <xf numFmtId="0" fontId="11" fillId="0" borderId="2" xfId="17" applyFont="1" applyFill="1" applyBorder="1" applyAlignment="1">
      <alignment horizontal="left" vertical="center" shrinkToFit="1"/>
    </xf>
    <xf numFmtId="0" fontId="11" fillId="3" borderId="4" xfId="17" applyFont="1" applyFill="1" applyBorder="1" applyAlignment="1" applyProtection="1">
      <alignment horizontal="left" vertical="center" shrinkToFit="1"/>
      <protection locked="0"/>
    </xf>
    <xf numFmtId="0" fontId="45" fillId="0" borderId="0" xfId="17" applyFont="1" applyFill="1" applyBorder="1" applyAlignment="1" applyProtection="1">
      <alignment horizontal="left" vertical="center" shrinkToFit="1"/>
      <protection hidden="1"/>
    </xf>
    <xf numFmtId="0" fontId="45" fillId="0" borderId="0" xfId="17" applyFont="1" applyFill="1" applyBorder="1" applyAlignment="1" applyProtection="1">
      <alignment horizontal="left" vertical="center" wrapText="1" shrinkToFit="1"/>
      <protection hidden="1"/>
    </xf>
    <xf numFmtId="0" fontId="11" fillId="3" borderId="1" xfId="17" applyFont="1" applyFill="1" applyBorder="1" applyAlignment="1" applyProtection="1">
      <alignment horizontal="left" vertical="center" shrinkToFit="1"/>
      <protection locked="0"/>
    </xf>
    <xf numFmtId="0" fontId="11" fillId="3" borderId="3" xfId="17" applyFont="1" applyFill="1" applyBorder="1" applyAlignment="1" applyProtection="1">
      <alignment horizontal="left" vertical="center" shrinkToFit="1"/>
      <protection locked="0"/>
    </xf>
    <xf numFmtId="0" fontId="47" fillId="0" borderId="0" xfId="17" quotePrefix="1" applyFont="1" applyFill="1" applyBorder="1" applyAlignment="1" applyProtection="1">
      <alignment horizontal="center" vertical="center"/>
      <protection hidden="1"/>
    </xf>
    <xf numFmtId="0" fontId="34" fillId="0" borderId="3" xfId="0" applyFont="1" applyBorder="1" applyAlignment="1">
      <alignment horizontal="center" vertical="center" shrinkToFit="1"/>
    </xf>
    <xf numFmtId="0" fontId="34" fillId="0" borderId="2" xfId="0" applyFont="1" applyBorder="1" applyAlignment="1">
      <alignment horizontal="center" vertical="center" shrinkToFit="1"/>
    </xf>
    <xf numFmtId="192" fontId="11" fillId="3" borderId="4" xfId="17" applyNumberFormat="1" applyFont="1" applyFill="1" applyBorder="1" applyAlignment="1" applyProtection="1">
      <alignment horizontal="center" vertical="center" shrinkToFit="1"/>
      <protection locked="0"/>
    </xf>
    <xf numFmtId="191" fontId="50" fillId="0" borderId="0" xfId="17" applyNumberFormat="1" applyFont="1" applyBorder="1" applyAlignment="1" applyProtection="1">
      <alignment horizontal="left" vertical="center" wrapText="1" shrinkToFit="1"/>
      <protection hidden="1"/>
    </xf>
    <xf numFmtId="0" fontId="45" fillId="0" borderId="56" xfId="17" applyFont="1" applyBorder="1" applyAlignment="1">
      <alignment horizontal="left" shrinkToFit="1"/>
    </xf>
    <xf numFmtId="0" fontId="45" fillId="0" borderId="40" xfId="17" applyFont="1" applyBorder="1" applyAlignment="1">
      <alignment horizontal="left" shrinkToFit="1"/>
    </xf>
    <xf numFmtId="0" fontId="11" fillId="4" borderId="1" xfId="17" applyFont="1" applyFill="1" applyBorder="1" applyAlignment="1">
      <alignment horizontal="center" vertical="center" shrinkToFit="1"/>
    </xf>
    <xf numFmtId="0" fontId="11" fillId="4" borderId="3" xfId="17" applyFont="1" applyFill="1" applyBorder="1" applyAlignment="1">
      <alignment horizontal="center" vertical="center" shrinkToFit="1"/>
    </xf>
    <xf numFmtId="0" fontId="11" fillId="4" borderId="2" xfId="17" applyFont="1" applyFill="1" applyBorder="1" applyAlignment="1">
      <alignment horizontal="center" vertical="center" shrinkToFit="1"/>
    </xf>
    <xf numFmtId="2" fontId="11" fillId="3" borderId="1" xfId="17" applyNumberFormat="1" applyFont="1" applyFill="1" applyBorder="1" applyAlignment="1" applyProtection="1">
      <alignment horizontal="center" vertical="center" shrinkToFit="1"/>
      <protection locked="0"/>
    </xf>
    <xf numFmtId="2" fontId="11" fillId="3" borderId="3" xfId="17" applyNumberFormat="1" applyFont="1" applyFill="1" applyBorder="1" applyAlignment="1" applyProtection="1">
      <alignment horizontal="center" vertical="center" shrinkToFit="1"/>
      <protection locked="0"/>
    </xf>
    <xf numFmtId="2" fontId="11" fillId="3" borderId="2" xfId="17" applyNumberFormat="1" applyFont="1" applyFill="1" applyBorder="1" applyAlignment="1" applyProtection="1">
      <alignment horizontal="center" vertical="center" shrinkToFit="1"/>
      <protection locked="0"/>
    </xf>
    <xf numFmtId="184" fontId="11" fillId="3" borderId="1" xfId="17" applyNumberFormat="1" applyFont="1" applyFill="1" applyBorder="1" applyAlignment="1" applyProtection="1">
      <alignment horizontal="center" vertical="center" shrinkToFit="1"/>
      <protection locked="0"/>
    </xf>
    <xf numFmtId="184" fontId="11" fillId="3" borderId="3" xfId="17" applyNumberFormat="1" applyFont="1" applyFill="1" applyBorder="1" applyAlignment="1" applyProtection="1">
      <alignment horizontal="center" vertical="center" shrinkToFit="1"/>
      <protection locked="0"/>
    </xf>
    <xf numFmtId="184" fontId="11" fillId="3" borderId="2" xfId="17" applyNumberFormat="1" applyFont="1" applyFill="1" applyBorder="1" applyAlignment="1" applyProtection="1">
      <alignment horizontal="center" vertical="center" shrinkToFit="1"/>
      <protection locked="0"/>
    </xf>
    <xf numFmtId="190" fontId="11" fillId="0" borderId="1" xfId="17" applyNumberFormat="1" applyFont="1" applyFill="1" applyBorder="1" applyAlignment="1">
      <alignment horizontal="center" vertical="center" shrinkToFit="1"/>
    </xf>
    <xf numFmtId="190" fontId="11" fillId="0" borderId="3" xfId="17" applyNumberFormat="1" applyFont="1" applyFill="1" applyBorder="1" applyAlignment="1">
      <alignment horizontal="center" vertical="center" shrinkToFit="1"/>
    </xf>
    <xf numFmtId="190" fontId="11" fillId="0" borderId="2" xfId="17" applyNumberFormat="1" applyFont="1" applyFill="1" applyBorder="1" applyAlignment="1">
      <alignment horizontal="center" vertical="center" shrinkToFit="1"/>
    </xf>
    <xf numFmtId="0" fontId="11" fillId="2" borderId="4" xfId="17" applyFont="1" applyFill="1" applyBorder="1" applyAlignment="1">
      <alignment horizontal="center" vertical="center" textRotation="255" shrinkToFit="1"/>
    </xf>
    <xf numFmtId="176" fontId="11" fillId="2" borderId="5" xfId="17" applyNumberFormat="1" applyFont="1" applyFill="1" applyBorder="1" applyAlignment="1">
      <alignment horizontal="center" vertical="center" shrinkToFit="1"/>
    </xf>
    <xf numFmtId="176" fontId="11" fillId="2" borderId="7" xfId="17" applyNumberFormat="1" applyFont="1" applyFill="1" applyBorder="1" applyAlignment="1">
      <alignment horizontal="center" vertical="center" shrinkToFit="1"/>
    </xf>
    <xf numFmtId="176" fontId="11" fillId="2" borderId="6" xfId="17" applyNumberFormat="1" applyFont="1" applyFill="1" applyBorder="1" applyAlignment="1">
      <alignment horizontal="center" vertical="center" shrinkToFit="1"/>
    </xf>
    <xf numFmtId="176" fontId="11" fillId="2" borderId="12" xfId="17" applyNumberFormat="1" applyFont="1" applyFill="1" applyBorder="1" applyAlignment="1">
      <alignment horizontal="center" vertical="center" shrinkToFit="1"/>
    </xf>
    <xf numFmtId="0" fontId="11" fillId="2" borderId="5" xfId="17" applyFont="1" applyFill="1" applyBorder="1" applyAlignment="1">
      <alignment horizontal="center" vertical="center" shrinkToFit="1"/>
    </xf>
    <xf numFmtId="0" fontId="11" fillId="2" borderId="7" xfId="17" applyFont="1" applyFill="1" applyBorder="1" applyAlignment="1">
      <alignment horizontal="center" vertical="center" shrinkToFit="1"/>
    </xf>
    <xf numFmtId="0" fontId="11" fillId="2" borderId="6" xfId="17" applyFont="1" applyFill="1" applyBorder="1" applyAlignment="1">
      <alignment horizontal="center" vertical="center" shrinkToFit="1"/>
    </xf>
    <xf numFmtId="0" fontId="11" fillId="0" borderId="1" xfId="17" applyFont="1" applyFill="1" applyBorder="1" applyAlignment="1" applyProtection="1">
      <alignment horizontal="center" vertical="center" shrinkToFit="1"/>
      <protection locked="0"/>
    </xf>
    <xf numFmtId="0" fontId="11" fillId="0" borderId="3" xfId="17" applyFont="1" applyFill="1" applyBorder="1" applyAlignment="1" applyProtection="1">
      <alignment horizontal="center" vertical="center" shrinkToFit="1"/>
      <protection locked="0"/>
    </xf>
    <xf numFmtId="0" fontId="11" fillId="0" borderId="2" xfId="17" applyFont="1" applyFill="1" applyBorder="1" applyAlignment="1" applyProtection="1">
      <alignment horizontal="center" vertical="center" shrinkToFit="1"/>
      <protection locked="0"/>
    </xf>
    <xf numFmtId="188" fontId="11" fillId="0" borderId="1" xfId="17" quotePrefix="1" applyNumberFormat="1" applyFont="1" applyFill="1" applyBorder="1" applyAlignment="1">
      <alignment horizontal="center" vertical="center" shrinkToFit="1"/>
    </xf>
    <xf numFmtId="188" fontId="11" fillId="0" borderId="3" xfId="17" applyNumberFormat="1" applyFont="1" applyFill="1" applyBorder="1" applyAlignment="1">
      <alignment horizontal="center" vertical="center" shrinkToFit="1"/>
    </xf>
    <xf numFmtId="188" fontId="11" fillId="0" borderId="2" xfId="17" applyNumberFormat="1" applyFont="1" applyFill="1" applyBorder="1" applyAlignment="1">
      <alignment horizontal="center" vertical="center" shrinkToFit="1"/>
    </xf>
    <xf numFmtId="189" fontId="11" fillId="0" borderId="0" xfId="17" applyNumberFormat="1" applyFont="1" applyFill="1" applyBorder="1" applyAlignment="1">
      <alignment horizontal="right" vertical="center" shrinkToFit="1"/>
    </xf>
    <xf numFmtId="178" fontId="11" fillId="2" borderId="8" xfId="17" applyNumberFormat="1" applyFont="1" applyFill="1" applyBorder="1" applyAlignment="1">
      <alignment horizontal="center" vertical="center" shrinkToFit="1"/>
    </xf>
    <xf numFmtId="178" fontId="11" fillId="2" borderId="0" xfId="17" applyNumberFormat="1" applyFont="1" applyFill="1" applyBorder="1" applyAlignment="1">
      <alignment horizontal="center" vertical="center" shrinkToFit="1"/>
    </xf>
    <xf numFmtId="178" fontId="11" fillId="2" borderId="41" xfId="17" applyNumberFormat="1" applyFont="1" applyFill="1" applyBorder="1" applyAlignment="1">
      <alignment horizontal="center" vertical="center" shrinkToFit="1"/>
    </xf>
    <xf numFmtId="178" fontId="11" fillId="0" borderId="0" xfId="17" applyNumberFormat="1" applyFont="1" applyFill="1" applyBorder="1" applyAlignment="1">
      <alignment horizontal="center" vertical="center" shrinkToFit="1"/>
    </xf>
    <xf numFmtId="181" fontId="11" fillId="0" borderId="42" xfId="17" applyNumberFormat="1" applyFont="1" applyFill="1" applyBorder="1" applyAlignment="1">
      <alignment horizontal="right" vertical="center" shrinkToFit="1"/>
    </xf>
    <xf numFmtId="181" fontId="11" fillId="0" borderId="43" xfId="17" applyNumberFormat="1" applyFont="1" applyFill="1" applyBorder="1" applyAlignment="1">
      <alignment horizontal="right" vertical="center" shrinkToFit="1"/>
    </xf>
    <xf numFmtId="181" fontId="11" fillId="0" borderId="44" xfId="17" applyNumberFormat="1" applyFont="1" applyFill="1" applyBorder="1" applyAlignment="1">
      <alignment horizontal="right" vertical="center" shrinkToFit="1"/>
    </xf>
    <xf numFmtId="0" fontId="11" fillId="0" borderId="15" xfId="21" applyFont="1" applyFill="1" applyBorder="1" applyAlignment="1">
      <alignment horizontal="center" vertical="center"/>
    </xf>
    <xf numFmtId="187" fontId="26" fillId="0" borderId="0" xfId="17" applyNumberFormat="1" applyFont="1" applyFill="1" applyBorder="1" applyAlignment="1">
      <alignment horizontal="right" vertical="center"/>
    </xf>
    <xf numFmtId="177" fontId="11" fillId="0" borderId="0" xfId="17" applyNumberFormat="1" applyFont="1" applyFill="1" applyBorder="1" applyAlignment="1">
      <alignment horizontal="center" vertical="center" shrinkToFit="1"/>
    </xf>
    <xf numFmtId="181" fontId="11" fillId="0" borderId="9" xfId="17" applyNumberFormat="1" applyFont="1" applyFill="1" applyBorder="1" applyAlignment="1">
      <alignment horizontal="right" vertical="center" shrinkToFit="1"/>
    </xf>
    <xf numFmtId="181" fontId="11" fillId="0" borderId="11" xfId="17" applyNumberFormat="1" applyFont="1" applyFill="1" applyBorder="1" applyAlignment="1">
      <alignment horizontal="right" vertical="center" shrinkToFit="1"/>
    </xf>
    <xf numFmtId="181" fontId="11" fillId="0" borderId="10" xfId="17" applyNumberFormat="1" applyFont="1" applyFill="1" applyBorder="1" applyAlignment="1">
      <alignment horizontal="right" vertical="center" shrinkToFit="1"/>
    </xf>
    <xf numFmtId="0" fontId="11" fillId="0" borderId="8" xfId="17" applyFont="1" applyFill="1" applyBorder="1" applyAlignment="1">
      <alignment horizontal="center" vertical="center" shrinkToFit="1"/>
    </xf>
    <xf numFmtId="0" fontId="11" fillId="0" borderId="0" xfId="17" applyFont="1" applyFill="1" applyBorder="1" applyAlignment="1">
      <alignment horizontal="center" vertical="center" shrinkToFit="1"/>
    </xf>
    <xf numFmtId="0" fontId="11" fillId="3" borderId="1" xfId="17" applyFont="1" applyFill="1" applyBorder="1" applyAlignment="1" applyProtection="1">
      <alignment horizontal="left" vertical="center" wrapText="1" shrinkToFit="1"/>
      <protection locked="0"/>
    </xf>
    <xf numFmtId="0" fontId="11" fillId="3" borderId="3" xfId="17" applyFont="1" applyFill="1" applyBorder="1" applyAlignment="1" applyProtection="1">
      <alignment horizontal="left" vertical="center" wrapText="1" shrinkToFit="1"/>
      <protection locked="0"/>
    </xf>
  </cellXfs>
  <cellStyles count="163">
    <cellStyle name="Excel Built-in Comma [0] 1" xfId="24"/>
    <cellStyle name="Excel Built-in Currency [0] 1" xfId="25"/>
    <cellStyle name="Excel Built-in Normal" xfId="26"/>
    <cellStyle name="Excel Built-in Normal 1" xfId="27"/>
    <cellStyle name="Excel Built-in Normal 1 2" xfId="28"/>
    <cellStyle name="Excel Built-in Normal 2" xfId="29"/>
    <cellStyle name="パーセント" xfId="36" builtinId="5"/>
    <cellStyle name="パーセント 2" xfId="2"/>
    <cellStyle name="パーセント 3" xfId="22"/>
    <cellStyle name="パーセント 3 2" xfId="46"/>
    <cellStyle name="パーセント 3 3" xfId="57"/>
    <cellStyle name="パーセント 3 3 2" xfId="140"/>
    <cellStyle name="パーセント 3 4" xfId="124"/>
    <cellStyle name="パーセント 3 5" xfId="92"/>
    <cellStyle name="パーセント 4" xfId="42"/>
    <cellStyle name="パーセント 4 2" xfId="61"/>
    <cellStyle name="パーセント 4 2 2" xfId="144"/>
    <cellStyle name="パーセント 4 3" xfId="128"/>
    <cellStyle name="パーセント 4 4" xfId="95"/>
    <cellStyle name="パーセント 5" xfId="70"/>
    <cellStyle name="パーセント 5 2" xfId="153"/>
    <cellStyle name="パーセント 5 3" xfId="103"/>
    <cellStyle name="パーセント 6" xfId="79"/>
    <cellStyle name="パーセント 6 2" xfId="162"/>
    <cellStyle name="パーセント 6 3" xfId="112"/>
    <cellStyle name="パーセント 7" xfId="82"/>
    <cellStyle name="ハイパーリンク 2" xfId="5"/>
    <cellStyle name="ハイパーリンク 2 2" xfId="50"/>
    <cellStyle name="桁区切り 2" xfId="1"/>
    <cellStyle name="桁区切り 2 2" xfId="30"/>
    <cellStyle name="桁区切り 2 3" xfId="40"/>
    <cellStyle name="桁区切り 3" xfId="6"/>
    <cellStyle name="桁区切り 4" xfId="31"/>
    <cellStyle name="桁区切り 4 2" xfId="47"/>
    <cellStyle name="桁区切り 4 2 2" xfId="65"/>
    <cellStyle name="桁区切り 4 2 2 2" xfId="148"/>
    <cellStyle name="桁区切り 4 2 3" xfId="132"/>
    <cellStyle name="桁区切り 4 2 4" xfId="99"/>
    <cellStyle name="桁区切り 4 3" xfId="74"/>
    <cellStyle name="桁区切り 4 3 2" xfId="157"/>
    <cellStyle name="桁区切り 4 3 3" xfId="107"/>
    <cellStyle name="桁区切り 4 4" xfId="58"/>
    <cellStyle name="桁区切り 4 4 2" xfId="141"/>
    <cellStyle name="桁区切り 4 4 3" xfId="116"/>
    <cellStyle name="桁区切り 4 5" xfId="87"/>
    <cellStyle name="桁区切り 4 6" xfId="125"/>
    <cellStyle name="桁区切り 5" xfId="23"/>
    <cellStyle name="桁区切り 6" xfId="41"/>
    <cellStyle name="桁区切り 6 2" xfId="60"/>
    <cellStyle name="桁区切り 6 2 2" xfId="143"/>
    <cellStyle name="桁区切り 6 3" xfId="127"/>
    <cellStyle name="桁区切り 6 4" xfId="94"/>
    <cellStyle name="桁区切り 7" xfId="69"/>
    <cellStyle name="桁区切り 7 2" xfId="152"/>
    <cellStyle name="桁区切り 7 3" xfId="102"/>
    <cellStyle name="桁区切り 8" xfId="78"/>
    <cellStyle name="桁区切り 8 2" xfId="161"/>
    <cellStyle name="桁区切り 8 3" xfId="111"/>
    <cellStyle name="桁区切り 9" xfId="81"/>
    <cellStyle name="通貨 2" xfId="7"/>
    <cellStyle name="通貨 2 2" xfId="43"/>
    <cellStyle name="通貨 2 2 2" xfId="62"/>
    <cellStyle name="通貨 2 2 2 2" xfId="145"/>
    <cellStyle name="通貨 2 2 3" xfId="129"/>
    <cellStyle name="通貨 2 2 4" xfId="96"/>
    <cellStyle name="通貨 2 3" xfId="71"/>
    <cellStyle name="通貨 2 3 2" xfId="154"/>
    <cellStyle name="通貨 2 3 3" xfId="104"/>
    <cellStyle name="通貨 2 4" xfId="52"/>
    <cellStyle name="通貨 2 4 2" xfId="135"/>
    <cellStyle name="通貨 2 4 3" xfId="113"/>
    <cellStyle name="通貨 2 5" xfId="83"/>
    <cellStyle name="通貨 2 6" xfId="119"/>
    <cellStyle name="標準" xfId="0" builtinId="0"/>
    <cellStyle name="標準 10" xfId="21"/>
    <cellStyle name="標準 10 2" xfId="56"/>
    <cellStyle name="標準 10 2 2" xfId="139"/>
    <cellStyle name="標準 10 3" xfId="123"/>
    <cellStyle name="標準 10 4" xfId="91"/>
    <cellStyle name="標準 11" xfId="38"/>
    <cellStyle name="標準 11 2" xfId="59"/>
    <cellStyle name="標準 11 2 2" xfId="142"/>
    <cellStyle name="標準 11 3" xfId="126"/>
    <cellStyle name="標準 11 4" xfId="93"/>
    <cellStyle name="標準 12" xfId="68"/>
    <cellStyle name="標準 12 2" xfId="151"/>
    <cellStyle name="標準 12 3" xfId="101"/>
    <cellStyle name="標準 13" xfId="77"/>
    <cellStyle name="標準 13 2" xfId="160"/>
    <cellStyle name="標準 13 3" xfId="110"/>
    <cellStyle name="標準 14" xfId="80"/>
    <cellStyle name="標準 2" xfId="8"/>
    <cellStyle name="標準 2 2" xfId="3"/>
    <cellStyle name="標準 2 2 2" xfId="9"/>
    <cellStyle name="標準 2 2 3" xfId="51"/>
    <cellStyle name="標準 2 2 3 2" xfId="76"/>
    <cellStyle name="標準 2 2 3 2 2" xfId="159"/>
    <cellStyle name="標準 2 2 3 2 3" xfId="109"/>
    <cellStyle name="標準 2 2 3 3" xfId="67"/>
    <cellStyle name="標準 2 2 3 3 2" xfId="150"/>
    <cellStyle name="標準 2 2 3 3 3" xfId="118"/>
    <cellStyle name="標準 2 2 3 4" xfId="88"/>
    <cellStyle name="標準 2 2 3 5" xfId="134"/>
    <cellStyle name="標準 2 3" xfId="10"/>
    <cellStyle name="標準 2 3 2" xfId="11"/>
    <cellStyle name="標準 2 3 2 2" xfId="32"/>
    <cellStyle name="標準 2 4" xfId="12"/>
    <cellStyle name="標準 2 5" xfId="13"/>
    <cellStyle name="標準 2 6" xfId="49"/>
    <cellStyle name="標準 2_システム要件表_0201" xfId="35"/>
    <cellStyle name="標準 3" xfId="14"/>
    <cellStyle name="標準 3 2" xfId="33"/>
    <cellStyle name="標準 3 3" xfId="39"/>
    <cellStyle name="標準 4" xfId="15"/>
    <cellStyle name="標準 4 2" xfId="90"/>
    <cellStyle name="標準 4 3" xfId="89"/>
    <cellStyle name="標準 5" xfId="4"/>
    <cellStyle name="標準 6" xfId="16"/>
    <cellStyle name="標準 6 2" xfId="44"/>
    <cellStyle name="標準 6 2 2" xfId="63"/>
    <cellStyle name="標準 6 2 2 2" xfId="146"/>
    <cellStyle name="標準 6 2 3" xfId="130"/>
    <cellStyle name="標準 6 2 4" xfId="97"/>
    <cellStyle name="標準 6 3" xfId="72"/>
    <cellStyle name="標準 6 3 2" xfId="155"/>
    <cellStyle name="標準 6 3 3" xfId="105"/>
    <cellStyle name="標準 6 4" xfId="53"/>
    <cellStyle name="標準 6 4 2" xfId="136"/>
    <cellStyle name="標準 6 4 3" xfId="114"/>
    <cellStyle name="標準 6 5" xfId="84"/>
    <cellStyle name="標準 6 6" xfId="120"/>
    <cellStyle name="標準 63" xfId="34"/>
    <cellStyle name="標準 7" xfId="17"/>
    <cellStyle name="標準 7 2" xfId="19"/>
    <cellStyle name="標準 8" xfId="18"/>
    <cellStyle name="標準 8 2" xfId="45"/>
    <cellStyle name="標準 8 2 2" xfId="64"/>
    <cellStyle name="標準 8 2 2 2" xfId="147"/>
    <cellStyle name="標準 8 2 3" xfId="131"/>
    <cellStyle name="標準 8 2 4" xfId="98"/>
    <cellStyle name="標準 8 3" xfId="73"/>
    <cellStyle name="標準 8 3 2" xfId="156"/>
    <cellStyle name="標準 8 3 3" xfId="106"/>
    <cellStyle name="標準 8 4" xfId="54"/>
    <cellStyle name="標準 8 4 2" xfId="137"/>
    <cellStyle name="標準 8 4 3" xfId="115"/>
    <cellStyle name="標準 8 5" xfId="85"/>
    <cellStyle name="標準 8 6" xfId="121"/>
    <cellStyle name="標準 9" xfId="20"/>
    <cellStyle name="標準 9 2" xfId="48"/>
    <cellStyle name="標準 9 2 2" xfId="66"/>
    <cellStyle name="標準 9 2 2 2" xfId="149"/>
    <cellStyle name="標準 9 2 3" xfId="133"/>
    <cellStyle name="標準 9 2 4" xfId="100"/>
    <cellStyle name="標準 9 3" xfId="75"/>
    <cellStyle name="標準 9 3 2" xfId="158"/>
    <cellStyle name="標準 9 3 3" xfId="108"/>
    <cellStyle name="標準 9 4" xfId="55"/>
    <cellStyle name="標準 9 4 2" xfId="138"/>
    <cellStyle name="標準 9 4 3" xfId="117"/>
    <cellStyle name="標準 9 5" xfId="86"/>
    <cellStyle name="標準 9 6" xfId="122"/>
    <cellStyle name="標準_サーモジャケットの提案書" xfId="37"/>
  </cellStyles>
  <dxfs count="4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0000FF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95250</xdr:colOff>
      <xdr:row>0</xdr:row>
      <xdr:rowOff>47625</xdr:rowOff>
    </xdr:from>
    <xdr:to>
      <xdr:col>33</xdr:col>
      <xdr:colOff>154056</xdr:colOff>
      <xdr:row>0</xdr:row>
      <xdr:rowOff>378825</xdr:rowOff>
    </xdr:to>
    <xdr:sp macro="" textlink="">
      <xdr:nvSpPr>
        <xdr:cNvPr id="4" name="角丸四角形 3"/>
        <xdr:cNvSpPr/>
      </xdr:nvSpPr>
      <xdr:spPr>
        <a:xfrm>
          <a:off x="5353050" y="47625"/>
          <a:ext cx="1868556" cy="331200"/>
        </a:xfrm>
        <a:prstGeom prst="roundRect">
          <a:avLst/>
        </a:prstGeom>
        <a:ln/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chemeClr val="accent6"/>
              </a:solidFill>
            </a:rPr>
            <a:t>生産量を用いて計算</a:t>
          </a:r>
        </a:p>
      </xdr:txBody>
    </xdr:sp>
    <xdr:clientData/>
  </xdr:twoCellAnchor>
  <xdr:twoCellAnchor>
    <xdr:from>
      <xdr:col>0</xdr:col>
      <xdr:colOff>123825</xdr:colOff>
      <xdr:row>1</xdr:row>
      <xdr:rowOff>0</xdr:rowOff>
    </xdr:from>
    <xdr:to>
      <xdr:col>33</xdr:col>
      <xdr:colOff>171452</xdr:colOff>
      <xdr:row>2</xdr:row>
      <xdr:rowOff>485775</xdr:rowOff>
    </xdr:to>
    <xdr:sp macro="" textlink="">
      <xdr:nvSpPr>
        <xdr:cNvPr id="6" name="テキスト ボックス 5"/>
        <xdr:cNvSpPr txBox="1"/>
      </xdr:nvSpPr>
      <xdr:spPr>
        <a:xfrm>
          <a:off x="123825" y="438150"/>
          <a:ext cx="7115177" cy="923925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1100" u="sng">
            <a:solidFill>
              <a:srgbClr val="FF0000"/>
            </a:solidFill>
            <a:effectLst/>
          </a:endParaRPr>
        </a:p>
        <a:p>
          <a:r>
            <a:rPr kumimoji="1" lang="ja-JP" altLang="en-US" sz="1100" u="none">
              <a:solidFill>
                <a:srgbClr val="FF0000"/>
              </a:solidFill>
              <a:effectLst/>
            </a:rPr>
            <a:t>なお、本シートは「生産性革命促進事業」以外では使用することはできません。</a:t>
          </a:r>
          <a:endParaRPr lang="ja-JP" altLang="ja-JP" sz="800" u="none">
            <a:solidFill>
              <a:srgbClr val="FF0000"/>
            </a:solidFill>
            <a:effectLst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95250</xdr:colOff>
      <xdr:row>0</xdr:row>
      <xdr:rowOff>47625</xdr:rowOff>
    </xdr:from>
    <xdr:to>
      <xdr:col>33</xdr:col>
      <xdr:colOff>154056</xdr:colOff>
      <xdr:row>0</xdr:row>
      <xdr:rowOff>378825</xdr:rowOff>
    </xdr:to>
    <xdr:sp macro="" textlink="">
      <xdr:nvSpPr>
        <xdr:cNvPr id="4" name="角丸四角形 3"/>
        <xdr:cNvSpPr/>
      </xdr:nvSpPr>
      <xdr:spPr>
        <a:xfrm>
          <a:off x="5353050" y="47625"/>
          <a:ext cx="1868556" cy="331200"/>
        </a:xfrm>
        <a:prstGeom prst="roundRect">
          <a:avLst/>
        </a:prstGeom>
        <a:ln/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chemeClr val="accent6"/>
              </a:solidFill>
            </a:rPr>
            <a:t>生産量を用いて計算</a:t>
          </a:r>
        </a:p>
      </xdr:txBody>
    </xdr:sp>
    <xdr:clientData/>
  </xdr:twoCellAnchor>
  <xdr:twoCellAnchor>
    <xdr:from>
      <xdr:col>0</xdr:col>
      <xdr:colOff>123825</xdr:colOff>
      <xdr:row>1</xdr:row>
      <xdr:rowOff>0</xdr:rowOff>
    </xdr:from>
    <xdr:to>
      <xdr:col>33</xdr:col>
      <xdr:colOff>171452</xdr:colOff>
      <xdr:row>2</xdr:row>
      <xdr:rowOff>485775</xdr:rowOff>
    </xdr:to>
    <xdr:sp macro="" textlink="">
      <xdr:nvSpPr>
        <xdr:cNvPr id="6" name="テキスト ボックス 5"/>
        <xdr:cNvSpPr txBox="1"/>
      </xdr:nvSpPr>
      <xdr:spPr>
        <a:xfrm>
          <a:off x="123825" y="438150"/>
          <a:ext cx="7115177" cy="923925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1100" u="sng">
            <a:solidFill>
              <a:srgbClr val="FF0000"/>
            </a:solidFill>
            <a:effectLst/>
          </a:endParaRPr>
        </a:p>
        <a:p>
          <a:r>
            <a:rPr kumimoji="1" lang="ja-JP" altLang="en-US" sz="1100" u="none">
              <a:solidFill>
                <a:srgbClr val="FF0000"/>
              </a:solidFill>
              <a:effectLst/>
            </a:rPr>
            <a:t>なお、本シートは「生産性革命促進事業」以外では使用することはできません。</a:t>
          </a:r>
          <a:endParaRPr lang="ja-JP" altLang="ja-JP" sz="800" u="none">
            <a:solidFill>
              <a:srgbClr val="FF0000"/>
            </a:solidFill>
            <a:effectLst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223630</xdr:colOff>
      <xdr:row>132</xdr:row>
      <xdr:rowOff>24849</xdr:rowOff>
    </xdr:from>
    <xdr:to>
      <xdr:col>20</xdr:col>
      <xdr:colOff>450573</xdr:colOff>
      <xdr:row>137</xdr:row>
      <xdr:rowOff>66261</xdr:rowOff>
    </xdr:to>
    <xdr:sp macro="" textlink="">
      <xdr:nvSpPr>
        <xdr:cNvPr id="2" name="四角形吹き出し 1"/>
        <xdr:cNvSpPr/>
      </xdr:nvSpPr>
      <xdr:spPr>
        <a:xfrm>
          <a:off x="11444080" y="22656249"/>
          <a:ext cx="817493" cy="898662"/>
        </a:xfrm>
        <a:prstGeom prst="wedgeRectCallout">
          <a:avLst>
            <a:gd name="adj1" fmla="val 72464"/>
            <a:gd name="adj2" fmla="val 33409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本当は</a:t>
          </a:r>
          <a:endParaRPr kumimoji="1" lang="en-US" altLang="ja-JP" sz="1100"/>
        </a:p>
        <a:p>
          <a:pPr algn="l"/>
          <a:r>
            <a:rPr kumimoji="1" lang="ja-JP" altLang="en-US" sz="1100"/>
            <a:t>ハロゲン電球（</a:t>
          </a:r>
          <a:r>
            <a:rPr kumimoji="1" lang="en-US" altLang="ja-JP" sz="1100"/>
            <a:t>JD110V</a:t>
          </a:r>
          <a:r>
            <a:rPr kumimoji="1" lang="ja-JP" altLang="en-US" sz="1100"/>
            <a:t>）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ii307/AppData/Local/Microsoft/Windows/Temporary%20Internet%20Files/Content.Outlook/XRBIWY9B/&#20132;&#20184;&#30003;&#35531;&#26360;&#65288;&#21336;&#29420;&#30003;&#35531;&#65289;_20160127_240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37736/AppData/Roaming/Microsoft/Excel/CP20139999-0SD-C&#12513;&#12522;&#12483;&#12488;&#35336;&#31639;&#26360;&#12304;Ver316&#12305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-WXLD205\share\Users\pc109\Downloads\6.&#12471;&#12473;&#12486;&#12512;&#27010;&#35201;&#2225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１交付申請書"/>
      <sheetName val="１交付申請書（2枚目）"/>
      <sheetName val="補助金及び交付申請に関する同意書"/>
      <sheetName val="２-１事業概要"/>
      <sheetName val="（別紙）共同申請者情報"/>
      <sheetName val="２-２資金調達計画、２-３事業実施に関"/>
      <sheetName val="２-４発注区分表"/>
      <sheetName val="２-５事業スケジュール"/>
      <sheetName val="２－６　省エネルギー効果計算書（総括表）"/>
      <sheetName val="２－７　省エネルギー効果計算書（更新範囲別）"/>
      <sheetName val="２－８　省エネルギー効果計算書（設備毎）_既存"/>
      <sheetName val="既設器具消費電力テーブル"/>
      <sheetName val="２－８　省エネルギー効果計算書（設備毎）_更新"/>
      <sheetName val="＠２－８　省エネルギー効果計算書（設備毎）(照明付随型"/>
      <sheetName val="２-９旧設備の撤去範囲"/>
      <sheetName val="２-１０新設備の配置図"/>
      <sheetName val="３-１見積依頼仕様書"/>
      <sheetName val="３-２見積仕様・金額一覧表"/>
      <sheetName val="３-３ 見積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5">
          <cell r="I5" t="str">
            <v>直管蛍光ランプ</v>
          </cell>
          <cell r="T5" t="str">
            <v>定格出力</v>
          </cell>
        </row>
        <row r="6">
          <cell r="I6" t="str">
            <v>円形蛍光ランプ</v>
          </cell>
          <cell r="T6" t="str">
            <v>高出力</v>
          </cell>
        </row>
        <row r="7">
          <cell r="I7" t="str">
            <v>コンパクト蛍光ランプ</v>
          </cell>
          <cell r="T7" t="str">
            <v>不明</v>
          </cell>
        </row>
        <row r="8">
          <cell r="I8" t="str">
            <v>HIDランプ</v>
          </cell>
        </row>
        <row r="9">
          <cell r="I9" t="str">
            <v>電球形蛍光ランプ</v>
          </cell>
        </row>
        <row r="10">
          <cell r="I10" t="str">
            <v>クリプトン電球</v>
          </cell>
        </row>
        <row r="11">
          <cell r="I11" t="str">
            <v>白熱電球</v>
          </cell>
        </row>
        <row r="12">
          <cell r="I12" t="str">
            <v>ハロゲン電球_JD110V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析条件"/>
      <sheetName val="シミュ条件"/>
      <sheetName val="計算"/>
      <sheetName val="R（区別無し）"/>
      <sheetName val="R（平日・休日）"/>
      <sheetName val="R（区別無し） (木屑・蒸気購入用)"/>
      <sheetName val="R（区別無し (新設CP)）"/>
      <sheetName val="R（平日・休日） (新設CP)"/>
      <sheetName val="事例作成"/>
      <sheetName val="省エネ効果(old)"/>
      <sheetName val="省エネ効果 (加来)"/>
      <sheetName val="省エネ効果"/>
      <sheetName val="燃料評価単価"/>
      <sheetName val="エネバラ"/>
      <sheetName val="Ver管理"/>
    </sheetNames>
    <sheetDataSet>
      <sheetData sheetId="0">
        <row r="8">
          <cell r="E8" t="str">
            <v>CP1</v>
          </cell>
          <cell r="F8" t="str">
            <v>CP2</v>
          </cell>
          <cell r="G8" t="str">
            <v>CP3</v>
          </cell>
          <cell r="H8" t="str">
            <v>CP4</v>
          </cell>
          <cell r="I8" t="str">
            <v>CP5</v>
          </cell>
          <cell r="J8" t="str">
            <v>CP6</v>
          </cell>
          <cell r="K8" t="str">
            <v>CP7</v>
          </cell>
          <cell r="L8" t="str">
            <v>CP8</v>
          </cell>
          <cell r="O8" t="str">
            <v>既設システム</v>
          </cell>
          <cell r="Q8" t="str">
            <v>VS1400ADⅡ-75</v>
          </cell>
        </row>
      </sheetData>
      <sheetData sheetId="1">
        <row r="37">
          <cell r="K37" t="str">
            <v>SD-770CF</v>
          </cell>
        </row>
      </sheetData>
      <sheetData sheetId="2">
        <row r="66">
          <cell r="P66">
            <v>7.7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概要図"/>
      <sheetName val="masta"/>
      <sheetName val="&lt;GHP&gt;マスタ"/>
    </sheetNames>
    <sheetDataSet>
      <sheetData sheetId="0"/>
      <sheetData sheetId="1">
        <row r="2">
          <cell r="B2" t="str">
            <v>空調</v>
          </cell>
        </row>
        <row r="5">
          <cell r="B5" t="str">
            <v>その他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noFill/>
        <a:ln w="9525">
          <a:solidFill>
            <a:srgbClr val="0000FF"/>
          </a:solidFill>
        </a:ln>
      </a:spPr>
      <a:bodyPr vertOverflow="clip" horzOverflow="clip" rtlCol="0" anchor="t"/>
      <a:lstStyle>
        <a:defPPr algn="l">
          <a:defRPr kumimoji="1" sz="1050" b="1">
            <a:solidFill>
              <a:srgbClr val="FF0000"/>
            </a:solidFill>
            <a:effectLst/>
            <a:latin typeface="ＭＳ Ｐ明朝" panose="02020600040205080304" pitchFamily="18" charset="-128"/>
            <a:ea typeface="ＭＳ Ｐ明朝" panose="02020600040205080304" pitchFamily="18" charset="-128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T146"/>
  <sheetViews>
    <sheetView showGridLines="0" tabSelected="1" view="pageBreakPreview" zoomScaleNormal="85" zoomScaleSheetLayoutView="100" workbookViewId="0">
      <selection sqref="A1:AE1"/>
    </sheetView>
  </sheetViews>
  <sheetFormatPr defaultRowHeight="13.5"/>
  <cols>
    <col min="1" max="32" width="2.875" style="58" customWidth="1"/>
    <col min="33" max="33" width="0.75" style="58" customWidth="1"/>
    <col min="34" max="34" width="3.5" style="62" customWidth="1"/>
    <col min="35" max="35" width="9" style="63"/>
    <col min="36" max="36" width="7.5" style="62" customWidth="1"/>
    <col min="37" max="37" width="2.625" style="62" customWidth="1"/>
    <col min="38" max="47" width="9" style="62"/>
    <col min="48" max="48" width="13.625" style="62" customWidth="1"/>
    <col min="49" max="51" width="9" style="62"/>
    <col min="52" max="52" width="5.25" style="62" customWidth="1"/>
    <col min="53" max="55" width="9" style="62"/>
    <col min="56" max="56" width="2.875" style="62" customWidth="1"/>
    <col min="57" max="16384" width="9" style="62"/>
  </cols>
  <sheetData>
    <row r="1" spans="1:46" ht="34.5" customHeight="1">
      <c r="A1" s="194" t="s">
        <v>319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194"/>
      <c r="R1" s="194"/>
      <c r="S1" s="194"/>
      <c r="T1" s="194"/>
      <c r="U1" s="194"/>
      <c r="V1" s="194"/>
      <c r="W1" s="194"/>
      <c r="X1" s="194"/>
      <c r="Y1" s="194"/>
      <c r="Z1" s="194"/>
      <c r="AA1" s="194"/>
      <c r="AB1" s="194"/>
      <c r="AC1" s="194"/>
      <c r="AD1" s="194"/>
      <c r="AE1" s="194"/>
      <c r="AF1" s="143"/>
      <c r="AG1" s="123"/>
      <c r="AH1" s="123"/>
      <c r="AI1" s="123"/>
      <c r="AJ1" s="123"/>
      <c r="AK1" s="123"/>
      <c r="AL1" s="123"/>
      <c r="AM1" s="123"/>
      <c r="AN1" s="123"/>
      <c r="AO1" s="123"/>
      <c r="AP1" s="123"/>
      <c r="AQ1" s="123"/>
      <c r="AR1" s="123"/>
      <c r="AS1" s="123"/>
      <c r="AT1" s="123"/>
    </row>
    <row r="2" spans="1:46" ht="34.5" customHeight="1">
      <c r="I2" s="61"/>
      <c r="J2" s="61"/>
      <c r="K2" s="61"/>
      <c r="L2" s="61"/>
      <c r="M2" s="61"/>
      <c r="N2" s="61"/>
      <c r="O2" s="61"/>
      <c r="P2" s="61"/>
      <c r="Q2" s="61"/>
      <c r="R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</row>
    <row r="3" spans="1:46" ht="42.75" customHeight="1">
      <c r="A3" s="118"/>
      <c r="B3" s="118"/>
      <c r="C3" s="118"/>
      <c r="D3" s="118"/>
      <c r="E3" s="118"/>
      <c r="F3" s="118"/>
      <c r="G3" s="118"/>
      <c r="H3" s="118"/>
      <c r="I3" s="120"/>
      <c r="J3" s="120"/>
      <c r="K3" s="120"/>
      <c r="L3" s="120"/>
      <c r="M3" s="120"/>
      <c r="N3" s="120"/>
      <c r="O3" s="120"/>
      <c r="P3" s="120"/>
      <c r="Q3" s="120"/>
      <c r="R3" s="120"/>
      <c r="S3" s="118"/>
      <c r="T3" s="118"/>
      <c r="U3" s="118"/>
      <c r="V3" s="118"/>
      <c r="W3" s="120"/>
      <c r="X3" s="120"/>
      <c r="Y3" s="120"/>
      <c r="Z3" s="120"/>
      <c r="AA3" s="120"/>
      <c r="AB3" s="120"/>
      <c r="AC3" s="120"/>
      <c r="AD3" s="120"/>
      <c r="AE3" s="120"/>
      <c r="AF3" s="120"/>
      <c r="AG3" s="119"/>
    </row>
    <row r="4" spans="1:46" ht="15" customHeight="1">
      <c r="B4" s="195"/>
      <c r="C4" s="196"/>
      <c r="D4" s="196"/>
      <c r="E4" s="197"/>
      <c r="F4" s="198" t="s">
        <v>313</v>
      </c>
      <c r="G4" s="199"/>
      <c r="H4" s="199"/>
      <c r="I4" s="199"/>
      <c r="J4" s="199"/>
      <c r="K4" s="199"/>
      <c r="L4" s="64"/>
      <c r="M4" s="64"/>
      <c r="N4" s="64"/>
      <c r="O4" s="64"/>
      <c r="P4" s="64"/>
      <c r="Q4" s="64"/>
      <c r="R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1"/>
    </row>
    <row r="5" spans="1:46" ht="15" customHeight="1">
      <c r="A5" s="58" t="s">
        <v>256</v>
      </c>
      <c r="I5" s="78"/>
      <c r="J5" s="78"/>
      <c r="K5" s="78"/>
      <c r="L5" s="78"/>
      <c r="M5" s="78"/>
      <c r="N5" s="78"/>
      <c r="O5" s="78"/>
      <c r="P5" s="78"/>
      <c r="Q5" s="78"/>
      <c r="R5" s="78"/>
      <c r="W5" s="78"/>
      <c r="X5" s="78"/>
      <c r="Y5" s="78"/>
      <c r="Z5" s="78"/>
      <c r="AA5" s="78"/>
      <c r="AB5" s="78"/>
      <c r="AC5" s="78"/>
      <c r="AD5" s="78"/>
      <c r="AE5" s="78"/>
      <c r="AF5" s="78"/>
      <c r="AG5" s="65"/>
    </row>
    <row r="6" spans="1:46" ht="15" customHeight="1">
      <c r="B6" s="230" t="s">
        <v>258</v>
      </c>
      <c r="C6" s="231"/>
      <c r="D6" s="231"/>
      <c r="E6" s="231"/>
      <c r="F6" s="231"/>
      <c r="G6" s="231"/>
      <c r="H6" s="232"/>
      <c r="I6" s="233" t="s">
        <v>260</v>
      </c>
      <c r="J6" s="234"/>
      <c r="K6" s="234"/>
      <c r="L6" s="234"/>
      <c r="M6" s="234"/>
      <c r="N6" s="234"/>
      <c r="O6" s="234"/>
      <c r="P6" s="234"/>
      <c r="Q6" s="234"/>
      <c r="R6" s="235"/>
      <c r="S6" s="122"/>
      <c r="T6" s="121"/>
      <c r="U6" s="121"/>
      <c r="V6" s="121"/>
      <c r="W6" s="62"/>
      <c r="X6" s="62"/>
      <c r="Y6" s="62"/>
      <c r="Z6" s="62"/>
      <c r="AA6" s="62"/>
      <c r="AB6" s="62"/>
      <c r="AC6" s="62"/>
      <c r="AD6" s="62"/>
      <c r="AE6" s="62"/>
      <c r="AF6" s="62"/>
      <c r="AG6" s="65"/>
    </row>
    <row r="7" spans="1:46" ht="15" customHeight="1">
      <c r="B7" s="200" t="s">
        <v>317</v>
      </c>
      <c r="C7" s="201"/>
      <c r="D7" s="201"/>
      <c r="E7" s="201"/>
      <c r="F7" s="201"/>
      <c r="G7" s="201"/>
      <c r="H7" s="202"/>
      <c r="I7" s="236"/>
      <c r="J7" s="236"/>
      <c r="K7" s="236"/>
      <c r="L7" s="236"/>
      <c r="M7" s="236"/>
      <c r="N7" s="236"/>
      <c r="O7" s="236"/>
      <c r="P7" s="236"/>
      <c r="Q7" s="236"/>
      <c r="R7" s="236"/>
      <c r="S7" s="114"/>
      <c r="T7" s="237" t="s">
        <v>299</v>
      </c>
      <c r="U7" s="237"/>
      <c r="V7" s="237"/>
      <c r="W7" s="237"/>
      <c r="X7" s="237"/>
      <c r="Y7" s="237"/>
      <c r="Z7" s="237"/>
      <c r="AA7" s="237"/>
      <c r="AB7" s="237"/>
      <c r="AC7" s="237"/>
      <c r="AD7" s="237"/>
      <c r="AE7" s="237"/>
      <c r="AF7" s="237"/>
      <c r="AG7" s="237"/>
    </row>
    <row r="8" spans="1:46" ht="3" customHeight="1">
      <c r="B8" s="59"/>
      <c r="C8" s="59"/>
      <c r="D8" s="59"/>
      <c r="E8" s="59"/>
      <c r="F8" s="59"/>
      <c r="G8" s="59"/>
      <c r="H8" s="59"/>
      <c r="I8" s="66"/>
      <c r="J8" s="66"/>
      <c r="K8" s="66"/>
      <c r="L8" s="66"/>
      <c r="M8" s="66"/>
      <c r="N8" s="66"/>
      <c r="O8" s="66"/>
      <c r="P8" s="66"/>
      <c r="Q8" s="66"/>
      <c r="R8" s="66"/>
      <c r="S8" s="60"/>
      <c r="T8" s="60"/>
      <c r="U8" s="60"/>
      <c r="V8" s="60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1"/>
    </row>
    <row r="9" spans="1:46" ht="15" customHeight="1">
      <c r="A9" s="58" t="s">
        <v>1</v>
      </c>
      <c r="B9" s="60"/>
      <c r="C9" s="60"/>
      <c r="D9" s="60"/>
      <c r="E9" s="60"/>
      <c r="F9" s="60"/>
      <c r="G9" s="60"/>
      <c r="H9" s="60"/>
      <c r="I9" s="68"/>
      <c r="J9" s="68"/>
      <c r="K9" s="68"/>
      <c r="L9" s="68"/>
      <c r="M9" s="68"/>
      <c r="N9" s="68"/>
      <c r="O9" s="68"/>
      <c r="P9" s="68"/>
      <c r="Q9" s="68"/>
      <c r="R9" s="68"/>
      <c r="S9" s="60"/>
      <c r="T9" s="60"/>
      <c r="U9" s="60"/>
      <c r="V9" s="60"/>
      <c r="W9" s="68"/>
      <c r="X9" s="68"/>
      <c r="Y9" s="68"/>
      <c r="Z9" s="68"/>
      <c r="AA9" s="68"/>
      <c r="AB9" s="68"/>
      <c r="AC9" s="68"/>
      <c r="AD9" s="68"/>
      <c r="AE9" s="68"/>
      <c r="AF9" s="68"/>
      <c r="AG9" s="61"/>
    </row>
    <row r="10" spans="1:46" ht="15" customHeight="1">
      <c r="B10" s="220" t="s">
        <v>320</v>
      </c>
      <c r="C10" s="220"/>
      <c r="D10" s="220"/>
      <c r="E10" s="220"/>
      <c r="F10" s="220"/>
      <c r="G10" s="220"/>
      <c r="H10" s="220"/>
      <c r="I10" s="239" t="s">
        <v>195</v>
      </c>
      <c r="J10" s="240"/>
      <c r="K10" s="240"/>
      <c r="L10" s="240"/>
      <c r="M10" s="240"/>
      <c r="N10" s="240"/>
      <c r="O10" s="240"/>
      <c r="P10" s="240"/>
      <c r="Q10" s="240"/>
      <c r="R10" s="240"/>
      <c r="S10" s="93"/>
      <c r="T10" s="237" t="s">
        <v>321</v>
      </c>
      <c r="U10" s="237"/>
      <c r="V10" s="237"/>
      <c r="W10" s="237"/>
      <c r="X10" s="237"/>
      <c r="Y10" s="237"/>
      <c r="Z10" s="237"/>
      <c r="AA10" s="237"/>
      <c r="AB10" s="237"/>
      <c r="AC10" s="237"/>
      <c r="AD10" s="237"/>
      <c r="AE10" s="237"/>
      <c r="AF10" s="237"/>
      <c r="AG10" s="237"/>
      <c r="AM10" s="63"/>
    </row>
    <row r="11" spans="1:46" ht="30" customHeight="1">
      <c r="B11" s="220" t="s">
        <v>2</v>
      </c>
      <c r="C11" s="220"/>
      <c r="D11" s="220"/>
      <c r="E11" s="220"/>
      <c r="F11" s="220"/>
      <c r="G11" s="220"/>
      <c r="H11" s="220"/>
      <c r="I11" s="239" t="s">
        <v>225</v>
      </c>
      <c r="J11" s="240"/>
      <c r="K11" s="240"/>
      <c r="L11" s="240"/>
      <c r="M11" s="240"/>
      <c r="N11" s="240"/>
      <c r="O11" s="240"/>
      <c r="P11" s="240"/>
      <c r="Q11" s="240"/>
      <c r="R11" s="240"/>
      <c r="S11" s="91"/>
      <c r="T11" s="237" t="s">
        <v>300</v>
      </c>
      <c r="U11" s="237"/>
      <c r="V11" s="237"/>
      <c r="W11" s="237"/>
      <c r="X11" s="237"/>
      <c r="Y11" s="237"/>
      <c r="Z11" s="237"/>
      <c r="AA11" s="237"/>
      <c r="AB11" s="237"/>
      <c r="AC11" s="237"/>
      <c r="AD11" s="237"/>
      <c r="AE11" s="237"/>
      <c r="AF11" s="237"/>
      <c r="AG11" s="237"/>
      <c r="AM11" s="63"/>
    </row>
    <row r="12" spans="1:46" ht="15" customHeight="1">
      <c r="B12" s="220" t="s">
        <v>257</v>
      </c>
      <c r="C12" s="220"/>
      <c r="D12" s="220"/>
      <c r="E12" s="220"/>
      <c r="F12" s="220"/>
      <c r="G12" s="220"/>
      <c r="H12" s="220"/>
      <c r="I12" s="239" t="s">
        <v>224</v>
      </c>
      <c r="J12" s="240"/>
      <c r="K12" s="240"/>
      <c r="L12" s="240"/>
      <c r="M12" s="240"/>
      <c r="N12" s="240"/>
      <c r="O12" s="240"/>
      <c r="P12" s="240"/>
      <c r="Q12" s="240"/>
      <c r="R12" s="240"/>
      <c r="S12" s="91"/>
      <c r="T12" s="237" t="s">
        <v>301</v>
      </c>
      <c r="U12" s="237"/>
      <c r="V12" s="237"/>
      <c r="W12" s="237"/>
      <c r="X12" s="237"/>
      <c r="Y12" s="237"/>
      <c r="Z12" s="237"/>
      <c r="AA12" s="237"/>
      <c r="AB12" s="237"/>
      <c r="AC12" s="237"/>
      <c r="AD12" s="237"/>
      <c r="AE12" s="237"/>
      <c r="AF12" s="237"/>
      <c r="AG12" s="237"/>
      <c r="AM12" s="63"/>
    </row>
    <row r="13" spans="1:46" ht="15" customHeight="1">
      <c r="B13" s="100"/>
      <c r="C13" s="100"/>
      <c r="D13" s="100"/>
      <c r="E13" s="100"/>
      <c r="F13" s="100"/>
      <c r="G13" s="100"/>
      <c r="H13" s="100"/>
      <c r="I13" s="101"/>
      <c r="J13" s="101"/>
      <c r="K13" s="101"/>
      <c r="L13" s="101"/>
      <c r="M13" s="101"/>
      <c r="N13" s="101"/>
      <c r="O13" s="101"/>
      <c r="P13" s="101"/>
      <c r="Q13" s="101"/>
      <c r="R13" s="101"/>
      <c r="S13" s="95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  <c r="AF13" s="95"/>
      <c r="AG13" s="65"/>
      <c r="AM13" s="63"/>
    </row>
    <row r="14" spans="1:46" ht="15" customHeight="1">
      <c r="A14" s="130"/>
      <c r="B14" s="241" t="s">
        <v>308</v>
      </c>
      <c r="C14" s="241"/>
      <c r="D14" s="241"/>
      <c r="E14" s="241"/>
      <c r="F14" s="241"/>
      <c r="G14" s="241"/>
      <c r="H14" s="241"/>
      <c r="I14" s="241"/>
      <c r="J14" s="241"/>
      <c r="K14" s="241"/>
      <c r="L14" s="241"/>
      <c r="M14" s="241"/>
      <c r="N14" s="241"/>
      <c r="O14" s="241"/>
      <c r="P14" s="241"/>
      <c r="Q14" s="241"/>
      <c r="R14" s="241"/>
      <c r="S14" s="241"/>
      <c r="T14" s="241"/>
      <c r="U14" s="241"/>
      <c r="V14" s="241"/>
      <c r="W14" s="241"/>
      <c r="X14" s="241"/>
      <c r="Y14" s="241"/>
      <c r="Z14" s="241"/>
      <c r="AA14" s="241"/>
      <c r="AB14" s="241"/>
      <c r="AC14" s="241"/>
      <c r="AD14" s="241"/>
      <c r="AE14" s="241"/>
      <c r="AF14" s="241"/>
      <c r="AG14" s="241"/>
      <c r="AH14" s="131"/>
      <c r="AI14" s="136"/>
      <c r="AJ14" s="136"/>
      <c r="AK14" s="136"/>
      <c r="AL14" s="136"/>
      <c r="AM14" s="137"/>
      <c r="AN14" s="137"/>
      <c r="AO14" s="129"/>
      <c r="AP14" s="124"/>
      <c r="AQ14" s="124"/>
      <c r="AR14" s="124"/>
      <c r="AS14" s="124"/>
      <c r="AT14" s="124"/>
    </row>
    <row r="15" spans="1:46" ht="15" customHeight="1">
      <c r="A15" s="109" t="s">
        <v>292</v>
      </c>
      <c r="B15" s="111"/>
      <c r="C15" s="110"/>
      <c r="D15" s="110"/>
      <c r="E15" s="110"/>
      <c r="F15" s="110"/>
      <c r="G15" s="110"/>
      <c r="H15" s="110"/>
      <c r="I15" s="110"/>
      <c r="J15" s="110"/>
      <c r="K15" s="110"/>
      <c r="L15" s="110"/>
      <c r="M15" s="110"/>
      <c r="N15" s="110"/>
      <c r="O15" s="110"/>
      <c r="P15" s="110"/>
      <c r="Q15" s="110"/>
      <c r="R15" s="110"/>
      <c r="S15" s="110"/>
      <c r="T15" s="110"/>
      <c r="U15" s="110"/>
      <c r="V15" s="110"/>
      <c r="W15" s="110"/>
      <c r="X15" s="110"/>
      <c r="Y15" s="110"/>
      <c r="Z15" s="110"/>
      <c r="AA15" s="110"/>
      <c r="AB15" s="110"/>
      <c r="AC15" s="110"/>
      <c r="AD15" s="110"/>
      <c r="AE15" s="99"/>
      <c r="AF15" s="99"/>
      <c r="AG15" s="65"/>
      <c r="AI15" s="138"/>
      <c r="AJ15" s="138"/>
      <c r="AK15" s="138"/>
      <c r="AL15" s="138"/>
      <c r="AM15" s="138"/>
      <c r="AN15" s="138"/>
    </row>
    <row r="16" spans="1:46" ht="15" customHeight="1">
      <c r="A16" s="78"/>
      <c r="B16" s="226" t="s">
        <v>197</v>
      </c>
      <c r="C16" s="226"/>
      <c r="D16" s="226"/>
      <c r="E16" s="226"/>
      <c r="F16" s="226"/>
      <c r="G16" s="226"/>
      <c r="H16" s="226"/>
      <c r="I16" s="206">
        <v>0.3</v>
      </c>
      <c r="J16" s="206"/>
      <c r="K16" s="206"/>
      <c r="L16" s="206"/>
      <c r="M16" s="206"/>
      <c r="N16" s="206"/>
      <c r="O16" s="206"/>
      <c r="P16" s="206"/>
      <c r="Q16" s="206"/>
      <c r="R16" s="206"/>
      <c r="S16" s="110"/>
      <c r="T16" s="238" t="s">
        <v>302</v>
      </c>
      <c r="U16" s="237"/>
      <c r="V16" s="237"/>
      <c r="W16" s="237"/>
      <c r="X16" s="237"/>
      <c r="Y16" s="237"/>
      <c r="Z16" s="237"/>
      <c r="AA16" s="237"/>
      <c r="AB16" s="237"/>
      <c r="AC16" s="237"/>
      <c r="AD16" s="237"/>
      <c r="AE16" s="237"/>
      <c r="AF16" s="237"/>
      <c r="AG16" s="237"/>
      <c r="AI16" s="139" t="s">
        <v>221</v>
      </c>
      <c r="AJ16" s="138"/>
      <c r="AK16" s="138"/>
      <c r="AL16" s="138"/>
      <c r="AM16" s="138"/>
      <c r="AN16" s="138"/>
    </row>
    <row r="17" spans="1:40" ht="30" customHeight="1">
      <c r="A17" s="78"/>
      <c r="B17" s="220" t="s">
        <v>220</v>
      </c>
      <c r="C17" s="220"/>
      <c r="D17" s="220"/>
      <c r="E17" s="220"/>
      <c r="F17" s="220"/>
      <c r="G17" s="220"/>
      <c r="H17" s="220"/>
      <c r="I17" s="208">
        <v>10</v>
      </c>
      <c r="J17" s="209"/>
      <c r="K17" s="209"/>
      <c r="L17" s="209"/>
      <c r="M17" s="209"/>
      <c r="N17" s="209"/>
      <c r="O17" s="210"/>
      <c r="P17" s="211" t="s">
        <v>203</v>
      </c>
      <c r="Q17" s="212"/>
      <c r="R17" s="213"/>
      <c r="S17" s="110"/>
      <c r="T17" s="238" t="s">
        <v>303</v>
      </c>
      <c r="U17" s="237"/>
      <c r="V17" s="237"/>
      <c r="W17" s="237"/>
      <c r="X17" s="237"/>
      <c r="Y17" s="237"/>
      <c r="Z17" s="237"/>
      <c r="AA17" s="237"/>
      <c r="AB17" s="237"/>
      <c r="AC17" s="237"/>
      <c r="AD17" s="237"/>
      <c r="AE17" s="237"/>
      <c r="AF17" s="237"/>
      <c r="AG17" s="237"/>
      <c r="AI17" s="140" t="s">
        <v>222</v>
      </c>
      <c r="AJ17" s="138"/>
      <c r="AK17" s="138"/>
      <c r="AL17" s="138"/>
      <c r="AM17" s="138"/>
      <c r="AN17" s="138"/>
    </row>
    <row r="18" spans="1:40" ht="15" customHeight="1">
      <c r="A18" s="78"/>
      <c r="B18" s="221" t="s">
        <v>293</v>
      </c>
      <c r="C18" s="220"/>
      <c r="D18" s="220"/>
      <c r="E18" s="220"/>
      <c r="F18" s="220"/>
      <c r="G18" s="220"/>
      <c r="H18" s="220"/>
      <c r="I18" s="207" t="s">
        <v>232</v>
      </c>
      <c r="J18" s="207"/>
      <c r="K18" s="207"/>
      <c r="L18" s="207"/>
      <c r="M18" s="207"/>
      <c r="N18" s="207"/>
      <c r="O18" s="207"/>
      <c r="P18" s="207"/>
      <c r="Q18" s="207"/>
      <c r="R18" s="207"/>
      <c r="S18" s="110"/>
      <c r="T18" s="237" t="s">
        <v>304</v>
      </c>
      <c r="U18" s="237"/>
      <c r="V18" s="237"/>
      <c r="W18" s="237"/>
      <c r="X18" s="237"/>
      <c r="Y18" s="237"/>
      <c r="Z18" s="237"/>
      <c r="AA18" s="237"/>
      <c r="AB18" s="237"/>
      <c r="AC18" s="237"/>
      <c r="AD18" s="237"/>
      <c r="AE18" s="237"/>
      <c r="AF18" s="237"/>
      <c r="AG18" s="237"/>
      <c r="AI18" s="138"/>
      <c r="AJ18" s="138"/>
      <c r="AK18" s="138"/>
      <c r="AL18" s="138"/>
      <c r="AM18" s="138"/>
      <c r="AN18" s="138"/>
    </row>
    <row r="19" spans="1:40" ht="15" customHeight="1">
      <c r="A19" s="78"/>
      <c r="B19" s="107"/>
      <c r="C19" s="222" t="s">
        <v>294</v>
      </c>
      <c r="D19" s="223"/>
      <c r="E19" s="223"/>
      <c r="F19" s="223"/>
      <c r="G19" s="223"/>
      <c r="H19" s="224"/>
      <c r="I19" s="214">
        <f>VLOOKUP($I$18,〈炉〉マスタ!$F$6:$K$23,2,FALSE)</f>
        <v>9.9700000000000006</v>
      </c>
      <c r="J19" s="215"/>
      <c r="K19" s="215"/>
      <c r="L19" s="215"/>
      <c r="M19" s="215"/>
      <c r="N19" s="215"/>
      <c r="O19" s="216"/>
      <c r="P19" s="203" t="str">
        <f>VLOOKUP($I$18,〈炉〉マスタ!$F$6:$K$23,4,FALSE)</f>
        <v>MJ/kWh</v>
      </c>
      <c r="Q19" s="204"/>
      <c r="R19" s="205"/>
      <c r="S19" s="110"/>
      <c r="T19" s="237" t="s">
        <v>305</v>
      </c>
      <c r="U19" s="237"/>
      <c r="V19" s="237"/>
      <c r="W19" s="237"/>
      <c r="X19" s="237"/>
      <c r="Y19" s="237"/>
      <c r="Z19" s="237"/>
      <c r="AA19" s="237"/>
      <c r="AB19" s="237"/>
      <c r="AC19" s="237"/>
      <c r="AD19" s="237"/>
      <c r="AE19" s="237"/>
      <c r="AF19" s="237"/>
      <c r="AG19" s="237"/>
      <c r="AI19" s="138"/>
      <c r="AJ19" s="138"/>
      <c r="AK19" s="138"/>
      <c r="AL19" s="138"/>
      <c r="AM19" s="138"/>
      <c r="AN19" s="138"/>
    </row>
    <row r="20" spans="1:40" ht="15" customHeight="1">
      <c r="A20" s="78"/>
      <c r="B20" s="106"/>
      <c r="C20" s="222" t="s">
        <v>295</v>
      </c>
      <c r="D20" s="223"/>
      <c r="E20" s="223"/>
      <c r="F20" s="223"/>
      <c r="G20" s="223"/>
      <c r="H20" s="224"/>
      <c r="I20" s="217" t="str">
        <f>VLOOKUP($I$18,〈炉〉マスタ!$F$6:$K$23,3,FALSE)</f>
        <v>-</v>
      </c>
      <c r="J20" s="218"/>
      <c r="K20" s="218"/>
      <c r="L20" s="218"/>
      <c r="M20" s="218"/>
      <c r="N20" s="218"/>
      <c r="O20" s="219"/>
      <c r="P20" s="203" t="str">
        <f>VLOOKUP($I$18,〈炉〉マスタ!$F$6:$K$23,4,FALSE)</f>
        <v>MJ/kWh</v>
      </c>
      <c r="Q20" s="204"/>
      <c r="R20" s="205"/>
      <c r="S20" s="110"/>
      <c r="T20" s="237" t="s">
        <v>307</v>
      </c>
      <c r="U20" s="237"/>
      <c r="V20" s="237"/>
      <c r="W20" s="237"/>
      <c r="X20" s="237"/>
      <c r="Y20" s="237"/>
      <c r="Z20" s="237"/>
      <c r="AA20" s="237"/>
      <c r="AB20" s="237"/>
      <c r="AC20" s="237"/>
      <c r="AD20" s="237"/>
      <c r="AE20" s="237"/>
      <c r="AF20" s="237"/>
      <c r="AG20" s="237"/>
      <c r="AI20" s="138"/>
      <c r="AJ20" s="138"/>
      <c r="AK20" s="138"/>
      <c r="AL20" s="138"/>
      <c r="AM20" s="138"/>
      <c r="AN20" s="138"/>
    </row>
    <row r="21" spans="1:40" ht="3" customHeight="1">
      <c r="A21" s="78"/>
      <c r="B21" s="111"/>
      <c r="C21" s="110"/>
      <c r="D21" s="110"/>
      <c r="E21" s="110"/>
      <c r="F21" s="110"/>
      <c r="G21" s="110"/>
      <c r="H21" s="110"/>
      <c r="I21" s="110"/>
      <c r="J21" s="110"/>
      <c r="K21" s="110"/>
      <c r="L21" s="110"/>
      <c r="M21" s="110"/>
      <c r="N21" s="110"/>
      <c r="O21" s="110"/>
      <c r="P21" s="110"/>
      <c r="Q21" s="110"/>
      <c r="R21" s="110"/>
      <c r="S21" s="110"/>
      <c r="T21" s="110"/>
      <c r="U21" s="110"/>
      <c r="V21" s="110"/>
      <c r="W21" s="110"/>
      <c r="X21" s="110"/>
      <c r="Y21" s="110"/>
      <c r="Z21" s="110"/>
      <c r="AA21" s="110"/>
      <c r="AB21" s="110"/>
      <c r="AC21" s="110"/>
      <c r="AD21" s="110"/>
      <c r="AE21" s="99"/>
      <c r="AF21" s="99"/>
      <c r="AG21" s="65"/>
      <c r="AI21" s="138"/>
      <c r="AJ21" s="138"/>
      <c r="AK21" s="138"/>
      <c r="AL21" s="138"/>
      <c r="AM21" s="138"/>
      <c r="AN21" s="138"/>
    </row>
    <row r="22" spans="1:40" s="89" customFormat="1" ht="15" customHeight="1">
      <c r="A22" s="109" t="s">
        <v>296</v>
      </c>
      <c r="B22" s="96"/>
      <c r="C22" s="96"/>
      <c r="D22" s="96"/>
      <c r="E22" s="88"/>
      <c r="F22" s="88"/>
      <c r="G22" s="88"/>
      <c r="H22" s="88"/>
      <c r="I22" s="96"/>
      <c r="J22" s="96"/>
      <c r="K22" s="96"/>
      <c r="L22" s="96"/>
      <c r="M22" s="96"/>
      <c r="N22" s="96"/>
      <c r="O22" s="96"/>
      <c r="P22" s="96"/>
      <c r="Q22" s="96"/>
      <c r="R22" s="128"/>
      <c r="S22" s="125"/>
      <c r="T22" s="92"/>
      <c r="U22" s="92"/>
      <c r="V22" s="92"/>
      <c r="W22" s="59"/>
      <c r="X22" s="59"/>
      <c r="Y22" s="59"/>
      <c r="Z22" s="59"/>
      <c r="AA22" s="59"/>
      <c r="AB22" s="59"/>
      <c r="AC22" s="59"/>
      <c r="AD22" s="92"/>
      <c r="AE22" s="92"/>
      <c r="AF22" s="92"/>
      <c r="AG22" s="97"/>
      <c r="AI22" s="141"/>
      <c r="AJ22" s="142"/>
      <c r="AK22" s="142"/>
      <c r="AL22" s="142"/>
      <c r="AM22" s="142"/>
      <c r="AN22" s="142"/>
    </row>
    <row r="23" spans="1:40" s="89" customFormat="1" ht="45" customHeight="1">
      <c r="A23" s="109"/>
      <c r="B23" s="226" t="s">
        <v>205</v>
      </c>
      <c r="C23" s="226"/>
      <c r="D23" s="226"/>
      <c r="E23" s="226"/>
      <c r="F23" s="226"/>
      <c r="G23" s="226"/>
      <c r="H23" s="226"/>
      <c r="I23" s="251">
        <v>1.5</v>
      </c>
      <c r="J23" s="252"/>
      <c r="K23" s="252"/>
      <c r="L23" s="252"/>
      <c r="M23" s="252"/>
      <c r="N23" s="252"/>
      <c r="O23" s="253"/>
      <c r="P23" s="211" t="s">
        <v>309</v>
      </c>
      <c r="Q23" s="212"/>
      <c r="R23" s="213"/>
      <c r="S23" s="98"/>
      <c r="T23" s="238" t="s">
        <v>310</v>
      </c>
      <c r="U23" s="237"/>
      <c r="V23" s="237"/>
      <c r="W23" s="237"/>
      <c r="X23" s="237"/>
      <c r="Y23" s="237"/>
      <c r="Z23" s="237"/>
      <c r="AA23" s="237"/>
      <c r="AB23" s="237"/>
      <c r="AC23" s="237"/>
      <c r="AD23" s="237"/>
      <c r="AE23" s="237"/>
      <c r="AF23" s="237"/>
      <c r="AG23" s="237"/>
      <c r="AI23" s="141"/>
      <c r="AJ23" s="142"/>
      <c r="AK23" s="142"/>
      <c r="AL23" s="142"/>
      <c r="AM23" s="142"/>
      <c r="AN23" s="142"/>
    </row>
    <row r="24" spans="1:40" s="89" customFormat="1" ht="32.25" customHeight="1">
      <c r="A24" s="109"/>
      <c r="B24" s="225" t="s">
        <v>297</v>
      </c>
      <c r="C24" s="225"/>
      <c r="D24" s="225"/>
      <c r="E24" s="225"/>
      <c r="F24" s="225"/>
      <c r="G24" s="225"/>
      <c r="H24" s="225"/>
      <c r="I24" s="254">
        <v>200</v>
      </c>
      <c r="J24" s="255"/>
      <c r="K24" s="255"/>
      <c r="L24" s="255"/>
      <c r="M24" s="255"/>
      <c r="N24" s="255"/>
      <c r="O24" s="256"/>
      <c r="P24" s="248" t="str">
        <f>VLOOKUP($I$18,〈炉〉マスタ!$F$6:$K$23,5,FALSE)</f>
        <v>kWh</v>
      </c>
      <c r="Q24" s="249"/>
      <c r="R24" s="250"/>
      <c r="S24" s="98"/>
      <c r="T24" s="238" t="s">
        <v>311</v>
      </c>
      <c r="U24" s="237"/>
      <c r="V24" s="237"/>
      <c r="W24" s="237"/>
      <c r="X24" s="237"/>
      <c r="Y24" s="237"/>
      <c r="Z24" s="237"/>
      <c r="AA24" s="237"/>
      <c r="AB24" s="237"/>
      <c r="AC24" s="237"/>
      <c r="AD24" s="237"/>
      <c r="AE24" s="237"/>
      <c r="AF24" s="237"/>
      <c r="AG24" s="237"/>
      <c r="AI24" s="141"/>
      <c r="AJ24" s="142"/>
      <c r="AK24" s="142"/>
      <c r="AL24" s="142"/>
      <c r="AM24" s="142"/>
      <c r="AN24" s="142"/>
    </row>
    <row r="25" spans="1:40" s="89" customFormat="1" ht="15" customHeight="1">
      <c r="A25" s="109"/>
      <c r="B25" s="225" t="s">
        <v>298</v>
      </c>
      <c r="C25" s="225"/>
      <c r="D25" s="225"/>
      <c r="E25" s="225"/>
      <c r="F25" s="225"/>
      <c r="G25" s="225"/>
      <c r="H25" s="225"/>
      <c r="I25" s="227">
        <f>ROUNDDOWN(I24/I23,2)</f>
        <v>133.33000000000001</v>
      </c>
      <c r="J25" s="228"/>
      <c r="K25" s="228"/>
      <c r="L25" s="228"/>
      <c r="M25" s="228"/>
      <c r="N25" s="228"/>
      <c r="O25" s="229"/>
      <c r="P25" s="248" t="str">
        <f>P24&amp;"/"&amp;P23</f>
        <v>kWh/t</v>
      </c>
      <c r="Q25" s="249"/>
      <c r="R25" s="250"/>
      <c r="S25" s="98"/>
      <c r="T25" s="92"/>
      <c r="U25" s="92"/>
      <c r="V25" s="92"/>
      <c r="W25" s="59"/>
      <c r="X25" s="59"/>
      <c r="Y25" s="59"/>
      <c r="Z25" s="59"/>
      <c r="AA25" s="59"/>
      <c r="AB25" s="59"/>
      <c r="AC25" s="59"/>
      <c r="AD25" s="92"/>
      <c r="AE25" s="92"/>
      <c r="AF25" s="92"/>
      <c r="AG25" s="97"/>
      <c r="AI25" s="139" t="s">
        <v>291</v>
      </c>
      <c r="AJ25" s="142"/>
      <c r="AK25" s="142"/>
      <c r="AL25" s="142"/>
      <c r="AM25" s="142"/>
      <c r="AN25" s="142"/>
    </row>
    <row r="26" spans="1:40" s="89" customFormat="1" ht="15" customHeight="1">
      <c r="A26" s="109"/>
      <c r="B26" s="220" t="s">
        <v>219</v>
      </c>
      <c r="C26" s="220"/>
      <c r="D26" s="220"/>
      <c r="E26" s="220"/>
      <c r="F26" s="220"/>
      <c r="G26" s="220"/>
      <c r="H26" s="220"/>
      <c r="I26" s="257">
        <f>N44</f>
        <v>7480</v>
      </c>
      <c r="J26" s="258"/>
      <c r="K26" s="258"/>
      <c r="L26" s="258"/>
      <c r="M26" s="258"/>
      <c r="N26" s="258"/>
      <c r="O26" s="259"/>
      <c r="P26" s="203" t="str">
        <f>P23</f>
        <v>t</v>
      </c>
      <c r="Q26" s="204"/>
      <c r="R26" s="205"/>
      <c r="S26" s="98"/>
      <c r="T26" s="92"/>
      <c r="U26" s="92"/>
      <c r="V26" s="92"/>
      <c r="W26" s="59"/>
      <c r="X26" s="59"/>
      <c r="Y26" s="59"/>
      <c r="Z26" s="59"/>
      <c r="AA26" s="59"/>
      <c r="AB26" s="59"/>
      <c r="AC26" s="59"/>
      <c r="AD26" s="92"/>
      <c r="AE26" s="92"/>
      <c r="AF26" s="92"/>
      <c r="AG26" s="97"/>
      <c r="AI26" s="141"/>
      <c r="AJ26" s="142"/>
      <c r="AK26" s="142"/>
      <c r="AL26" s="142"/>
      <c r="AM26" s="142"/>
      <c r="AN26" s="142"/>
    </row>
    <row r="27" spans="1:40" ht="13.5" customHeight="1">
      <c r="B27" s="220" t="s">
        <v>259</v>
      </c>
      <c r="C27" s="220"/>
      <c r="D27" s="220"/>
      <c r="E27" s="220"/>
      <c r="F27" s="220"/>
      <c r="G27" s="220"/>
      <c r="H27" s="220"/>
      <c r="I27" s="244">
        <v>1</v>
      </c>
      <c r="J27" s="244"/>
      <c r="K27" s="244"/>
      <c r="L27" s="244"/>
      <c r="M27" s="244"/>
      <c r="N27" s="244"/>
      <c r="O27" s="244"/>
      <c r="P27" s="242" t="s">
        <v>314</v>
      </c>
      <c r="Q27" s="242"/>
      <c r="R27" s="243"/>
      <c r="S27" s="69"/>
      <c r="T27" s="237" t="s">
        <v>306</v>
      </c>
      <c r="U27" s="237"/>
      <c r="V27" s="237"/>
      <c r="W27" s="237"/>
      <c r="X27" s="237"/>
      <c r="Y27" s="237"/>
      <c r="Z27" s="237"/>
      <c r="AA27" s="237"/>
      <c r="AB27" s="237"/>
      <c r="AC27" s="237"/>
      <c r="AD27" s="237"/>
      <c r="AE27" s="237"/>
      <c r="AF27" s="237"/>
      <c r="AG27" s="237"/>
      <c r="AI27" s="138"/>
      <c r="AJ27" s="138"/>
      <c r="AK27" s="138"/>
      <c r="AL27" s="138"/>
      <c r="AM27" s="138"/>
      <c r="AN27" s="138"/>
    </row>
    <row r="28" spans="1:40" ht="3" customHeight="1">
      <c r="A28" s="61"/>
      <c r="B28" s="71"/>
      <c r="C28" s="71"/>
      <c r="D28" s="71"/>
      <c r="E28" s="71"/>
      <c r="F28" s="71"/>
      <c r="G28" s="71"/>
      <c r="H28" s="71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71"/>
      <c r="T28" s="71"/>
      <c r="U28" s="71"/>
      <c r="V28" s="71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1"/>
      <c r="AI28" s="138"/>
      <c r="AJ28" s="138"/>
      <c r="AK28" s="138"/>
      <c r="AL28" s="138"/>
      <c r="AM28" s="138"/>
      <c r="AN28" s="138"/>
    </row>
    <row r="29" spans="1:40" ht="27" customHeight="1">
      <c r="A29" s="61" t="s">
        <v>312</v>
      </c>
      <c r="B29" s="68"/>
      <c r="C29" s="68"/>
      <c r="D29" s="68"/>
      <c r="E29" s="68"/>
      <c r="F29" s="68"/>
      <c r="G29" s="246" t="s">
        <v>316</v>
      </c>
      <c r="H29" s="247"/>
      <c r="I29" s="247"/>
      <c r="J29" s="247"/>
      <c r="K29" s="247"/>
      <c r="L29" s="247"/>
      <c r="M29" s="247"/>
      <c r="N29" s="247"/>
      <c r="O29" s="247"/>
      <c r="P29" s="247"/>
      <c r="Q29" s="247"/>
      <c r="R29" s="247"/>
      <c r="S29" s="247"/>
      <c r="T29" s="247"/>
      <c r="U29" s="247"/>
      <c r="V29" s="247"/>
      <c r="W29" s="247"/>
      <c r="X29" s="247"/>
      <c r="Y29" s="247"/>
      <c r="Z29" s="247"/>
      <c r="AA29" s="247"/>
      <c r="AB29" s="247"/>
      <c r="AC29" s="247"/>
      <c r="AD29" s="247"/>
      <c r="AE29" s="247"/>
      <c r="AF29" s="247"/>
      <c r="AG29" s="61"/>
      <c r="AI29" s="62"/>
    </row>
    <row r="30" spans="1:40" ht="15" customHeight="1">
      <c r="A30" s="70"/>
      <c r="B30" s="260" t="str">
        <f>VLOOKUP($I$18,〈炉〉マスタ!$F$6:$K$23,6,FALSE)</f>
        <v>電気</v>
      </c>
      <c r="C30" s="260"/>
      <c r="D30" s="260"/>
      <c r="E30" s="220" t="s">
        <v>3</v>
      </c>
      <c r="F30" s="220"/>
      <c r="G30" s="261" t="s">
        <v>202</v>
      </c>
      <c r="H30" s="262"/>
      <c r="I30" s="262"/>
      <c r="J30" s="262"/>
      <c r="K30" s="262"/>
      <c r="L30" s="262"/>
      <c r="M30" s="263"/>
      <c r="N30" s="185" t="s">
        <v>204</v>
      </c>
      <c r="O30" s="186"/>
      <c r="P30" s="186"/>
      <c r="Q30" s="186"/>
      <c r="R30" s="187"/>
      <c r="S30" s="264" t="s">
        <v>7</v>
      </c>
      <c r="T30" s="264"/>
      <c r="U30" s="264"/>
      <c r="V30" s="264"/>
      <c r="W30" s="264"/>
      <c r="X30" s="264"/>
      <c r="Y30" s="264"/>
      <c r="Z30" s="176"/>
      <c r="AA30" s="176"/>
      <c r="AB30" s="176"/>
      <c r="AC30" s="176"/>
      <c r="AD30" s="176"/>
      <c r="AE30" s="176"/>
      <c r="AF30" s="177"/>
      <c r="AG30" s="65"/>
      <c r="AI30" s="62"/>
    </row>
    <row r="31" spans="1:40" ht="15" customHeight="1" thickBot="1">
      <c r="A31" s="70"/>
      <c r="B31" s="260"/>
      <c r="C31" s="260"/>
      <c r="D31" s="260"/>
      <c r="E31" s="220"/>
      <c r="F31" s="220"/>
      <c r="G31" s="178" t="s">
        <v>201</v>
      </c>
      <c r="H31" s="179"/>
      <c r="I31" s="179"/>
      <c r="J31" s="179"/>
      <c r="K31" s="179"/>
      <c r="L31" s="179"/>
      <c r="M31" s="180"/>
      <c r="N31" s="188" t="str">
        <f>"("&amp;P23&amp;")"</f>
        <v>(t)</v>
      </c>
      <c r="O31" s="189"/>
      <c r="P31" s="189"/>
      <c r="Q31" s="189"/>
      <c r="R31" s="190"/>
      <c r="S31" s="181" t="str">
        <f>VLOOKUP($I$18,〈炉〉マスタ!$F$6:$K$23,5,FALSE)</f>
        <v>kWh</v>
      </c>
      <c r="T31" s="181"/>
      <c r="U31" s="181"/>
      <c r="V31" s="181"/>
      <c r="W31" s="181"/>
      <c r="X31" s="181"/>
      <c r="Y31" s="181"/>
      <c r="Z31" s="155"/>
      <c r="AA31" s="155"/>
      <c r="AB31" s="155"/>
      <c r="AC31" s="155"/>
      <c r="AD31" s="155"/>
      <c r="AE31" s="155"/>
      <c r="AF31" s="156"/>
      <c r="AG31" s="65"/>
      <c r="AI31" s="62"/>
    </row>
    <row r="32" spans="1:40" ht="15" customHeight="1">
      <c r="A32" s="70"/>
      <c r="B32" s="260"/>
      <c r="C32" s="260"/>
      <c r="D32" s="260"/>
      <c r="E32" s="148">
        <v>4</v>
      </c>
      <c r="F32" s="148"/>
      <c r="G32" s="149">
        <f>ROUNDDOWN(IF($B$30="電気",S32*〈炉〉マスタ!$F$26*$I$16,S32*$I$20*$I$16),0)</f>
        <v>83517</v>
      </c>
      <c r="H32" s="150"/>
      <c r="I32" s="150"/>
      <c r="J32" s="150"/>
      <c r="K32" s="150"/>
      <c r="L32" s="150"/>
      <c r="M32" s="151"/>
      <c r="N32" s="157">
        <v>580</v>
      </c>
      <c r="O32" s="158"/>
      <c r="P32" s="158"/>
      <c r="Q32" s="158"/>
      <c r="R32" s="158"/>
      <c r="S32" s="152">
        <f t="shared" ref="S32:S43" si="0">ROUNDDOWN($I$25*$N32,1)</f>
        <v>77331.399999999994</v>
      </c>
      <c r="T32" s="153"/>
      <c r="U32" s="153"/>
      <c r="V32" s="153"/>
      <c r="W32" s="153"/>
      <c r="X32" s="153"/>
      <c r="Y32" s="154"/>
      <c r="Z32" s="145"/>
      <c r="AA32" s="144"/>
      <c r="AB32" s="144"/>
      <c r="AC32" s="144"/>
      <c r="AD32" s="144"/>
      <c r="AE32" s="144"/>
      <c r="AF32" s="144"/>
      <c r="AG32" s="65"/>
    </row>
    <row r="33" spans="1:35" ht="15" customHeight="1">
      <c r="A33" s="70"/>
      <c r="B33" s="260"/>
      <c r="C33" s="260"/>
      <c r="D33" s="260"/>
      <c r="E33" s="148">
        <v>5</v>
      </c>
      <c r="F33" s="148"/>
      <c r="G33" s="149">
        <f>ROUNDDOWN(IF($B$30="電気",S33*〈炉〉マスタ!$F$26*$I$16,S33*$I$20*$I$16),0)</f>
        <v>86397</v>
      </c>
      <c r="H33" s="150"/>
      <c r="I33" s="150"/>
      <c r="J33" s="150"/>
      <c r="K33" s="150"/>
      <c r="L33" s="150"/>
      <c r="M33" s="151"/>
      <c r="N33" s="157">
        <v>600</v>
      </c>
      <c r="O33" s="158"/>
      <c r="P33" s="158"/>
      <c r="Q33" s="158"/>
      <c r="R33" s="158"/>
      <c r="S33" s="191">
        <f t="shared" si="0"/>
        <v>79998</v>
      </c>
      <c r="T33" s="192"/>
      <c r="U33" s="192"/>
      <c r="V33" s="192"/>
      <c r="W33" s="192"/>
      <c r="X33" s="192"/>
      <c r="Y33" s="193"/>
      <c r="Z33" s="145"/>
      <c r="AA33" s="144"/>
      <c r="AB33" s="144"/>
      <c r="AC33" s="144"/>
      <c r="AD33" s="144"/>
      <c r="AE33" s="144"/>
      <c r="AF33" s="144"/>
      <c r="AG33" s="65"/>
    </row>
    <row r="34" spans="1:35" ht="15" customHeight="1">
      <c r="A34" s="70"/>
      <c r="B34" s="260"/>
      <c r="C34" s="260"/>
      <c r="D34" s="260"/>
      <c r="E34" s="148">
        <v>6</v>
      </c>
      <c r="F34" s="148"/>
      <c r="G34" s="149">
        <f>ROUNDDOWN(IF($B$30="電気",S34*〈炉〉マスタ!$F$26*$I$16,S34*$I$20*$I$16),0)</f>
        <v>93597</v>
      </c>
      <c r="H34" s="150"/>
      <c r="I34" s="150"/>
      <c r="J34" s="150"/>
      <c r="K34" s="150"/>
      <c r="L34" s="150"/>
      <c r="M34" s="151"/>
      <c r="N34" s="157">
        <v>650</v>
      </c>
      <c r="O34" s="158"/>
      <c r="P34" s="158"/>
      <c r="Q34" s="158"/>
      <c r="R34" s="158"/>
      <c r="S34" s="161">
        <f t="shared" si="0"/>
        <v>86664.5</v>
      </c>
      <c r="T34" s="162"/>
      <c r="U34" s="162"/>
      <c r="V34" s="162"/>
      <c r="W34" s="162"/>
      <c r="X34" s="162"/>
      <c r="Y34" s="163"/>
      <c r="Z34" s="145"/>
      <c r="AA34" s="144"/>
      <c r="AB34" s="144"/>
      <c r="AC34" s="144"/>
      <c r="AD34" s="144"/>
      <c r="AE34" s="144"/>
      <c r="AF34" s="144"/>
      <c r="AG34" s="65"/>
    </row>
    <row r="35" spans="1:35" ht="15" customHeight="1">
      <c r="A35" s="70"/>
      <c r="B35" s="260"/>
      <c r="C35" s="260"/>
      <c r="D35" s="260"/>
      <c r="E35" s="148">
        <v>7</v>
      </c>
      <c r="F35" s="148"/>
      <c r="G35" s="149">
        <f>ROUNDDOWN(IF($B$30="電気",S35*〈炉〉マスタ!$F$26*$I$16,S35*$I$20*$I$16),0)</f>
        <v>83517</v>
      </c>
      <c r="H35" s="150"/>
      <c r="I35" s="150"/>
      <c r="J35" s="150"/>
      <c r="K35" s="150"/>
      <c r="L35" s="150"/>
      <c r="M35" s="151"/>
      <c r="N35" s="157">
        <v>580</v>
      </c>
      <c r="O35" s="158"/>
      <c r="P35" s="158"/>
      <c r="Q35" s="158"/>
      <c r="R35" s="158"/>
      <c r="S35" s="161">
        <f t="shared" si="0"/>
        <v>77331.399999999994</v>
      </c>
      <c r="T35" s="162"/>
      <c r="U35" s="162"/>
      <c r="V35" s="162"/>
      <c r="W35" s="162"/>
      <c r="X35" s="162"/>
      <c r="Y35" s="163"/>
      <c r="Z35" s="145"/>
      <c r="AA35" s="144"/>
      <c r="AB35" s="144"/>
      <c r="AC35" s="144"/>
      <c r="AD35" s="144"/>
      <c r="AE35" s="144"/>
      <c r="AF35" s="144"/>
      <c r="AG35" s="65"/>
    </row>
    <row r="36" spans="1:35" ht="15" customHeight="1">
      <c r="A36" s="70"/>
      <c r="B36" s="260"/>
      <c r="C36" s="260"/>
      <c r="D36" s="260"/>
      <c r="E36" s="148">
        <v>8</v>
      </c>
      <c r="F36" s="148"/>
      <c r="G36" s="149">
        <f>ROUNDDOWN(IF($B$30="電気",S36*〈炉〉マスタ!$F$26*$I$16,S36*$I$20*$I$16),0)</f>
        <v>71998</v>
      </c>
      <c r="H36" s="150"/>
      <c r="I36" s="150"/>
      <c r="J36" s="150"/>
      <c r="K36" s="150"/>
      <c r="L36" s="150"/>
      <c r="M36" s="151"/>
      <c r="N36" s="157">
        <v>500</v>
      </c>
      <c r="O36" s="158"/>
      <c r="P36" s="158"/>
      <c r="Q36" s="158"/>
      <c r="R36" s="158"/>
      <c r="S36" s="161">
        <f t="shared" si="0"/>
        <v>66665</v>
      </c>
      <c r="T36" s="162"/>
      <c r="U36" s="162"/>
      <c r="V36" s="162"/>
      <c r="W36" s="162"/>
      <c r="X36" s="162"/>
      <c r="Y36" s="163"/>
      <c r="Z36" s="145"/>
      <c r="AA36" s="144"/>
      <c r="AB36" s="144"/>
      <c r="AC36" s="144"/>
      <c r="AD36" s="144"/>
      <c r="AE36" s="144"/>
      <c r="AF36" s="144"/>
      <c r="AG36" s="65"/>
    </row>
    <row r="37" spans="1:35" ht="15" customHeight="1">
      <c r="A37" s="70"/>
      <c r="B37" s="260"/>
      <c r="C37" s="260"/>
      <c r="D37" s="260"/>
      <c r="E37" s="148">
        <v>9</v>
      </c>
      <c r="F37" s="148"/>
      <c r="G37" s="149">
        <f>ROUNDDOWN(IF($B$30="電気",S37*〈炉〉マスタ!$F$26*$I$16,S37*$I$20*$I$16),0)</f>
        <v>100797</v>
      </c>
      <c r="H37" s="150"/>
      <c r="I37" s="150"/>
      <c r="J37" s="150"/>
      <c r="K37" s="150"/>
      <c r="L37" s="150"/>
      <c r="M37" s="151"/>
      <c r="N37" s="157">
        <v>700</v>
      </c>
      <c r="O37" s="158"/>
      <c r="P37" s="158"/>
      <c r="Q37" s="158"/>
      <c r="R37" s="158"/>
      <c r="S37" s="161">
        <f t="shared" si="0"/>
        <v>93331</v>
      </c>
      <c r="T37" s="162"/>
      <c r="U37" s="162"/>
      <c r="V37" s="162"/>
      <c r="W37" s="162"/>
      <c r="X37" s="162"/>
      <c r="Y37" s="163"/>
      <c r="Z37" s="145"/>
      <c r="AA37" s="144"/>
      <c r="AB37" s="144"/>
      <c r="AC37" s="144"/>
      <c r="AD37" s="144"/>
      <c r="AE37" s="144"/>
      <c r="AF37" s="144"/>
      <c r="AG37" s="65"/>
      <c r="AI37" s="86"/>
    </row>
    <row r="38" spans="1:35" ht="15" customHeight="1">
      <c r="A38" s="70"/>
      <c r="B38" s="260"/>
      <c r="C38" s="260"/>
      <c r="D38" s="260"/>
      <c r="E38" s="148">
        <v>10</v>
      </c>
      <c r="F38" s="148"/>
      <c r="G38" s="149">
        <f>ROUNDDOWN(IF($B$30="電気",S38*〈炉〉マスタ!$F$26*$I$16,S38*$I$20*$I$16),0)</f>
        <v>115197</v>
      </c>
      <c r="H38" s="150"/>
      <c r="I38" s="150"/>
      <c r="J38" s="150"/>
      <c r="K38" s="150"/>
      <c r="L38" s="150"/>
      <c r="M38" s="151"/>
      <c r="N38" s="157">
        <v>800</v>
      </c>
      <c r="O38" s="158"/>
      <c r="P38" s="158"/>
      <c r="Q38" s="158"/>
      <c r="R38" s="158"/>
      <c r="S38" s="161">
        <f t="shared" si="0"/>
        <v>106664</v>
      </c>
      <c r="T38" s="162"/>
      <c r="U38" s="162"/>
      <c r="V38" s="162"/>
      <c r="W38" s="162"/>
      <c r="X38" s="162"/>
      <c r="Y38" s="163"/>
      <c r="Z38" s="145"/>
      <c r="AA38" s="144"/>
      <c r="AB38" s="144"/>
      <c r="AC38" s="144"/>
      <c r="AD38" s="144"/>
      <c r="AE38" s="144"/>
      <c r="AF38" s="144"/>
      <c r="AG38" s="65"/>
      <c r="AI38" s="86"/>
    </row>
    <row r="39" spans="1:35" ht="15" customHeight="1">
      <c r="A39" s="70"/>
      <c r="B39" s="260"/>
      <c r="C39" s="260"/>
      <c r="D39" s="260"/>
      <c r="E39" s="148">
        <v>11</v>
      </c>
      <c r="F39" s="148"/>
      <c r="G39" s="149">
        <f>ROUNDDOWN(IF($B$30="電気",S39*〈炉〉マスタ!$F$26*$I$16,S39*$I$20*$I$16),0)</f>
        <v>79198</v>
      </c>
      <c r="H39" s="150"/>
      <c r="I39" s="150"/>
      <c r="J39" s="150"/>
      <c r="K39" s="150"/>
      <c r="L39" s="150"/>
      <c r="M39" s="151"/>
      <c r="N39" s="157">
        <v>550</v>
      </c>
      <c r="O39" s="158"/>
      <c r="P39" s="158"/>
      <c r="Q39" s="158"/>
      <c r="R39" s="158"/>
      <c r="S39" s="161">
        <f t="shared" si="0"/>
        <v>73331.5</v>
      </c>
      <c r="T39" s="162"/>
      <c r="U39" s="162"/>
      <c r="V39" s="162"/>
      <c r="W39" s="162"/>
      <c r="X39" s="162"/>
      <c r="Y39" s="163"/>
      <c r="Z39" s="145"/>
      <c r="AA39" s="144"/>
      <c r="AB39" s="144"/>
      <c r="AC39" s="144"/>
      <c r="AD39" s="144"/>
      <c r="AE39" s="144"/>
      <c r="AF39" s="144"/>
      <c r="AG39" s="65"/>
      <c r="AI39" s="86"/>
    </row>
    <row r="40" spans="1:35" ht="15" customHeight="1">
      <c r="A40" s="70"/>
      <c r="B40" s="260"/>
      <c r="C40" s="260"/>
      <c r="D40" s="260"/>
      <c r="E40" s="148">
        <v>12</v>
      </c>
      <c r="F40" s="148"/>
      <c r="G40" s="149">
        <f>ROUNDDOWN(IF($B$30="電気",S40*〈炉〉マスタ!$F$26*$I$16,S40*$I$20*$I$16),0)</f>
        <v>71998</v>
      </c>
      <c r="H40" s="150"/>
      <c r="I40" s="150"/>
      <c r="J40" s="150"/>
      <c r="K40" s="150"/>
      <c r="L40" s="150"/>
      <c r="M40" s="151"/>
      <c r="N40" s="157">
        <v>500</v>
      </c>
      <c r="O40" s="158"/>
      <c r="P40" s="158"/>
      <c r="Q40" s="158"/>
      <c r="R40" s="158"/>
      <c r="S40" s="161">
        <f t="shared" si="0"/>
        <v>66665</v>
      </c>
      <c r="T40" s="162"/>
      <c r="U40" s="162"/>
      <c r="V40" s="162"/>
      <c r="W40" s="162"/>
      <c r="X40" s="162"/>
      <c r="Y40" s="163"/>
      <c r="Z40" s="245" t="s">
        <v>315</v>
      </c>
      <c r="AA40" s="245"/>
      <c r="AB40" s="245"/>
      <c r="AC40" s="245"/>
      <c r="AD40" s="245"/>
      <c r="AE40" s="245"/>
      <c r="AF40" s="245"/>
      <c r="AG40" s="65"/>
      <c r="AI40" s="86"/>
    </row>
    <row r="41" spans="1:35" ht="15" customHeight="1">
      <c r="A41" s="70"/>
      <c r="B41" s="260"/>
      <c r="C41" s="260"/>
      <c r="D41" s="260"/>
      <c r="E41" s="148">
        <v>1</v>
      </c>
      <c r="F41" s="148"/>
      <c r="G41" s="149">
        <f>ROUNDDOWN(IF($B$30="電気",S41*〈炉〉マスタ!$F$26*$I$16,S41*$I$20*$I$16),0)</f>
        <v>86397</v>
      </c>
      <c r="H41" s="150"/>
      <c r="I41" s="150"/>
      <c r="J41" s="150"/>
      <c r="K41" s="150"/>
      <c r="L41" s="150"/>
      <c r="M41" s="151"/>
      <c r="N41" s="157">
        <v>600</v>
      </c>
      <c r="O41" s="158"/>
      <c r="P41" s="158"/>
      <c r="Q41" s="158"/>
      <c r="R41" s="158"/>
      <c r="S41" s="161">
        <f t="shared" si="0"/>
        <v>79998</v>
      </c>
      <c r="T41" s="162"/>
      <c r="U41" s="162"/>
      <c r="V41" s="162"/>
      <c r="W41" s="162"/>
      <c r="X41" s="162"/>
      <c r="Y41" s="163"/>
      <c r="Z41" s="245"/>
      <c r="AA41" s="245"/>
      <c r="AB41" s="245"/>
      <c r="AC41" s="245"/>
      <c r="AD41" s="245"/>
      <c r="AE41" s="245"/>
      <c r="AF41" s="245"/>
      <c r="AG41" s="65"/>
      <c r="AI41" s="86"/>
    </row>
    <row r="42" spans="1:35" ht="15" customHeight="1">
      <c r="A42" s="70"/>
      <c r="B42" s="260"/>
      <c r="C42" s="260"/>
      <c r="D42" s="260"/>
      <c r="E42" s="148">
        <v>2</v>
      </c>
      <c r="F42" s="148"/>
      <c r="G42" s="149">
        <f>ROUNDDOWN(IF($B$30="電気",S42*〈炉〉マスタ!$F$26*$I$16,S42*$I$20*$I$16),0)</f>
        <v>89277</v>
      </c>
      <c r="H42" s="150"/>
      <c r="I42" s="150"/>
      <c r="J42" s="150"/>
      <c r="K42" s="150"/>
      <c r="L42" s="150"/>
      <c r="M42" s="151"/>
      <c r="N42" s="157">
        <v>620</v>
      </c>
      <c r="O42" s="158"/>
      <c r="P42" s="158"/>
      <c r="Q42" s="158"/>
      <c r="R42" s="158"/>
      <c r="S42" s="161">
        <f t="shared" si="0"/>
        <v>82664.600000000006</v>
      </c>
      <c r="T42" s="162"/>
      <c r="U42" s="162"/>
      <c r="V42" s="162"/>
      <c r="W42" s="162"/>
      <c r="X42" s="162"/>
      <c r="Y42" s="163"/>
      <c r="Z42" s="245"/>
      <c r="AA42" s="245"/>
      <c r="AB42" s="245"/>
      <c r="AC42" s="245"/>
      <c r="AD42" s="245"/>
      <c r="AE42" s="245"/>
      <c r="AF42" s="245"/>
      <c r="AG42" s="65"/>
      <c r="AI42" s="86"/>
    </row>
    <row r="43" spans="1:35" ht="15" customHeight="1" thickBot="1">
      <c r="A43" s="70"/>
      <c r="B43" s="260"/>
      <c r="C43" s="260"/>
      <c r="D43" s="260"/>
      <c r="E43" s="164">
        <v>3</v>
      </c>
      <c r="F43" s="164"/>
      <c r="G43" s="165">
        <f>ROUNDDOWN(IF($B$30="電気",S43*〈炉〉マスタ!$F$26*$I$16,S43*$I$20*$I$16),0)</f>
        <v>115197</v>
      </c>
      <c r="H43" s="166"/>
      <c r="I43" s="166"/>
      <c r="J43" s="166"/>
      <c r="K43" s="166"/>
      <c r="L43" s="166"/>
      <c r="M43" s="167"/>
      <c r="N43" s="159">
        <v>800</v>
      </c>
      <c r="O43" s="160"/>
      <c r="P43" s="160"/>
      <c r="Q43" s="160"/>
      <c r="R43" s="160"/>
      <c r="S43" s="168">
        <f t="shared" si="0"/>
        <v>106664</v>
      </c>
      <c r="T43" s="169"/>
      <c r="U43" s="169"/>
      <c r="V43" s="169"/>
      <c r="W43" s="169"/>
      <c r="X43" s="169"/>
      <c r="Y43" s="170"/>
      <c r="Z43" s="245"/>
      <c r="AA43" s="245"/>
      <c r="AB43" s="245"/>
      <c r="AC43" s="245"/>
      <c r="AD43" s="245"/>
      <c r="AE43" s="245"/>
      <c r="AF43" s="245"/>
      <c r="AG43" s="65"/>
      <c r="AI43" s="86"/>
    </row>
    <row r="44" spans="1:35" ht="15" customHeight="1" thickTop="1">
      <c r="A44" s="70"/>
      <c r="B44" s="260"/>
      <c r="C44" s="260"/>
      <c r="D44" s="260"/>
      <c r="E44" s="171" t="s">
        <v>0</v>
      </c>
      <c r="F44" s="171"/>
      <c r="G44" s="172">
        <f>SUM(G32:M43)</f>
        <v>1077087</v>
      </c>
      <c r="H44" s="173"/>
      <c r="I44" s="173"/>
      <c r="J44" s="173"/>
      <c r="K44" s="173"/>
      <c r="L44" s="173"/>
      <c r="M44" s="174"/>
      <c r="N44" s="182">
        <f>SUM(N32:R43)</f>
        <v>7480</v>
      </c>
      <c r="O44" s="183"/>
      <c r="P44" s="183"/>
      <c r="Q44" s="183"/>
      <c r="R44" s="184"/>
      <c r="S44" s="175">
        <f>SUM(S32:Y43)</f>
        <v>997308.4</v>
      </c>
      <c r="T44" s="175"/>
      <c r="U44" s="175"/>
      <c r="V44" s="175"/>
      <c r="W44" s="175"/>
      <c r="X44" s="175"/>
      <c r="Y44" s="175"/>
      <c r="Z44" s="245"/>
      <c r="AA44" s="245"/>
      <c r="AB44" s="245"/>
      <c r="AC44" s="245"/>
      <c r="AD44" s="245"/>
      <c r="AE44" s="245"/>
      <c r="AF44" s="245"/>
      <c r="AG44" s="65"/>
      <c r="AI44" s="86"/>
    </row>
    <row r="45" spans="1:35" ht="15" customHeight="1">
      <c r="A45" s="61"/>
      <c r="B45" s="73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4"/>
      <c r="T45" s="74"/>
      <c r="U45" s="74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61"/>
      <c r="AI45" s="86"/>
    </row>
    <row r="46" spans="1:35" ht="15" customHeight="1">
      <c r="A46" s="78"/>
      <c r="B46" s="78"/>
      <c r="C46" s="78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8"/>
      <c r="V46" s="78"/>
      <c r="W46" s="78"/>
      <c r="X46" s="78"/>
      <c r="Y46" s="78"/>
      <c r="Z46" s="78"/>
      <c r="AA46" s="78"/>
      <c r="AB46" s="78"/>
      <c r="AC46" s="78"/>
      <c r="AD46" s="78"/>
      <c r="AE46" s="78"/>
      <c r="AF46" s="78"/>
      <c r="AG46" s="78"/>
      <c r="AH46" s="78"/>
      <c r="AI46" s="86"/>
    </row>
    <row r="47" spans="1:35" ht="15" customHeight="1">
      <c r="A47" s="78"/>
      <c r="B47" s="78"/>
      <c r="C47" s="78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78"/>
      <c r="AI47" s="86"/>
    </row>
    <row r="48" spans="1:35" ht="15" customHeight="1">
      <c r="A48" s="78"/>
      <c r="B48" s="78"/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/>
      <c r="Z48" s="78"/>
      <c r="AA48" s="78"/>
      <c r="AB48" s="78"/>
      <c r="AC48" s="78"/>
      <c r="AD48" s="78"/>
      <c r="AE48" s="78"/>
      <c r="AF48" s="78"/>
      <c r="AG48" s="78"/>
      <c r="AH48" s="79"/>
      <c r="AI48" s="86"/>
    </row>
    <row r="49" spans="1:36" ht="15" customHeight="1">
      <c r="A49" s="78"/>
      <c r="B49" s="78"/>
      <c r="C49" s="78"/>
      <c r="D49" s="78"/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V49" s="78"/>
      <c r="W49" s="78"/>
      <c r="X49" s="78"/>
      <c r="Y49" s="78"/>
      <c r="Z49" s="78"/>
      <c r="AA49" s="78"/>
      <c r="AB49" s="78"/>
      <c r="AC49" s="78"/>
      <c r="AD49" s="78"/>
      <c r="AE49" s="78"/>
      <c r="AF49" s="78"/>
      <c r="AG49" s="78"/>
      <c r="AH49" s="79"/>
      <c r="AJ49" s="63"/>
    </row>
    <row r="50" spans="1:36" ht="15" customHeight="1">
      <c r="A50" s="78"/>
      <c r="B50" s="78"/>
      <c r="C50" s="78"/>
      <c r="D50" s="78"/>
      <c r="E50" s="78"/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V50" s="78"/>
      <c r="W50" s="78"/>
      <c r="X50" s="78"/>
      <c r="Y50" s="78"/>
      <c r="Z50" s="78"/>
      <c r="AA50" s="78"/>
      <c r="AB50" s="78"/>
      <c r="AC50" s="78"/>
      <c r="AD50" s="78"/>
      <c r="AE50" s="78"/>
      <c r="AF50" s="78"/>
      <c r="AG50" s="78"/>
      <c r="AH50" s="79"/>
    </row>
    <row r="51" spans="1:36" s="58" customFormat="1" ht="38.25" customHeight="1">
      <c r="A51" s="78"/>
      <c r="B51" s="78"/>
      <c r="C51" s="78"/>
      <c r="D51" s="78"/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V51" s="78"/>
      <c r="W51" s="78"/>
      <c r="X51" s="78"/>
      <c r="Y51" s="78"/>
      <c r="Z51" s="78"/>
      <c r="AA51" s="78"/>
      <c r="AB51" s="78"/>
      <c r="AC51" s="78"/>
      <c r="AD51" s="78"/>
      <c r="AE51" s="78"/>
      <c r="AF51" s="78"/>
      <c r="AG51" s="78"/>
      <c r="AH51" s="79"/>
      <c r="AI51" s="77"/>
    </row>
    <row r="52" spans="1:36" ht="12" customHeight="1">
      <c r="A52" s="78"/>
      <c r="B52" s="78"/>
      <c r="C52" s="78"/>
      <c r="D52" s="78"/>
      <c r="E52" s="78"/>
      <c r="F52" s="78"/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V52" s="78"/>
      <c r="W52" s="78"/>
      <c r="X52" s="78"/>
      <c r="Y52" s="78"/>
      <c r="Z52" s="78"/>
      <c r="AA52" s="78"/>
      <c r="AB52" s="78"/>
      <c r="AC52" s="78"/>
      <c r="AD52" s="78"/>
      <c r="AE52" s="78"/>
      <c r="AF52" s="78"/>
      <c r="AG52" s="78"/>
      <c r="AH52" s="79"/>
    </row>
    <row r="53" spans="1:36" ht="3.75" customHeight="1">
      <c r="A53" s="78"/>
      <c r="B53" s="78"/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78"/>
      <c r="R53" s="78"/>
      <c r="S53" s="78"/>
      <c r="T53" s="78"/>
      <c r="U53" s="78"/>
      <c r="V53" s="78"/>
      <c r="W53" s="78"/>
      <c r="X53" s="78"/>
      <c r="Y53" s="78"/>
      <c r="Z53" s="78"/>
      <c r="AA53" s="78"/>
      <c r="AB53" s="78"/>
      <c r="AC53" s="78"/>
      <c r="AD53" s="78"/>
      <c r="AE53" s="78"/>
      <c r="AF53" s="78"/>
      <c r="AG53" s="78"/>
      <c r="AH53" s="79"/>
      <c r="AI53" s="80"/>
    </row>
    <row r="54" spans="1:36">
      <c r="A54" s="78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78"/>
      <c r="AH54" s="79"/>
      <c r="AI54" s="80"/>
    </row>
    <row r="55" spans="1:36">
      <c r="A55" s="78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  <c r="V55" s="78"/>
      <c r="W55" s="78"/>
      <c r="X55" s="78"/>
      <c r="Y55" s="78"/>
      <c r="Z55" s="78"/>
      <c r="AA55" s="78"/>
      <c r="AB55" s="78"/>
      <c r="AC55" s="78"/>
      <c r="AD55" s="78"/>
      <c r="AE55" s="78"/>
      <c r="AF55" s="78"/>
      <c r="AG55" s="78"/>
      <c r="AH55" s="79"/>
      <c r="AI55" s="80"/>
    </row>
    <row r="56" spans="1:36" ht="13.5" customHeight="1">
      <c r="A56" s="78"/>
      <c r="B56" s="78"/>
      <c r="C56" s="78"/>
      <c r="D56" s="78"/>
      <c r="E56" s="78"/>
      <c r="F56" s="78"/>
      <c r="G56" s="78"/>
      <c r="H56" s="78"/>
      <c r="I56" s="78"/>
      <c r="J56" s="78"/>
      <c r="K56" s="78"/>
      <c r="L56" s="78"/>
      <c r="M56" s="78"/>
      <c r="N56" s="78"/>
      <c r="O56" s="78"/>
      <c r="P56" s="78"/>
      <c r="Q56" s="78"/>
      <c r="R56" s="78"/>
      <c r="S56" s="78"/>
      <c r="T56" s="78"/>
      <c r="U56" s="78"/>
      <c r="V56" s="78"/>
      <c r="W56" s="78"/>
      <c r="X56" s="78"/>
      <c r="Y56" s="78"/>
      <c r="Z56" s="78"/>
      <c r="AA56" s="78"/>
      <c r="AB56" s="78"/>
      <c r="AC56" s="78"/>
      <c r="AD56" s="78"/>
      <c r="AE56" s="78"/>
      <c r="AF56" s="78"/>
      <c r="AG56" s="78"/>
      <c r="AH56" s="79"/>
      <c r="AI56" s="80"/>
    </row>
    <row r="57" spans="1:36">
      <c r="A57" s="78"/>
      <c r="B57" s="78"/>
      <c r="C57" s="78"/>
      <c r="D57" s="78"/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  <c r="V57" s="78"/>
      <c r="W57" s="78"/>
      <c r="X57" s="78"/>
      <c r="Y57" s="78"/>
      <c r="Z57" s="78"/>
      <c r="AA57" s="78"/>
      <c r="AB57" s="78"/>
      <c r="AC57" s="78"/>
      <c r="AD57" s="78"/>
      <c r="AE57" s="78"/>
      <c r="AF57" s="78"/>
      <c r="AG57" s="78"/>
      <c r="AH57" s="79"/>
      <c r="AI57" s="80"/>
    </row>
    <row r="58" spans="1:36">
      <c r="A58" s="78"/>
      <c r="B58" s="78"/>
      <c r="C58" s="78"/>
      <c r="D58" s="78"/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9"/>
      <c r="AI58" s="80"/>
    </row>
    <row r="59" spans="1:36">
      <c r="A59" s="78"/>
      <c r="B59" s="78"/>
      <c r="C59" s="78"/>
      <c r="D59" s="78"/>
      <c r="E59" s="78"/>
      <c r="F59" s="78"/>
      <c r="G59" s="78"/>
      <c r="H59" s="78"/>
      <c r="I59" s="78"/>
      <c r="J59" s="78"/>
      <c r="K59" s="78"/>
      <c r="L59" s="78"/>
      <c r="M59" s="78"/>
      <c r="N59" s="78"/>
      <c r="O59" s="78"/>
      <c r="P59" s="78"/>
      <c r="Q59" s="78"/>
      <c r="R59" s="78"/>
      <c r="S59" s="78"/>
      <c r="T59" s="78"/>
      <c r="U59" s="78"/>
      <c r="V59" s="78"/>
      <c r="W59" s="78"/>
      <c r="X59" s="78"/>
      <c r="Y59" s="78"/>
      <c r="Z59" s="78"/>
      <c r="AA59" s="78"/>
      <c r="AB59" s="78"/>
      <c r="AC59" s="78"/>
      <c r="AD59" s="78"/>
      <c r="AE59" s="78"/>
      <c r="AF59" s="78"/>
      <c r="AG59" s="78"/>
      <c r="AH59" s="79"/>
      <c r="AI59" s="80"/>
    </row>
    <row r="60" spans="1:36">
      <c r="A60" s="78"/>
      <c r="B60" s="78"/>
      <c r="C60" s="78"/>
      <c r="D60" s="78"/>
      <c r="E60" s="78"/>
      <c r="F60" s="78"/>
      <c r="G60" s="78"/>
      <c r="H60" s="78"/>
      <c r="I60" s="78"/>
      <c r="J60" s="78"/>
      <c r="K60" s="78"/>
      <c r="L60" s="78"/>
      <c r="M60" s="78"/>
      <c r="N60" s="78"/>
      <c r="O60" s="78"/>
      <c r="P60" s="78"/>
      <c r="Q60" s="78"/>
      <c r="R60" s="78"/>
      <c r="S60" s="78"/>
      <c r="T60" s="78"/>
      <c r="U60" s="78"/>
      <c r="V60" s="78"/>
      <c r="W60" s="78"/>
      <c r="X60" s="78"/>
      <c r="Y60" s="78"/>
      <c r="Z60" s="78"/>
      <c r="AA60" s="78"/>
      <c r="AB60" s="78"/>
      <c r="AC60" s="78"/>
      <c r="AD60" s="78"/>
      <c r="AE60" s="78"/>
      <c r="AF60" s="78"/>
      <c r="AG60" s="78"/>
      <c r="AH60" s="79"/>
      <c r="AI60" s="80"/>
    </row>
    <row r="61" spans="1:36">
      <c r="A61" s="78"/>
      <c r="B61" s="78"/>
      <c r="C61" s="78"/>
      <c r="D61" s="78"/>
      <c r="E61" s="78"/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8"/>
      <c r="T61" s="78"/>
      <c r="U61" s="78"/>
      <c r="V61" s="78"/>
      <c r="W61" s="78"/>
      <c r="X61" s="78"/>
      <c r="Y61" s="78"/>
      <c r="Z61" s="78"/>
      <c r="AA61" s="78"/>
      <c r="AB61" s="78"/>
      <c r="AC61" s="78"/>
      <c r="AD61" s="78"/>
      <c r="AE61" s="78"/>
      <c r="AF61" s="78"/>
      <c r="AG61" s="78"/>
      <c r="AH61" s="79"/>
      <c r="AI61" s="80"/>
    </row>
    <row r="62" spans="1:36">
      <c r="A62" s="78"/>
      <c r="B62" s="78"/>
      <c r="C62" s="78"/>
      <c r="D62" s="78"/>
      <c r="E62" s="78"/>
      <c r="F62" s="78"/>
      <c r="G62" s="78"/>
      <c r="H62" s="78"/>
      <c r="I62" s="78"/>
      <c r="J62" s="78"/>
      <c r="K62" s="78"/>
      <c r="L62" s="78"/>
      <c r="M62" s="78"/>
      <c r="N62" s="78"/>
      <c r="O62" s="78"/>
      <c r="P62" s="78"/>
      <c r="Q62" s="78"/>
      <c r="R62" s="78"/>
      <c r="S62" s="78"/>
      <c r="T62" s="78"/>
      <c r="U62" s="78"/>
      <c r="V62" s="78"/>
      <c r="W62" s="78"/>
      <c r="X62" s="78"/>
      <c r="Y62" s="78"/>
      <c r="Z62" s="78"/>
      <c r="AA62" s="78"/>
      <c r="AB62" s="78"/>
      <c r="AC62" s="78"/>
      <c r="AD62" s="78"/>
      <c r="AE62" s="78"/>
      <c r="AF62" s="78"/>
      <c r="AG62" s="78"/>
      <c r="AH62" s="79"/>
      <c r="AI62" s="80"/>
    </row>
    <row r="63" spans="1:36">
      <c r="A63" s="78"/>
      <c r="B63" s="78"/>
      <c r="C63" s="78"/>
      <c r="D63" s="78"/>
      <c r="E63" s="78"/>
      <c r="F63" s="78"/>
      <c r="G63" s="78"/>
      <c r="H63" s="78"/>
      <c r="I63" s="78"/>
      <c r="J63" s="78"/>
      <c r="K63" s="78"/>
      <c r="L63" s="78"/>
      <c r="M63" s="78"/>
      <c r="N63" s="78"/>
      <c r="O63" s="78"/>
      <c r="P63" s="78"/>
      <c r="Q63" s="78"/>
      <c r="R63" s="78"/>
      <c r="S63" s="78"/>
      <c r="T63" s="78"/>
      <c r="U63" s="78"/>
      <c r="V63" s="78"/>
      <c r="W63" s="78"/>
      <c r="X63" s="78"/>
      <c r="Y63" s="78"/>
      <c r="Z63" s="78"/>
      <c r="AA63" s="78"/>
      <c r="AB63" s="78"/>
      <c r="AC63" s="78"/>
      <c r="AD63" s="78"/>
      <c r="AE63" s="78"/>
      <c r="AF63" s="78"/>
      <c r="AG63" s="78"/>
      <c r="AH63" s="79"/>
      <c r="AI63" s="80"/>
    </row>
    <row r="64" spans="1:36">
      <c r="A64" s="78"/>
      <c r="B64" s="78"/>
      <c r="C64" s="78"/>
      <c r="D64" s="78"/>
      <c r="E64" s="78"/>
      <c r="F64" s="78"/>
      <c r="G64" s="78"/>
      <c r="H64" s="78"/>
      <c r="I64" s="78"/>
      <c r="J64" s="78"/>
      <c r="K64" s="78"/>
      <c r="L64" s="78"/>
      <c r="M64" s="78"/>
      <c r="N64" s="78"/>
      <c r="O64" s="78"/>
      <c r="P64" s="78"/>
      <c r="Q64" s="78"/>
      <c r="R64" s="78"/>
      <c r="S64" s="78"/>
      <c r="T64" s="78"/>
      <c r="U64" s="78"/>
      <c r="V64" s="78"/>
      <c r="W64" s="78"/>
      <c r="X64" s="78"/>
      <c r="Y64" s="78"/>
      <c r="Z64" s="78"/>
      <c r="AA64" s="78"/>
      <c r="AB64" s="78"/>
      <c r="AC64" s="78"/>
      <c r="AD64" s="78"/>
      <c r="AE64" s="78"/>
      <c r="AF64" s="78"/>
      <c r="AG64" s="78"/>
      <c r="AH64" s="79"/>
      <c r="AI64" s="80"/>
    </row>
    <row r="65" spans="1:35">
      <c r="A65" s="78"/>
      <c r="B65" s="78"/>
      <c r="C65" s="78"/>
      <c r="D65" s="78"/>
      <c r="E65" s="78"/>
      <c r="F65" s="78"/>
      <c r="G65" s="78"/>
      <c r="H65" s="78"/>
      <c r="I65" s="78"/>
      <c r="J65" s="78"/>
      <c r="K65" s="78"/>
      <c r="L65" s="78"/>
      <c r="M65" s="78"/>
      <c r="N65" s="78"/>
      <c r="O65" s="78"/>
      <c r="P65" s="78"/>
      <c r="Q65" s="78"/>
      <c r="R65" s="78"/>
      <c r="S65" s="78"/>
      <c r="T65" s="78"/>
      <c r="U65" s="78"/>
      <c r="V65" s="78"/>
      <c r="W65" s="78"/>
      <c r="X65" s="78"/>
      <c r="Y65" s="78"/>
      <c r="Z65" s="78"/>
      <c r="AA65" s="78"/>
      <c r="AB65" s="78"/>
      <c r="AC65" s="78"/>
      <c r="AD65" s="78"/>
      <c r="AE65" s="78"/>
      <c r="AF65" s="78"/>
      <c r="AG65" s="78"/>
      <c r="AH65" s="79"/>
      <c r="AI65" s="80"/>
    </row>
    <row r="66" spans="1:35">
      <c r="A66" s="78"/>
      <c r="B66" s="78"/>
      <c r="C66" s="78"/>
      <c r="D66" s="78"/>
      <c r="E66" s="78"/>
      <c r="F66" s="78"/>
      <c r="G66" s="78"/>
      <c r="H66" s="78"/>
      <c r="I66" s="78"/>
      <c r="J66" s="78"/>
      <c r="K66" s="78"/>
      <c r="L66" s="78"/>
      <c r="M66" s="78"/>
      <c r="N66" s="78"/>
      <c r="O66" s="78"/>
      <c r="P66" s="78"/>
      <c r="Q66" s="78"/>
      <c r="R66" s="78"/>
      <c r="S66" s="78"/>
      <c r="T66" s="78"/>
      <c r="U66" s="78"/>
      <c r="V66" s="78"/>
      <c r="W66" s="78"/>
      <c r="X66" s="78"/>
      <c r="Y66" s="78"/>
      <c r="Z66" s="78"/>
      <c r="AA66" s="78"/>
      <c r="AB66" s="78"/>
      <c r="AC66" s="78"/>
      <c r="AD66" s="78"/>
      <c r="AE66" s="78"/>
      <c r="AF66" s="78"/>
      <c r="AG66" s="78"/>
      <c r="AH66" s="79"/>
      <c r="AI66" s="80"/>
    </row>
    <row r="67" spans="1:35">
      <c r="A67" s="78"/>
      <c r="B67" s="78"/>
      <c r="C67" s="78"/>
      <c r="D67" s="78"/>
      <c r="E67" s="78"/>
      <c r="F67" s="78"/>
      <c r="G67" s="78"/>
      <c r="H67" s="78"/>
      <c r="I67" s="78"/>
      <c r="J67" s="78"/>
      <c r="K67" s="78"/>
      <c r="L67" s="78"/>
      <c r="M67" s="78"/>
      <c r="N67" s="78"/>
      <c r="O67" s="78"/>
      <c r="P67" s="78"/>
      <c r="Q67" s="78"/>
      <c r="R67" s="78"/>
      <c r="S67" s="78"/>
      <c r="T67" s="78"/>
      <c r="U67" s="78"/>
      <c r="V67" s="78"/>
      <c r="W67" s="78"/>
      <c r="X67" s="78"/>
      <c r="Y67" s="78"/>
      <c r="Z67" s="78"/>
      <c r="AA67" s="78"/>
      <c r="AB67" s="78"/>
      <c r="AC67" s="78"/>
      <c r="AD67" s="78"/>
      <c r="AE67" s="78"/>
      <c r="AF67" s="78"/>
      <c r="AG67" s="78"/>
      <c r="AH67" s="79"/>
      <c r="AI67" s="80"/>
    </row>
    <row r="68" spans="1:35">
      <c r="A68" s="78"/>
      <c r="B68" s="78"/>
      <c r="C68" s="78"/>
      <c r="D68" s="78"/>
      <c r="E68" s="78"/>
      <c r="F68" s="78"/>
      <c r="G68" s="78"/>
      <c r="H68" s="78"/>
      <c r="I68" s="78"/>
      <c r="J68" s="78"/>
      <c r="K68" s="78"/>
      <c r="L68" s="78"/>
      <c r="M68" s="78"/>
      <c r="N68" s="78"/>
      <c r="O68" s="78"/>
      <c r="P68" s="78"/>
      <c r="Q68" s="78"/>
      <c r="R68" s="78"/>
      <c r="S68" s="78"/>
      <c r="T68" s="78"/>
      <c r="U68" s="78"/>
      <c r="V68" s="78"/>
      <c r="W68" s="78"/>
      <c r="X68" s="78"/>
      <c r="Y68" s="78"/>
      <c r="Z68" s="78"/>
      <c r="AA68" s="78"/>
      <c r="AB68" s="78"/>
      <c r="AC68" s="78"/>
      <c r="AD68" s="78"/>
      <c r="AE68" s="78"/>
      <c r="AF68" s="78"/>
      <c r="AG68" s="78"/>
      <c r="AH68" s="79"/>
      <c r="AI68" s="80"/>
    </row>
    <row r="69" spans="1:35">
      <c r="A69" s="78"/>
      <c r="B69" s="78"/>
      <c r="C69" s="78"/>
      <c r="D69" s="78"/>
      <c r="E69" s="78"/>
      <c r="F69" s="78"/>
      <c r="G69" s="78"/>
      <c r="H69" s="78"/>
      <c r="I69" s="78"/>
      <c r="J69" s="78"/>
      <c r="K69" s="78"/>
      <c r="L69" s="78"/>
      <c r="M69" s="78"/>
      <c r="N69" s="78"/>
      <c r="O69" s="78"/>
      <c r="P69" s="78"/>
      <c r="Q69" s="78"/>
      <c r="R69" s="78"/>
      <c r="S69" s="78"/>
      <c r="T69" s="78"/>
      <c r="U69" s="78"/>
      <c r="V69" s="78"/>
      <c r="W69" s="78"/>
      <c r="X69" s="78"/>
      <c r="Y69" s="78"/>
      <c r="Z69" s="78"/>
      <c r="AA69" s="78"/>
      <c r="AB69" s="78"/>
      <c r="AC69" s="78"/>
      <c r="AD69" s="78"/>
      <c r="AE69" s="78"/>
      <c r="AF69" s="78"/>
      <c r="AG69" s="78"/>
      <c r="AH69" s="79"/>
      <c r="AI69" s="80"/>
    </row>
    <row r="70" spans="1:35">
      <c r="A70" s="78"/>
      <c r="B70" s="78"/>
      <c r="C70" s="78"/>
      <c r="D70" s="78"/>
      <c r="E70" s="78"/>
      <c r="F70" s="78"/>
      <c r="G70" s="78"/>
      <c r="H70" s="78"/>
      <c r="I70" s="78"/>
      <c r="J70" s="78"/>
      <c r="K70" s="78"/>
      <c r="L70" s="78"/>
      <c r="M70" s="78"/>
      <c r="N70" s="78"/>
      <c r="O70" s="78"/>
      <c r="P70" s="78"/>
      <c r="Q70" s="78"/>
      <c r="R70" s="78"/>
      <c r="S70" s="78"/>
      <c r="T70" s="78"/>
      <c r="U70" s="78"/>
      <c r="V70" s="78"/>
      <c r="W70" s="78"/>
      <c r="X70" s="78"/>
      <c r="Y70" s="78"/>
      <c r="Z70" s="78"/>
      <c r="AA70" s="78"/>
      <c r="AB70" s="78"/>
      <c r="AC70" s="78"/>
      <c r="AD70" s="78"/>
      <c r="AE70" s="78"/>
      <c r="AF70" s="78"/>
      <c r="AG70" s="78"/>
      <c r="AH70" s="79"/>
      <c r="AI70" s="80"/>
    </row>
    <row r="71" spans="1:35">
      <c r="A71" s="78"/>
      <c r="B71" s="78"/>
      <c r="C71" s="78"/>
      <c r="D71" s="78"/>
      <c r="E71" s="78"/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78"/>
      <c r="R71" s="78"/>
      <c r="S71" s="78"/>
      <c r="T71" s="78"/>
      <c r="U71" s="78"/>
      <c r="V71" s="78"/>
      <c r="W71" s="78"/>
      <c r="X71" s="78"/>
      <c r="Y71" s="78"/>
      <c r="Z71" s="78"/>
      <c r="AA71" s="78"/>
      <c r="AB71" s="78"/>
      <c r="AC71" s="78"/>
      <c r="AD71" s="78"/>
      <c r="AE71" s="78"/>
      <c r="AF71" s="78"/>
      <c r="AG71" s="78"/>
      <c r="AH71" s="79"/>
      <c r="AI71" s="80"/>
    </row>
    <row r="72" spans="1:35">
      <c r="A72" s="78"/>
      <c r="B72" s="78"/>
      <c r="C72" s="78"/>
      <c r="D72" s="78"/>
      <c r="E72" s="78"/>
      <c r="F72" s="78"/>
      <c r="G72" s="78"/>
      <c r="H72" s="78"/>
      <c r="I72" s="78"/>
      <c r="J72" s="78"/>
      <c r="K72" s="78"/>
      <c r="L72" s="78"/>
      <c r="M72" s="78"/>
      <c r="N72" s="78"/>
      <c r="O72" s="78"/>
      <c r="P72" s="78"/>
      <c r="Q72" s="78"/>
      <c r="R72" s="78"/>
      <c r="S72" s="78"/>
      <c r="T72" s="78"/>
      <c r="U72" s="78"/>
      <c r="V72" s="78"/>
      <c r="W72" s="78"/>
      <c r="X72" s="78"/>
      <c r="Y72" s="78"/>
      <c r="Z72" s="78"/>
      <c r="AA72" s="78"/>
      <c r="AB72" s="78"/>
      <c r="AC72" s="78"/>
      <c r="AD72" s="78"/>
      <c r="AE72" s="78"/>
      <c r="AF72" s="78"/>
      <c r="AG72" s="78"/>
      <c r="AH72" s="79"/>
      <c r="AI72" s="80"/>
    </row>
    <row r="73" spans="1:35">
      <c r="AI73" s="80"/>
    </row>
    <row r="74" spans="1:35">
      <c r="AI74" s="80"/>
    </row>
    <row r="75" spans="1:35">
      <c r="AI75" s="80"/>
    </row>
    <row r="76" spans="1:35">
      <c r="AI76" s="80"/>
    </row>
    <row r="77" spans="1:35">
      <c r="AI77" s="80"/>
    </row>
    <row r="78" spans="1:35" ht="13.5" customHeight="1"/>
    <row r="104" spans="34:35">
      <c r="AH104" s="58"/>
    </row>
    <row r="109" spans="34:35" s="58" customFormat="1" ht="13.5" customHeight="1">
      <c r="AH109" s="62"/>
      <c r="AI109" s="77"/>
    </row>
    <row r="119" spans="34:35">
      <c r="AH119" s="58"/>
    </row>
    <row r="124" spans="34:35" s="58" customFormat="1" ht="13.5" customHeight="1">
      <c r="AH124" s="62"/>
      <c r="AI124" s="77"/>
    </row>
    <row r="139" spans="34:35">
      <c r="AH139" s="58"/>
    </row>
    <row r="141" spans="34:35">
      <c r="AH141" s="58"/>
    </row>
    <row r="144" spans="34:35" s="58" customFormat="1" ht="13.5" customHeight="1">
      <c r="AH144" s="62"/>
      <c r="AI144" s="77"/>
    </row>
    <row r="146" spans="34:35" s="58" customFormat="1" ht="13.5" customHeight="1">
      <c r="AH146" s="62"/>
      <c r="AI146" s="77"/>
    </row>
  </sheetData>
  <sheetProtection password="A6C9" sheet="1" objects="1" scenarios="1"/>
  <mergeCells count="118">
    <mergeCell ref="E34:F34"/>
    <mergeCell ref="T17:AG17"/>
    <mergeCell ref="T18:AG18"/>
    <mergeCell ref="T19:AG19"/>
    <mergeCell ref="P19:R19"/>
    <mergeCell ref="P27:R27"/>
    <mergeCell ref="I27:O27"/>
    <mergeCell ref="Z40:AF44"/>
    <mergeCell ref="G29:AF29"/>
    <mergeCell ref="T20:AG20"/>
    <mergeCell ref="T27:AG27"/>
    <mergeCell ref="T23:AG23"/>
    <mergeCell ref="T24:AG24"/>
    <mergeCell ref="P25:R25"/>
    <mergeCell ref="B25:H25"/>
    <mergeCell ref="B27:H27"/>
    <mergeCell ref="I23:O23"/>
    <mergeCell ref="P24:R24"/>
    <mergeCell ref="I24:O24"/>
    <mergeCell ref="I26:O26"/>
    <mergeCell ref="B30:D44"/>
    <mergeCell ref="E30:F31"/>
    <mergeCell ref="G30:M30"/>
    <mergeCell ref="S30:Y30"/>
    <mergeCell ref="E33:F33"/>
    <mergeCell ref="T7:AG7"/>
    <mergeCell ref="T10:AG10"/>
    <mergeCell ref="T11:AG11"/>
    <mergeCell ref="T12:AG12"/>
    <mergeCell ref="T16:AG16"/>
    <mergeCell ref="I10:R10"/>
    <mergeCell ref="B10:H10"/>
    <mergeCell ref="B11:H11"/>
    <mergeCell ref="B12:H12"/>
    <mergeCell ref="I11:R11"/>
    <mergeCell ref="I12:R12"/>
    <mergeCell ref="B16:H16"/>
    <mergeCell ref="B14:AG14"/>
    <mergeCell ref="A1:AE1"/>
    <mergeCell ref="B4:E4"/>
    <mergeCell ref="F4:K4"/>
    <mergeCell ref="B7:H7"/>
    <mergeCell ref="P26:R26"/>
    <mergeCell ref="I16:R16"/>
    <mergeCell ref="I18:R18"/>
    <mergeCell ref="I17:O17"/>
    <mergeCell ref="P17:R17"/>
    <mergeCell ref="I19:O19"/>
    <mergeCell ref="I20:O20"/>
    <mergeCell ref="P20:R20"/>
    <mergeCell ref="B17:H17"/>
    <mergeCell ref="B18:H18"/>
    <mergeCell ref="C19:H19"/>
    <mergeCell ref="C20:H20"/>
    <mergeCell ref="B26:H26"/>
    <mergeCell ref="B24:H24"/>
    <mergeCell ref="B23:H23"/>
    <mergeCell ref="I25:O25"/>
    <mergeCell ref="P23:R23"/>
    <mergeCell ref="B6:H6"/>
    <mergeCell ref="I6:R6"/>
    <mergeCell ref="I7:R7"/>
    <mergeCell ref="G34:M34"/>
    <mergeCell ref="S34:Y34"/>
    <mergeCell ref="Z30:AF30"/>
    <mergeCell ref="G31:M31"/>
    <mergeCell ref="S31:Y31"/>
    <mergeCell ref="N44:R44"/>
    <mergeCell ref="G38:M38"/>
    <mergeCell ref="G40:M40"/>
    <mergeCell ref="N30:R30"/>
    <mergeCell ref="N31:R31"/>
    <mergeCell ref="N32:R32"/>
    <mergeCell ref="N39:R39"/>
    <mergeCell ref="N40:R40"/>
    <mergeCell ref="G35:M35"/>
    <mergeCell ref="G36:M36"/>
    <mergeCell ref="G33:M33"/>
    <mergeCell ref="S33:Y33"/>
    <mergeCell ref="G39:M39"/>
    <mergeCell ref="E43:F43"/>
    <mergeCell ref="G43:M43"/>
    <mergeCell ref="S43:Y43"/>
    <mergeCell ref="E44:F44"/>
    <mergeCell ref="G44:M44"/>
    <mergeCell ref="S44:Y44"/>
    <mergeCell ref="E41:F41"/>
    <mergeCell ref="G41:M41"/>
    <mergeCell ref="S41:Y41"/>
    <mergeCell ref="E42:F42"/>
    <mergeCell ref="G42:M42"/>
    <mergeCell ref="S42:Y42"/>
    <mergeCell ref="N42:R42"/>
    <mergeCell ref="N41:R41"/>
    <mergeCell ref="E39:F39"/>
    <mergeCell ref="E32:F32"/>
    <mergeCell ref="G32:M32"/>
    <mergeCell ref="S32:Y32"/>
    <mergeCell ref="Z31:AF31"/>
    <mergeCell ref="N33:R33"/>
    <mergeCell ref="N34:R34"/>
    <mergeCell ref="N43:R43"/>
    <mergeCell ref="S39:Y39"/>
    <mergeCell ref="E40:F40"/>
    <mergeCell ref="S40:Y40"/>
    <mergeCell ref="S38:Y38"/>
    <mergeCell ref="E35:F35"/>
    <mergeCell ref="S35:Y35"/>
    <mergeCell ref="E36:F36"/>
    <mergeCell ref="S36:Y36"/>
    <mergeCell ref="E37:F37"/>
    <mergeCell ref="G37:M37"/>
    <mergeCell ref="S37:Y37"/>
    <mergeCell ref="E38:F38"/>
    <mergeCell ref="N35:R35"/>
    <mergeCell ref="N36:R36"/>
    <mergeCell ref="N37:R37"/>
    <mergeCell ref="N38:R38"/>
  </mergeCells>
  <phoneticPr fontId="10"/>
  <conditionalFormatting sqref="I19:O19">
    <cfRule type="expression" dxfId="3" priority="2">
      <formula>I19="手入力"</formula>
    </cfRule>
  </conditionalFormatting>
  <conditionalFormatting sqref="I20:O20">
    <cfRule type="expression" dxfId="2" priority="1">
      <formula>I20="手入力"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〈炉〉マスタ!$B$5:$B$6</xm:f>
          </x14:formula1>
          <xm:sqref>P17:R17</xm:sqref>
        </x14:dataValidation>
        <x14:dataValidation type="list" allowBlank="1" showInputMessage="1" showErrorMessage="1">
          <x14:formula1>
            <xm:f>〈炉〉マスタ!$F$6:$F$23</xm:f>
          </x14:formula1>
          <xm:sqref>I18:R18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T138"/>
  <sheetViews>
    <sheetView showGridLines="0" view="pageBreakPreview" zoomScaleNormal="85" zoomScaleSheetLayoutView="100" workbookViewId="0">
      <selection activeCell="I19" sqref="I19:O19"/>
    </sheetView>
  </sheetViews>
  <sheetFormatPr defaultRowHeight="13.5"/>
  <cols>
    <col min="1" max="32" width="2.875" style="58" customWidth="1"/>
    <col min="33" max="33" width="0.75" style="58" customWidth="1"/>
    <col min="34" max="34" width="3.5" style="62" customWidth="1"/>
    <col min="35" max="35" width="4.375" style="62" bestFit="1" customWidth="1"/>
    <col min="36" max="36" width="9.25" style="62" bestFit="1" customWidth="1"/>
    <col min="37" max="41" width="9" style="62"/>
    <col min="42" max="42" width="13.625" style="62" customWidth="1"/>
    <col min="43" max="45" width="9" style="62"/>
    <col min="46" max="46" width="5.25" style="62" customWidth="1"/>
    <col min="47" max="49" width="9" style="62"/>
    <col min="50" max="50" width="2.875" style="62" customWidth="1"/>
    <col min="51" max="16384" width="9" style="62"/>
  </cols>
  <sheetData>
    <row r="1" spans="1:46" ht="34.5" customHeight="1">
      <c r="A1" s="194" t="s">
        <v>319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194"/>
      <c r="R1" s="194"/>
      <c r="S1" s="194"/>
      <c r="T1" s="194"/>
      <c r="U1" s="194"/>
      <c r="V1" s="194"/>
      <c r="W1" s="194"/>
      <c r="X1" s="194"/>
      <c r="Y1" s="194"/>
      <c r="Z1" s="194"/>
      <c r="AA1" s="194"/>
      <c r="AB1" s="194"/>
      <c r="AC1" s="194"/>
      <c r="AD1" s="194"/>
      <c r="AE1" s="194"/>
      <c r="AF1" s="143"/>
      <c r="AG1" s="127"/>
      <c r="AH1" s="127"/>
      <c r="AI1" s="127"/>
      <c r="AJ1" s="127"/>
      <c r="AK1" s="127"/>
      <c r="AL1" s="127"/>
      <c r="AM1" s="127"/>
      <c r="AN1" s="127"/>
      <c r="AO1" s="127"/>
      <c r="AP1" s="127"/>
      <c r="AQ1" s="127"/>
      <c r="AR1" s="127"/>
      <c r="AS1" s="127"/>
      <c r="AT1" s="127"/>
    </row>
    <row r="2" spans="1:46" ht="34.5" customHeight="1">
      <c r="A2" s="112"/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  <c r="AI2" s="108"/>
      <c r="AJ2" s="108"/>
      <c r="AK2" s="108"/>
      <c r="AL2" s="108"/>
      <c r="AM2" s="108"/>
      <c r="AN2" s="108"/>
      <c r="AO2" s="108"/>
      <c r="AP2" s="108"/>
      <c r="AQ2" s="108"/>
      <c r="AR2" s="108"/>
      <c r="AS2" s="108"/>
      <c r="AT2" s="108"/>
    </row>
    <row r="3" spans="1:46" ht="42.75" customHeight="1">
      <c r="A3" s="116"/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08"/>
      <c r="U3" s="108"/>
      <c r="V3" s="108"/>
      <c r="W3" s="108"/>
      <c r="X3" s="108"/>
      <c r="Y3" s="108"/>
      <c r="Z3" s="108"/>
      <c r="AA3" s="108"/>
      <c r="AB3" s="108"/>
      <c r="AC3" s="108"/>
      <c r="AD3" s="108"/>
      <c r="AE3" s="108"/>
      <c r="AF3" s="108"/>
      <c r="AG3" s="108"/>
      <c r="AH3" s="108"/>
      <c r="AI3" s="108"/>
      <c r="AJ3" s="108"/>
      <c r="AK3" s="108"/>
      <c r="AL3" s="108"/>
      <c r="AM3" s="108"/>
      <c r="AN3" s="108"/>
      <c r="AO3" s="108"/>
      <c r="AP3" s="108"/>
      <c r="AQ3" s="108"/>
      <c r="AR3" s="108"/>
      <c r="AS3" s="108"/>
      <c r="AT3" s="108"/>
    </row>
    <row r="4" spans="1:46" ht="15" customHeight="1">
      <c r="B4" s="195"/>
      <c r="C4" s="196"/>
      <c r="D4" s="196"/>
      <c r="E4" s="197"/>
      <c r="F4" s="198" t="s">
        <v>313</v>
      </c>
      <c r="G4" s="199"/>
      <c r="H4" s="199"/>
      <c r="I4" s="199"/>
      <c r="J4" s="199"/>
      <c r="K4" s="199"/>
      <c r="L4" s="61"/>
      <c r="M4" s="61"/>
      <c r="N4" s="61"/>
      <c r="O4" s="61"/>
      <c r="P4" s="61"/>
      <c r="Q4" s="61"/>
      <c r="R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I4" s="63"/>
    </row>
    <row r="5" spans="1:46" ht="15" customHeight="1">
      <c r="A5" s="58" t="s">
        <v>256</v>
      </c>
      <c r="I5" s="64"/>
      <c r="J5" s="64"/>
      <c r="K5" s="64"/>
      <c r="L5" s="64"/>
      <c r="M5" s="64"/>
      <c r="N5" s="64"/>
      <c r="O5" s="64"/>
      <c r="P5" s="64"/>
      <c r="Q5" s="64"/>
      <c r="R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1"/>
      <c r="AI5" s="63"/>
    </row>
    <row r="6" spans="1:46" ht="15" customHeight="1">
      <c r="B6" s="230" t="s">
        <v>258</v>
      </c>
      <c r="C6" s="231"/>
      <c r="D6" s="231"/>
      <c r="E6" s="231"/>
      <c r="F6" s="231"/>
      <c r="G6" s="231"/>
      <c r="H6" s="232"/>
      <c r="I6" s="233" t="s">
        <v>262</v>
      </c>
      <c r="J6" s="234"/>
      <c r="K6" s="234"/>
      <c r="L6" s="234"/>
      <c r="M6" s="234"/>
      <c r="N6" s="234"/>
      <c r="O6" s="234"/>
      <c r="P6" s="234"/>
      <c r="Q6" s="234"/>
      <c r="R6" s="235"/>
      <c r="S6" s="288"/>
      <c r="T6" s="289"/>
      <c r="U6" s="289"/>
      <c r="V6" s="289"/>
      <c r="W6" s="62"/>
      <c r="X6" s="62"/>
      <c r="Y6" s="62"/>
      <c r="Z6" s="62"/>
      <c r="AA6" s="62"/>
      <c r="AB6" s="62"/>
      <c r="AC6" s="62"/>
      <c r="AD6" s="62"/>
      <c r="AE6" s="62"/>
      <c r="AF6" s="62"/>
      <c r="AG6" s="65"/>
      <c r="AI6" s="63"/>
    </row>
    <row r="7" spans="1:46" ht="15" customHeight="1">
      <c r="B7" s="200" t="s">
        <v>318</v>
      </c>
      <c r="C7" s="201"/>
      <c r="D7" s="201"/>
      <c r="E7" s="201"/>
      <c r="F7" s="201"/>
      <c r="G7" s="201"/>
      <c r="H7" s="202"/>
      <c r="I7" s="236"/>
      <c r="J7" s="236"/>
      <c r="K7" s="236"/>
      <c r="L7" s="236"/>
      <c r="M7" s="236"/>
      <c r="N7" s="236"/>
      <c r="O7" s="236"/>
      <c r="P7" s="236"/>
      <c r="Q7" s="236"/>
      <c r="R7" s="236"/>
      <c r="S7" s="114"/>
      <c r="T7" s="237" t="s">
        <v>299</v>
      </c>
      <c r="U7" s="237"/>
      <c r="V7" s="237"/>
      <c r="W7" s="237"/>
      <c r="X7" s="237"/>
      <c r="Y7" s="237"/>
      <c r="Z7" s="237"/>
      <c r="AA7" s="237"/>
      <c r="AB7" s="237"/>
      <c r="AC7" s="237"/>
      <c r="AD7" s="237"/>
      <c r="AE7" s="237"/>
      <c r="AF7" s="237"/>
      <c r="AG7" s="237"/>
      <c r="AI7" s="63"/>
    </row>
    <row r="8" spans="1:46" ht="3" customHeight="1">
      <c r="B8" s="59"/>
      <c r="C8" s="59"/>
      <c r="D8" s="59"/>
      <c r="E8" s="59"/>
      <c r="F8" s="59"/>
      <c r="G8" s="59"/>
      <c r="H8" s="59"/>
      <c r="I8" s="66"/>
      <c r="J8" s="66"/>
      <c r="K8" s="66"/>
      <c r="L8" s="66"/>
      <c r="M8" s="66"/>
      <c r="N8" s="66"/>
      <c r="O8" s="66"/>
      <c r="P8" s="66"/>
      <c r="Q8" s="66"/>
      <c r="R8" s="66"/>
      <c r="S8" s="60"/>
      <c r="T8" s="60"/>
      <c r="U8" s="60"/>
      <c r="V8" s="60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1"/>
      <c r="AI8" s="63"/>
    </row>
    <row r="9" spans="1:46" ht="15" customHeight="1">
      <c r="A9" s="58" t="s">
        <v>1</v>
      </c>
      <c r="B9" s="60"/>
      <c r="C9" s="60"/>
      <c r="D9" s="60"/>
      <c r="E9" s="60"/>
      <c r="F9" s="60"/>
      <c r="G9" s="60"/>
      <c r="H9" s="60"/>
      <c r="I9" s="68"/>
      <c r="J9" s="68"/>
      <c r="K9" s="68"/>
      <c r="L9" s="68"/>
      <c r="M9" s="68"/>
      <c r="N9" s="68"/>
      <c r="O9" s="68"/>
      <c r="P9" s="68"/>
      <c r="Q9" s="68"/>
      <c r="R9" s="68"/>
      <c r="S9" s="60"/>
      <c r="T9" s="60"/>
      <c r="U9" s="60"/>
      <c r="V9" s="60"/>
      <c r="W9" s="68"/>
      <c r="X9" s="68"/>
      <c r="Y9" s="68"/>
      <c r="Z9" s="68"/>
      <c r="AA9" s="68"/>
      <c r="AB9" s="68"/>
      <c r="AC9" s="68"/>
      <c r="AD9" s="68"/>
      <c r="AE9" s="68"/>
      <c r="AF9" s="68"/>
      <c r="AG9" s="61"/>
      <c r="AI9" s="63"/>
    </row>
    <row r="10" spans="1:46" ht="15" customHeight="1">
      <c r="B10" s="220" t="s">
        <v>320</v>
      </c>
      <c r="C10" s="220"/>
      <c r="D10" s="220"/>
      <c r="E10" s="220"/>
      <c r="F10" s="220"/>
      <c r="G10" s="220"/>
      <c r="H10" s="220"/>
      <c r="I10" s="239" t="s">
        <v>196</v>
      </c>
      <c r="J10" s="240"/>
      <c r="K10" s="240"/>
      <c r="L10" s="240"/>
      <c r="M10" s="240"/>
      <c r="N10" s="240"/>
      <c r="O10" s="240"/>
      <c r="P10" s="240"/>
      <c r="Q10" s="240"/>
      <c r="R10" s="240"/>
      <c r="S10" s="93"/>
      <c r="T10" s="237" t="s">
        <v>321</v>
      </c>
      <c r="U10" s="237"/>
      <c r="V10" s="237"/>
      <c r="W10" s="237"/>
      <c r="X10" s="237"/>
      <c r="Y10" s="237"/>
      <c r="Z10" s="237"/>
      <c r="AA10" s="237"/>
      <c r="AB10" s="237"/>
      <c r="AC10" s="237"/>
      <c r="AD10" s="237"/>
      <c r="AE10" s="237"/>
      <c r="AF10" s="237"/>
      <c r="AG10" s="237"/>
      <c r="AI10" s="63"/>
    </row>
    <row r="11" spans="1:46" ht="30" customHeight="1">
      <c r="B11" s="220" t="s">
        <v>2</v>
      </c>
      <c r="C11" s="220"/>
      <c r="D11" s="220"/>
      <c r="E11" s="220"/>
      <c r="F11" s="220"/>
      <c r="G11" s="220"/>
      <c r="H11" s="220"/>
      <c r="I11" s="290" t="s">
        <v>223</v>
      </c>
      <c r="J11" s="291"/>
      <c r="K11" s="291"/>
      <c r="L11" s="291"/>
      <c r="M11" s="291"/>
      <c r="N11" s="291"/>
      <c r="O11" s="291"/>
      <c r="P11" s="291"/>
      <c r="Q11" s="291"/>
      <c r="R11" s="291"/>
      <c r="S11" s="91"/>
      <c r="T11" s="237" t="s">
        <v>300</v>
      </c>
      <c r="U11" s="237"/>
      <c r="V11" s="237"/>
      <c r="W11" s="237"/>
      <c r="X11" s="237"/>
      <c r="Y11" s="237"/>
      <c r="Z11" s="237"/>
      <c r="AA11" s="237"/>
      <c r="AB11" s="237"/>
      <c r="AC11" s="237"/>
      <c r="AD11" s="237"/>
      <c r="AE11" s="237"/>
      <c r="AF11" s="237"/>
      <c r="AG11" s="237"/>
      <c r="AI11" s="63"/>
    </row>
    <row r="12" spans="1:46" ht="15" customHeight="1">
      <c r="B12" s="220" t="s">
        <v>261</v>
      </c>
      <c r="C12" s="220"/>
      <c r="D12" s="220"/>
      <c r="E12" s="220"/>
      <c r="F12" s="220"/>
      <c r="G12" s="220"/>
      <c r="H12" s="220"/>
      <c r="I12" s="239" t="s">
        <v>226</v>
      </c>
      <c r="J12" s="240"/>
      <c r="K12" s="240"/>
      <c r="L12" s="240"/>
      <c r="M12" s="240"/>
      <c r="N12" s="240"/>
      <c r="O12" s="240"/>
      <c r="P12" s="240"/>
      <c r="Q12" s="240"/>
      <c r="R12" s="240"/>
      <c r="S12" s="91"/>
      <c r="T12" s="237" t="s">
        <v>301</v>
      </c>
      <c r="U12" s="237"/>
      <c r="V12" s="237"/>
      <c r="W12" s="237"/>
      <c r="X12" s="237"/>
      <c r="Y12" s="237"/>
      <c r="Z12" s="237"/>
      <c r="AA12" s="237"/>
      <c r="AB12" s="237"/>
      <c r="AC12" s="237"/>
      <c r="AD12" s="237"/>
      <c r="AE12" s="237"/>
      <c r="AF12" s="237"/>
      <c r="AG12" s="237"/>
      <c r="AI12" s="63"/>
    </row>
    <row r="13" spans="1:46" s="89" customFormat="1" ht="15" customHeight="1">
      <c r="A13" s="87"/>
      <c r="B13" s="92"/>
      <c r="C13" s="92"/>
      <c r="D13" s="92"/>
      <c r="E13" s="92"/>
      <c r="F13" s="92"/>
      <c r="G13" s="92"/>
      <c r="H13" s="92"/>
      <c r="I13" s="94"/>
      <c r="J13" s="94"/>
      <c r="K13" s="94"/>
      <c r="L13" s="94"/>
      <c r="M13" s="94"/>
      <c r="N13" s="94"/>
      <c r="O13" s="94"/>
      <c r="P13" s="94"/>
      <c r="Q13" s="94"/>
      <c r="R13" s="94"/>
      <c r="S13" s="95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  <c r="AF13" s="95"/>
      <c r="AG13" s="115"/>
      <c r="AI13" s="90"/>
    </row>
    <row r="14" spans="1:46" ht="15" customHeight="1">
      <c r="A14" s="134"/>
      <c r="B14" s="241" t="s">
        <v>308</v>
      </c>
      <c r="C14" s="241"/>
      <c r="D14" s="241"/>
      <c r="E14" s="241"/>
      <c r="F14" s="241"/>
      <c r="G14" s="241"/>
      <c r="H14" s="241"/>
      <c r="I14" s="241"/>
      <c r="J14" s="241"/>
      <c r="K14" s="241"/>
      <c r="L14" s="241"/>
      <c r="M14" s="241"/>
      <c r="N14" s="241"/>
      <c r="O14" s="241"/>
      <c r="P14" s="241"/>
      <c r="Q14" s="241"/>
      <c r="R14" s="241"/>
      <c r="S14" s="241"/>
      <c r="T14" s="241"/>
      <c r="U14" s="241"/>
      <c r="V14" s="241"/>
      <c r="W14" s="241"/>
      <c r="X14" s="241"/>
      <c r="Y14" s="241"/>
      <c r="Z14" s="241"/>
      <c r="AA14" s="241"/>
      <c r="AB14" s="241"/>
      <c r="AC14" s="241"/>
      <c r="AD14" s="241"/>
      <c r="AE14" s="241"/>
      <c r="AF14" s="241"/>
      <c r="AG14" s="241"/>
      <c r="AH14" s="135"/>
      <c r="AI14" s="136"/>
      <c r="AJ14" s="136"/>
      <c r="AK14" s="136"/>
      <c r="AL14" s="136"/>
      <c r="AM14" s="133"/>
      <c r="AN14" s="133"/>
      <c r="AO14" s="133"/>
      <c r="AP14" s="132"/>
      <c r="AQ14" s="132"/>
      <c r="AR14" s="132"/>
      <c r="AS14" s="132"/>
      <c r="AT14" s="132"/>
    </row>
    <row r="15" spans="1:46" ht="15" customHeight="1">
      <c r="A15" s="109" t="s">
        <v>292</v>
      </c>
      <c r="B15" s="111"/>
      <c r="C15" s="110"/>
      <c r="D15" s="110"/>
      <c r="E15" s="110"/>
      <c r="F15" s="110"/>
      <c r="G15" s="110"/>
      <c r="H15" s="110"/>
      <c r="I15" s="110"/>
      <c r="J15" s="110"/>
      <c r="K15" s="110"/>
      <c r="L15" s="110"/>
      <c r="M15" s="110"/>
      <c r="N15" s="110"/>
      <c r="O15" s="110"/>
      <c r="P15" s="110"/>
      <c r="Q15" s="110"/>
      <c r="R15" s="110"/>
      <c r="S15" s="110"/>
      <c r="T15" s="110"/>
      <c r="U15" s="110"/>
      <c r="V15" s="110"/>
      <c r="W15" s="110"/>
      <c r="X15" s="110"/>
      <c r="Y15" s="110"/>
      <c r="Z15" s="110"/>
      <c r="AA15" s="110"/>
      <c r="AB15" s="110"/>
      <c r="AC15" s="110"/>
      <c r="AD15" s="110"/>
      <c r="AE15" s="99"/>
      <c r="AF15" s="99"/>
      <c r="AG15" s="65"/>
    </row>
    <row r="16" spans="1:46" ht="15" customHeight="1">
      <c r="A16" s="78"/>
      <c r="B16" s="226" t="s">
        <v>197</v>
      </c>
      <c r="C16" s="226"/>
      <c r="D16" s="226"/>
      <c r="E16" s="226"/>
      <c r="F16" s="226"/>
      <c r="G16" s="226"/>
      <c r="H16" s="226"/>
      <c r="I16" s="206">
        <v>0.4</v>
      </c>
      <c r="J16" s="206"/>
      <c r="K16" s="206"/>
      <c r="L16" s="206"/>
      <c r="M16" s="206"/>
      <c r="N16" s="206"/>
      <c r="O16" s="206"/>
      <c r="P16" s="206"/>
      <c r="Q16" s="206"/>
      <c r="R16" s="206"/>
      <c r="S16" s="110"/>
      <c r="T16" s="238" t="s">
        <v>302</v>
      </c>
      <c r="U16" s="237"/>
      <c r="V16" s="237"/>
      <c r="W16" s="237"/>
      <c r="X16" s="237"/>
      <c r="Y16" s="237"/>
      <c r="Z16" s="237"/>
      <c r="AA16" s="237"/>
      <c r="AB16" s="237"/>
      <c r="AC16" s="237"/>
      <c r="AD16" s="237"/>
      <c r="AE16" s="237"/>
      <c r="AF16" s="237"/>
      <c r="AG16" s="237"/>
    </row>
    <row r="17" spans="1:37" ht="30" customHeight="1">
      <c r="A17" s="78"/>
      <c r="B17" s="220" t="s">
        <v>220</v>
      </c>
      <c r="C17" s="220"/>
      <c r="D17" s="220"/>
      <c r="E17" s="220"/>
      <c r="F17" s="220"/>
      <c r="G17" s="220"/>
      <c r="H17" s="220"/>
      <c r="I17" s="208">
        <v>10</v>
      </c>
      <c r="J17" s="209"/>
      <c r="K17" s="209"/>
      <c r="L17" s="209"/>
      <c r="M17" s="209"/>
      <c r="N17" s="209"/>
      <c r="O17" s="210"/>
      <c r="P17" s="211" t="s">
        <v>203</v>
      </c>
      <c r="Q17" s="212"/>
      <c r="R17" s="213"/>
      <c r="S17" s="110"/>
      <c r="T17" s="238" t="s">
        <v>303</v>
      </c>
      <c r="U17" s="237"/>
      <c r="V17" s="237"/>
      <c r="W17" s="237"/>
      <c r="X17" s="237"/>
      <c r="Y17" s="237"/>
      <c r="Z17" s="237"/>
      <c r="AA17" s="237"/>
      <c r="AB17" s="237"/>
      <c r="AC17" s="237"/>
      <c r="AD17" s="237"/>
      <c r="AE17" s="237"/>
      <c r="AF17" s="237"/>
      <c r="AG17" s="237"/>
    </row>
    <row r="18" spans="1:37" ht="15" customHeight="1">
      <c r="A18" s="78"/>
      <c r="B18" s="221" t="s">
        <v>293</v>
      </c>
      <c r="C18" s="220"/>
      <c r="D18" s="220"/>
      <c r="E18" s="220"/>
      <c r="F18" s="220"/>
      <c r="G18" s="220"/>
      <c r="H18" s="220"/>
      <c r="I18" s="207" t="s">
        <v>283</v>
      </c>
      <c r="J18" s="207"/>
      <c r="K18" s="207"/>
      <c r="L18" s="207"/>
      <c r="M18" s="207"/>
      <c r="N18" s="207"/>
      <c r="O18" s="207"/>
      <c r="P18" s="207"/>
      <c r="Q18" s="207"/>
      <c r="R18" s="207"/>
      <c r="S18" s="110"/>
      <c r="T18" s="237" t="s">
        <v>304</v>
      </c>
      <c r="U18" s="237"/>
      <c r="V18" s="237"/>
      <c r="W18" s="237"/>
      <c r="X18" s="237"/>
      <c r="Y18" s="237"/>
      <c r="Z18" s="237"/>
      <c r="AA18" s="237"/>
      <c r="AB18" s="237"/>
      <c r="AC18" s="237"/>
      <c r="AD18" s="237"/>
      <c r="AE18" s="237"/>
      <c r="AF18" s="237"/>
      <c r="AG18" s="237"/>
    </row>
    <row r="19" spans="1:37" ht="15" customHeight="1">
      <c r="A19" s="78"/>
      <c r="B19" s="107"/>
      <c r="C19" s="222" t="s">
        <v>294</v>
      </c>
      <c r="D19" s="223"/>
      <c r="E19" s="223"/>
      <c r="F19" s="223"/>
      <c r="G19" s="223"/>
      <c r="H19" s="224"/>
      <c r="I19" s="214">
        <f>VLOOKUP($I$18,〈炉〉マスタ!$F$6:$K$23,2,FALSE)</f>
        <v>46</v>
      </c>
      <c r="J19" s="215"/>
      <c r="K19" s="215"/>
      <c r="L19" s="215"/>
      <c r="M19" s="215"/>
      <c r="N19" s="215"/>
      <c r="O19" s="216"/>
      <c r="P19" s="268" t="str">
        <f>VLOOKUP($I$18,〈炉〉マスタ!$F$6:$K$23,4,FALSE)</f>
        <v>MJ/㎥</v>
      </c>
      <c r="Q19" s="269"/>
      <c r="R19" s="270"/>
      <c r="S19" s="110"/>
      <c r="T19" s="237" t="s">
        <v>305</v>
      </c>
      <c r="U19" s="237"/>
      <c r="V19" s="237"/>
      <c r="W19" s="237"/>
      <c r="X19" s="237"/>
      <c r="Y19" s="237"/>
      <c r="Z19" s="237"/>
      <c r="AA19" s="237"/>
      <c r="AB19" s="237"/>
      <c r="AC19" s="237"/>
      <c r="AD19" s="237"/>
      <c r="AE19" s="237"/>
      <c r="AF19" s="237"/>
      <c r="AG19" s="237"/>
    </row>
    <row r="20" spans="1:37" ht="15" customHeight="1">
      <c r="A20" s="78"/>
      <c r="B20" s="106"/>
      <c r="C20" s="222" t="s">
        <v>295</v>
      </c>
      <c r="D20" s="223"/>
      <c r="E20" s="223"/>
      <c r="F20" s="223"/>
      <c r="G20" s="223"/>
      <c r="H20" s="224"/>
      <c r="I20" s="214">
        <f>VLOOKUP($I$18,〈炉〉マスタ!$F$6:$K$23,3,FALSE)</f>
        <v>41.5</v>
      </c>
      <c r="J20" s="215"/>
      <c r="K20" s="215"/>
      <c r="L20" s="215"/>
      <c r="M20" s="215"/>
      <c r="N20" s="215"/>
      <c r="O20" s="216"/>
      <c r="P20" s="268" t="str">
        <f>VLOOKUP($I$18,〈炉〉マスタ!$F$6:$K$23,4,FALSE)</f>
        <v>MJ/㎥</v>
      </c>
      <c r="Q20" s="269"/>
      <c r="R20" s="270"/>
      <c r="S20" s="110"/>
      <c r="T20" s="237" t="s">
        <v>307</v>
      </c>
      <c r="U20" s="237"/>
      <c r="V20" s="237"/>
      <c r="W20" s="237"/>
      <c r="X20" s="237"/>
      <c r="Y20" s="237"/>
      <c r="Z20" s="237"/>
      <c r="AA20" s="237"/>
      <c r="AB20" s="237"/>
      <c r="AC20" s="237"/>
      <c r="AD20" s="237"/>
      <c r="AE20" s="237"/>
      <c r="AF20" s="237"/>
      <c r="AG20" s="237"/>
    </row>
    <row r="21" spans="1:37" ht="3" customHeight="1">
      <c r="A21" s="78"/>
      <c r="B21" s="111"/>
      <c r="C21" s="110"/>
      <c r="D21" s="110"/>
      <c r="E21" s="110"/>
      <c r="F21" s="110"/>
      <c r="G21" s="110"/>
      <c r="H21" s="110"/>
      <c r="I21" s="110"/>
      <c r="J21" s="110"/>
      <c r="K21" s="110"/>
      <c r="L21" s="110"/>
      <c r="M21" s="110"/>
      <c r="N21" s="110"/>
      <c r="O21" s="110"/>
      <c r="P21" s="110"/>
      <c r="Q21" s="110"/>
      <c r="R21" s="110"/>
      <c r="S21" s="110"/>
      <c r="T21" s="110"/>
      <c r="U21" s="110"/>
      <c r="V21" s="110"/>
      <c r="W21" s="110"/>
      <c r="X21" s="110"/>
      <c r="Y21" s="110"/>
      <c r="Z21" s="110"/>
      <c r="AA21" s="110"/>
      <c r="AB21" s="110"/>
      <c r="AC21" s="110"/>
      <c r="AD21" s="110"/>
      <c r="AE21" s="99"/>
      <c r="AF21" s="99"/>
      <c r="AG21" s="65"/>
    </row>
    <row r="22" spans="1:37" ht="15" customHeight="1">
      <c r="A22" s="109" t="s">
        <v>296</v>
      </c>
      <c r="B22" s="111"/>
      <c r="C22" s="110"/>
      <c r="D22" s="110"/>
      <c r="E22" s="110"/>
      <c r="F22" s="110"/>
      <c r="G22" s="110"/>
      <c r="H22" s="110"/>
      <c r="I22" s="110"/>
      <c r="J22" s="110"/>
      <c r="K22" s="110"/>
      <c r="L22" s="110"/>
      <c r="M22" s="110"/>
      <c r="N22" s="110"/>
      <c r="O22" s="110"/>
      <c r="P22" s="110"/>
      <c r="Q22" s="110"/>
      <c r="R22" s="110"/>
      <c r="S22" s="110"/>
      <c r="T22" s="110"/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99"/>
      <c r="AF22" s="99"/>
      <c r="AG22" s="65"/>
    </row>
    <row r="23" spans="1:37" ht="15" customHeight="1">
      <c r="A23" s="70"/>
      <c r="B23" s="265" t="s">
        <v>219</v>
      </c>
      <c r="C23" s="266"/>
      <c r="D23" s="266"/>
      <c r="E23" s="266"/>
      <c r="F23" s="266"/>
      <c r="G23" s="266"/>
      <c r="H23" s="267"/>
      <c r="I23" s="271">
        <f>既存設備!I26:O26</f>
        <v>7480</v>
      </c>
      <c r="J23" s="272"/>
      <c r="K23" s="272"/>
      <c r="L23" s="272"/>
      <c r="M23" s="272"/>
      <c r="N23" s="272"/>
      <c r="O23" s="272"/>
      <c r="P23" s="272"/>
      <c r="Q23" s="272"/>
      <c r="R23" s="273"/>
      <c r="S23" s="62"/>
      <c r="T23" s="62"/>
      <c r="U23" s="62"/>
      <c r="V23" s="62"/>
      <c r="W23" s="62"/>
      <c r="X23" s="62"/>
      <c r="Y23" s="62"/>
      <c r="Z23" s="62"/>
      <c r="AA23" s="62"/>
      <c r="AB23" s="62"/>
      <c r="AC23" s="62"/>
      <c r="AD23" s="62"/>
      <c r="AE23" s="62"/>
      <c r="AF23" s="62"/>
      <c r="AG23" s="65"/>
    </row>
    <row r="24" spans="1:37" ht="15" customHeight="1">
      <c r="A24" s="70"/>
      <c r="B24" s="220" t="s">
        <v>259</v>
      </c>
      <c r="C24" s="220"/>
      <c r="D24" s="220"/>
      <c r="E24" s="220"/>
      <c r="F24" s="220"/>
      <c r="G24" s="220"/>
      <c r="H24" s="220"/>
      <c r="I24" s="244">
        <v>1</v>
      </c>
      <c r="J24" s="244"/>
      <c r="K24" s="244"/>
      <c r="L24" s="244"/>
      <c r="M24" s="244"/>
      <c r="N24" s="244"/>
      <c r="O24" s="244"/>
      <c r="P24" s="242" t="s">
        <v>314</v>
      </c>
      <c r="Q24" s="242"/>
      <c r="R24" s="243"/>
      <c r="S24" s="126"/>
      <c r="T24" s="237" t="s">
        <v>306</v>
      </c>
      <c r="U24" s="237"/>
      <c r="V24" s="237"/>
      <c r="W24" s="237"/>
      <c r="X24" s="237"/>
      <c r="Y24" s="237"/>
      <c r="Z24" s="237"/>
      <c r="AA24" s="237"/>
      <c r="AB24" s="237"/>
      <c r="AC24" s="237"/>
      <c r="AD24" s="237"/>
      <c r="AE24" s="237"/>
      <c r="AF24" s="237"/>
      <c r="AG24" s="237"/>
    </row>
    <row r="25" spans="1:37" ht="3" customHeight="1">
      <c r="A25" s="61"/>
      <c r="B25" s="71"/>
      <c r="C25" s="71"/>
      <c r="D25" s="71"/>
      <c r="E25" s="71"/>
      <c r="F25" s="71"/>
      <c r="G25" s="71"/>
      <c r="H25" s="71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71"/>
      <c r="T25" s="71"/>
      <c r="U25" s="71"/>
      <c r="V25" s="71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1"/>
    </row>
    <row r="26" spans="1:37" ht="15" customHeight="1">
      <c r="A26" s="61" t="s">
        <v>312</v>
      </c>
      <c r="B26" s="68"/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72"/>
      <c r="AF26" s="72"/>
      <c r="AG26" s="61"/>
    </row>
    <row r="27" spans="1:37" ht="15" customHeight="1">
      <c r="A27" s="70"/>
      <c r="B27" s="260" t="str">
        <f>VLOOKUP($I$18,〈炉〉マスタ!$F$6:$K$23,6,FALSE)</f>
        <v>ガス</v>
      </c>
      <c r="C27" s="260"/>
      <c r="D27" s="260"/>
      <c r="E27" s="220" t="s">
        <v>3</v>
      </c>
      <c r="F27" s="230"/>
      <c r="G27" s="261" t="s">
        <v>202</v>
      </c>
      <c r="H27" s="262"/>
      <c r="I27" s="262"/>
      <c r="J27" s="262"/>
      <c r="K27" s="262"/>
      <c r="L27" s="262"/>
      <c r="M27" s="263"/>
      <c r="N27" s="261" t="s">
        <v>7</v>
      </c>
      <c r="O27" s="262"/>
      <c r="P27" s="262"/>
      <c r="Q27" s="262"/>
      <c r="R27" s="262"/>
      <c r="S27" s="262"/>
      <c r="T27" s="263"/>
      <c r="U27" s="62"/>
      <c r="V27" s="62"/>
      <c r="W27" s="62"/>
      <c r="X27" s="62"/>
      <c r="Y27" s="62"/>
      <c r="Z27" s="62"/>
      <c r="AA27" s="284"/>
      <c r="AB27" s="284"/>
      <c r="AC27" s="284"/>
      <c r="AD27" s="284"/>
      <c r="AE27" s="284"/>
      <c r="AF27" s="284"/>
      <c r="AG27" s="65"/>
      <c r="AI27" s="63"/>
    </row>
    <row r="28" spans="1:37" ht="15" customHeight="1" thickBot="1">
      <c r="A28" s="70"/>
      <c r="B28" s="260"/>
      <c r="C28" s="260"/>
      <c r="D28" s="260"/>
      <c r="E28" s="220"/>
      <c r="F28" s="230"/>
      <c r="G28" s="178" t="s">
        <v>201</v>
      </c>
      <c r="H28" s="179"/>
      <c r="I28" s="179"/>
      <c r="J28" s="179"/>
      <c r="K28" s="179"/>
      <c r="L28" s="179"/>
      <c r="M28" s="180"/>
      <c r="N28" s="275" t="str">
        <f>VLOOKUP($I$18,〈炉〉マスタ!$F$6:$K$23,5,FALSE)</f>
        <v>㎥</v>
      </c>
      <c r="O28" s="276"/>
      <c r="P28" s="276"/>
      <c r="Q28" s="276"/>
      <c r="R28" s="276"/>
      <c r="S28" s="276"/>
      <c r="T28" s="277"/>
      <c r="U28" s="62"/>
      <c r="V28" s="62"/>
      <c r="W28" s="62"/>
      <c r="X28" s="62"/>
      <c r="Y28" s="62"/>
      <c r="Z28" s="62"/>
      <c r="AA28" s="278"/>
      <c r="AB28" s="278"/>
      <c r="AC28" s="278"/>
      <c r="AD28" s="278"/>
      <c r="AE28" s="278"/>
      <c r="AF28" s="278"/>
      <c r="AG28" s="65"/>
      <c r="AI28" s="102"/>
      <c r="AJ28" s="103"/>
      <c r="AK28" s="79"/>
    </row>
    <row r="29" spans="1:37" ht="15" customHeight="1">
      <c r="A29" s="70"/>
      <c r="B29" s="260"/>
      <c r="C29" s="260"/>
      <c r="D29" s="260"/>
      <c r="E29" s="148">
        <v>4</v>
      </c>
      <c r="F29" s="148"/>
      <c r="G29" s="149">
        <f>既存設備!G32:M32</f>
        <v>83517</v>
      </c>
      <c r="H29" s="150"/>
      <c r="I29" s="150"/>
      <c r="J29" s="150"/>
      <c r="K29" s="150"/>
      <c r="L29" s="150"/>
      <c r="M29" s="150"/>
      <c r="N29" s="279">
        <f>ROUNDDOWN(IF($B$27="電気",$G29/$I$16/〈炉〉マスタ!$F$26,$G29/$I$16/$I$20),1)</f>
        <v>5031.1000000000004</v>
      </c>
      <c r="O29" s="280"/>
      <c r="P29" s="280"/>
      <c r="Q29" s="280"/>
      <c r="R29" s="280"/>
      <c r="S29" s="280"/>
      <c r="T29" s="281"/>
      <c r="U29" s="62"/>
      <c r="V29" s="62"/>
      <c r="W29" s="62"/>
      <c r="X29" s="62"/>
      <c r="Y29" s="62"/>
      <c r="Z29" s="62"/>
      <c r="AA29" s="274"/>
      <c r="AB29" s="274"/>
      <c r="AC29" s="274"/>
      <c r="AD29" s="274"/>
      <c r="AE29" s="274"/>
      <c r="AF29" s="274"/>
      <c r="AG29" s="65"/>
      <c r="AI29" s="104"/>
      <c r="AJ29" s="105"/>
      <c r="AK29" s="79"/>
    </row>
    <row r="30" spans="1:37" ht="15" customHeight="1">
      <c r="A30" s="70"/>
      <c r="B30" s="260"/>
      <c r="C30" s="260"/>
      <c r="D30" s="260"/>
      <c r="E30" s="148">
        <v>5</v>
      </c>
      <c r="F30" s="148"/>
      <c r="G30" s="149">
        <f>既存設備!G33:M33</f>
        <v>86397</v>
      </c>
      <c r="H30" s="150"/>
      <c r="I30" s="150"/>
      <c r="J30" s="150"/>
      <c r="K30" s="150"/>
      <c r="L30" s="150"/>
      <c r="M30" s="150"/>
      <c r="N30" s="161">
        <f>ROUNDDOWN(IF($B$27="電気",$G30/$I$16/〈炉〉マスタ!$F$26,$G30/$I$16/$I$20),1)</f>
        <v>5204.6000000000004</v>
      </c>
      <c r="O30" s="162"/>
      <c r="P30" s="162"/>
      <c r="Q30" s="162"/>
      <c r="R30" s="162"/>
      <c r="S30" s="162"/>
      <c r="T30" s="163"/>
      <c r="U30" s="62"/>
      <c r="V30" s="62"/>
      <c r="W30" s="62"/>
      <c r="X30" s="62"/>
      <c r="Y30" s="62"/>
      <c r="Z30" s="62"/>
      <c r="AA30" s="274"/>
      <c r="AB30" s="274"/>
      <c r="AC30" s="274"/>
      <c r="AD30" s="274"/>
      <c r="AE30" s="274"/>
      <c r="AF30" s="274"/>
      <c r="AG30" s="65"/>
      <c r="AI30" s="104"/>
      <c r="AJ30" s="105"/>
      <c r="AK30" s="79"/>
    </row>
    <row r="31" spans="1:37" ht="15" customHeight="1">
      <c r="A31" s="70"/>
      <c r="B31" s="260"/>
      <c r="C31" s="260"/>
      <c r="D31" s="260"/>
      <c r="E31" s="148">
        <v>6</v>
      </c>
      <c r="F31" s="148"/>
      <c r="G31" s="149">
        <f>既存設備!G34:M34</f>
        <v>93597</v>
      </c>
      <c r="H31" s="150"/>
      <c r="I31" s="150"/>
      <c r="J31" s="150"/>
      <c r="K31" s="150"/>
      <c r="L31" s="150"/>
      <c r="M31" s="150"/>
      <c r="N31" s="161">
        <f>ROUNDDOWN(IF($B$27="電気",$G31/$I$16/〈炉〉マスタ!$F$26,$G31/$I$16/$I$20),1)</f>
        <v>5638.3</v>
      </c>
      <c r="O31" s="162"/>
      <c r="P31" s="162"/>
      <c r="Q31" s="162"/>
      <c r="R31" s="162"/>
      <c r="S31" s="162"/>
      <c r="T31" s="163"/>
      <c r="U31" s="62"/>
      <c r="V31" s="62"/>
      <c r="W31" s="62"/>
      <c r="X31" s="62"/>
      <c r="Y31" s="62"/>
      <c r="Z31" s="62"/>
      <c r="AA31" s="274"/>
      <c r="AB31" s="274"/>
      <c r="AC31" s="274"/>
      <c r="AD31" s="274"/>
      <c r="AE31" s="274"/>
      <c r="AF31" s="274"/>
      <c r="AG31" s="65"/>
      <c r="AI31" s="104"/>
      <c r="AJ31" s="105"/>
      <c r="AK31" s="79"/>
    </row>
    <row r="32" spans="1:37" ht="15" customHeight="1">
      <c r="A32" s="70"/>
      <c r="B32" s="260"/>
      <c r="C32" s="260"/>
      <c r="D32" s="260"/>
      <c r="E32" s="148">
        <v>7</v>
      </c>
      <c r="F32" s="148"/>
      <c r="G32" s="149">
        <f>既存設備!G35:M35</f>
        <v>83517</v>
      </c>
      <c r="H32" s="150"/>
      <c r="I32" s="150"/>
      <c r="J32" s="150"/>
      <c r="K32" s="150"/>
      <c r="L32" s="150"/>
      <c r="M32" s="150"/>
      <c r="N32" s="161">
        <f>ROUNDDOWN(IF($B$27="電気",$G32/$I$16/〈炉〉マスタ!$F$26,$G32/$I$16/$I$20),1)</f>
        <v>5031.1000000000004</v>
      </c>
      <c r="O32" s="162"/>
      <c r="P32" s="162"/>
      <c r="Q32" s="162"/>
      <c r="R32" s="162"/>
      <c r="S32" s="162"/>
      <c r="T32" s="163"/>
      <c r="U32" s="62"/>
      <c r="V32" s="62"/>
      <c r="W32" s="62"/>
      <c r="X32" s="62"/>
      <c r="Y32" s="62"/>
      <c r="Z32" s="62"/>
      <c r="AA32" s="274"/>
      <c r="AB32" s="274"/>
      <c r="AC32" s="274"/>
      <c r="AD32" s="274"/>
      <c r="AE32" s="274"/>
      <c r="AF32" s="274"/>
      <c r="AG32" s="65"/>
      <c r="AI32" s="104"/>
      <c r="AJ32" s="105"/>
      <c r="AK32" s="79"/>
    </row>
    <row r="33" spans="1:37" ht="15" customHeight="1">
      <c r="A33" s="70"/>
      <c r="B33" s="260"/>
      <c r="C33" s="260"/>
      <c r="D33" s="260"/>
      <c r="E33" s="148">
        <v>8</v>
      </c>
      <c r="F33" s="148"/>
      <c r="G33" s="149">
        <f>既存設備!G36:M36</f>
        <v>71998</v>
      </c>
      <c r="H33" s="150"/>
      <c r="I33" s="150"/>
      <c r="J33" s="150"/>
      <c r="K33" s="150"/>
      <c r="L33" s="150"/>
      <c r="M33" s="150"/>
      <c r="N33" s="161">
        <f>ROUNDDOWN(IF($B$27="電気",$G33/$I$16/〈炉〉マスタ!$F$26,$G33/$I$16/$I$20),1)</f>
        <v>4337.2</v>
      </c>
      <c r="O33" s="162"/>
      <c r="P33" s="162"/>
      <c r="Q33" s="162"/>
      <c r="R33" s="162"/>
      <c r="S33" s="162"/>
      <c r="T33" s="163"/>
      <c r="U33" s="62"/>
      <c r="V33" s="62"/>
      <c r="W33" s="62"/>
      <c r="X33" s="62"/>
      <c r="Y33" s="62"/>
      <c r="Z33" s="62"/>
      <c r="AA33" s="274"/>
      <c r="AB33" s="274"/>
      <c r="AC33" s="274"/>
      <c r="AD33" s="274"/>
      <c r="AE33" s="274"/>
      <c r="AF33" s="274"/>
      <c r="AG33" s="65"/>
      <c r="AI33" s="104"/>
      <c r="AJ33" s="105"/>
      <c r="AK33" s="79"/>
    </row>
    <row r="34" spans="1:37" ht="15" customHeight="1">
      <c r="A34" s="70"/>
      <c r="B34" s="260"/>
      <c r="C34" s="260"/>
      <c r="D34" s="260"/>
      <c r="E34" s="148">
        <v>9</v>
      </c>
      <c r="F34" s="148"/>
      <c r="G34" s="149">
        <f>既存設備!G37:M37</f>
        <v>100797</v>
      </c>
      <c r="H34" s="150"/>
      <c r="I34" s="150"/>
      <c r="J34" s="150"/>
      <c r="K34" s="150"/>
      <c r="L34" s="150"/>
      <c r="M34" s="150"/>
      <c r="N34" s="161">
        <f>ROUNDDOWN(IF($B$27="電気",$G34/$I$16/〈炉〉マスタ!$F$26,$G34/$I$16/$I$20),1)</f>
        <v>6072.1</v>
      </c>
      <c r="O34" s="162"/>
      <c r="P34" s="162"/>
      <c r="Q34" s="162"/>
      <c r="R34" s="162"/>
      <c r="S34" s="162"/>
      <c r="T34" s="163"/>
      <c r="U34" s="62"/>
      <c r="V34" s="62"/>
      <c r="W34" s="62"/>
      <c r="X34" s="62"/>
      <c r="Y34" s="62"/>
      <c r="Z34" s="62"/>
      <c r="AA34" s="274"/>
      <c r="AB34" s="274"/>
      <c r="AC34" s="274"/>
      <c r="AD34" s="274"/>
      <c r="AE34" s="274"/>
      <c r="AF34" s="274"/>
      <c r="AG34" s="65"/>
      <c r="AI34" s="104"/>
      <c r="AJ34" s="105"/>
      <c r="AK34" s="79"/>
    </row>
    <row r="35" spans="1:37" ht="15" customHeight="1">
      <c r="A35" s="70"/>
      <c r="B35" s="260"/>
      <c r="C35" s="260"/>
      <c r="D35" s="260"/>
      <c r="E35" s="148">
        <v>10</v>
      </c>
      <c r="F35" s="148"/>
      <c r="G35" s="149">
        <f>既存設備!G38:M38</f>
        <v>115197</v>
      </c>
      <c r="H35" s="150"/>
      <c r="I35" s="150"/>
      <c r="J35" s="150"/>
      <c r="K35" s="150"/>
      <c r="L35" s="150"/>
      <c r="M35" s="150"/>
      <c r="N35" s="161">
        <f>ROUNDDOWN(IF($B$27="電気",$G35/$I$16/〈炉〉マスタ!$F$26,$G35/$I$16/$I$20),1)</f>
        <v>6939.5</v>
      </c>
      <c r="O35" s="162"/>
      <c r="P35" s="162"/>
      <c r="Q35" s="162"/>
      <c r="R35" s="162"/>
      <c r="S35" s="162"/>
      <c r="T35" s="163"/>
      <c r="U35" s="62"/>
      <c r="V35" s="62"/>
      <c r="W35" s="62"/>
      <c r="X35" s="62"/>
      <c r="Y35" s="62"/>
      <c r="Z35" s="62"/>
      <c r="AA35" s="147"/>
      <c r="AB35" s="147"/>
      <c r="AC35" s="147"/>
      <c r="AD35" s="147"/>
      <c r="AE35" s="147"/>
      <c r="AF35" s="147"/>
      <c r="AG35" s="65"/>
      <c r="AI35" s="104"/>
      <c r="AJ35" s="105"/>
      <c r="AK35" s="79"/>
    </row>
    <row r="36" spans="1:37" ht="15" customHeight="1">
      <c r="A36" s="70"/>
      <c r="B36" s="260"/>
      <c r="C36" s="260"/>
      <c r="D36" s="260"/>
      <c r="E36" s="148">
        <v>11</v>
      </c>
      <c r="F36" s="148"/>
      <c r="G36" s="149">
        <f>既存設備!G39:M39</f>
        <v>79198</v>
      </c>
      <c r="H36" s="150"/>
      <c r="I36" s="150"/>
      <c r="J36" s="150"/>
      <c r="K36" s="150"/>
      <c r="L36" s="150"/>
      <c r="M36" s="150"/>
      <c r="N36" s="161">
        <f>ROUNDDOWN(IF($B$27="電気",$G36/$I$16/〈炉〉マスタ!$F$26,$G36/$I$16/$I$20),1)</f>
        <v>4770.8999999999996</v>
      </c>
      <c r="O36" s="162"/>
      <c r="P36" s="162"/>
      <c r="Q36" s="162"/>
      <c r="R36" s="162"/>
      <c r="S36" s="162"/>
      <c r="T36" s="163"/>
      <c r="U36" s="62"/>
      <c r="V36" s="62"/>
      <c r="W36" s="62"/>
      <c r="X36" s="62"/>
      <c r="Y36" s="62"/>
      <c r="Z36" s="62"/>
      <c r="AA36" s="147"/>
      <c r="AB36" s="147"/>
      <c r="AC36" s="147"/>
      <c r="AD36" s="147"/>
      <c r="AE36" s="147"/>
      <c r="AF36" s="147"/>
      <c r="AG36" s="65"/>
      <c r="AI36" s="104"/>
      <c r="AJ36" s="105"/>
      <c r="AK36" s="79"/>
    </row>
    <row r="37" spans="1:37" ht="15" customHeight="1">
      <c r="A37" s="70"/>
      <c r="B37" s="260"/>
      <c r="C37" s="260"/>
      <c r="D37" s="260"/>
      <c r="E37" s="148">
        <v>12</v>
      </c>
      <c r="F37" s="148"/>
      <c r="G37" s="149">
        <f>既存設備!G40:M40</f>
        <v>71998</v>
      </c>
      <c r="H37" s="150"/>
      <c r="I37" s="150"/>
      <c r="J37" s="150"/>
      <c r="K37" s="150"/>
      <c r="L37" s="150"/>
      <c r="M37" s="150"/>
      <c r="N37" s="161">
        <f>ROUNDDOWN(IF($B$27="電気",$G37/$I$16/〈炉〉マスタ!$F$26,$G37/$I$16/$I$20),1)</f>
        <v>4337.2</v>
      </c>
      <c r="O37" s="162"/>
      <c r="P37" s="162"/>
      <c r="Q37" s="162"/>
      <c r="R37" s="162"/>
      <c r="S37" s="162"/>
      <c r="T37" s="163"/>
      <c r="U37" s="245" t="s">
        <v>315</v>
      </c>
      <c r="V37" s="245"/>
      <c r="W37" s="245"/>
      <c r="X37" s="245"/>
      <c r="Y37" s="245"/>
      <c r="Z37" s="245"/>
      <c r="AA37" s="245"/>
      <c r="AB37" s="147"/>
      <c r="AC37" s="147"/>
      <c r="AD37" s="147"/>
      <c r="AE37" s="147"/>
      <c r="AF37" s="147"/>
      <c r="AG37" s="65"/>
      <c r="AI37" s="104"/>
      <c r="AJ37" s="105"/>
      <c r="AK37" s="79"/>
    </row>
    <row r="38" spans="1:37" ht="15" customHeight="1">
      <c r="A38" s="70"/>
      <c r="B38" s="260"/>
      <c r="C38" s="260"/>
      <c r="D38" s="260"/>
      <c r="E38" s="148">
        <v>1</v>
      </c>
      <c r="F38" s="148"/>
      <c r="G38" s="149">
        <f>既存設備!G41:M41</f>
        <v>86397</v>
      </c>
      <c r="H38" s="150"/>
      <c r="I38" s="150"/>
      <c r="J38" s="150"/>
      <c r="K38" s="150"/>
      <c r="L38" s="150"/>
      <c r="M38" s="150"/>
      <c r="N38" s="161">
        <f>ROUNDDOWN(IF($B$27="電気",$G38/$I$16/〈炉〉マスタ!$F$26,$G38/$I$16/$I$20),1)</f>
        <v>5204.6000000000004</v>
      </c>
      <c r="O38" s="162"/>
      <c r="P38" s="162"/>
      <c r="Q38" s="162"/>
      <c r="R38" s="162"/>
      <c r="S38" s="162"/>
      <c r="T38" s="163"/>
      <c r="U38" s="245"/>
      <c r="V38" s="245"/>
      <c r="W38" s="245"/>
      <c r="X38" s="245"/>
      <c r="Y38" s="245"/>
      <c r="Z38" s="245"/>
      <c r="AA38" s="245"/>
      <c r="AB38" s="147"/>
      <c r="AC38" s="147"/>
      <c r="AD38" s="147"/>
      <c r="AE38" s="147"/>
      <c r="AF38" s="147"/>
      <c r="AG38" s="65"/>
      <c r="AI38" s="104"/>
      <c r="AJ38" s="105"/>
      <c r="AK38" s="79"/>
    </row>
    <row r="39" spans="1:37" ht="15" customHeight="1">
      <c r="A39" s="70"/>
      <c r="B39" s="260"/>
      <c r="C39" s="260"/>
      <c r="D39" s="260"/>
      <c r="E39" s="148">
        <v>2</v>
      </c>
      <c r="F39" s="148"/>
      <c r="G39" s="149">
        <f>既存設備!G42:M42</f>
        <v>89277</v>
      </c>
      <c r="H39" s="150"/>
      <c r="I39" s="150"/>
      <c r="J39" s="150"/>
      <c r="K39" s="150"/>
      <c r="L39" s="150"/>
      <c r="M39" s="150"/>
      <c r="N39" s="161">
        <f>ROUNDDOWN(IF($B$27="電気",$G39/$I$16/〈炉〉マスタ!$F$26,$G39/$I$16/$I$20),1)</f>
        <v>5378.1</v>
      </c>
      <c r="O39" s="162"/>
      <c r="P39" s="162"/>
      <c r="Q39" s="162"/>
      <c r="R39" s="162"/>
      <c r="S39" s="162"/>
      <c r="T39" s="163"/>
      <c r="U39" s="245"/>
      <c r="V39" s="245"/>
      <c r="W39" s="245"/>
      <c r="X39" s="245"/>
      <c r="Y39" s="245"/>
      <c r="Z39" s="245"/>
      <c r="AA39" s="245"/>
      <c r="AB39" s="147"/>
      <c r="AC39" s="147"/>
      <c r="AD39" s="147"/>
      <c r="AE39" s="147"/>
      <c r="AF39" s="147"/>
      <c r="AG39" s="65"/>
      <c r="AI39" s="104"/>
      <c r="AJ39" s="105"/>
      <c r="AK39" s="79"/>
    </row>
    <row r="40" spans="1:37" ht="15" customHeight="1" thickBot="1">
      <c r="A40" s="70"/>
      <c r="B40" s="260"/>
      <c r="C40" s="260"/>
      <c r="D40" s="260"/>
      <c r="E40" s="164">
        <v>3</v>
      </c>
      <c r="F40" s="164"/>
      <c r="G40" s="149">
        <f>既存設備!G43:M43</f>
        <v>115197</v>
      </c>
      <c r="H40" s="150"/>
      <c r="I40" s="150"/>
      <c r="J40" s="150"/>
      <c r="K40" s="150"/>
      <c r="L40" s="150"/>
      <c r="M40" s="150"/>
      <c r="N40" s="168">
        <f>ROUNDDOWN(IF($B$27="電気",$G40/$I$16/〈炉〉マスタ!$F$26,$G40/$I$16/$I$20),1)</f>
        <v>6939.5</v>
      </c>
      <c r="O40" s="169"/>
      <c r="P40" s="169"/>
      <c r="Q40" s="169"/>
      <c r="R40" s="169"/>
      <c r="S40" s="169"/>
      <c r="T40" s="170"/>
      <c r="U40" s="245"/>
      <c r="V40" s="245"/>
      <c r="W40" s="245"/>
      <c r="X40" s="245"/>
      <c r="Y40" s="245"/>
      <c r="Z40" s="245"/>
      <c r="AA40" s="245"/>
      <c r="AB40" s="147"/>
      <c r="AC40" s="147"/>
      <c r="AD40" s="147"/>
      <c r="AE40" s="147"/>
      <c r="AF40" s="147"/>
      <c r="AG40" s="65"/>
      <c r="AI40" s="104"/>
      <c r="AJ40" s="105"/>
      <c r="AK40" s="79"/>
    </row>
    <row r="41" spans="1:37" ht="15" customHeight="1" thickTop="1">
      <c r="A41" s="70"/>
      <c r="B41" s="260"/>
      <c r="C41" s="260"/>
      <c r="D41" s="260"/>
      <c r="E41" s="171" t="s">
        <v>0</v>
      </c>
      <c r="F41" s="171"/>
      <c r="G41" s="172">
        <f>SUM(G29:M40)</f>
        <v>1077087</v>
      </c>
      <c r="H41" s="173"/>
      <c r="I41" s="173"/>
      <c r="J41" s="173"/>
      <c r="K41" s="173"/>
      <c r="L41" s="173"/>
      <c r="M41" s="174"/>
      <c r="N41" s="285">
        <f>SUM(N29:T40)</f>
        <v>64884.2</v>
      </c>
      <c r="O41" s="286"/>
      <c r="P41" s="286"/>
      <c r="Q41" s="286"/>
      <c r="R41" s="286"/>
      <c r="S41" s="286"/>
      <c r="T41" s="287"/>
      <c r="U41" s="245"/>
      <c r="V41" s="245"/>
      <c r="W41" s="245"/>
      <c r="X41" s="245"/>
      <c r="Y41" s="245"/>
      <c r="Z41" s="245"/>
      <c r="AA41" s="245"/>
      <c r="AB41" s="147"/>
      <c r="AC41" s="147"/>
      <c r="AD41" s="147"/>
      <c r="AE41" s="147"/>
      <c r="AF41" s="147"/>
      <c r="AG41" s="65"/>
      <c r="AI41" s="79"/>
      <c r="AJ41" s="79"/>
      <c r="AK41" s="79"/>
    </row>
    <row r="42" spans="1:37" ht="15" customHeight="1">
      <c r="A42" s="61"/>
      <c r="B42" s="73"/>
      <c r="C42" s="73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73"/>
      <c r="R42" s="73"/>
      <c r="S42" s="74"/>
      <c r="T42" s="74"/>
      <c r="U42" s="74"/>
      <c r="V42" s="74"/>
      <c r="W42" s="74"/>
      <c r="X42" s="74"/>
      <c r="Y42" s="74"/>
      <c r="Z42" s="74"/>
      <c r="AA42" s="74"/>
      <c r="AB42" s="74"/>
      <c r="AC42" s="74"/>
      <c r="AD42" s="74"/>
      <c r="AE42" s="74"/>
      <c r="AF42" s="74"/>
      <c r="AG42" s="61"/>
    </row>
    <row r="43" spans="1:37" s="58" customFormat="1" ht="15" customHeight="1">
      <c r="A43" s="75"/>
      <c r="B43" s="282"/>
      <c r="C43" s="282"/>
      <c r="D43" s="75"/>
      <c r="E43" s="75"/>
      <c r="F43" s="75"/>
      <c r="G43" s="75"/>
      <c r="H43" s="75"/>
      <c r="I43" s="75"/>
      <c r="J43" s="75"/>
      <c r="K43" s="75"/>
      <c r="L43" s="75"/>
      <c r="M43" s="61"/>
      <c r="N43" s="61"/>
      <c r="O43" s="61"/>
      <c r="P43" s="75"/>
      <c r="Q43" s="75"/>
      <c r="R43" s="76"/>
      <c r="S43" s="146"/>
      <c r="T43" s="146"/>
      <c r="U43" s="146"/>
      <c r="V43" s="146"/>
      <c r="W43" s="146"/>
      <c r="X43" s="146"/>
      <c r="Y43" s="146"/>
      <c r="Z43" s="283"/>
      <c r="AA43" s="283"/>
      <c r="AB43" s="283"/>
      <c r="AC43" s="283"/>
      <c r="AD43" s="283"/>
      <c r="AE43" s="283"/>
      <c r="AF43" s="283"/>
      <c r="AG43" s="65"/>
    </row>
    <row r="44" spans="1:37" ht="15" customHeight="1">
      <c r="A44" s="64"/>
      <c r="B44" s="64"/>
      <c r="C44" s="64"/>
      <c r="D44" s="64"/>
      <c r="E44" s="64"/>
      <c r="F44" s="64"/>
      <c r="G44" s="64"/>
      <c r="H44" s="64"/>
      <c r="I44" s="64"/>
      <c r="J44" s="64"/>
      <c r="K44" s="64"/>
      <c r="L44" s="64"/>
      <c r="M44" s="64"/>
      <c r="N44" s="64"/>
      <c r="O44" s="64"/>
      <c r="P44" s="64"/>
      <c r="Q44" s="64"/>
      <c r="R44" s="6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64"/>
    </row>
    <row r="45" spans="1:37" ht="15" customHeight="1">
      <c r="A45" s="78"/>
      <c r="B45" s="78"/>
      <c r="C45" s="78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8"/>
      <c r="S45" s="78"/>
      <c r="T45" s="78"/>
      <c r="U45" s="78"/>
      <c r="V45" s="78"/>
      <c r="W45" s="78"/>
      <c r="X45" s="78"/>
      <c r="Y45" s="78"/>
      <c r="Z45" s="78"/>
      <c r="AA45" s="78"/>
      <c r="AB45" s="78"/>
      <c r="AC45" s="78"/>
      <c r="AD45" s="78"/>
      <c r="AE45" s="78"/>
      <c r="AF45" s="78"/>
      <c r="AG45" s="78"/>
      <c r="AH45" s="79"/>
    </row>
    <row r="46" spans="1:37" ht="15" customHeight="1">
      <c r="A46" s="78"/>
      <c r="B46" s="78"/>
      <c r="C46" s="78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8"/>
      <c r="V46" s="78"/>
      <c r="W46" s="78"/>
      <c r="X46" s="78"/>
      <c r="Y46" s="78"/>
      <c r="Z46" s="78"/>
      <c r="AA46" s="78"/>
      <c r="AB46" s="78"/>
      <c r="AC46" s="78"/>
      <c r="AD46" s="78"/>
      <c r="AE46" s="78"/>
      <c r="AF46" s="78"/>
      <c r="AG46" s="78"/>
      <c r="AH46" s="79"/>
    </row>
    <row r="47" spans="1:37" ht="15" customHeight="1">
      <c r="A47" s="78"/>
      <c r="B47" s="78"/>
      <c r="C47" s="78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79"/>
    </row>
    <row r="48" spans="1:37" ht="13.5" customHeight="1">
      <c r="A48" s="78"/>
      <c r="B48" s="78"/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/>
      <c r="Z48" s="78"/>
      <c r="AA48" s="78"/>
      <c r="AB48" s="78"/>
      <c r="AC48" s="78"/>
      <c r="AD48" s="78"/>
      <c r="AE48" s="78"/>
      <c r="AF48" s="78"/>
      <c r="AG48" s="78"/>
      <c r="AH48" s="79"/>
    </row>
    <row r="49" spans="1:34">
      <c r="A49" s="78"/>
      <c r="B49" s="78"/>
      <c r="C49" s="78"/>
      <c r="D49" s="78"/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V49" s="78"/>
      <c r="W49" s="78"/>
      <c r="X49" s="78"/>
      <c r="Y49" s="78"/>
      <c r="Z49" s="78"/>
      <c r="AA49" s="78"/>
      <c r="AB49" s="78"/>
      <c r="AC49" s="78"/>
      <c r="AD49" s="78"/>
      <c r="AE49" s="78"/>
      <c r="AF49" s="78"/>
      <c r="AG49" s="78"/>
      <c r="AH49" s="79"/>
    </row>
    <row r="50" spans="1:34">
      <c r="A50" s="78"/>
      <c r="B50" s="78"/>
      <c r="C50" s="78"/>
      <c r="D50" s="78"/>
      <c r="E50" s="78"/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V50" s="78"/>
      <c r="W50" s="78"/>
      <c r="X50" s="78"/>
      <c r="Y50" s="78"/>
      <c r="Z50" s="78"/>
      <c r="AA50" s="78"/>
      <c r="AB50" s="78"/>
      <c r="AC50" s="78"/>
      <c r="AD50" s="78"/>
      <c r="AE50" s="78"/>
      <c r="AF50" s="78"/>
      <c r="AG50" s="78"/>
      <c r="AH50" s="79"/>
    </row>
    <row r="51" spans="1:34">
      <c r="A51" s="78"/>
      <c r="B51" s="78"/>
      <c r="C51" s="78"/>
      <c r="D51" s="78"/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V51" s="78"/>
      <c r="W51" s="78"/>
      <c r="X51" s="78"/>
      <c r="Y51" s="78"/>
      <c r="Z51" s="78"/>
      <c r="AA51" s="78"/>
      <c r="AB51" s="78"/>
      <c r="AC51" s="78"/>
      <c r="AD51" s="78"/>
      <c r="AE51" s="78"/>
      <c r="AF51" s="78"/>
      <c r="AG51" s="78"/>
      <c r="AH51" s="79"/>
    </row>
    <row r="52" spans="1:34">
      <c r="A52" s="78"/>
      <c r="B52" s="78"/>
      <c r="C52" s="78"/>
      <c r="D52" s="78"/>
      <c r="E52" s="78"/>
      <c r="F52" s="78"/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V52" s="78"/>
      <c r="W52" s="78"/>
      <c r="X52" s="78"/>
      <c r="Y52" s="78"/>
      <c r="Z52" s="78"/>
      <c r="AA52" s="78"/>
      <c r="AB52" s="78"/>
      <c r="AC52" s="78"/>
      <c r="AD52" s="78"/>
      <c r="AE52" s="78"/>
      <c r="AF52" s="78"/>
      <c r="AG52" s="78"/>
      <c r="AH52" s="79"/>
    </row>
    <row r="53" spans="1:34">
      <c r="A53" s="78"/>
      <c r="B53" s="78"/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78"/>
      <c r="R53" s="78"/>
      <c r="S53" s="78"/>
      <c r="T53" s="78"/>
      <c r="U53" s="78"/>
      <c r="V53" s="78"/>
      <c r="W53" s="78"/>
      <c r="X53" s="78"/>
      <c r="Y53" s="78"/>
      <c r="Z53" s="78"/>
      <c r="AA53" s="78"/>
      <c r="AB53" s="78"/>
      <c r="AC53" s="78"/>
      <c r="AD53" s="78"/>
      <c r="AE53" s="78"/>
      <c r="AF53" s="78"/>
      <c r="AG53" s="78"/>
      <c r="AH53" s="79"/>
    </row>
    <row r="54" spans="1:34">
      <c r="A54" s="78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78"/>
      <c r="AH54" s="79"/>
    </row>
    <row r="55" spans="1:34">
      <c r="A55" s="78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  <c r="V55" s="78"/>
      <c r="W55" s="78"/>
      <c r="X55" s="78"/>
      <c r="Y55" s="78"/>
      <c r="Z55" s="78"/>
      <c r="AA55" s="78"/>
      <c r="AB55" s="78"/>
      <c r="AC55" s="78"/>
      <c r="AD55" s="78"/>
      <c r="AE55" s="78"/>
      <c r="AF55" s="78"/>
      <c r="AG55" s="78"/>
      <c r="AH55" s="79"/>
    </row>
    <row r="56" spans="1:34">
      <c r="A56" s="78"/>
      <c r="B56" s="78"/>
      <c r="C56" s="78"/>
      <c r="D56" s="78"/>
      <c r="E56" s="78"/>
      <c r="F56" s="78"/>
      <c r="G56" s="78"/>
      <c r="H56" s="78"/>
      <c r="I56" s="78"/>
      <c r="J56" s="78"/>
      <c r="K56" s="78"/>
      <c r="L56" s="78"/>
      <c r="M56" s="78"/>
      <c r="N56" s="78"/>
      <c r="O56" s="78"/>
      <c r="P56" s="78"/>
      <c r="Q56" s="78"/>
      <c r="R56" s="78"/>
      <c r="S56" s="78"/>
      <c r="T56" s="78"/>
      <c r="U56" s="78"/>
      <c r="V56" s="78"/>
      <c r="W56" s="78"/>
      <c r="X56" s="78"/>
      <c r="Y56" s="78"/>
      <c r="Z56" s="78"/>
      <c r="AA56" s="78"/>
      <c r="AB56" s="78"/>
      <c r="AC56" s="78"/>
      <c r="AD56" s="78"/>
      <c r="AE56" s="78"/>
      <c r="AF56" s="78"/>
      <c r="AG56" s="78"/>
      <c r="AH56" s="79"/>
    </row>
    <row r="57" spans="1:34">
      <c r="A57" s="78"/>
      <c r="B57" s="78"/>
      <c r="C57" s="78"/>
      <c r="D57" s="78"/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  <c r="V57" s="78"/>
      <c r="W57" s="78"/>
      <c r="X57" s="78"/>
      <c r="Y57" s="78"/>
      <c r="Z57" s="78"/>
      <c r="AA57" s="78"/>
      <c r="AB57" s="78"/>
      <c r="AC57" s="78"/>
      <c r="AD57" s="78"/>
      <c r="AE57" s="78"/>
      <c r="AF57" s="78"/>
      <c r="AG57" s="78"/>
      <c r="AH57" s="79"/>
    </row>
    <row r="58" spans="1:34">
      <c r="A58" s="78"/>
      <c r="B58" s="78"/>
      <c r="C58" s="78"/>
      <c r="D58" s="78"/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9"/>
    </row>
    <row r="59" spans="1:34">
      <c r="A59" s="78"/>
      <c r="B59" s="78"/>
      <c r="C59" s="78"/>
      <c r="D59" s="78"/>
      <c r="E59" s="78"/>
      <c r="F59" s="78"/>
      <c r="G59" s="78"/>
      <c r="H59" s="78"/>
      <c r="I59" s="78"/>
      <c r="J59" s="78"/>
      <c r="K59" s="78"/>
      <c r="L59" s="78"/>
      <c r="M59" s="78"/>
      <c r="N59" s="78"/>
      <c r="O59" s="78"/>
      <c r="P59" s="78"/>
      <c r="Q59" s="78"/>
      <c r="R59" s="78"/>
      <c r="S59" s="78"/>
      <c r="T59" s="78"/>
      <c r="U59" s="78"/>
      <c r="V59" s="78"/>
      <c r="W59" s="78"/>
      <c r="X59" s="78"/>
      <c r="Y59" s="78"/>
      <c r="Z59" s="78"/>
      <c r="AA59" s="78"/>
      <c r="AB59" s="78"/>
      <c r="AC59" s="78"/>
      <c r="AD59" s="78"/>
      <c r="AE59" s="78"/>
      <c r="AF59" s="78"/>
      <c r="AG59" s="78"/>
      <c r="AH59" s="79"/>
    </row>
    <row r="60" spans="1:34">
      <c r="A60" s="78"/>
      <c r="B60" s="78"/>
      <c r="C60" s="78"/>
      <c r="D60" s="78"/>
      <c r="E60" s="78"/>
      <c r="F60" s="78"/>
      <c r="G60" s="78"/>
      <c r="H60" s="78"/>
      <c r="I60" s="78"/>
      <c r="J60" s="78"/>
      <c r="K60" s="78"/>
      <c r="L60" s="78"/>
      <c r="M60" s="78"/>
      <c r="N60" s="78"/>
      <c r="O60" s="78"/>
      <c r="P60" s="78"/>
      <c r="Q60" s="78"/>
      <c r="R60" s="78"/>
      <c r="S60" s="78"/>
      <c r="T60" s="78"/>
      <c r="U60" s="78"/>
      <c r="V60" s="78"/>
      <c r="W60" s="78"/>
      <c r="X60" s="78"/>
      <c r="Y60" s="78"/>
      <c r="Z60" s="78"/>
      <c r="AA60" s="78"/>
      <c r="AB60" s="78"/>
      <c r="AC60" s="78"/>
      <c r="AD60" s="78"/>
      <c r="AE60" s="78"/>
      <c r="AF60" s="78"/>
      <c r="AG60" s="78"/>
      <c r="AH60" s="79"/>
    </row>
    <row r="61" spans="1:34">
      <c r="A61" s="78"/>
      <c r="B61" s="78"/>
      <c r="C61" s="78"/>
      <c r="D61" s="78"/>
      <c r="E61" s="78"/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8"/>
      <c r="T61" s="78"/>
      <c r="U61" s="78"/>
      <c r="V61" s="78"/>
      <c r="W61" s="78"/>
      <c r="X61" s="78"/>
      <c r="Y61" s="78"/>
      <c r="Z61" s="78"/>
      <c r="AA61" s="78"/>
      <c r="AB61" s="78"/>
      <c r="AC61" s="78"/>
      <c r="AD61" s="78"/>
      <c r="AE61" s="78"/>
      <c r="AF61" s="78"/>
      <c r="AG61" s="78"/>
      <c r="AH61" s="79"/>
    </row>
    <row r="62" spans="1:34">
      <c r="A62" s="78"/>
      <c r="B62" s="78"/>
      <c r="C62" s="78"/>
      <c r="D62" s="78"/>
      <c r="E62" s="78"/>
      <c r="F62" s="78"/>
      <c r="G62" s="78"/>
      <c r="H62" s="78"/>
      <c r="I62" s="78"/>
      <c r="J62" s="78"/>
      <c r="K62" s="78"/>
      <c r="L62" s="78"/>
      <c r="M62" s="78"/>
      <c r="N62" s="78"/>
      <c r="O62" s="78"/>
      <c r="P62" s="78"/>
      <c r="Q62" s="78"/>
      <c r="R62" s="78"/>
      <c r="S62" s="78"/>
      <c r="T62" s="78"/>
      <c r="U62" s="78"/>
      <c r="V62" s="78"/>
      <c r="W62" s="78"/>
      <c r="X62" s="78"/>
      <c r="Y62" s="78"/>
      <c r="Z62" s="78"/>
      <c r="AA62" s="78"/>
      <c r="AB62" s="78"/>
      <c r="AC62" s="78"/>
      <c r="AD62" s="78"/>
      <c r="AE62" s="78"/>
      <c r="AF62" s="78"/>
      <c r="AG62" s="78"/>
      <c r="AH62" s="79"/>
    </row>
    <row r="63" spans="1:34">
      <c r="A63" s="78"/>
      <c r="B63" s="78"/>
      <c r="C63" s="78"/>
      <c r="D63" s="78"/>
      <c r="E63" s="78"/>
      <c r="F63" s="78"/>
      <c r="G63" s="78"/>
      <c r="H63" s="78"/>
      <c r="I63" s="78"/>
      <c r="J63" s="78"/>
      <c r="K63" s="78"/>
      <c r="L63" s="78"/>
      <c r="M63" s="78"/>
      <c r="N63" s="78"/>
      <c r="O63" s="78"/>
      <c r="P63" s="78"/>
      <c r="Q63" s="78"/>
      <c r="R63" s="78"/>
      <c r="S63" s="78"/>
      <c r="T63" s="78"/>
      <c r="U63" s="78"/>
      <c r="V63" s="78"/>
      <c r="W63" s="78"/>
      <c r="X63" s="78"/>
      <c r="Y63" s="78"/>
      <c r="Z63" s="78"/>
      <c r="AA63" s="78"/>
      <c r="AB63" s="78"/>
      <c r="AC63" s="78"/>
      <c r="AD63" s="78"/>
      <c r="AE63" s="78"/>
      <c r="AF63" s="78"/>
      <c r="AG63" s="78"/>
      <c r="AH63" s="79"/>
    </row>
    <row r="64" spans="1:34">
      <c r="A64" s="78"/>
      <c r="B64" s="78"/>
      <c r="C64" s="78"/>
      <c r="D64" s="78"/>
      <c r="E64" s="78"/>
      <c r="F64" s="78"/>
      <c r="G64" s="78"/>
      <c r="H64" s="78"/>
      <c r="I64" s="78"/>
      <c r="J64" s="78"/>
      <c r="K64" s="78"/>
      <c r="L64" s="78"/>
      <c r="M64" s="78"/>
      <c r="N64" s="78"/>
      <c r="O64" s="78"/>
      <c r="P64" s="78"/>
      <c r="Q64" s="78"/>
      <c r="R64" s="78"/>
      <c r="S64" s="78"/>
      <c r="T64" s="78"/>
      <c r="U64" s="78"/>
      <c r="V64" s="78"/>
      <c r="W64" s="78"/>
      <c r="X64" s="78"/>
      <c r="Y64" s="78"/>
      <c r="Z64" s="78"/>
      <c r="AA64" s="78"/>
      <c r="AB64" s="78"/>
      <c r="AC64" s="78"/>
      <c r="AD64" s="78"/>
      <c r="AE64" s="78"/>
      <c r="AF64" s="78"/>
      <c r="AG64" s="78"/>
      <c r="AH64" s="79"/>
    </row>
    <row r="65" spans="1:34">
      <c r="A65" s="78"/>
      <c r="B65" s="78"/>
      <c r="C65" s="78"/>
      <c r="D65" s="78"/>
      <c r="E65" s="78"/>
      <c r="F65" s="78"/>
      <c r="G65" s="78"/>
      <c r="H65" s="78"/>
      <c r="I65" s="78"/>
      <c r="J65" s="78"/>
      <c r="K65" s="78"/>
      <c r="L65" s="78"/>
      <c r="M65" s="78"/>
      <c r="N65" s="78"/>
      <c r="O65" s="78"/>
      <c r="P65" s="78"/>
      <c r="Q65" s="78"/>
      <c r="R65" s="78"/>
      <c r="S65" s="78"/>
      <c r="T65" s="78"/>
      <c r="U65" s="78"/>
      <c r="V65" s="78"/>
      <c r="W65" s="78"/>
      <c r="X65" s="78"/>
      <c r="Y65" s="78"/>
      <c r="Z65" s="78"/>
      <c r="AA65" s="78"/>
      <c r="AB65" s="78"/>
      <c r="AC65" s="78"/>
      <c r="AD65" s="78"/>
      <c r="AE65" s="78"/>
      <c r="AF65" s="78"/>
      <c r="AG65" s="78"/>
      <c r="AH65" s="79"/>
    </row>
    <row r="66" spans="1:34">
      <c r="A66" s="78"/>
      <c r="B66" s="78"/>
      <c r="C66" s="78"/>
      <c r="D66" s="78"/>
      <c r="E66" s="78"/>
      <c r="F66" s="78"/>
      <c r="G66" s="78"/>
      <c r="H66" s="78"/>
      <c r="I66" s="78"/>
      <c r="J66" s="78"/>
      <c r="K66" s="78"/>
      <c r="L66" s="78"/>
      <c r="M66" s="78"/>
      <c r="N66" s="78"/>
      <c r="O66" s="78"/>
      <c r="P66" s="78"/>
      <c r="Q66" s="78"/>
      <c r="R66" s="78"/>
      <c r="S66" s="78"/>
      <c r="T66" s="78"/>
      <c r="U66" s="78"/>
      <c r="V66" s="78"/>
      <c r="W66" s="78"/>
      <c r="X66" s="78"/>
      <c r="Y66" s="78"/>
      <c r="Z66" s="78"/>
      <c r="AA66" s="78"/>
      <c r="AB66" s="78"/>
      <c r="AC66" s="78"/>
      <c r="AD66" s="78"/>
      <c r="AE66" s="78"/>
      <c r="AF66" s="78"/>
      <c r="AG66" s="78"/>
      <c r="AH66" s="79"/>
    </row>
    <row r="67" spans="1:34">
      <c r="A67" s="78"/>
      <c r="B67" s="78"/>
      <c r="C67" s="78"/>
      <c r="D67" s="78"/>
      <c r="E67" s="78"/>
      <c r="F67" s="78"/>
      <c r="G67" s="78"/>
      <c r="H67" s="78"/>
      <c r="I67" s="78"/>
      <c r="J67" s="78"/>
      <c r="K67" s="78"/>
      <c r="L67" s="78"/>
      <c r="M67" s="78"/>
      <c r="N67" s="78"/>
      <c r="O67" s="78"/>
      <c r="P67" s="78"/>
      <c r="Q67" s="78"/>
      <c r="R67" s="78"/>
      <c r="S67" s="78"/>
      <c r="T67" s="78"/>
      <c r="U67" s="78"/>
      <c r="V67" s="78"/>
      <c r="W67" s="78"/>
      <c r="X67" s="78"/>
      <c r="Y67" s="78"/>
      <c r="Z67" s="78"/>
      <c r="AA67" s="78"/>
      <c r="AB67" s="78"/>
      <c r="AC67" s="78"/>
      <c r="AD67" s="78"/>
      <c r="AE67" s="78"/>
      <c r="AF67" s="78"/>
      <c r="AG67" s="78"/>
      <c r="AH67" s="79"/>
    </row>
    <row r="68" spans="1:34">
      <c r="A68" s="78"/>
      <c r="B68" s="78"/>
      <c r="C68" s="78"/>
      <c r="D68" s="78"/>
      <c r="E68" s="78"/>
      <c r="F68" s="78"/>
      <c r="G68" s="78"/>
      <c r="H68" s="78"/>
      <c r="I68" s="78"/>
      <c r="J68" s="78"/>
      <c r="K68" s="78"/>
      <c r="L68" s="78"/>
      <c r="M68" s="78"/>
      <c r="N68" s="78"/>
      <c r="O68" s="78"/>
      <c r="P68" s="78"/>
      <c r="Q68" s="78"/>
      <c r="R68" s="78"/>
      <c r="S68" s="78"/>
      <c r="T68" s="78"/>
      <c r="U68" s="78"/>
      <c r="V68" s="78"/>
      <c r="W68" s="78"/>
      <c r="X68" s="78"/>
      <c r="Y68" s="78"/>
      <c r="Z68" s="78"/>
      <c r="AA68" s="78"/>
      <c r="AB68" s="78"/>
      <c r="AC68" s="78"/>
      <c r="AD68" s="78"/>
      <c r="AE68" s="78"/>
      <c r="AF68" s="78"/>
      <c r="AG68" s="78"/>
      <c r="AH68" s="79"/>
    </row>
    <row r="70" spans="1:34" ht="13.5" customHeight="1"/>
    <row r="101" s="58" customFormat="1" ht="13.5" customHeight="1"/>
    <row r="116" s="58" customFormat="1" ht="13.5" customHeight="1"/>
    <row r="136" s="58" customFormat="1" ht="13.5" customHeight="1"/>
    <row r="138" s="58" customFormat="1" ht="13.5" customHeight="1"/>
  </sheetData>
  <sheetProtection password="A6C9" sheet="1" objects="1" scenarios="1"/>
  <mergeCells count="99">
    <mergeCell ref="U37:AA41"/>
    <mergeCell ref="B10:H10"/>
    <mergeCell ref="B11:H11"/>
    <mergeCell ref="B12:H12"/>
    <mergeCell ref="I11:R11"/>
    <mergeCell ref="I12:R12"/>
    <mergeCell ref="N38:T38"/>
    <mergeCell ref="E35:F35"/>
    <mergeCell ref="G35:M35"/>
    <mergeCell ref="N35:T35"/>
    <mergeCell ref="E36:F36"/>
    <mergeCell ref="G36:M36"/>
    <mergeCell ref="N36:T36"/>
    <mergeCell ref="E33:F33"/>
    <mergeCell ref="G33:M33"/>
    <mergeCell ref="N33:T33"/>
    <mergeCell ref="B6:H6"/>
    <mergeCell ref="T7:AG7"/>
    <mergeCell ref="T10:AG10"/>
    <mergeCell ref="T11:AG11"/>
    <mergeCell ref="T12:AG12"/>
    <mergeCell ref="S6:V6"/>
    <mergeCell ref="I6:R6"/>
    <mergeCell ref="I7:R7"/>
    <mergeCell ref="I10:R10"/>
    <mergeCell ref="A1:AE1"/>
    <mergeCell ref="B4:E4"/>
    <mergeCell ref="F4:K4"/>
    <mergeCell ref="B7:H7"/>
    <mergeCell ref="E41:F41"/>
    <mergeCell ref="G41:M41"/>
    <mergeCell ref="N41:T41"/>
    <mergeCell ref="B14:AG14"/>
    <mergeCell ref="T16:AG16"/>
    <mergeCell ref="T17:AG17"/>
    <mergeCell ref="T18:AG18"/>
    <mergeCell ref="T19:AG19"/>
    <mergeCell ref="T20:AG20"/>
    <mergeCell ref="T24:AG24"/>
    <mergeCell ref="E38:F38"/>
    <mergeCell ref="G38:M38"/>
    <mergeCell ref="B43:C43"/>
    <mergeCell ref="Z43:AF43"/>
    <mergeCell ref="B27:D41"/>
    <mergeCell ref="E27:F28"/>
    <mergeCell ref="G27:M27"/>
    <mergeCell ref="N27:T27"/>
    <mergeCell ref="AA27:AF27"/>
    <mergeCell ref="E37:F37"/>
    <mergeCell ref="G37:M37"/>
    <mergeCell ref="N37:T37"/>
    <mergeCell ref="E39:F39"/>
    <mergeCell ref="G39:M39"/>
    <mergeCell ref="N39:T39"/>
    <mergeCell ref="E40:F40"/>
    <mergeCell ref="G40:M40"/>
    <mergeCell ref="N40:T40"/>
    <mergeCell ref="AA33:AF33"/>
    <mergeCell ref="E34:F34"/>
    <mergeCell ref="G34:M34"/>
    <mergeCell ref="N34:T34"/>
    <mergeCell ref="AA34:AF34"/>
    <mergeCell ref="E31:F31"/>
    <mergeCell ref="G31:M31"/>
    <mergeCell ref="N31:T31"/>
    <mergeCell ref="AA31:AF31"/>
    <mergeCell ref="E32:F32"/>
    <mergeCell ref="G32:M32"/>
    <mergeCell ref="N32:T32"/>
    <mergeCell ref="AA32:AF32"/>
    <mergeCell ref="B24:H24"/>
    <mergeCell ref="E29:F29"/>
    <mergeCell ref="G29:M29"/>
    <mergeCell ref="N29:T29"/>
    <mergeCell ref="AA29:AF29"/>
    <mergeCell ref="I24:O24"/>
    <mergeCell ref="P24:R24"/>
    <mergeCell ref="E30:F30"/>
    <mergeCell ref="G30:M30"/>
    <mergeCell ref="N30:T30"/>
    <mergeCell ref="AA30:AF30"/>
    <mergeCell ref="G28:M28"/>
    <mergeCell ref="N28:T28"/>
    <mergeCell ref="AA28:AF28"/>
    <mergeCell ref="I16:R16"/>
    <mergeCell ref="I18:R18"/>
    <mergeCell ref="I17:O17"/>
    <mergeCell ref="P17:R17"/>
    <mergeCell ref="B18:H18"/>
    <mergeCell ref="B16:H16"/>
    <mergeCell ref="B17:H17"/>
    <mergeCell ref="C19:H19"/>
    <mergeCell ref="C20:H20"/>
    <mergeCell ref="B23:H23"/>
    <mergeCell ref="P19:R19"/>
    <mergeCell ref="I23:R23"/>
    <mergeCell ref="I20:O20"/>
    <mergeCell ref="P20:R20"/>
    <mergeCell ref="I19:O19"/>
  </mergeCells>
  <phoneticPr fontId="10"/>
  <conditionalFormatting sqref="I19:O19">
    <cfRule type="expression" dxfId="1" priority="2">
      <formula>I19="手入力"</formula>
    </cfRule>
  </conditionalFormatting>
  <conditionalFormatting sqref="I20:O20">
    <cfRule type="expression" dxfId="0" priority="1">
      <formula>I20="手入力"</formula>
    </cfRule>
  </conditionalFormatting>
  <dataValidations count="1">
    <dataValidation type="list" allowBlank="1" showInputMessage="1" showErrorMessage="1" sqref="N44">
      <formula1>"2015,2016"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〈炉〉マスタ!$F$6:$F$23</xm:f>
          </x14:formula1>
          <xm:sqref>I18:R18</xm:sqref>
        </x14:dataValidation>
        <x14:dataValidation type="list" allowBlank="1" showInputMessage="1" showErrorMessage="1">
          <x14:formula1>
            <xm:f>〈炉〉マスタ!$B$5:$B$6</xm:f>
          </x14:formula1>
          <xm:sqref>P17:R17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B1:P73"/>
  <sheetViews>
    <sheetView showGridLines="0" zoomScale="85" zoomScaleNormal="85" workbookViewId="0">
      <selection activeCell="H40" sqref="H40"/>
    </sheetView>
  </sheetViews>
  <sheetFormatPr defaultRowHeight="13.5"/>
  <cols>
    <col min="1" max="1" width="4.125" customWidth="1"/>
    <col min="2" max="2" width="22.5" bestFit="1" customWidth="1"/>
    <col min="3" max="3" width="2.875" customWidth="1"/>
    <col min="4" max="4" width="18.625" bestFit="1" customWidth="1"/>
    <col min="10" max="10" width="18.75" bestFit="1" customWidth="1"/>
    <col min="11" max="11" width="19.25" bestFit="1" customWidth="1"/>
    <col min="13" max="13" width="19.125" customWidth="1"/>
    <col min="14" max="14" width="8.25" bestFit="1" customWidth="1"/>
  </cols>
  <sheetData>
    <row r="1" spans="2:16" ht="14.25" thickBot="1"/>
    <row r="2" spans="2:16" ht="15" thickBot="1">
      <c r="B2" s="26" t="s">
        <v>193</v>
      </c>
      <c r="C2" s="27"/>
      <c r="D2" s="27"/>
      <c r="E2" s="27"/>
      <c r="F2" s="27"/>
      <c r="G2" s="28"/>
      <c r="H2" s="36"/>
      <c r="I2" s="36"/>
    </row>
    <row r="4" spans="2:16">
      <c r="B4" t="s">
        <v>198</v>
      </c>
      <c r="F4" s="57" t="s">
        <v>255</v>
      </c>
      <c r="G4" s="29"/>
      <c r="H4" s="29"/>
      <c r="I4" s="29"/>
      <c r="J4" s="29"/>
      <c r="K4" s="29"/>
      <c r="M4" t="s">
        <v>207</v>
      </c>
    </row>
    <row r="5" spans="2:16" ht="22.5">
      <c r="B5" s="31" t="s">
        <v>200</v>
      </c>
      <c r="D5" s="83" t="s">
        <v>279</v>
      </c>
      <c r="F5" s="39" t="s">
        <v>194</v>
      </c>
      <c r="G5" s="40" t="s">
        <v>227</v>
      </c>
      <c r="H5" s="40" t="s">
        <v>228</v>
      </c>
      <c r="I5" s="41" t="s">
        <v>229</v>
      </c>
      <c r="J5" s="42" t="s">
        <v>230</v>
      </c>
      <c r="K5" s="43" t="s">
        <v>231</v>
      </c>
      <c r="M5" s="31"/>
      <c r="N5" s="31"/>
      <c r="O5" s="31" t="s">
        <v>210</v>
      </c>
      <c r="P5" s="31" t="s">
        <v>218</v>
      </c>
    </row>
    <row r="6" spans="2:16">
      <c r="B6" s="31" t="s">
        <v>199</v>
      </c>
      <c r="D6" s="84" t="s">
        <v>280</v>
      </c>
      <c r="F6" s="44" t="s">
        <v>232</v>
      </c>
      <c r="G6" s="45">
        <v>9.9700000000000006</v>
      </c>
      <c r="H6" s="45" t="s">
        <v>233</v>
      </c>
      <c r="I6" s="46" t="s">
        <v>277</v>
      </c>
      <c r="J6" s="47" t="s">
        <v>234</v>
      </c>
      <c r="K6" s="47" t="s">
        <v>235</v>
      </c>
      <c r="M6" s="34" t="s">
        <v>263</v>
      </c>
      <c r="N6" s="31" t="s">
        <v>208</v>
      </c>
      <c r="O6" s="37" t="str">
        <f>M6&amp;N6</f>
        <v>燃焼式 加熱炉連続式</v>
      </c>
      <c r="P6" s="38" t="s">
        <v>211</v>
      </c>
    </row>
    <row r="7" spans="2:16" ht="24">
      <c r="D7" s="85">
        <v>1950</v>
      </c>
      <c r="F7" s="44" t="s">
        <v>281</v>
      </c>
      <c r="G7" s="48" t="s">
        <v>236</v>
      </c>
      <c r="H7" s="48" t="s">
        <v>236</v>
      </c>
      <c r="I7" s="47" t="s">
        <v>278</v>
      </c>
      <c r="J7" s="47" t="s">
        <v>234</v>
      </c>
      <c r="K7" s="47" t="s">
        <v>235</v>
      </c>
      <c r="M7" s="34" t="s">
        <v>263</v>
      </c>
      <c r="N7" s="31" t="s">
        <v>209</v>
      </c>
      <c r="O7" s="37" t="str">
        <f t="shared" ref="O7:O19" si="0">M7&amp;N7</f>
        <v>燃焼式 加熱炉バッチ式</v>
      </c>
      <c r="P7" s="38" t="s">
        <v>212</v>
      </c>
    </row>
    <row r="8" spans="2:16">
      <c r="B8" t="s">
        <v>206</v>
      </c>
      <c r="D8" s="85">
        <v>1951</v>
      </c>
      <c r="F8" s="49" t="s">
        <v>282</v>
      </c>
      <c r="G8" s="50">
        <v>45</v>
      </c>
      <c r="H8" s="50">
        <v>40.6</v>
      </c>
      <c r="I8" s="46" t="s">
        <v>237</v>
      </c>
      <c r="J8" s="46" t="s">
        <v>238</v>
      </c>
      <c r="K8" s="46" t="s">
        <v>239</v>
      </c>
      <c r="M8" s="34" t="s">
        <v>264</v>
      </c>
      <c r="N8" s="31" t="s">
        <v>208</v>
      </c>
      <c r="O8" s="37" t="str">
        <f t="shared" si="0"/>
        <v>燃焼式 熱処理炉連続式</v>
      </c>
      <c r="P8" s="38" t="s">
        <v>213</v>
      </c>
    </row>
    <row r="9" spans="2:16">
      <c r="B9" s="34" t="s">
        <v>263</v>
      </c>
      <c r="D9" s="85">
        <v>1952</v>
      </c>
      <c r="F9" s="49" t="s">
        <v>283</v>
      </c>
      <c r="G9" s="50">
        <v>46</v>
      </c>
      <c r="H9" s="50">
        <v>41.5</v>
      </c>
      <c r="I9" s="46" t="s">
        <v>237</v>
      </c>
      <c r="J9" s="46" t="s">
        <v>238</v>
      </c>
      <c r="K9" s="46" t="s">
        <v>239</v>
      </c>
      <c r="M9" s="34" t="s">
        <v>264</v>
      </c>
      <c r="N9" s="31" t="s">
        <v>209</v>
      </c>
      <c r="O9" s="37" t="str">
        <f t="shared" si="0"/>
        <v>燃焼式 熱処理炉バッチ式</v>
      </c>
      <c r="P9" s="38" t="s">
        <v>212</v>
      </c>
    </row>
    <row r="10" spans="2:16">
      <c r="B10" s="34" t="s">
        <v>264</v>
      </c>
      <c r="D10" s="85">
        <v>1953</v>
      </c>
      <c r="F10" s="49" t="s">
        <v>284</v>
      </c>
      <c r="G10" s="50">
        <v>50.8</v>
      </c>
      <c r="H10" s="50">
        <v>45.8</v>
      </c>
      <c r="I10" s="46" t="s">
        <v>240</v>
      </c>
      <c r="J10" s="51" t="s">
        <v>241</v>
      </c>
      <c r="K10" s="46" t="s">
        <v>239</v>
      </c>
      <c r="L10" s="35"/>
      <c r="M10" s="34" t="s">
        <v>265</v>
      </c>
      <c r="N10" s="31" t="s">
        <v>209</v>
      </c>
      <c r="O10" s="37" t="str">
        <f t="shared" si="0"/>
        <v>燃焼式 溶解炉バッチ式</v>
      </c>
      <c r="P10" s="38" t="s">
        <v>214</v>
      </c>
    </row>
    <row r="11" spans="2:16">
      <c r="B11" s="34" t="s">
        <v>265</v>
      </c>
      <c r="D11" s="85">
        <v>1954</v>
      </c>
      <c r="F11" s="52" t="s">
        <v>285</v>
      </c>
      <c r="G11" s="53">
        <v>54.6</v>
      </c>
      <c r="H11" s="53">
        <v>49.2</v>
      </c>
      <c r="I11" s="54" t="s">
        <v>240</v>
      </c>
      <c r="J11" s="51" t="s">
        <v>241</v>
      </c>
      <c r="K11" s="46" t="s">
        <v>239</v>
      </c>
      <c r="M11" s="34" t="s">
        <v>266</v>
      </c>
      <c r="N11" s="31" t="s">
        <v>208</v>
      </c>
      <c r="O11" s="37" t="str">
        <f t="shared" si="0"/>
        <v>抵抗加熱式 加熱炉連続式</v>
      </c>
      <c r="P11" s="38" t="s">
        <v>215</v>
      </c>
    </row>
    <row r="12" spans="2:16">
      <c r="B12" s="34" t="s">
        <v>266</v>
      </c>
      <c r="C12" s="30"/>
      <c r="D12" s="85">
        <v>1955</v>
      </c>
      <c r="F12" s="49" t="s">
        <v>286</v>
      </c>
      <c r="G12" s="50">
        <v>43.5</v>
      </c>
      <c r="H12" s="50">
        <v>39.200000000000003</v>
      </c>
      <c r="I12" s="46" t="s">
        <v>237</v>
      </c>
      <c r="J12" s="46" t="s">
        <v>238</v>
      </c>
      <c r="K12" s="46" t="s">
        <v>239</v>
      </c>
      <c r="M12" s="34" t="s">
        <v>266</v>
      </c>
      <c r="N12" s="31" t="s">
        <v>209</v>
      </c>
      <c r="O12" s="37" t="str">
        <f t="shared" si="0"/>
        <v>抵抗加熱式 加熱炉バッチ式</v>
      </c>
      <c r="P12" s="38" t="s">
        <v>216</v>
      </c>
    </row>
    <row r="13" spans="2:16" ht="24">
      <c r="B13" s="34" t="s">
        <v>268</v>
      </c>
      <c r="D13" s="85">
        <v>1956</v>
      </c>
      <c r="F13" s="55" t="s">
        <v>287</v>
      </c>
      <c r="G13" s="48" t="s">
        <v>236</v>
      </c>
      <c r="H13" s="48" t="s">
        <v>236</v>
      </c>
      <c r="I13" s="46" t="s">
        <v>237</v>
      </c>
      <c r="J13" s="46" t="s">
        <v>238</v>
      </c>
      <c r="K13" s="46" t="s">
        <v>239</v>
      </c>
      <c r="M13" s="34" t="s">
        <v>267</v>
      </c>
      <c r="N13" s="31" t="s">
        <v>208</v>
      </c>
      <c r="O13" s="37" t="str">
        <f t="shared" si="0"/>
        <v>抵抗加熱式 熱処理炉連続式</v>
      </c>
      <c r="P13" s="38" t="s">
        <v>214</v>
      </c>
    </row>
    <row r="14" spans="2:16" ht="24">
      <c r="B14" s="34" t="s">
        <v>269</v>
      </c>
      <c r="D14" s="85">
        <v>1957</v>
      </c>
      <c r="F14" s="44" t="s">
        <v>288</v>
      </c>
      <c r="G14" s="48" t="s">
        <v>236</v>
      </c>
      <c r="H14" s="48" t="s">
        <v>236</v>
      </c>
      <c r="I14" s="46" t="s">
        <v>242</v>
      </c>
      <c r="J14" s="54" t="s">
        <v>241</v>
      </c>
      <c r="K14" s="46" t="s">
        <v>239</v>
      </c>
      <c r="M14" s="34" t="s">
        <v>268</v>
      </c>
      <c r="N14" s="31" t="s">
        <v>209</v>
      </c>
      <c r="O14" s="37" t="str">
        <f t="shared" si="0"/>
        <v>抵抗加熱式 熱処理炉バッチ式</v>
      </c>
      <c r="P14" s="38" t="s">
        <v>212</v>
      </c>
    </row>
    <row r="15" spans="2:16">
      <c r="B15" s="34" t="s">
        <v>271</v>
      </c>
      <c r="D15" s="85">
        <v>1958</v>
      </c>
      <c r="F15" s="49" t="s">
        <v>243</v>
      </c>
      <c r="G15" s="48">
        <v>36.700000000000003</v>
      </c>
      <c r="H15" s="48">
        <v>34.200000000000003</v>
      </c>
      <c r="I15" s="47" t="s">
        <v>244</v>
      </c>
      <c r="J15" s="46" t="s">
        <v>245</v>
      </c>
      <c r="K15" s="46" t="s">
        <v>246</v>
      </c>
      <c r="M15" s="34" t="s">
        <v>269</v>
      </c>
      <c r="N15" s="31" t="s">
        <v>209</v>
      </c>
      <c r="O15" s="37" t="str">
        <f t="shared" si="0"/>
        <v>抵抗加熱式 溶解炉バッチ式</v>
      </c>
      <c r="P15" s="38" t="s">
        <v>215</v>
      </c>
    </row>
    <row r="16" spans="2:16">
      <c r="B16" s="34" t="s">
        <v>272</v>
      </c>
      <c r="D16" s="85">
        <v>1959</v>
      </c>
      <c r="F16" s="49" t="s">
        <v>247</v>
      </c>
      <c r="G16" s="50">
        <v>37.700000000000003</v>
      </c>
      <c r="H16" s="50">
        <v>35.1</v>
      </c>
      <c r="I16" s="46" t="s">
        <v>244</v>
      </c>
      <c r="J16" s="46" t="s">
        <v>245</v>
      </c>
      <c r="K16" s="46" t="s">
        <v>246</v>
      </c>
      <c r="M16" s="34" t="s">
        <v>270</v>
      </c>
      <c r="N16" s="31" t="s">
        <v>208</v>
      </c>
      <c r="O16" s="37" t="str">
        <f t="shared" si="0"/>
        <v>誘導加熱式 加熱炉連続式</v>
      </c>
      <c r="P16" s="38" t="s">
        <v>215</v>
      </c>
    </row>
    <row r="17" spans="2:16">
      <c r="B17" s="34" t="s">
        <v>274</v>
      </c>
      <c r="D17" s="85">
        <v>1960</v>
      </c>
      <c r="F17" s="49" t="s">
        <v>248</v>
      </c>
      <c r="G17" s="50">
        <v>39.1</v>
      </c>
      <c r="H17" s="50">
        <v>36.6</v>
      </c>
      <c r="I17" s="46" t="s">
        <v>244</v>
      </c>
      <c r="J17" s="46" t="s">
        <v>245</v>
      </c>
      <c r="K17" s="46" t="s">
        <v>246</v>
      </c>
      <c r="M17" s="34" t="s">
        <v>271</v>
      </c>
      <c r="N17" s="31" t="s">
        <v>209</v>
      </c>
      <c r="O17" s="37" t="str">
        <f t="shared" si="0"/>
        <v>誘導加熱式 加熱炉バッチ式</v>
      </c>
      <c r="P17" s="38" t="s">
        <v>217</v>
      </c>
    </row>
    <row r="18" spans="2:16">
      <c r="B18" s="33"/>
      <c r="D18" s="85">
        <v>1961</v>
      </c>
      <c r="F18" s="49" t="s">
        <v>249</v>
      </c>
      <c r="G18" s="50">
        <v>41.9</v>
      </c>
      <c r="H18" s="50">
        <v>39.4</v>
      </c>
      <c r="I18" s="46" t="s">
        <v>244</v>
      </c>
      <c r="J18" s="46" t="s">
        <v>245</v>
      </c>
      <c r="K18" s="46" t="s">
        <v>246</v>
      </c>
      <c r="M18" s="34" t="s">
        <v>272</v>
      </c>
      <c r="N18" s="31" t="s">
        <v>209</v>
      </c>
      <c r="O18" s="37" t="str">
        <f t="shared" si="0"/>
        <v>誘導加熱式 熱処理炉バッチ式</v>
      </c>
      <c r="P18" s="38" t="s">
        <v>213</v>
      </c>
    </row>
    <row r="19" spans="2:16">
      <c r="B19" s="33"/>
      <c r="D19" s="85">
        <v>1962</v>
      </c>
      <c r="F19" s="49" t="s">
        <v>250</v>
      </c>
      <c r="G19" s="50">
        <v>41.9</v>
      </c>
      <c r="H19" s="50">
        <v>39.4</v>
      </c>
      <c r="I19" s="46" t="s">
        <v>244</v>
      </c>
      <c r="J19" s="46" t="s">
        <v>245</v>
      </c>
      <c r="K19" s="46" t="s">
        <v>246</v>
      </c>
      <c r="M19" s="34" t="s">
        <v>273</v>
      </c>
      <c r="N19" s="31" t="s">
        <v>209</v>
      </c>
      <c r="O19" s="37" t="str">
        <f t="shared" si="0"/>
        <v>誘導加熱式 溶解炉バッチ式</v>
      </c>
      <c r="P19" s="38" t="s">
        <v>215</v>
      </c>
    </row>
    <row r="20" spans="2:16" ht="14.25">
      <c r="B20" s="32"/>
      <c r="D20" s="85">
        <v>1963</v>
      </c>
      <c r="F20" s="44" t="s">
        <v>289</v>
      </c>
      <c r="G20" s="48" t="s">
        <v>236</v>
      </c>
      <c r="H20" s="48" t="s">
        <v>236</v>
      </c>
      <c r="I20" s="56" t="s">
        <v>244</v>
      </c>
      <c r="J20" s="47" t="s">
        <v>245</v>
      </c>
      <c r="K20" s="46" t="s">
        <v>246</v>
      </c>
    </row>
    <row r="21" spans="2:16">
      <c r="D21" s="85">
        <v>1964</v>
      </c>
      <c r="F21" s="49" t="s">
        <v>251</v>
      </c>
      <c r="G21" s="50">
        <v>25.7</v>
      </c>
      <c r="H21" s="50">
        <v>24.4</v>
      </c>
      <c r="I21" s="46" t="s">
        <v>242</v>
      </c>
      <c r="J21" s="46" t="s">
        <v>252</v>
      </c>
      <c r="K21" s="46" t="s">
        <v>253</v>
      </c>
    </row>
    <row r="22" spans="2:16">
      <c r="D22" s="85">
        <v>1965</v>
      </c>
      <c r="F22" s="49" t="s">
        <v>254</v>
      </c>
      <c r="G22" s="50">
        <v>29.4</v>
      </c>
      <c r="H22" s="50">
        <v>27.9</v>
      </c>
      <c r="I22" s="46" t="s">
        <v>242</v>
      </c>
      <c r="J22" s="46" t="s">
        <v>241</v>
      </c>
      <c r="K22" s="46" t="s">
        <v>253</v>
      </c>
    </row>
    <row r="23" spans="2:16">
      <c r="D23" s="85">
        <v>1966</v>
      </c>
      <c r="F23" s="49" t="s">
        <v>290</v>
      </c>
      <c r="G23" s="48" t="s">
        <v>236</v>
      </c>
      <c r="H23" s="48" t="s">
        <v>236</v>
      </c>
      <c r="I23" s="46" t="s">
        <v>242</v>
      </c>
      <c r="J23" s="46" t="s">
        <v>241</v>
      </c>
      <c r="K23" s="46" t="s">
        <v>253</v>
      </c>
    </row>
    <row r="24" spans="2:16">
      <c r="D24" s="85">
        <v>1967</v>
      </c>
    </row>
    <row r="25" spans="2:16">
      <c r="D25" s="85">
        <v>1968</v>
      </c>
      <c r="F25" s="57" t="s">
        <v>275</v>
      </c>
    </row>
    <row r="26" spans="2:16">
      <c r="D26" s="85">
        <v>1969</v>
      </c>
      <c r="F26" s="82">
        <v>3.6</v>
      </c>
    </row>
    <row r="27" spans="2:16">
      <c r="D27" s="85">
        <v>1970</v>
      </c>
    </row>
    <row r="28" spans="2:16">
      <c r="D28" s="85">
        <v>1971</v>
      </c>
      <c r="F28" s="29" t="s">
        <v>276</v>
      </c>
    </row>
    <row r="29" spans="2:16">
      <c r="D29" s="85">
        <v>1972</v>
      </c>
      <c r="F29" s="81">
        <v>2.58E-2</v>
      </c>
    </row>
    <row r="30" spans="2:16">
      <c r="D30" s="85">
        <v>1973</v>
      </c>
    </row>
    <row r="31" spans="2:16">
      <c r="D31" s="85">
        <v>1974</v>
      </c>
    </row>
    <row r="32" spans="2:16">
      <c r="D32" s="85">
        <v>1975</v>
      </c>
    </row>
    <row r="33" spans="4:4">
      <c r="D33" s="85">
        <v>1976</v>
      </c>
    </row>
    <row r="34" spans="4:4">
      <c r="D34" s="85">
        <v>1977</v>
      </c>
    </row>
    <row r="35" spans="4:4">
      <c r="D35" s="85">
        <v>1978</v>
      </c>
    </row>
    <row r="36" spans="4:4">
      <c r="D36" s="85">
        <v>1979</v>
      </c>
    </row>
    <row r="37" spans="4:4">
      <c r="D37" s="85">
        <v>1980</v>
      </c>
    </row>
    <row r="38" spans="4:4">
      <c r="D38" s="85">
        <v>1981</v>
      </c>
    </row>
    <row r="39" spans="4:4">
      <c r="D39" s="85">
        <v>1982</v>
      </c>
    </row>
    <row r="40" spans="4:4">
      <c r="D40" s="85">
        <v>1983</v>
      </c>
    </row>
    <row r="41" spans="4:4">
      <c r="D41" s="85">
        <v>1984</v>
      </c>
    </row>
    <row r="42" spans="4:4">
      <c r="D42" s="85">
        <v>1985</v>
      </c>
    </row>
    <row r="43" spans="4:4">
      <c r="D43" s="85">
        <v>1986</v>
      </c>
    </row>
    <row r="44" spans="4:4">
      <c r="D44" s="85">
        <v>1987</v>
      </c>
    </row>
    <row r="45" spans="4:4">
      <c r="D45" s="85">
        <v>1988</v>
      </c>
    </row>
    <row r="46" spans="4:4">
      <c r="D46" s="85">
        <v>1989</v>
      </c>
    </row>
    <row r="47" spans="4:4">
      <c r="D47" s="85">
        <v>1990</v>
      </c>
    </row>
    <row r="48" spans="4:4">
      <c r="D48" s="85">
        <v>1991</v>
      </c>
    </row>
    <row r="49" spans="4:4">
      <c r="D49" s="85">
        <v>1992</v>
      </c>
    </row>
    <row r="50" spans="4:4">
      <c r="D50" s="85">
        <v>1993</v>
      </c>
    </row>
    <row r="51" spans="4:4">
      <c r="D51" s="85">
        <v>1994</v>
      </c>
    </row>
    <row r="52" spans="4:4">
      <c r="D52" s="85">
        <v>1995</v>
      </c>
    </row>
    <row r="53" spans="4:4">
      <c r="D53" s="85">
        <v>1996</v>
      </c>
    </row>
    <row r="54" spans="4:4">
      <c r="D54" s="85">
        <v>1997</v>
      </c>
    </row>
    <row r="55" spans="4:4">
      <c r="D55" s="85">
        <v>1998</v>
      </c>
    </row>
    <row r="56" spans="4:4">
      <c r="D56" s="85">
        <v>1999</v>
      </c>
    </row>
    <row r="57" spans="4:4">
      <c r="D57" s="85">
        <v>2000</v>
      </c>
    </row>
    <row r="58" spans="4:4">
      <c r="D58" s="85">
        <v>2001</v>
      </c>
    </row>
    <row r="59" spans="4:4">
      <c r="D59" s="85">
        <v>2002</v>
      </c>
    </row>
    <row r="60" spans="4:4">
      <c r="D60" s="85">
        <v>2003</v>
      </c>
    </row>
    <row r="61" spans="4:4">
      <c r="D61" s="85">
        <v>2004</v>
      </c>
    </row>
    <row r="62" spans="4:4">
      <c r="D62" s="85">
        <v>2005</v>
      </c>
    </row>
    <row r="63" spans="4:4">
      <c r="D63" s="85">
        <v>2006</v>
      </c>
    </row>
    <row r="64" spans="4:4">
      <c r="D64" s="85">
        <v>2007</v>
      </c>
    </row>
    <row r="65" spans="4:4">
      <c r="D65" s="85">
        <v>2008</v>
      </c>
    </row>
    <row r="66" spans="4:4">
      <c r="D66" s="85">
        <v>2009</v>
      </c>
    </row>
    <row r="67" spans="4:4">
      <c r="D67" s="85">
        <v>2010</v>
      </c>
    </row>
    <row r="68" spans="4:4">
      <c r="D68" s="85">
        <v>2011</v>
      </c>
    </row>
    <row r="69" spans="4:4">
      <c r="D69" s="85">
        <v>2012</v>
      </c>
    </row>
    <row r="70" spans="4:4">
      <c r="D70" s="85">
        <v>2013</v>
      </c>
    </row>
    <row r="71" spans="4:4">
      <c r="D71" s="85">
        <v>2014</v>
      </c>
    </row>
    <row r="72" spans="4:4">
      <c r="D72" s="85">
        <v>2015</v>
      </c>
    </row>
    <row r="73" spans="4:4">
      <c r="D73" s="85">
        <v>2016</v>
      </c>
    </row>
  </sheetData>
  <phoneticPr fontId="10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Z151"/>
  <sheetViews>
    <sheetView zoomScale="85" zoomScaleNormal="85" workbookViewId="0">
      <selection activeCell="C13" sqref="C13:E16"/>
    </sheetView>
  </sheetViews>
  <sheetFormatPr defaultColWidth="7.75" defaultRowHeight="13.5"/>
  <cols>
    <col min="1" max="11" width="7.75" style="2"/>
    <col min="12" max="14" width="7.75" style="3"/>
    <col min="15" max="24" width="7.75" style="2"/>
    <col min="25" max="25" width="41.25" style="2" bestFit="1" customWidth="1"/>
    <col min="26" max="16384" width="7.75" style="2"/>
  </cols>
  <sheetData>
    <row r="3" spans="1:26">
      <c r="A3" s="1" t="s">
        <v>8</v>
      </c>
      <c r="I3" s="1" t="s">
        <v>9</v>
      </c>
      <c r="M3" s="4"/>
      <c r="N3" s="4"/>
      <c r="T3" s="2" t="s">
        <v>10</v>
      </c>
      <c r="V3" s="1" t="s">
        <v>11</v>
      </c>
    </row>
    <row r="4" spans="1:26">
      <c r="A4" s="5" t="s">
        <v>12</v>
      </c>
      <c r="I4" s="6" t="s">
        <v>13</v>
      </c>
      <c r="T4" s="5" t="s">
        <v>14</v>
      </c>
      <c r="V4" s="2" t="s">
        <v>6</v>
      </c>
    </row>
    <row r="5" spans="1:26">
      <c r="A5" s="7" t="s">
        <v>15</v>
      </c>
      <c r="C5" s="5" t="s">
        <v>12</v>
      </c>
      <c r="D5" s="5" t="s">
        <v>16</v>
      </c>
      <c r="E5" s="5" t="s">
        <v>17</v>
      </c>
      <c r="F5" s="8" t="s">
        <v>18</v>
      </c>
      <c r="G5" s="8" t="s">
        <v>19</v>
      </c>
      <c r="I5" s="9" t="s">
        <v>4</v>
      </c>
      <c r="K5" s="10" t="s">
        <v>4</v>
      </c>
      <c r="L5" s="11" t="s">
        <v>20</v>
      </c>
      <c r="M5" s="11" t="s">
        <v>21</v>
      </c>
      <c r="N5" s="11" t="s">
        <v>22</v>
      </c>
      <c r="O5" s="11" t="s">
        <v>23</v>
      </c>
      <c r="P5" s="11" t="s">
        <v>24</v>
      </c>
      <c r="Q5" s="11" t="s">
        <v>25</v>
      </c>
      <c r="R5" s="11" t="s">
        <v>26</v>
      </c>
      <c r="T5" s="12" t="s">
        <v>27</v>
      </c>
      <c r="V5" s="13" t="s">
        <v>13</v>
      </c>
      <c r="W5" s="13" t="s">
        <v>28</v>
      </c>
      <c r="X5" s="13" t="s">
        <v>29</v>
      </c>
      <c r="Y5" s="13" t="s">
        <v>17</v>
      </c>
      <c r="Z5" s="13" t="s">
        <v>30</v>
      </c>
    </row>
    <row r="6" spans="1:26">
      <c r="A6" s="7" t="s">
        <v>31</v>
      </c>
      <c r="C6" s="7" t="s">
        <v>15</v>
      </c>
      <c r="D6" s="14" t="s">
        <v>32</v>
      </c>
      <c r="E6" s="14" t="s">
        <v>33</v>
      </c>
      <c r="F6" s="14">
        <v>85</v>
      </c>
      <c r="G6" s="14">
        <v>70</v>
      </c>
      <c r="I6" s="15" t="s">
        <v>20</v>
      </c>
      <c r="K6" s="16" t="s">
        <v>5</v>
      </c>
      <c r="L6" s="12" t="s">
        <v>34</v>
      </c>
      <c r="M6" s="17" t="s">
        <v>35</v>
      </c>
      <c r="N6" s="18" t="s">
        <v>36</v>
      </c>
      <c r="O6" s="18" t="s">
        <v>37</v>
      </c>
      <c r="P6" s="18" t="s">
        <v>38</v>
      </c>
      <c r="Q6" s="18" t="s">
        <v>38</v>
      </c>
      <c r="R6" s="18" t="s">
        <v>39</v>
      </c>
      <c r="T6" s="12" t="s">
        <v>6</v>
      </c>
      <c r="V6" s="12" t="s">
        <v>4</v>
      </c>
      <c r="W6" s="12" t="s">
        <v>5</v>
      </c>
      <c r="X6" s="12" t="s">
        <v>6</v>
      </c>
      <c r="Y6" s="12" t="str">
        <f>V6&amp;W6</f>
        <v>直管蛍光ランプFHF16形　1灯用</v>
      </c>
      <c r="Z6" s="12">
        <v>26</v>
      </c>
    </row>
    <row r="7" spans="1:26">
      <c r="A7" s="7" t="s">
        <v>40</v>
      </c>
      <c r="C7" s="7" t="s">
        <v>15</v>
      </c>
      <c r="D7" s="14" t="s">
        <v>41</v>
      </c>
      <c r="E7" s="14" t="s">
        <v>42</v>
      </c>
      <c r="F7" s="14">
        <v>85</v>
      </c>
      <c r="G7" s="14">
        <v>70</v>
      </c>
      <c r="I7" s="15" t="s">
        <v>21</v>
      </c>
      <c r="K7" s="19" t="s">
        <v>43</v>
      </c>
      <c r="L7" s="12" t="s">
        <v>44</v>
      </c>
      <c r="M7" s="12" t="s">
        <v>45</v>
      </c>
      <c r="N7" s="20" t="s">
        <v>46</v>
      </c>
      <c r="O7" s="21" t="s">
        <v>47</v>
      </c>
      <c r="P7" s="21" t="s">
        <v>48</v>
      </c>
      <c r="Q7" s="21" t="s">
        <v>48</v>
      </c>
      <c r="R7" s="21" t="s">
        <v>49</v>
      </c>
      <c r="T7" s="7" t="s">
        <v>50</v>
      </c>
      <c r="V7" s="12" t="s">
        <v>4</v>
      </c>
      <c r="W7" s="12" t="s">
        <v>43</v>
      </c>
      <c r="X7" s="12" t="s">
        <v>6</v>
      </c>
      <c r="Y7" s="12" t="str">
        <f t="shared" ref="Y7:Y13" si="0">V7&amp;W7</f>
        <v>直管蛍光ランプFHF16形　2灯用</v>
      </c>
      <c r="Z7" s="12">
        <v>50</v>
      </c>
    </row>
    <row r="8" spans="1:26">
      <c r="C8" s="7" t="s">
        <v>51</v>
      </c>
      <c r="D8" s="14" t="s">
        <v>52</v>
      </c>
      <c r="E8" s="14" t="s">
        <v>53</v>
      </c>
      <c r="F8" s="14">
        <v>85</v>
      </c>
      <c r="G8" s="14">
        <v>70</v>
      </c>
      <c r="I8" s="15" t="s">
        <v>54</v>
      </c>
      <c r="K8" s="18" t="s">
        <v>55</v>
      </c>
      <c r="L8" s="12" t="s">
        <v>56</v>
      </c>
      <c r="M8" s="22" t="s">
        <v>57</v>
      </c>
      <c r="N8" s="21" t="s">
        <v>58</v>
      </c>
      <c r="O8" s="19" t="s">
        <v>59</v>
      </c>
      <c r="P8" s="19" t="s">
        <v>60</v>
      </c>
      <c r="Q8" s="19" t="s">
        <v>60</v>
      </c>
      <c r="R8" s="21" t="s">
        <v>61</v>
      </c>
      <c r="V8" s="12" t="s">
        <v>4</v>
      </c>
      <c r="W8" s="12" t="s">
        <v>55</v>
      </c>
      <c r="X8" s="12" t="s">
        <v>6</v>
      </c>
      <c r="Y8" s="12" t="str">
        <f t="shared" si="0"/>
        <v>直管蛍光ランプFHF32形　1灯用</v>
      </c>
      <c r="Z8" s="12">
        <v>48</v>
      </c>
    </row>
    <row r="9" spans="1:26">
      <c r="C9" s="7" t="s">
        <v>15</v>
      </c>
      <c r="D9" s="14" t="s">
        <v>62</v>
      </c>
      <c r="E9" s="14" t="s">
        <v>63</v>
      </c>
      <c r="F9" s="14">
        <v>75</v>
      </c>
      <c r="G9" s="14">
        <v>70</v>
      </c>
      <c r="I9" s="15" t="s">
        <v>23</v>
      </c>
      <c r="K9" s="21" t="s">
        <v>64</v>
      </c>
      <c r="L9" s="12" t="s">
        <v>65</v>
      </c>
      <c r="M9" s="17" t="s">
        <v>66</v>
      </c>
      <c r="N9" s="21" t="s">
        <v>67</v>
      </c>
      <c r="R9" s="21" t="s">
        <v>68</v>
      </c>
      <c r="V9" s="12" t="s">
        <v>4</v>
      </c>
      <c r="W9" s="12" t="s">
        <v>64</v>
      </c>
      <c r="X9" s="12" t="s">
        <v>6</v>
      </c>
      <c r="Y9" s="12" t="str">
        <f t="shared" si="0"/>
        <v>直管蛍光ランプFHF32形　2灯用</v>
      </c>
      <c r="Z9" s="12">
        <v>95</v>
      </c>
    </row>
    <row r="10" spans="1:26">
      <c r="C10" s="7" t="s">
        <v>15</v>
      </c>
      <c r="D10" s="14" t="s">
        <v>69</v>
      </c>
      <c r="E10" s="14" t="s">
        <v>70</v>
      </c>
      <c r="F10" s="14">
        <v>75</v>
      </c>
      <c r="G10" s="14">
        <v>70</v>
      </c>
      <c r="I10" s="15" t="s">
        <v>24</v>
      </c>
      <c r="K10" s="21" t="s">
        <v>71</v>
      </c>
      <c r="L10" s="4"/>
      <c r="M10" s="12" t="s">
        <v>72</v>
      </c>
      <c r="N10" s="21" t="s">
        <v>73</v>
      </c>
      <c r="R10" s="21" t="s">
        <v>74</v>
      </c>
      <c r="V10" s="12" t="s">
        <v>4</v>
      </c>
      <c r="W10" s="12" t="s">
        <v>71</v>
      </c>
      <c r="X10" s="12" t="s">
        <v>6</v>
      </c>
      <c r="Y10" s="12" t="str">
        <f t="shared" si="0"/>
        <v>直管蛍光ランプFHF32形　3灯用</v>
      </c>
      <c r="Z10" s="12">
        <v>143</v>
      </c>
    </row>
    <row r="11" spans="1:26">
      <c r="C11" s="7" t="s">
        <v>31</v>
      </c>
      <c r="D11" s="14" t="s">
        <v>32</v>
      </c>
      <c r="E11" s="14" t="s">
        <v>75</v>
      </c>
      <c r="F11" s="14">
        <v>100</v>
      </c>
      <c r="G11" s="14">
        <v>70</v>
      </c>
      <c r="I11" s="15" t="s">
        <v>25</v>
      </c>
      <c r="K11" s="21" t="s">
        <v>76</v>
      </c>
      <c r="L11" s="4"/>
      <c r="M11" s="23" t="s">
        <v>77</v>
      </c>
      <c r="N11" s="21" t="s">
        <v>78</v>
      </c>
      <c r="R11" s="21" t="s">
        <v>79</v>
      </c>
      <c r="V11" s="12" t="s">
        <v>4</v>
      </c>
      <c r="W11" s="12" t="s">
        <v>76</v>
      </c>
      <c r="X11" s="12" t="s">
        <v>6</v>
      </c>
      <c r="Y11" s="12" t="str">
        <f t="shared" si="0"/>
        <v>直管蛍光ランプFHF32形　4灯用</v>
      </c>
      <c r="Z11" s="12">
        <v>190</v>
      </c>
    </row>
    <row r="12" spans="1:26">
      <c r="C12" s="7" t="s">
        <v>31</v>
      </c>
      <c r="D12" s="14" t="s">
        <v>41</v>
      </c>
      <c r="E12" s="14" t="s">
        <v>80</v>
      </c>
      <c r="F12" s="14">
        <v>100</v>
      </c>
      <c r="G12" s="14">
        <v>70</v>
      </c>
      <c r="I12" s="15" t="s">
        <v>26</v>
      </c>
      <c r="K12" s="21" t="s">
        <v>81</v>
      </c>
      <c r="L12" s="4"/>
      <c r="M12" s="18" t="s">
        <v>82</v>
      </c>
      <c r="N12" s="21" t="s">
        <v>83</v>
      </c>
      <c r="R12" s="21" t="s">
        <v>84</v>
      </c>
      <c r="V12" s="12" t="s">
        <v>4</v>
      </c>
      <c r="W12" s="12" t="s">
        <v>81</v>
      </c>
      <c r="X12" s="12" t="s">
        <v>6</v>
      </c>
      <c r="Y12" s="12" t="str">
        <f t="shared" si="0"/>
        <v>直管蛍光ランプFHF32形　5灯用</v>
      </c>
      <c r="Z12" s="12">
        <v>238</v>
      </c>
    </row>
    <row r="13" spans="1:26">
      <c r="C13" s="7" t="s">
        <v>31</v>
      </c>
      <c r="D13" s="14" t="s">
        <v>52</v>
      </c>
      <c r="E13" s="14" t="s">
        <v>85</v>
      </c>
      <c r="F13" s="14">
        <v>100</v>
      </c>
      <c r="G13" s="14">
        <v>70</v>
      </c>
      <c r="K13" s="19" t="s">
        <v>86</v>
      </c>
      <c r="L13" s="4"/>
      <c r="M13" s="24" t="s">
        <v>87</v>
      </c>
      <c r="N13" s="21" t="s">
        <v>88</v>
      </c>
      <c r="R13" s="25" t="s">
        <v>89</v>
      </c>
      <c r="V13" s="12" t="s">
        <v>4</v>
      </c>
      <c r="W13" s="12" t="s">
        <v>86</v>
      </c>
      <c r="X13" s="12" t="s">
        <v>6</v>
      </c>
      <c r="Y13" s="12" t="str">
        <f t="shared" si="0"/>
        <v>直管蛍光ランプFHF32形　6灯用</v>
      </c>
      <c r="Z13" s="12">
        <v>285</v>
      </c>
    </row>
    <row r="14" spans="1:26">
      <c r="C14" s="7" t="s">
        <v>90</v>
      </c>
      <c r="D14" s="14" t="s">
        <v>62</v>
      </c>
      <c r="E14" s="14" t="s">
        <v>91</v>
      </c>
      <c r="F14" s="14">
        <v>75</v>
      </c>
      <c r="G14" s="14">
        <v>70</v>
      </c>
      <c r="K14" s="18" t="s">
        <v>55</v>
      </c>
      <c r="L14" s="4"/>
      <c r="M14" s="21" t="s">
        <v>92</v>
      </c>
      <c r="N14" s="19" t="s">
        <v>93</v>
      </c>
    </row>
    <row r="15" spans="1:26">
      <c r="C15" s="7" t="s">
        <v>90</v>
      </c>
      <c r="D15" s="14" t="s">
        <v>69</v>
      </c>
      <c r="E15" s="14" t="s">
        <v>94</v>
      </c>
      <c r="F15" s="14">
        <v>75</v>
      </c>
      <c r="G15" s="14">
        <v>70</v>
      </c>
      <c r="K15" s="21" t="s">
        <v>64</v>
      </c>
      <c r="L15" s="4"/>
      <c r="M15" s="19" t="s">
        <v>95</v>
      </c>
      <c r="N15" s="20" t="s">
        <v>96</v>
      </c>
      <c r="V15" s="2" t="s">
        <v>97</v>
      </c>
    </row>
    <row r="16" spans="1:26">
      <c r="C16" s="7" t="s">
        <v>40</v>
      </c>
      <c r="D16" s="14" t="s">
        <v>32</v>
      </c>
      <c r="E16" s="14" t="s">
        <v>98</v>
      </c>
      <c r="F16" s="14">
        <v>110</v>
      </c>
      <c r="G16" s="14">
        <v>80</v>
      </c>
      <c r="K16" s="21" t="s">
        <v>71</v>
      </c>
      <c r="L16" s="4"/>
      <c r="M16" s="18" t="s">
        <v>99</v>
      </c>
      <c r="N16" s="21" t="s">
        <v>100</v>
      </c>
      <c r="V16" s="13" t="s">
        <v>13</v>
      </c>
      <c r="W16" s="13" t="s">
        <v>28</v>
      </c>
      <c r="X16" s="13" t="s">
        <v>29</v>
      </c>
      <c r="Y16" s="13" t="s">
        <v>17</v>
      </c>
      <c r="Z16" s="13" t="s">
        <v>30</v>
      </c>
    </row>
    <row r="17" spans="3:26">
      <c r="C17" s="7" t="s">
        <v>40</v>
      </c>
      <c r="D17" s="14" t="s">
        <v>41</v>
      </c>
      <c r="E17" s="14" t="s">
        <v>101</v>
      </c>
      <c r="F17" s="14">
        <v>110</v>
      </c>
      <c r="G17" s="14">
        <v>80</v>
      </c>
      <c r="K17" s="21" t="s">
        <v>76</v>
      </c>
      <c r="L17" s="4"/>
      <c r="M17" s="19" t="s">
        <v>102</v>
      </c>
      <c r="N17" s="21" t="s">
        <v>103</v>
      </c>
      <c r="V17" s="12" t="s">
        <v>4</v>
      </c>
      <c r="W17" s="12" t="s">
        <v>55</v>
      </c>
      <c r="X17" s="12" t="s">
        <v>27</v>
      </c>
      <c r="Y17" s="12" t="str">
        <f t="shared" ref="Y17:Y80" si="1">V17&amp;W17</f>
        <v>直管蛍光ランプFHF32形　1灯用</v>
      </c>
      <c r="Z17" s="12">
        <v>35</v>
      </c>
    </row>
    <row r="18" spans="3:26">
      <c r="C18" s="7" t="s">
        <v>40</v>
      </c>
      <c r="D18" s="14" t="s">
        <v>52</v>
      </c>
      <c r="E18" s="14" t="s">
        <v>104</v>
      </c>
      <c r="F18" s="14">
        <v>110</v>
      </c>
      <c r="G18" s="14">
        <v>80</v>
      </c>
      <c r="K18" s="21" t="s">
        <v>81</v>
      </c>
      <c r="L18" s="4"/>
      <c r="M18" s="20" t="s">
        <v>105</v>
      </c>
      <c r="N18" s="21" t="s">
        <v>106</v>
      </c>
      <c r="V18" s="12" t="s">
        <v>4</v>
      </c>
      <c r="W18" s="12" t="s">
        <v>64</v>
      </c>
      <c r="X18" s="12" t="s">
        <v>27</v>
      </c>
      <c r="Y18" s="12" t="str">
        <f t="shared" si="1"/>
        <v>直管蛍光ランプFHF32形　2灯用</v>
      </c>
      <c r="Z18" s="12">
        <v>70</v>
      </c>
    </row>
    <row r="19" spans="3:26">
      <c r="C19" s="7" t="s">
        <v>40</v>
      </c>
      <c r="D19" s="14" t="s">
        <v>62</v>
      </c>
      <c r="E19" s="14" t="s">
        <v>107</v>
      </c>
      <c r="F19" s="14">
        <v>75</v>
      </c>
      <c r="G19" s="14">
        <v>80</v>
      </c>
      <c r="K19" s="19" t="s">
        <v>86</v>
      </c>
      <c r="L19" s="4"/>
      <c r="M19" s="24" t="s">
        <v>108</v>
      </c>
      <c r="N19" s="21" t="s">
        <v>109</v>
      </c>
      <c r="V19" s="12" t="s">
        <v>4</v>
      </c>
      <c r="W19" s="12" t="s">
        <v>71</v>
      </c>
      <c r="X19" s="12" t="s">
        <v>27</v>
      </c>
      <c r="Y19" s="12" t="str">
        <f t="shared" si="1"/>
        <v>直管蛍光ランプFHF32形　3灯用</v>
      </c>
      <c r="Z19" s="12">
        <v>105</v>
      </c>
    </row>
    <row r="20" spans="3:26">
      <c r="C20" s="7" t="s">
        <v>40</v>
      </c>
      <c r="D20" s="14" t="s">
        <v>69</v>
      </c>
      <c r="E20" s="14" t="s">
        <v>110</v>
      </c>
      <c r="F20" s="14">
        <v>75</v>
      </c>
      <c r="G20" s="14">
        <v>80</v>
      </c>
      <c r="K20" s="18" t="s">
        <v>111</v>
      </c>
      <c r="L20" s="4"/>
      <c r="M20" s="18" t="s">
        <v>112</v>
      </c>
      <c r="N20" s="21" t="s">
        <v>113</v>
      </c>
      <c r="V20" s="12" t="s">
        <v>4</v>
      </c>
      <c r="W20" s="12" t="s">
        <v>76</v>
      </c>
      <c r="X20" s="12" t="s">
        <v>27</v>
      </c>
      <c r="Y20" s="12" t="str">
        <f t="shared" si="1"/>
        <v>直管蛍光ランプFHF32形　4灯用</v>
      </c>
      <c r="Z20" s="12">
        <v>140</v>
      </c>
    </row>
    <row r="21" spans="3:26">
      <c r="K21" s="23" t="s">
        <v>114</v>
      </c>
      <c r="L21" s="4"/>
      <c r="M21" s="19" t="s">
        <v>115</v>
      </c>
      <c r="N21" s="19" t="s">
        <v>116</v>
      </c>
      <c r="V21" s="12" t="s">
        <v>4</v>
      </c>
      <c r="W21" s="12" t="s">
        <v>81</v>
      </c>
      <c r="X21" s="12" t="s">
        <v>27</v>
      </c>
      <c r="Y21" s="12" t="str">
        <f t="shared" si="1"/>
        <v>直管蛍光ランプFHF32形　5灯用</v>
      </c>
      <c r="Z21" s="12">
        <v>175</v>
      </c>
    </row>
    <row r="22" spans="3:26">
      <c r="K22" s="18" t="s">
        <v>117</v>
      </c>
      <c r="L22" s="4"/>
      <c r="M22" s="18" t="s">
        <v>112</v>
      </c>
      <c r="N22" s="20" t="s">
        <v>118</v>
      </c>
      <c r="V22" s="12" t="s">
        <v>4</v>
      </c>
      <c r="W22" s="12" t="s">
        <v>86</v>
      </c>
      <c r="X22" s="12" t="s">
        <v>27</v>
      </c>
      <c r="Y22" s="12" t="str">
        <f t="shared" si="1"/>
        <v>直管蛍光ランプFHF32形　6灯用</v>
      </c>
      <c r="Z22" s="12">
        <v>210</v>
      </c>
    </row>
    <row r="23" spans="3:26">
      <c r="K23" s="24" t="s">
        <v>119</v>
      </c>
      <c r="L23" s="4"/>
      <c r="M23" s="19" t="s">
        <v>115</v>
      </c>
      <c r="N23" s="21" t="s">
        <v>120</v>
      </c>
      <c r="V23" s="12" t="s">
        <v>4</v>
      </c>
      <c r="W23" s="12" t="s">
        <v>111</v>
      </c>
      <c r="X23" s="12"/>
      <c r="Y23" s="12" t="str">
        <f t="shared" si="1"/>
        <v>直管蛍光ランプFHF63形　1灯用</v>
      </c>
      <c r="Z23" s="12">
        <v>64</v>
      </c>
    </row>
    <row r="24" spans="3:26">
      <c r="K24" s="19" t="s">
        <v>121</v>
      </c>
      <c r="L24" s="4"/>
      <c r="M24" s="18" t="s">
        <v>122</v>
      </c>
      <c r="N24" s="21" t="s">
        <v>123</v>
      </c>
      <c r="V24" s="12" t="s">
        <v>4</v>
      </c>
      <c r="W24" s="12" t="s">
        <v>114</v>
      </c>
      <c r="X24" s="12"/>
      <c r="Y24" s="12" t="str">
        <f t="shared" si="1"/>
        <v>直管蛍光ランプFHF63形　2灯用</v>
      </c>
      <c r="Z24" s="12">
        <v>125</v>
      </c>
    </row>
    <row r="25" spans="3:26">
      <c r="K25" s="18" t="s">
        <v>124</v>
      </c>
      <c r="L25" s="4"/>
      <c r="M25" s="19" t="s">
        <v>125</v>
      </c>
      <c r="N25" s="21" t="s">
        <v>126</v>
      </c>
      <c r="V25" s="12" t="s">
        <v>4</v>
      </c>
      <c r="W25" s="12" t="s">
        <v>117</v>
      </c>
      <c r="X25" s="12"/>
      <c r="Y25" s="12" t="str">
        <f t="shared" si="1"/>
        <v>直管蛍光ランプFHF86形　1灯用</v>
      </c>
      <c r="Z25" s="12">
        <v>87</v>
      </c>
    </row>
    <row r="26" spans="3:26">
      <c r="K26" s="21" t="s">
        <v>127</v>
      </c>
      <c r="L26" s="4"/>
      <c r="M26" s="18" t="s">
        <v>128</v>
      </c>
      <c r="N26" s="21" t="s">
        <v>129</v>
      </c>
      <c r="V26" s="12" t="s">
        <v>4</v>
      </c>
      <c r="W26" s="12" t="s">
        <v>119</v>
      </c>
      <c r="X26" s="12"/>
      <c r="Y26" s="12" t="str">
        <f t="shared" si="1"/>
        <v>直管蛍光ランプFHF86形　2灯用</v>
      </c>
      <c r="Z26" s="12">
        <v>172</v>
      </c>
    </row>
    <row r="27" spans="3:26">
      <c r="K27" s="21" t="s">
        <v>130</v>
      </c>
      <c r="L27" s="4"/>
      <c r="M27" s="19" t="s">
        <v>131</v>
      </c>
      <c r="N27" s="21" t="s">
        <v>132</v>
      </c>
      <c r="V27" s="12" t="s">
        <v>4</v>
      </c>
      <c r="W27" s="12" t="s">
        <v>121</v>
      </c>
      <c r="X27" s="12"/>
      <c r="Y27" s="12" t="str">
        <f t="shared" si="1"/>
        <v>直管蛍光ランプFHF86形　3灯用</v>
      </c>
      <c r="Z27" s="12">
        <v>259</v>
      </c>
    </row>
    <row r="28" spans="3:26">
      <c r="K28" s="21" t="s">
        <v>133</v>
      </c>
      <c r="L28" s="4"/>
      <c r="M28" s="22" t="s">
        <v>134</v>
      </c>
      <c r="N28" s="21" t="s">
        <v>135</v>
      </c>
      <c r="V28" s="12" t="s">
        <v>4</v>
      </c>
      <c r="W28" s="12" t="s">
        <v>124</v>
      </c>
      <c r="X28" s="12"/>
      <c r="Y28" s="12" t="str">
        <f t="shared" si="1"/>
        <v>直管蛍光ランプFL20・FLR20形 1灯用</v>
      </c>
      <c r="Z28" s="12">
        <v>21</v>
      </c>
    </row>
    <row r="29" spans="3:26">
      <c r="K29" s="21" t="s">
        <v>136</v>
      </c>
      <c r="L29" s="4"/>
      <c r="M29" s="18" t="s">
        <v>137</v>
      </c>
      <c r="N29" s="24" t="s">
        <v>138</v>
      </c>
      <c r="V29" s="12" t="s">
        <v>4</v>
      </c>
      <c r="W29" s="12" t="s">
        <v>127</v>
      </c>
      <c r="X29" s="12"/>
      <c r="Y29" s="12" t="str">
        <f t="shared" si="1"/>
        <v>直管蛍光ランプFL20・FLR20形 2灯用</v>
      </c>
      <c r="Z29" s="12">
        <v>41</v>
      </c>
    </row>
    <row r="30" spans="3:26">
      <c r="K30" s="19" t="s">
        <v>139</v>
      </c>
      <c r="L30" s="4"/>
      <c r="M30" s="24" t="s">
        <v>140</v>
      </c>
      <c r="N30" s="18" t="s">
        <v>141</v>
      </c>
      <c r="V30" s="12" t="s">
        <v>4</v>
      </c>
      <c r="W30" s="12" t="s">
        <v>130</v>
      </c>
      <c r="X30" s="12"/>
      <c r="Y30" s="12" t="str">
        <f t="shared" si="1"/>
        <v>直管蛍光ランプFL20・FLR20形 3灯用</v>
      </c>
      <c r="Z30" s="12">
        <v>62</v>
      </c>
    </row>
    <row r="31" spans="3:26">
      <c r="K31" s="18" t="s">
        <v>142</v>
      </c>
      <c r="L31" s="4"/>
      <c r="M31" s="21" t="s">
        <v>143</v>
      </c>
      <c r="N31" s="21" t="s">
        <v>144</v>
      </c>
      <c r="V31" s="12" t="s">
        <v>4</v>
      </c>
      <c r="W31" s="12" t="s">
        <v>133</v>
      </c>
      <c r="X31" s="12"/>
      <c r="Y31" s="12" t="str">
        <f t="shared" si="1"/>
        <v>直管蛍光ランプFL20・FLR20形 4灯用</v>
      </c>
      <c r="Z31" s="12">
        <v>82</v>
      </c>
    </row>
    <row r="32" spans="3:26">
      <c r="K32" s="21" t="s">
        <v>145</v>
      </c>
      <c r="L32" s="4"/>
      <c r="M32" s="22" t="s">
        <v>146</v>
      </c>
      <c r="N32" s="21" t="s">
        <v>147</v>
      </c>
      <c r="V32" s="12" t="s">
        <v>4</v>
      </c>
      <c r="W32" s="12" t="s">
        <v>136</v>
      </c>
      <c r="X32" s="12"/>
      <c r="Y32" s="12" t="str">
        <f t="shared" si="1"/>
        <v>直管蛍光ランプFL20・FLR20形 5灯用</v>
      </c>
      <c r="Z32" s="12">
        <v>103</v>
      </c>
    </row>
    <row r="33" spans="11:26">
      <c r="K33" s="21" t="s">
        <v>148</v>
      </c>
      <c r="L33" s="4"/>
      <c r="M33" s="18" t="s">
        <v>149</v>
      </c>
      <c r="N33" s="19" t="s">
        <v>150</v>
      </c>
      <c r="V33" s="12" t="s">
        <v>4</v>
      </c>
      <c r="W33" s="12" t="s">
        <v>139</v>
      </c>
      <c r="X33" s="12"/>
      <c r="Y33" s="12" t="str">
        <f t="shared" si="1"/>
        <v>直管蛍光ランプFL20・FLR20形 6灯用</v>
      </c>
      <c r="Z33" s="12">
        <v>123</v>
      </c>
    </row>
    <row r="34" spans="11:26">
      <c r="K34" s="21" t="s">
        <v>151</v>
      </c>
      <c r="L34" s="4"/>
      <c r="M34" s="21" t="s">
        <v>152</v>
      </c>
      <c r="N34" s="18" t="s">
        <v>153</v>
      </c>
      <c r="V34" s="12" t="s">
        <v>4</v>
      </c>
      <c r="W34" s="12" t="s">
        <v>142</v>
      </c>
      <c r="X34" s="12" t="s">
        <v>154</v>
      </c>
      <c r="Y34" s="12" t="str">
        <f t="shared" si="1"/>
        <v>直管蛍光ランプFL40形 1灯用</v>
      </c>
      <c r="Z34" s="12">
        <v>42</v>
      </c>
    </row>
    <row r="35" spans="11:26">
      <c r="K35" s="21" t="s">
        <v>155</v>
      </c>
      <c r="L35" s="4"/>
      <c r="M35" s="21" t="s">
        <v>156</v>
      </c>
      <c r="N35" s="21" t="s">
        <v>157</v>
      </c>
      <c r="V35" s="12" t="s">
        <v>4</v>
      </c>
      <c r="W35" s="12" t="s">
        <v>145</v>
      </c>
      <c r="X35" s="12" t="s">
        <v>154</v>
      </c>
      <c r="Y35" s="12" t="str">
        <f t="shared" si="1"/>
        <v>直管蛍光ランプFL40形 2灯用</v>
      </c>
      <c r="Z35" s="12">
        <v>83</v>
      </c>
    </row>
    <row r="36" spans="11:26">
      <c r="K36" s="19" t="s">
        <v>158</v>
      </c>
      <c r="L36" s="4"/>
      <c r="M36" s="19" t="s">
        <v>159</v>
      </c>
      <c r="N36" s="21" t="s">
        <v>160</v>
      </c>
      <c r="V36" s="12" t="s">
        <v>4</v>
      </c>
      <c r="W36" s="12" t="s">
        <v>148</v>
      </c>
      <c r="X36" s="12" t="s">
        <v>154</v>
      </c>
      <c r="Y36" s="12" t="str">
        <f t="shared" si="1"/>
        <v>直管蛍光ランプFL40形 3灯用</v>
      </c>
      <c r="Z36" s="12">
        <v>125</v>
      </c>
    </row>
    <row r="37" spans="11:26">
      <c r="K37" s="18" t="s">
        <v>161</v>
      </c>
      <c r="L37" s="4"/>
      <c r="M37" s="18" t="s">
        <v>162</v>
      </c>
      <c r="N37" s="21" t="s">
        <v>163</v>
      </c>
      <c r="V37" s="12" t="s">
        <v>4</v>
      </c>
      <c r="W37" s="12" t="s">
        <v>151</v>
      </c>
      <c r="X37" s="12" t="s">
        <v>154</v>
      </c>
      <c r="Y37" s="12" t="str">
        <f t="shared" si="1"/>
        <v>直管蛍光ランプFL40形 4灯用</v>
      </c>
      <c r="Z37" s="12">
        <v>166</v>
      </c>
    </row>
    <row r="38" spans="11:26">
      <c r="K38" s="21" t="s">
        <v>164</v>
      </c>
      <c r="L38" s="4"/>
      <c r="M38" s="21" t="s">
        <v>165</v>
      </c>
      <c r="N38" s="21" t="s">
        <v>166</v>
      </c>
      <c r="V38" s="12" t="s">
        <v>4</v>
      </c>
      <c r="W38" s="12" t="s">
        <v>155</v>
      </c>
      <c r="X38" s="12" t="s">
        <v>154</v>
      </c>
      <c r="Y38" s="12" t="str">
        <f t="shared" si="1"/>
        <v>直管蛍光ランプFL40形 5灯用</v>
      </c>
      <c r="Z38" s="12">
        <v>208</v>
      </c>
    </row>
    <row r="39" spans="11:26">
      <c r="K39" s="21" t="s">
        <v>167</v>
      </c>
      <c r="L39" s="4"/>
      <c r="M39" s="21" t="s">
        <v>168</v>
      </c>
      <c r="N39" s="21" t="s">
        <v>169</v>
      </c>
      <c r="V39" s="12" t="s">
        <v>4</v>
      </c>
      <c r="W39" s="12" t="s">
        <v>158</v>
      </c>
      <c r="X39" s="12" t="s">
        <v>154</v>
      </c>
      <c r="Y39" s="12" t="str">
        <f t="shared" si="1"/>
        <v>直管蛍光ランプFL40形 6灯用</v>
      </c>
      <c r="Z39" s="12">
        <v>249</v>
      </c>
    </row>
    <row r="40" spans="11:26">
      <c r="K40" s="21" t="s">
        <v>170</v>
      </c>
      <c r="L40" s="4"/>
      <c r="M40" s="19" t="s">
        <v>171</v>
      </c>
      <c r="N40" s="21" t="s">
        <v>172</v>
      </c>
      <c r="V40" s="12" t="s">
        <v>4</v>
      </c>
      <c r="W40" s="12" t="s">
        <v>161</v>
      </c>
      <c r="X40" s="12" t="s">
        <v>154</v>
      </c>
      <c r="Y40" s="12" t="str">
        <f t="shared" si="1"/>
        <v>直管蛍光ランプFLR40形 1灯用</v>
      </c>
      <c r="Z40" s="12">
        <v>41</v>
      </c>
    </row>
    <row r="41" spans="11:26">
      <c r="K41" s="21" t="s">
        <v>173</v>
      </c>
      <c r="L41" s="4"/>
      <c r="M41" s="18" t="s">
        <v>174</v>
      </c>
      <c r="N41" s="21" t="s">
        <v>175</v>
      </c>
      <c r="V41" s="12" t="s">
        <v>4</v>
      </c>
      <c r="W41" s="12" t="s">
        <v>164</v>
      </c>
      <c r="X41" s="12" t="s">
        <v>154</v>
      </c>
      <c r="Y41" s="12" t="str">
        <f t="shared" si="1"/>
        <v>直管蛍光ランプFLR40形 2灯用</v>
      </c>
      <c r="Z41" s="12">
        <v>78</v>
      </c>
    </row>
    <row r="42" spans="11:26">
      <c r="K42" s="19" t="s">
        <v>176</v>
      </c>
      <c r="L42" s="4"/>
      <c r="M42" s="21" t="s">
        <v>177</v>
      </c>
      <c r="N42" s="24" t="s">
        <v>178</v>
      </c>
      <c r="V42" s="12" t="s">
        <v>4</v>
      </c>
      <c r="W42" s="12" t="s">
        <v>167</v>
      </c>
      <c r="X42" s="12" t="s">
        <v>154</v>
      </c>
      <c r="Y42" s="12" t="str">
        <f t="shared" si="1"/>
        <v>直管蛍光ランプFLR40形 3灯用</v>
      </c>
      <c r="Z42" s="12">
        <v>119</v>
      </c>
    </row>
    <row r="43" spans="11:26">
      <c r="K43" s="18" t="s">
        <v>179</v>
      </c>
      <c r="L43" s="4"/>
      <c r="M43" s="21" t="s">
        <v>180</v>
      </c>
      <c r="N43" s="4"/>
      <c r="V43" s="12" t="s">
        <v>4</v>
      </c>
      <c r="W43" s="12" t="s">
        <v>170</v>
      </c>
      <c r="X43" s="12" t="s">
        <v>154</v>
      </c>
      <c r="Y43" s="12" t="str">
        <f t="shared" si="1"/>
        <v>直管蛍光ランプFLR40形 4灯用</v>
      </c>
      <c r="Z43" s="12">
        <v>156</v>
      </c>
    </row>
    <row r="44" spans="11:26">
      <c r="K44" s="21" t="s">
        <v>181</v>
      </c>
      <c r="L44" s="4"/>
      <c r="M44" s="24" t="s">
        <v>182</v>
      </c>
      <c r="N44" s="4"/>
      <c r="V44" s="12" t="s">
        <v>4</v>
      </c>
      <c r="W44" s="12" t="s">
        <v>173</v>
      </c>
      <c r="X44" s="12" t="s">
        <v>154</v>
      </c>
      <c r="Y44" s="12" t="str">
        <f t="shared" si="1"/>
        <v>直管蛍光ランプFLR40形 5灯用</v>
      </c>
      <c r="Z44" s="12">
        <v>197</v>
      </c>
    </row>
    <row r="45" spans="11:26">
      <c r="K45" s="19" t="s">
        <v>183</v>
      </c>
      <c r="L45" s="4"/>
      <c r="M45" s="4"/>
      <c r="N45" s="4"/>
      <c r="V45" s="12" t="s">
        <v>4</v>
      </c>
      <c r="W45" s="12" t="s">
        <v>176</v>
      </c>
      <c r="X45" s="12" t="s">
        <v>154</v>
      </c>
      <c r="Y45" s="12" t="str">
        <f t="shared" si="1"/>
        <v>直管蛍光ランプFLR40形 6灯用</v>
      </c>
      <c r="Z45" s="12">
        <v>234</v>
      </c>
    </row>
    <row r="46" spans="11:26">
      <c r="K46" s="18" t="s">
        <v>179</v>
      </c>
      <c r="L46" s="4"/>
      <c r="M46" s="4"/>
      <c r="N46" s="4"/>
      <c r="V46" s="12" t="s">
        <v>4</v>
      </c>
      <c r="W46" s="12" t="s">
        <v>179</v>
      </c>
      <c r="X46" s="12" t="s">
        <v>154</v>
      </c>
      <c r="Y46" s="12" t="str">
        <f t="shared" si="1"/>
        <v>直管蛍光ランプFLR110形 1灯用</v>
      </c>
      <c r="Z46" s="12">
        <v>108</v>
      </c>
    </row>
    <row r="47" spans="11:26">
      <c r="K47" s="21" t="s">
        <v>181</v>
      </c>
      <c r="L47" s="4"/>
      <c r="M47" s="4"/>
      <c r="N47" s="4"/>
      <c r="V47" s="12" t="s">
        <v>4</v>
      </c>
      <c r="W47" s="12" t="s">
        <v>181</v>
      </c>
      <c r="X47" s="12" t="s">
        <v>154</v>
      </c>
      <c r="Y47" s="12" t="str">
        <f t="shared" si="1"/>
        <v>直管蛍光ランプFLR110形 2灯用</v>
      </c>
      <c r="Z47" s="12">
        <v>208</v>
      </c>
    </row>
    <row r="48" spans="11:26">
      <c r="K48" s="19" t="s">
        <v>183</v>
      </c>
      <c r="L48" s="4"/>
      <c r="M48" s="4"/>
      <c r="N48" s="4"/>
      <c r="V48" s="12" t="s">
        <v>4</v>
      </c>
      <c r="W48" s="12" t="s">
        <v>183</v>
      </c>
      <c r="X48" s="12" t="s">
        <v>154</v>
      </c>
      <c r="Y48" s="12" t="str">
        <f t="shared" si="1"/>
        <v>直管蛍光ランプFLR110形 3灯用</v>
      </c>
      <c r="Z48" s="12">
        <v>316</v>
      </c>
    </row>
    <row r="49" spans="12:26">
      <c r="L49" s="4"/>
      <c r="M49" s="4"/>
      <c r="N49" s="4"/>
      <c r="V49" s="12" t="s">
        <v>4</v>
      </c>
      <c r="W49" s="12" t="s">
        <v>179</v>
      </c>
      <c r="X49" s="12" t="s">
        <v>184</v>
      </c>
      <c r="Y49" s="12" t="str">
        <f t="shared" si="1"/>
        <v>直管蛍光ランプFLR110形 1灯用</v>
      </c>
      <c r="Z49" s="12">
        <v>94</v>
      </c>
    </row>
    <row r="50" spans="12:26">
      <c r="L50" s="4"/>
      <c r="M50" s="4"/>
      <c r="N50" s="4"/>
      <c r="V50" s="12" t="s">
        <v>4</v>
      </c>
      <c r="W50" s="12" t="s">
        <v>181</v>
      </c>
      <c r="X50" s="12" t="s">
        <v>184</v>
      </c>
      <c r="Y50" s="12" t="str">
        <f t="shared" si="1"/>
        <v>直管蛍光ランプFLR110形 2灯用</v>
      </c>
      <c r="Z50" s="12">
        <v>187</v>
      </c>
    </row>
    <row r="51" spans="12:26">
      <c r="L51" s="4"/>
      <c r="M51" s="4"/>
      <c r="N51" s="4"/>
      <c r="V51" s="12" t="s">
        <v>4</v>
      </c>
      <c r="W51" s="12" t="s">
        <v>183</v>
      </c>
      <c r="X51" s="12" t="s">
        <v>184</v>
      </c>
      <c r="Y51" s="12" t="str">
        <f t="shared" si="1"/>
        <v>直管蛍光ランプFLR110形 3灯用</v>
      </c>
      <c r="Z51" s="12">
        <v>281</v>
      </c>
    </row>
    <row r="52" spans="12:26">
      <c r="L52" s="4"/>
      <c r="M52" s="4"/>
      <c r="N52" s="4"/>
      <c r="V52" s="12" t="s">
        <v>20</v>
      </c>
      <c r="W52" s="12" t="s">
        <v>34</v>
      </c>
      <c r="X52" s="12"/>
      <c r="Y52" s="12" t="str">
        <f t="shared" si="1"/>
        <v>円形蛍光ランプFCL20形　1灯用</v>
      </c>
      <c r="Z52" s="12">
        <v>22</v>
      </c>
    </row>
    <row r="53" spans="12:26">
      <c r="L53" s="4"/>
      <c r="M53" s="4"/>
      <c r="N53" s="4"/>
      <c r="V53" s="12" t="s">
        <v>20</v>
      </c>
      <c r="W53" s="12" t="s">
        <v>44</v>
      </c>
      <c r="X53" s="12"/>
      <c r="Y53" s="12" t="str">
        <f t="shared" si="1"/>
        <v>円形蛍光ランプFCL30形　1灯用</v>
      </c>
      <c r="Z53" s="12">
        <v>31</v>
      </c>
    </row>
    <row r="54" spans="12:26">
      <c r="L54" s="4"/>
      <c r="M54" s="4"/>
      <c r="N54" s="4"/>
      <c r="V54" s="12" t="s">
        <v>20</v>
      </c>
      <c r="W54" s="12" t="s">
        <v>56</v>
      </c>
      <c r="X54" s="12"/>
      <c r="Y54" s="12" t="str">
        <f t="shared" si="1"/>
        <v>円形蛍光ランプFCL32形　1灯用</v>
      </c>
      <c r="Z54" s="12">
        <v>36</v>
      </c>
    </row>
    <row r="55" spans="12:26">
      <c r="L55" s="4"/>
      <c r="M55" s="4"/>
      <c r="N55" s="4"/>
      <c r="V55" s="12" t="s">
        <v>20</v>
      </c>
      <c r="W55" s="12" t="s">
        <v>65</v>
      </c>
      <c r="X55" s="12"/>
      <c r="Y55" s="12" t="str">
        <f t="shared" si="1"/>
        <v>円形蛍光ランプFCL40形　1灯用</v>
      </c>
      <c r="Z55" s="12">
        <v>47</v>
      </c>
    </row>
    <row r="56" spans="12:26">
      <c r="L56" s="4"/>
      <c r="M56" s="4"/>
      <c r="N56" s="4"/>
      <c r="V56" s="12" t="s">
        <v>21</v>
      </c>
      <c r="W56" s="12" t="s">
        <v>35</v>
      </c>
      <c r="X56" s="12"/>
      <c r="Y56" s="12" t="str">
        <f t="shared" si="1"/>
        <v>コンパクト蛍光ランプFDL13形　1灯用</v>
      </c>
      <c r="Z56" s="12">
        <v>15</v>
      </c>
    </row>
    <row r="57" spans="12:26">
      <c r="L57" s="4"/>
      <c r="M57" s="4"/>
      <c r="N57" s="4"/>
      <c r="V57" s="12" t="s">
        <v>21</v>
      </c>
      <c r="W57" s="12" t="s">
        <v>45</v>
      </c>
      <c r="X57" s="12"/>
      <c r="Y57" s="12" t="str">
        <f t="shared" si="1"/>
        <v>コンパクト蛍光ランプFDL18形　1灯用</v>
      </c>
      <c r="Z57" s="12">
        <v>18</v>
      </c>
    </row>
    <row r="58" spans="12:26">
      <c r="L58" s="4"/>
      <c r="M58" s="4"/>
      <c r="N58" s="4"/>
      <c r="V58" s="12" t="s">
        <v>21</v>
      </c>
      <c r="W58" s="12" t="s">
        <v>57</v>
      </c>
      <c r="X58" s="12"/>
      <c r="Y58" s="12" t="str">
        <f t="shared" si="1"/>
        <v>コンパクト蛍光ランプFDL27形　1灯用</v>
      </c>
      <c r="Z58" s="12">
        <v>25</v>
      </c>
    </row>
    <row r="59" spans="12:26">
      <c r="L59" s="4"/>
      <c r="M59" s="4"/>
      <c r="N59" s="4"/>
      <c r="V59" s="12" t="s">
        <v>21</v>
      </c>
      <c r="W59" s="12" t="s">
        <v>66</v>
      </c>
      <c r="X59" s="12"/>
      <c r="Y59" s="12" t="str">
        <f t="shared" si="1"/>
        <v>コンパクト蛍光ランプFPL13・FML13形　1灯用</v>
      </c>
      <c r="Z59" s="12">
        <v>18</v>
      </c>
    </row>
    <row r="60" spans="12:26">
      <c r="L60" s="4"/>
      <c r="M60" s="4"/>
      <c r="N60" s="4"/>
      <c r="V60" s="12" t="s">
        <v>21</v>
      </c>
      <c r="W60" s="12" t="s">
        <v>72</v>
      </c>
      <c r="X60" s="12"/>
      <c r="Y60" s="12" t="str">
        <f t="shared" si="1"/>
        <v>コンパクト蛍光ランプFPL18・FML18形　1灯用</v>
      </c>
      <c r="Z60" s="12">
        <v>22</v>
      </c>
    </row>
    <row r="61" spans="12:26">
      <c r="L61" s="4"/>
      <c r="M61" s="4"/>
      <c r="N61" s="4"/>
      <c r="V61" s="12" t="s">
        <v>21</v>
      </c>
      <c r="W61" s="12" t="s">
        <v>77</v>
      </c>
      <c r="X61" s="12"/>
      <c r="Y61" s="12" t="str">
        <f t="shared" si="1"/>
        <v>コンパクト蛍光ランプFPL27形・FML27形 1灯用</v>
      </c>
      <c r="Z61" s="12">
        <v>24</v>
      </c>
    </row>
    <row r="62" spans="12:26">
      <c r="L62" s="4"/>
      <c r="M62" s="4"/>
      <c r="N62" s="4"/>
      <c r="V62" s="12" t="s">
        <v>21</v>
      </c>
      <c r="W62" s="12" t="s">
        <v>82</v>
      </c>
      <c r="X62" s="12"/>
      <c r="Y62" s="12" t="str">
        <f t="shared" si="1"/>
        <v>コンパクト蛍光ランプFPL36形・FML36形 1灯用</v>
      </c>
      <c r="Z62" s="12">
        <v>36</v>
      </c>
    </row>
    <row r="63" spans="12:26">
      <c r="L63" s="4"/>
      <c r="M63" s="4"/>
      <c r="N63" s="4"/>
      <c r="V63" s="12" t="s">
        <v>21</v>
      </c>
      <c r="W63" s="12" t="s">
        <v>87</v>
      </c>
      <c r="X63" s="12"/>
      <c r="Y63" s="12" t="str">
        <f t="shared" si="1"/>
        <v>コンパクト蛍光ランプFPL36形・FML36形 2灯用</v>
      </c>
      <c r="Z63" s="12">
        <v>70</v>
      </c>
    </row>
    <row r="64" spans="12:26">
      <c r="L64" s="4"/>
      <c r="M64" s="4"/>
      <c r="N64" s="4"/>
      <c r="V64" s="12" t="s">
        <v>21</v>
      </c>
      <c r="W64" s="12" t="s">
        <v>92</v>
      </c>
      <c r="X64" s="12"/>
      <c r="Y64" s="12" t="str">
        <f t="shared" si="1"/>
        <v>コンパクト蛍光ランプFPL36形 3灯用</v>
      </c>
      <c r="Z64" s="12">
        <v>106</v>
      </c>
    </row>
    <row r="65" spans="12:26">
      <c r="L65" s="4"/>
      <c r="M65" s="4"/>
      <c r="N65" s="4"/>
      <c r="V65" s="12" t="s">
        <v>21</v>
      </c>
      <c r="W65" s="12" t="s">
        <v>95</v>
      </c>
      <c r="X65" s="12"/>
      <c r="Y65" s="12" t="str">
        <f t="shared" si="1"/>
        <v>コンパクト蛍光ランプFPL36形 4灯用</v>
      </c>
      <c r="Z65" s="12">
        <v>140</v>
      </c>
    </row>
    <row r="66" spans="12:26">
      <c r="L66" s="4"/>
      <c r="M66" s="4"/>
      <c r="N66" s="4"/>
      <c r="V66" s="12" t="s">
        <v>21</v>
      </c>
      <c r="W66" s="12" t="s">
        <v>99</v>
      </c>
      <c r="X66" s="12"/>
      <c r="Y66" s="12" t="str">
        <f t="shared" si="1"/>
        <v>コンパクト蛍光ランプFPL55形 3灯用</v>
      </c>
      <c r="Z66" s="12">
        <v>159</v>
      </c>
    </row>
    <row r="67" spans="12:26">
      <c r="L67" s="4"/>
      <c r="M67" s="4"/>
      <c r="N67" s="4"/>
      <c r="V67" s="12" t="s">
        <v>21</v>
      </c>
      <c r="W67" s="12" t="s">
        <v>102</v>
      </c>
      <c r="X67" s="12"/>
      <c r="Y67" s="12" t="str">
        <f t="shared" si="1"/>
        <v>コンパクト蛍光ランプFPL55形 4灯用</v>
      </c>
      <c r="Z67" s="12">
        <v>210</v>
      </c>
    </row>
    <row r="68" spans="12:26">
      <c r="L68" s="4"/>
      <c r="M68" s="4"/>
      <c r="N68" s="4"/>
      <c r="V68" s="12" t="s">
        <v>21</v>
      </c>
      <c r="W68" s="12" t="s">
        <v>105</v>
      </c>
      <c r="X68" s="12"/>
      <c r="Y68" s="12" t="str">
        <f t="shared" si="1"/>
        <v>コンパクト蛍光ランプFHP23形 1灯用</v>
      </c>
      <c r="Z68" s="12">
        <v>26</v>
      </c>
    </row>
    <row r="69" spans="12:26">
      <c r="L69" s="4"/>
      <c r="M69" s="4"/>
      <c r="N69" s="4"/>
      <c r="V69" s="12" t="s">
        <v>21</v>
      </c>
      <c r="W69" s="12" t="s">
        <v>108</v>
      </c>
      <c r="X69" s="12"/>
      <c r="Y69" s="12" t="str">
        <f t="shared" si="1"/>
        <v>コンパクト蛍光ランプFHP23形 2灯用</v>
      </c>
      <c r="Z69" s="12">
        <v>49</v>
      </c>
    </row>
    <row r="70" spans="12:26">
      <c r="L70" s="4"/>
      <c r="M70" s="4"/>
      <c r="N70" s="4"/>
      <c r="V70" s="12" t="s">
        <v>21</v>
      </c>
      <c r="W70" s="12" t="s">
        <v>112</v>
      </c>
      <c r="X70" s="12" t="s">
        <v>185</v>
      </c>
      <c r="Y70" s="12" t="str">
        <f t="shared" si="1"/>
        <v>コンパクト蛍光ランプFHP32形 3灯用</v>
      </c>
      <c r="Z70" s="12">
        <v>93</v>
      </c>
    </row>
    <row r="71" spans="12:26">
      <c r="L71" s="4"/>
      <c r="M71" s="4"/>
      <c r="N71" s="4"/>
      <c r="V71" s="12" t="s">
        <v>21</v>
      </c>
      <c r="W71" s="12" t="s">
        <v>115</v>
      </c>
      <c r="X71" s="12" t="s">
        <v>185</v>
      </c>
      <c r="Y71" s="12" t="str">
        <f t="shared" si="1"/>
        <v>コンパクト蛍光ランプFHP32形 4灯用</v>
      </c>
      <c r="Z71" s="12">
        <v>124</v>
      </c>
    </row>
    <row r="72" spans="12:26">
      <c r="L72" s="4"/>
      <c r="M72" s="4"/>
      <c r="N72" s="4"/>
      <c r="V72" s="12" t="s">
        <v>21</v>
      </c>
      <c r="W72" s="12" t="s">
        <v>112</v>
      </c>
      <c r="X72" s="12" t="s">
        <v>27</v>
      </c>
      <c r="Y72" s="12" t="str">
        <f t="shared" si="1"/>
        <v>コンパクト蛍光ランプFHP32形 3灯用</v>
      </c>
      <c r="Z72" s="12">
        <v>105</v>
      </c>
    </row>
    <row r="73" spans="12:26">
      <c r="L73" s="4"/>
      <c r="M73" s="4"/>
      <c r="N73" s="4"/>
      <c r="V73" s="12" t="s">
        <v>21</v>
      </c>
      <c r="W73" s="12" t="s">
        <v>115</v>
      </c>
      <c r="X73" s="12" t="s">
        <v>27</v>
      </c>
      <c r="Y73" s="12" t="str">
        <f t="shared" si="1"/>
        <v>コンパクト蛍光ランプFHP32形 4灯用</v>
      </c>
      <c r="Z73" s="12">
        <v>138</v>
      </c>
    </row>
    <row r="74" spans="12:26">
      <c r="L74" s="4"/>
      <c r="M74" s="4"/>
      <c r="N74" s="4"/>
      <c r="V74" s="12" t="s">
        <v>21</v>
      </c>
      <c r="W74" s="12" t="s">
        <v>122</v>
      </c>
      <c r="X74" s="12"/>
      <c r="Y74" s="12" t="str">
        <f t="shared" si="1"/>
        <v>コンパクト蛍光ランプFHP45形 3灯用</v>
      </c>
      <c r="Z74" s="12">
        <v>141</v>
      </c>
    </row>
    <row r="75" spans="12:26">
      <c r="L75" s="4"/>
      <c r="M75" s="4"/>
      <c r="N75" s="4"/>
      <c r="V75" s="12" t="s">
        <v>21</v>
      </c>
      <c r="W75" s="12" t="s">
        <v>125</v>
      </c>
      <c r="X75" s="12"/>
      <c r="Y75" s="12" t="str">
        <f t="shared" si="1"/>
        <v>コンパクト蛍光ランプFHP45形 4灯用</v>
      </c>
      <c r="Z75" s="12">
        <v>188</v>
      </c>
    </row>
    <row r="76" spans="12:26">
      <c r="L76" s="4"/>
      <c r="M76" s="4"/>
      <c r="N76" s="4"/>
      <c r="V76" s="12" t="s">
        <v>21</v>
      </c>
      <c r="W76" s="12" t="s">
        <v>128</v>
      </c>
      <c r="X76" s="12"/>
      <c r="Y76" s="12" t="str">
        <f t="shared" si="1"/>
        <v>コンパクト蛍光ランプFHP105形　1灯用</v>
      </c>
      <c r="Z76" s="12">
        <v>92</v>
      </c>
    </row>
    <row r="77" spans="12:26">
      <c r="L77" s="4"/>
      <c r="M77" s="4"/>
      <c r="N77" s="4"/>
      <c r="V77" s="12" t="s">
        <v>21</v>
      </c>
      <c r="W77" s="12" t="s">
        <v>131</v>
      </c>
      <c r="X77" s="12"/>
      <c r="Y77" s="12" t="str">
        <f t="shared" si="1"/>
        <v>コンパクト蛍光ランプFHP105形　2灯用</v>
      </c>
      <c r="Z77" s="12">
        <v>218</v>
      </c>
    </row>
    <row r="78" spans="12:26">
      <c r="L78" s="4"/>
      <c r="M78" s="4"/>
      <c r="N78" s="4"/>
      <c r="V78" s="12" t="s">
        <v>21</v>
      </c>
      <c r="W78" s="12" t="s">
        <v>134</v>
      </c>
      <c r="X78" s="12"/>
      <c r="Y78" s="12" t="str">
        <f t="shared" si="1"/>
        <v>コンパクト蛍光ランプFHT16形</v>
      </c>
      <c r="Z78" s="12">
        <v>19</v>
      </c>
    </row>
    <row r="79" spans="12:26">
      <c r="L79" s="4"/>
      <c r="M79" s="4"/>
      <c r="N79" s="4"/>
      <c r="V79" s="12" t="s">
        <v>21</v>
      </c>
      <c r="W79" s="12" t="s">
        <v>137</v>
      </c>
      <c r="X79" s="12"/>
      <c r="Y79" s="12" t="str">
        <f t="shared" si="1"/>
        <v>コンパクト蛍光ランプFHT24形 1灯用</v>
      </c>
      <c r="Z79" s="12">
        <v>27</v>
      </c>
    </row>
    <row r="80" spans="12:26">
      <c r="L80" s="4"/>
      <c r="M80" s="4"/>
      <c r="N80" s="4"/>
      <c r="V80" s="12" t="s">
        <v>21</v>
      </c>
      <c r="W80" s="12" t="s">
        <v>140</v>
      </c>
      <c r="X80" s="12"/>
      <c r="Y80" s="12" t="str">
        <f t="shared" si="1"/>
        <v>コンパクト蛍光ランプFHT24形 2灯用</v>
      </c>
      <c r="Z80" s="12">
        <v>53</v>
      </c>
    </row>
    <row r="81" spans="12:26">
      <c r="L81" s="4"/>
      <c r="M81" s="4"/>
      <c r="N81" s="4"/>
      <c r="V81" s="12" t="s">
        <v>21</v>
      </c>
      <c r="W81" s="12" t="s">
        <v>143</v>
      </c>
      <c r="X81" s="12"/>
      <c r="Y81" s="12" t="str">
        <f t="shared" ref="Y81:Y144" si="2">V81&amp;W81</f>
        <v>コンパクト蛍光ランプFHT24形 3灯用</v>
      </c>
      <c r="Z81" s="12">
        <v>80</v>
      </c>
    </row>
    <row r="82" spans="12:26">
      <c r="L82" s="4"/>
      <c r="M82" s="4"/>
      <c r="N82" s="4"/>
      <c r="V82" s="12" t="s">
        <v>21</v>
      </c>
      <c r="W82" s="12" t="s">
        <v>146</v>
      </c>
      <c r="X82" s="12"/>
      <c r="Y82" s="12" t="str">
        <f t="shared" si="2"/>
        <v>コンパクト蛍光ランプFHT24形 4灯用</v>
      </c>
      <c r="Z82" s="12">
        <v>106</v>
      </c>
    </row>
    <row r="83" spans="12:26">
      <c r="L83" s="4"/>
      <c r="M83" s="4"/>
      <c r="N83" s="4"/>
      <c r="V83" s="12" t="s">
        <v>21</v>
      </c>
      <c r="W83" s="12" t="s">
        <v>149</v>
      </c>
      <c r="X83" s="12"/>
      <c r="Y83" s="12" t="str">
        <f t="shared" si="2"/>
        <v>コンパクト蛍光ランプFHT32形 1灯用</v>
      </c>
      <c r="Z83" s="12">
        <v>35</v>
      </c>
    </row>
    <row r="84" spans="12:26">
      <c r="L84" s="4"/>
      <c r="M84" s="4"/>
      <c r="N84" s="4"/>
      <c r="V84" s="12" t="s">
        <v>21</v>
      </c>
      <c r="W84" s="12" t="s">
        <v>152</v>
      </c>
      <c r="X84" s="12"/>
      <c r="Y84" s="12" t="str">
        <f t="shared" si="2"/>
        <v>コンパクト蛍光ランプFHT32形 2灯用</v>
      </c>
      <c r="Z84" s="12">
        <v>70</v>
      </c>
    </row>
    <row r="85" spans="12:26">
      <c r="L85" s="4"/>
      <c r="M85" s="4"/>
      <c r="N85" s="4"/>
      <c r="V85" s="12" t="s">
        <v>21</v>
      </c>
      <c r="W85" s="12" t="s">
        <v>156</v>
      </c>
      <c r="X85" s="12"/>
      <c r="Y85" s="12" t="str">
        <f t="shared" si="2"/>
        <v>コンパクト蛍光ランプFHT32形 3灯用</v>
      </c>
      <c r="Z85" s="12">
        <v>105</v>
      </c>
    </row>
    <row r="86" spans="12:26">
      <c r="L86" s="4"/>
      <c r="M86" s="4"/>
      <c r="N86" s="4"/>
      <c r="V86" s="12" t="s">
        <v>21</v>
      </c>
      <c r="W86" s="12" t="s">
        <v>159</v>
      </c>
      <c r="X86" s="12"/>
      <c r="Y86" s="12" t="str">
        <f t="shared" si="2"/>
        <v>コンパクト蛍光ランプFHT32形 4灯用</v>
      </c>
      <c r="Z86" s="12">
        <v>140</v>
      </c>
    </row>
    <row r="87" spans="12:26">
      <c r="L87" s="4"/>
      <c r="M87" s="4"/>
      <c r="N87" s="4"/>
      <c r="V87" s="12" t="s">
        <v>21</v>
      </c>
      <c r="W87" s="12" t="s">
        <v>162</v>
      </c>
      <c r="X87" s="12"/>
      <c r="Y87" s="12" t="str">
        <f t="shared" si="2"/>
        <v>コンパクト蛍光ランプFHT42形 1灯用</v>
      </c>
      <c r="Z87" s="12">
        <v>45</v>
      </c>
    </row>
    <row r="88" spans="12:26">
      <c r="L88" s="4"/>
      <c r="M88" s="4"/>
      <c r="N88" s="4"/>
      <c r="V88" s="12" t="s">
        <v>21</v>
      </c>
      <c r="W88" s="12" t="s">
        <v>165</v>
      </c>
      <c r="X88" s="12"/>
      <c r="Y88" s="12" t="str">
        <f t="shared" si="2"/>
        <v>コンパクト蛍光ランプFHT42形 2灯用</v>
      </c>
      <c r="Z88" s="12">
        <v>90</v>
      </c>
    </row>
    <row r="89" spans="12:26">
      <c r="L89" s="4"/>
      <c r="M89" s="4"/>
      <c r="N89" s="4"/>
      <c r="V89" s="12" t="s">
        <v>21</v>
      </c>
      <c r="W89" s="12" t="s">
        <v>168</v>
      </c>
      <c r="X89" s="12"/>
      <c r="Y89" s="12" t="str">
        <f t="shared" si="2"/>
        <v>コンパクト蛍光ランプFHT42形 3灯用</v>
      </c>
      <c r="Z89" s="12">
        <v>135</v>
      </c>
    </row>
    <row r="90" spans="12:26">
      <c r="L90" s="4"/>
      <c r="M90" s="4"/>
      <c r="N90" s="4"/>
      <c r="V90" s="12" t="s">
        <v>21</v>
      </c>
      <c r="W90" s="12" t="s">
        <v>171</v>
      </c>
      <c r="X90" s="12"/>
      <c r="Y90" s="12" t="str">
        <f t="shared" si="2"/>
        <v>コンパクト蛍光ランプFHT42形 4灯用</v>
      </c>
      <c r="Z90" s="12">
        <v>180</v>
      </c>
    </row>
    <row r="91" spans="12:26">
      <c r="L91" s="4"/>
      <c r="M91" s="4"/>
      <c r="N91" s="4"/>
      <c r="V91" s="12" t="s">
        <v>21</v>
      </c>
      <c r="W91" s="12" t="s">
        <v>174</v>
      </c>
      <c r="X91" s="12"/>
      <c r="Y91" s="12" t="str">
        <f t="shared" si="2"/>
        <v>コンパクト蛍光ランプFHT57形 1灯用</v>
      </c>
      <c r="Z91" s="12">
        <v>65</v>
      </c>
    </row>
    <row r="92" spans="12:26">
      <c r="L92" s="4"/>
      <c r="M92" s="4"/>
      <c r="N92" s="4"/>
      <c r="V92" s="12" t="s">
        <v>21</v>
      </c>
      <c r="W92" s="12" t="s">
        <v>177</v>
      </c>
      <c r="X92" s="12"/>
      <c r="Y92" s="12" t="str">
        <f t="shared" si="2"/>
        <v>コンパクト蛍光ランプFHT57形 2灯用</v>
      </c>
      <c r="Z92" s="12">
        <v>144</v>
      </c>
    </row>
    <row r="93" spans="12:26">
      <c r="L93" s="4"/>
      <c r="M93" s="4"/>
      <c r="N93" s="4"/>
      <c r="V93" s="12" t="s">
        <v>21</v>
      </c>
      <c r="W93" s="12" t="s">
        <v>180</v>
      </c>
      <c r="X93" s="12"/>
      <c r="Y93" s="12" t="str">
        <f t="shared" si="2"/>
        <v>コンパクト蛍光ランプFHT57形 3灯用</v>
      </c>
      <c r="Z93" s="12">
        <v>209</v>
      </c>
    </row>
    <row r="94" spans="12:26">
      <c r="L94" s="4"/>
      <c r="M94" s="4"/>
      <c r="N94" s="4"/>
      <c r="V94" s="12" t="s">
        <v>21</v>
      </c>
      <c r="W94" s="12" t="s">
        <v>182</v>
      </c>
      <c r="X94" s="12"/>
      <c r="Y94" s="12" t="str">
        <f t="shared" si="2"/>
        <v>コンパクト蛍光ランプFHT57形 4灯用</v>
      </c>
      <c r="Z94" s="12">
        <v>288</v>
      </c>
    </row>
    <row r="95" spans="12:26">
      <c r="L95" s="4"/>
      <c r="M95" s="4"/>
      <c r="N95" s="4"/>
      <c r="V95" s="12" t="s">
        <v>186</v>
      </c>
      <c r="W95" s="12" t="s">
        <v>36</v>
      </c>
      <c r="X95" s="12"/>
      <c r="Y95" s="12" t="str">
        <f t="shared" si="2"/>
        <v>HIDランプ高圧水銀ランプ 40形</v>
      </c>
      <c r="Z95" s="12">
        <v>52</v>
      </c>
    </row>
    <row r="96" spans="12:26">
      <c r="L96" s="4"/>
      <c r="M96" s="4"/>
      <c r="N96" s="4"/>
      <c r="V96" s="12" t="s">
        <v>186</v>
      </c>
      <c r="W96" s="12" t="s">
        <v>187</v>
      </c>
      <c r="X96" s="12"/>
      <c r="Y96" s="12" t="str">
        <f t="shared" si="2"/>
        <v>HIDランプ高圧水銀ランプ 80形</v>
      </c>
      <c r="Z96" s="12">
        <v>97</v>
      </c>
    </row>
    <row r="97" spans="12:26">
      <c r="L97" s="4"/>
      <c r="M97" s="4"/>
      <c r="N97" s="4"/>
      <c r="V97" s="12" t="s">
        <v>186</v>
      </c>
      <c r="W97" s="12" t="s">
        <v>58</v>
      </c>
      <c r="X97" s="12"/>
      <c r="Y97" s="12" t="str">
        <f t="shared" si="2"/>
        <v>HIDランプ高圧水銀ランプ 100形</v>
      </c>
      <c r="Z97" s="12">
        <v>115</v>
      </c>
    </row>
    <row r="98" spans="12:26">
      <c r="L98" s="4"/>
      <c r="M98" s="4"/>
      <c r="N98" s="4"/>
      <c r="V98" s="12" t="s">
        <v>186</v>
      </c>
      <c r="W98" s="12" t="s">
        <v>67</v>
      </c>
      <c r="X98" s="12"/>
      <c r="Y98" s="12" t="str">
        <f t="shared" si="2"/>
        <v>HIDランプ高圧水銀ランプ 200形</v>
      </c>
      <c r="Z98" s="12">
        <v>213</v>
      </c>
    </row>
    <row r="99" spans="12:26">
      <c r="L99" s="4"/>
      <c r="M99" s="4"/>
      <c r="N99" s="4"/>
      <c r="V99" s="12" t="s">
        <v>186</v>
      </c>
      <c r="W99" s="12" t="s">
        <v>73</v>
      </c>
      <c r="X99" s="12"/>
      <c r="Y99" s="12" t="str">
        <f t="shared" si="2"/>
        <v>HIDランプ高圧水銀ランプ 250形</v>
      </c>
      <c r="Z99" s="12">
        <v>260</v>
      </c>
    </row>
    <row r="100" spans="12:26">
      <c r="L100" s="4"/>
      <c r="M100" s="4"/>
      <c r="N100" s="4"/>
      <c r="V100" s="12" t="s">
        <v>186</v>
      </c>
      <c r="W100" s="12" t="s">
        <v>78</v>
      </c>
      <c r="X100" s="12"/>
      <c r="Y100" s="12" t="str">
        <f t="shared" si="2"/>
        <v>HIDランプ高圧水銀ランプ 300形</v>
      </c>
      <c r="Z100" s="12">
        <v>310</v>
      </c>
    </row>
    <row r="101" spans="12:26">
      <c r="L101" s="4"/>
      <c r="M101" s="4"/>
      <c r="N101" s="4"/>
      <c r="V101" s="12" t="s">
        <v>186</v>
      </c>
      <c r="W101" s="12" t="s">
        <v>83</v>
      </c>
      <c r="X101" s="12"/>
      <c r="Y101" s="12" t="str">
        <f t="shared" si="2"/>
        <v>HIDランプ高圧水銀ランプ 400形</v>
      </c>
      <c r="Z101" s="12">
        <v>415</v>
      </c>
    </row>
    <row r="102" spans="12:26">
      <c r="L102" s="4"/>
      <c r="M102" s="4"/>
      <c r="N102" s="4"/>
      <c r="V102" s="12" t="s">
        <v>186</v>
      </c>
      <c r="W102" s="12" t="s">
        <v>88</v>
      </c>
      <c r="X102" s="12"/>
      <c r="Y102" s="12" t="str">
        <f t="shared" si="2"/>
        <v>HIDランプ高圧水銀ランプ 700形</v>
      </c>
      <c r="Z102" s="12">
        <v>730</v>
      </c>
    </row>
    <row r="103" spans="12:26">
      <c r="L103" s="4"/>
      <c r="M103" s="4"/>
      <c r="N103" s="4"/>
      <c r="V103" s="12" t="s">
        <v>186</v>
      </c>
      <c r="W103" s="12" t="s">
        <v>93</v>
      </c>
      <c r="X103" s="12"/>
      <c r="Y103" s="12" t="str">
        <f t="shared" si="2"/>
        <v>HIDランプ高圧水銀ランプ 1000形</v>
      </c>
      <c r="Z103" s="12">
        <v>1030</v>
      </c>
    </row>
    <row r="104" spans="12:26">
      <c r="L104" s="4"/>
      <c r="M104" s="4"/>
      <c r="N104" s="4"/>
      <c r="V104" s="12" t="s">
        <v>186</v>
      </c>
      <c r="W104" s="12" t="s">
        <v>96</v>
      </c>
      <c r="X104" s="12"/>
      <c r="Y104" s="12" t="str">
        <f t="shared" si="2"/>
        <v>HIDランプメタルハライドランプ 100形</v>
      </c>
      <c r="Z104" s="12">
        <v>114</v>
      </c>
    </row>
    <row r="105" spans="12:26">
      <c r="L105" s="4"/>
      <c r="M105" s="4"/>
      <c r="N105" s="4"/>
      <c r="V105" s="12" t="s">
        <v>186</v>
      </c>
      <c r="W105" s="12" t="s">
        <v>100</v>
      </c>
      <c r="X105" s="12"/>
      <c r="Y105" s="12" t="str">
        <f t="shared" si="2"/>
        <v>HIDランプメタルハライドランプ 200形</v>
      </c>
      <c r="Z105" s="12">
        <v>215</v>
      </c>
    </row>
    <row r="106" spans="12:26">
      <c r="L106" s="4"/>
      <c r="M106" s="4"/>
      <c r="N106" s="4"/>
      <c r="V106" s="12" t="s">
        <v>186</v>
      </c>
      <c r="W106" s="12" t="s">
        <v>103</v>
      </c>
      <c r="X106" s="12"/>
      <c r="Y106" s="12" t="str">
        <f t="shared" si="2"/>
        <v>HIDランプメタルハライドランプ 250形</v>
      </c>
      <c r="Z106" s="12">
        <v>260</v>
      </c>
    </row>
    <row r="107" spans="12:26">
      <c r="L107" s="4"/>
      <c r="M107" s="4"/>
      <c r="N107" s="4"/>
      <c r="V107" s="12" t="s">
        <v>186</v>
      </c>
      <c r="W107" s="12" t="s">
        <v>106</v>
      </c>
      <c r="X107" s="12"/>
      <c r="Y107" s="12" t="str">
        <f t="shared" si="2"/>
        <v>HIDランプメタルハライドランプ 300形</v>
      </c>
      <c r="Z107" s="12">
        <v>310</v>
      </c>
    </row>
    <row r="108" spans="12:26">
      <c r="L108" s="4"/>
      <c r="M108" s="4"/>
      <c r="N108" s="4"/>
      <c r="V108" s="12" t="s">
        <v>186</v>
      </c>
      <c r="W108" s="12" t="s">
        <v>109</v>
      </c>
      <c r="X108" s="12"/>
      <c r="Y108" s="12" t="str">
        <f t="shared" si="2"/>
        <v>HIDランプメタルハライドランプ 400形</v>
      </c>
      <c r="Z108" s="12">
        <v>415</v>
      </c>
    </row>
    <row r="109" spans="12:26">
      <c r="L109" s="4"/>
      <c r="M109" s="4"/>
      <c r="N109" s="4"/>
      <c r="V109" s="12" t="s">
        <v>186</v>
      </c>
      <c r="W109" s="12" t="s">
        <v>113</v>
      </c>
      <c r="X109" s="12"/>
      <c r="Y109" s="12" t="str">
        <f t="shared" si="2"/>
        <v>HIDランプメタルハライドランプ 700形</v>
      </c>
      <c r="Z109" s="12">
        <v>730</v>
      </c>
    </row>
    <row r="110" spans="12:26">
      <c r="L110" s="4"/>
      <c r="M110" s="4"/>
      <c r="N110" s="4"/>
      <c r="V110" s="12" t="s">
        <v>186</v>
      </c>
      <c r="W110" s="12" t="s">
        <v>116</v>
      </c>
      <c r="X110" s="12"/>
      <c r="Y110" s="12" t="str">
        <f t="shared" si="2"/>
        <v>HIDランプメタルハライドランプ 1000形</v>
      </c>
      <c r="Z110" s="12">
        <v>1030</v>
      </c>
    </row>
    <row r="111" spans="12:26">
      <c r="L111" s="4"/>
      <c r="M111" s="4"/>
      <c r="N111" s="4"/>
      <c r="V111" s="12" t="s">
        <v>186</v>
      </c>
      <c r="W111" s="12" t="s">
        <v>118</v>
      </c>
      <c r="X111" s="12"/>
      <c r="Y111" s="12" t="str">
        <f t="shared" si="2"/>
        <v>HIDランプセラミックメタルハライドランプ 150形</v>
      </c>
      <c r="Z111" s="12">
        <v>165</v>
      </c>
    </row>
    <row r="112" spans="12:26">
      <c r="L112" s="4"/>
      <c r="M112" s="4"/>
      <c r="N112" s="4"/>
      <c r="V112" s="12" t="s">
        <v>186</v>
      </c>
      <c r="W112" s="12" t="s">
        <v>120</v>
      </c>
      <c r="X112" s="12"/>
      <c r="Y112" s="12" t="str">
        <f t="shared" si="2"/>
        <v>HIDランプセラミックメタルハライドランプ 180形</v>
      </c>
      <c r="Z112" s="12">
        <v>205</v>
      </c>
    </row>
    <row r="113" spans="12:26">
      <c r="L113" s="4"/>
      <c r="M113" s="4"/>
      <c r="N113" s="4"/>
      <c r="V113" s="12" t="s">
        <v>186</v>
      </c>
      <c r="W113" s="12" t="s">
        <v>123</v>
      </c>
      <c r="X113" s="12"/>
      <c r="Y113" s="12" t="str">
        <f t="shared" si="2"/>
        <v>HIDランプセラミックメタルハライドランプ 190形</v>
      </c>
      <c r="Z113" s="12">
        <v>210</v>
      </c>
    </row>
    <row r="114" spans="12:26">
      <c r="L114" s="4"/>
      <c r="M114" s="4"/>
      <c r="N114" s="4"/>
      <c r="V114" s="12" t="s">
        <v>186</v>
      </c>
      <c r="W114" s="12" t="s">
        <v>126</v>
      </c>
      <c r="X114" s="12"/>
      <c r="Y114" s="12" t="str">
        <f t="shared" si="2"/>
        <v>HIDランプセラミックメタルハライドランプ 220形</v>
      </c>
      <c r="Z114" s="12">
        <v>240</v>
      </c>
    </row>
    <row r="115" spans="12:26">
      <c r="L115" s="4"/>
      <c r="M115" s="4"/>
      <c r="N115" s="4"/>
      <c r="V115" s="12" t="s">
        <v>186</v>
      </c>
      <c r="W115" s="12" t="s">
        <v>129</v>
      </c>
      <c r="X115" s="12"/>
      <c r="Y115" s="12" t="str">
        <f t="shared" si="2"/>
        <v>HIDランプセラミックメタルハライドランプ 230形</v>
      </c>
      <c r="Z115" s="12">
        <v>250</v>
      </c>
    </row>
    <row r="116" spans="12:26">
      <c r="L116" s="4"/>
      <c r="M116" s="4"/>
      <c r="N116" s="4"/>
      <c r="V116" s="12" t="s">
        <v>186</v>
      </c>
      <c r="W116" s="12" t="s">
        <v>132</v>
      </c>
      <c r="X116" s="12"/>
      <c r="Y116" s="12" t="str">
        <f t="shared" si="2"/>
        <v>HIDランプセラミックメタルハライドランプ 270形</v>
      </c>
      <c r="Z116" s="12">
        <v>292</v>
      </c>
    </row>
    <row r="117" spans="12:26">
      <c r="L117" s="4"/>
      <c r="M117" s="4"/>
      <c r="N117" s="4"/>
      <c r="V117" s="12" t="s">
        <v>186</v>
      </c>
      <c r="W117" s="12" t="s">
        <v>135</v>
      </c>
      <c r="X117" s="12"/>
      <c r="Y117" s="12" t="str">
        <f t="shared" si="2"/>
        <v>HIDランプセラミックメタルハライドランプ 290形</v>
      </c>
      <c r="Z117" s="12">
        <v>307</v>
      </c>
    </row>
    <row r="118" spans="12:26">
      <c r="L118" s="4"/>
      <c r="M118" s="4"/>
      <c r="N118" s="4"/>
      <c r="V118" s="12" t="s">
        <v>186</v>
      </c>
      <c r="W118" s="12" t="s">
        <v>138</v>
      </c>
      <c r="X118" s="12"/>
      <c r="Y118" s="12" t="str">
        <f t="shared" si="2"/>
        <v>HIDランプセラミックメタルハライドランプ 360形</v>
      </c>
      <c r="Z118" s="12">
        <v>390</v>
      </c>
    </row>
    <row r="119" spans="12:26">
      <c r="L119" s="4"/>
      <c r="M119" s="4"/>
      <c r="N119" s="4"/>
      <c r="V119" s="12" t="s">
        <v>186</v>
      </c>
      <c r="W119" s="12" t="s">
        <v>141</v>
      </c>
      <c r="X119" s="12"/>
      <c r="Y119" s="12" t="str">
        <f t="shared" si="2"/>
        <v>HIDランプセラミックメタルハライドランプ　35形</v>
      </c>
      <c r="Z119" s="12">
        <v>46</v>
      </c>
    </row>
    <row r="120" spans="12:26">
      <c r="L120" s="4"/>
      <c r="M120" s="4"/>
      <c r="N120" s="4"/>
      <c r="V120" s="12" t="s">
        <v>186</v>
      </c>
      <c r="W120" s="12" t="s">
        <v>144</v>
      </c>
      <c r="X120" s="12"/>
      <c r="Y120" s="12" t="str">
        <f t="shared" si="2"/>
        <v>HIDランプセラミックメタルハライドランプ　70形</v>
      </c>
      <c r="Z120" s="12">
        <v>86</v>
      </c>
    </row>
    <row r="121" spans="12:26">
      <c r="L121" s="4"/>
      <c r="M121" s="4"/>
      <c r="N121" s="4"/>
      <c r="V121" s="12" t="s">
        <v>186</v>
      </c>
      <c r="W121" s="12" t="s">
        <v>147</v>
      </c>
      <c r="X121" s="12"/>
      <c r="Y121" s="12" t="str">
        <f t="shared" si="2"/>
        <v>HIDランプセラミックメタルハライドランプ　100形</v>
      </c>
      <c r="Z121" s="12">
        <v>110</v>
      </c>
    </row>
    <row r="122" spans="12:26">
      <c r="L122" s="4"/>
      <c r="M122" s="4"/>
      <c r="N122" s="4"/>
      <c r="V122" s="12" t="s">
        <v>186</v>
      </c>
      <c r="W122" s="12" t="s">
        <v>150</v>
      </c>
      <c r="X122" s="12"/>
      <c r="Y122" s="12" t="str">
        <f t="shared" si="2"/>
        <v>HIDランプセラミックメタルハライドランプ　150形</v>
      </c>
      <c r="Z122" s="12">
        <v>169</v>
      </c>
    </row>
    <row r="123" spans="12:26">
      <c r="L123" s="4"/>
      <c r="M123" s="4"/>
      <c r="N123" s="4"/>
      <c r="V123" s="12" t="s">
        <v>186</v>
      </c>
      <c r="W123" s="12" t="s">
        <v>153</v>
      </c>
      <c r="X123" s="12"/>
      <c r="Y123" s="12" t="str">
        <f t="shared" si="2"/>
        <v>HIDランプ高圧ナトリウムランプ 40形</v>
      </c>
      <c r="Z123" s="12">
        <v>52</v>
      </c>
    </row>
    <row r="124" spans="12:26">
      <c r="L124" s="4"/>
      <c r="M124" s="4"/>
      <c r="N124" s="4"/>
      <c r="V124" s="12" t="s">
        <v>186</v>
      </c>
      <c r="W124" s="12" t="s">
        <v>157</v>
      </c>
      <c r="X124" s="12"/>
      <c r="Y124" s="12" t="str">
        <f t="shared" si="2"/>
        <v>HIDランプ高圧ナトリウムランプ 75形</v>
      </c>
      <c r="Z124" s="12">
        <v>94</v>
      </c>
    </row>
    <row r="125" spans="12:26">
      <c r="L125" s="4"/>
      <c r="M125" s="4"/>
      <c r="N125" s="4"/>
      <c r="V125" s="12" t="s">
        <v>186</v>
      </c>
      <c r="W125" s="12" t="s">
        <v>160</v>
      </c>
      <c r="X125" s="12"/>
      <c r="Y125" s="12" t="str">
        <f t="shared" si="2"/>
        <v>HIDランプ高圧ナトリウムランプ 110形</v>
      </c>
      <c r="Z125" s="12">
        <v>125</v>
      </c>
    </row>
    <row r="126" spans="12:26">
      <c r="L126" s="4"/>
      <c r="M126" s="4"/>
      <c r="N126" s="4"/>
      <c r="V126" s="12" t="s">
        <v>186</v>
      </c>
      <c r="W126" s="12" t="s">
        <v>163</v>
      </c>
      <c r="X126" s="12"/>
      <c r="Y126" s="12" t="str">
        <f t="shared" si="2"/>
        <v>HIDランプ高圧ナトリウムランプ 180形</v>
      </c>
      <c r="Z126" s="12">
        <v>198</v>
      </c>
    </row>
    <row r="127" spans="12:26">
      <c r="L127" s="4"/>
      <c r="M127" s="4"/>
      <c r="N127" s="4"/>
      <c r="V127" s="12" t="s">
        <v>186</v>
      </c>
      <c r="W127" s="12" t="s">
        <v>166</v>
      </c>
      <c r="X127" s="12"/>
      <c r="Y127" s="12" t="str">
        <f t="shared" si="2"/>
        <v>HIDランプ高圧ナトリウムランプ 220形</v>
      </c>
      <c r="Z127" s="12">
        <v>238</v>
      </c>
    </row>
    <row r="128" spans="12:26">
      <c r="L128" s="4"/>
      <c r="M128" s="4"/>
      <c r="N128" s="4"/>
      <c r="V128" s="12" t="s">
        <v>186</v>
      </c>
      <c r="W128" s="12" t="s">
        <v>169</v>
      </c>
      <c r="X128" s="12"/>
      <c r="Y128" s="12" t="str">
        <f t="shared" si="2"/>
        <v>HIDランプ高圧ナトリウムランプ 270形</v>
      </c>
      <c r="Z128" s="12">
        <v>288</v>
      </c>
    </row>
    <row r="129" spans="12:26">
      <c r="L129" s="4"/>
      <c r="M129" s="4"/>
      <c r="N129" s="4"/>
      <c r="V129" s="12" t="s">
        <v>186</v>
      </c>
      <c r="W129" s="12" t="s">
        <v>172</v>
      </c>
      <c r="X129" s="12"/>
      <c r="Y129" s="12" t="str">
        <f t="shared" si="2"/>
        <v>HIDランプ高圧ナトリウムランプ 360形</v>
      </c>
      <c r="Z129" s="12">
        <v>384</v>
      </c>
    </row>
    <row r="130" spans="12:26">
      <c r="L130" s="4"/>
      <c r="M130" s="4"/>
      <c r="N130" s="4"/>
      <c r="V130" s="12" t="s">
        <v>186</v>
      </c>
      <c r="W130" s="12" t="s">
        <v>175</v>
      </c>
      <c r="X130" s="12"/>
      <c r="Y130" s="12" t="str">
        <f t="shared" si="2"/>
        <v>HIDランプ高圧ナトリウムランプ 660形</v>
      </c>
      <c r="Z130" s="12">
        <v>700</v>
      </c>
    </row>
    <row r="131" spans="12:26">
      <c r="L131" s="4"/>
      <c r="M131" s="4"/>
      <c r="N131" s="4"/>
      <c r="V131" s="12" t="s">
        <v>186</v>
      </c>
      <c r="W131" s="12" t="s">
        <v>178</v>
      </c>
      <c r="X131" s="12"/>
      <c r="Y131" s="12" t="str">
        <f t="shared" si="2"/>
        <v>HIDランプ高圧ナトリウムランプ 940形</v>
      </c>
      <c r="Z131" s="12">
        <v>990</v>
      </c>
    </row>
    <row r="132" spans="12:26">
      <c r="L132" s="4"/>
      <c r="M132" s="4"/>
      <c r="N132" s="4"/>
      <c r="V132" s="12" t="s">
        <v>23</v>
      </c>
      <c r="W132" s="12" t="s">
        <v>37</v>
      </c>
      <c r="X132" s="12"/>
      <c r="Y132" s="12" t="str">
        <f t="shared" si="2"/>
        <v>電球形蛍光ランプEFA10・EFD10形</v>
      </c>
      <c r="Z132" s="12">
        <v>7</v>
      </c>
    </row>
    <row r="133" spans="12:26">
      <c r="L133" s="4"/>
      <c r="M133" s="4"/>
      <c r="N133" s="4"/>
      <c r="V133" s="12" t="s">
        <v>23</v>
      </c>
      <c r="W133" s="12" t="s">
        <v>47</v>
      </c>
      <c r="X133" s="12"/>
      <c r="Y133" s="12" t="str">
        <f t="shared" si="2"/>
        <v>電球形蛍光ランプEFA15・EFD15形</v>
      </c>
      <c r="Z133" s="12">
        <v>10</v>
      </c>
    </row>
    <row r="134" spans="12:26">
      <c r="L134" s="4"/>
      <c r="M134" s="4"/>
      <c r="N134" s="4"/>
      <c r="V134" s="12" t="s">
        <v>23</v>
      </c>
      <c r="W134" s="12" t="s">
        <v>59</v>
      </c>
      <c r="X134" s="12"/>
      <c r="Y134" s="12" t="str">
        <f t="shared" si="2"/>
        <v>電球形蛍光ランプEFA25・EFD25形</v>
      </c>
      <c r="Z134" s="12">
        <v>20</v>
      </c>
    </row>
    <row r="135" spans="12:26">
      <c r="L135" s="4"/>
      <c r="M135" s="4"/>
      <c r="N135" s="4"/>
      <c r="V135" s="12" t="s">
        <v>24</v>
      </c>
      <c r="W135" s="12" t="s">
        <v>38</v>
      </c>
      <c r="X135" s="12"/>
      <c r="Y135" s="12" t="str">
        <f t="shared" si="2"/>
        <v>クリプトン電球40形</v>
      </c>
      <c r="Z135" s="12">
        <v>36</v>
      </c>
    </row>
    <row r="136" spans="12:26">
      <c r="L136" s="4"/>
      <c r="M136" s="4"/>
      <c r="N136" s="4"/>
      <c r="V136" s="12" t="s">
        <v>24</v>
      </c>
      <c r="W136" s="12" t="s">
        <v>48</v>
      </c>
      <c r="X136" s="12"/>
      <c r="Y136" s="12" t="str">
        <f t="shared" si="2"/>
        <v>クリプトン電球60形</v>
      </c>
      <c r="Z136" s="12">
        <v>54</v>
      </c>
    </row>
    <row r="137" spans="12:26">
      <c r="L137" s="4"/>
      <c r="M137" s="4"/>
      <c r="N137" s="4"/>
      <c r="V137" s="12" t="s">
        <v>24</v>
      </c>
      <c r="W137" s="12" t="s">
        <v>60</v>
      </c>
      <c r="X137" s="12"/>
      <c r="Y137" s="12" t="str">
        <f t="shared" si="2"/>
        <v>クリプトン電球100形</v>
      </c>
      <c r="Z137" s="12">
        <v>90</v>
      </c>
    </row>
    <row r="138" spans="12:26">
      <c r="L138" s="4"/>
      <c r="M138" s="4"/>
      <c r="N138" s="4"/>
      <c r="V138" s="12" t="s">
        <v>25</v>
      </c>
      <c r="W138" s="12" t="s">
        <v>38</v>
      </c>
      <c r="X138" s="12"/>
      <c r="Y138" s="12" t="str">
        <f t="shared" si="2"/>
        <v>白熱電球40形</v>
      </c>
      <c r="Z138" s="12">
        <v>36</v>
      </c>
    </row>
    <row r="139" spans="12:26">
      <c r="L139" s="4"/>
      <c r="M139" s="4"/>
      <c r="N139" s="4"/>
      <c r="V139" s="12" t="s">
        <v>25</v>
      </c>
      <c r="W139" s="12" t="s">
        <v>48</v>
      </c>
      <c r="X139" s="12"/>
      <c r="Y139" s="12" t="str">
        <f t="shared" si="2"/>
        <v>白熱電球60形</v>
      </c>
      <c r="Z139" s="12">
        <v>54</v>
      </c>
    </row>
    <row r="140" spans="12:26">
      <c r="L140" s="4"/>
      <c r="M140" s="4"/>
      <c r="N140" s="4"/>
      <c r="V140" s="12" t="s">
        <v>25</v>
      </c>
      <c r="W140" s="12" t="s">
        <v>60</v>
      </c>
      <c r="X140" s="12"/>
      <c r="Y140" s="12" t="str">
        <f t="shared" si="2"/>
        <v>白熱電球100形</v>
      </c>
      <c r="Z140" s="12">
        <v>90</v>
      </c>
    </row>
    <row r="141" spans="12:26">
      <c r="L141" s="4"/>
      <c r="M141" s="4"/>
      <c r="N141" s="4"/>
      <c r="V141" s="12" t="s">
        <v>26</v>
      </c>
      <c r="W141" s="12" t="s">
        <v>188</v>
      </c>
      <c r="X141" s="12"/>
      <c r="Y141" s="12" t="str">
        <f t="shared" si="2"/>
        <v>ハロゲン電球_JD110V60W</v>
      </c>
      <c r="Z141" s="12">
        <v>55</v>
      </c>
    </row>
    <row r="142" spans="12:26">
      <c r="L142" s="4"/>
      <c r="M142" s="4"/>
      <c r="N142" s="4"/>
      <c r="V142" s="12" t="s">
        <v>26</v>
      </c>
      <c r="W142" s="12" t="s">
        <v>189</v>
      </c>
      <c r="X142" s="12"/>
      <c r="Y142" s="12" t="str">
        <f t="shared" si="2"/>
        <v>ハロゲン電球_JD110V65W</v>
      </c>
      <c r="Z142" s="12">
        <v>65</v>
      </c>
    </row>
    <row r="143" spans="12:26">
      <c r="L143" s="4"/>
      <c r="M143" s="4"/>
      <c r="N143" s="4"/>
      <c r="V143" s="12" t="s">
        <v>26</v>
      </c>
      <c r="W143" s="12" t="s">
        <v>190</v>
      </c>
      <c r="X143" s="12"/>
      <c r="Y143" s="12" t="str">
        <f t="shared" si="2"/>
        <v>ハロゲン電球_JD110V85W</v>
      </c>
      <c r="Z143" s="12">
        <v>85</v>
      </c>
    </row>
    <row r="144" spans="12:26">
      <c r="L144" s="4"/>
      <c r="M144" s="4"/>
      <c r="N144" s="4"/>
      <c r="V144" s="12" t="s">
        <v>26</v>
      </c>
      <c r="W144" s="12" t="s">
        <v>68</v>
      </c>
      <c r="X144" s="12"/>
      <c r="Y144" s="12" t="str">
        <f t="shared" si="2"/>
        <v>ハロゲン電球_JD110V90W</v>
      </c>
      <c r="Z144" s="12">
        <v>90</v>
      </c>
    </row>
    <row r="145" spans="12:26">
      <c r="L145" s="4"/>
      <c r="M145" s="4"/>
      <c r="N145" s="4"/>
      <c r="V145" s="12" t="s">
        <v>26</v>
      </c>
      <c r="W145" s="12" t="s">
        <v>74</v>
      </c>
      <c r="X145" s="12"/>
      <c r="Y145" s="12" t="str">
        <f t="shared" ref="Y145:Y148" si="3">V145&amp;W145</f>
        <v>ハロゲン電球_JD110V130W</v>
      </c>
      <c r="Z145" s="12">
        <v>130</v>
      </c>
    </row>
    <row r="146" spans="12:26">
      <c r="L146" s="4"/>
      <c r="M146" s="4"/>
      <c r="N146" s="4"/>
      <c r="V146" s="12" t="s">
        <v>26</v>
      </c>
      <c r="W146" s="12" t="s">
        <v>191</v>
      </c>
      <c r="X146" s="12"/>
      <c r="Y146" s="12" t="str">
        <f t="shared" si="3"/>
        <v>ハロゲン電球_JD110V200W</v>
      </c>
      <c r="Z146" s="12">
        <v>200</v>
      </c>
    </row>
    <row r="147" spans="12:26">
      <c r="L147" s="4"/>
      <c r="M147" s="4"/>
      <c r="N147" s="4"/>
      <c r="V147" s="12" t="s">
        <v>26</v>
      </c>
      <c r="W147" s="12" t="s">
        <v>192</v>
      </c>
      <c r="X147" s="12"/>
      <c r="Y147" s="12" t="str">
        <f t="shared" si="3"/>
        <v>ハロゲン電球_JD110V250W</v>
      </c>
      <c r="Z147" s="12">
        <v>250</v>
      </c>
    </row>
    <row r="148" spans="12:26">
      <c r="L148" s="4"/>
      <c r="M148" s="4"/>
      <c r="N148" s="4"/>
      <c r="V148" s="12" t="s">
        <v>26</v>
      </c>
      <c r="W148" s="12" t="s">
        <v>89</v>
      </c>
      <c r="X148" s="12"/>
      <c r="Y148" s="12" t="str">
        <f t="shared" si="3"/>
        <v>ハロゲン電球_JD110V500W</v>
      </c>
      <c r="Z148" s="12">
        <v>500</v>
      </c>
    </row>
    <row r="149" spans="12:26">
      <c r="L149" s="4"/>
      <c r="M149" s="4"/>
      <c r="N149" s="4"/>
    </row>
    <row r="150" spans="12:26">
      <c r="L150" s="4"/>
      <c r="M150" s="4"/>
      <c r="N150" s="4"/>
    </row>
    <row r="151" spans="12:26">
      <c r="L151" s="4"/>
      <c r="M151" s="4"/>
      <c r="N151" s="4"/>
    </row>
  </sheetData>
  <phoneticPr fontId="10"/>
  <pageMargins left="0.7" right="0.7" top="0.75" bottom="0.75" header="0.3" footer="0.3"/>
  <pageSetup paperSize="9" scale="3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15</vt:i4>
      </vt:variant>
    </vt:vector>
  </HeadingPairs>
  <TitlesOfParts>
    <vt:vector size="19" baseType="lpstr">
      <vt:lpstr>既存設備</vt:lpstr>
      <vt:lpstr>導入予定設備</vt:lpstr>
      <vt:lpstr>〈炉〉マスタ</vt:lpstr>
      <vt:lpstr>既設器具消費電力テーブル</vt:lpstr>
      <vt:lpstr>HIDランプ</vt:lpstr>
      <vt:lpstr>既存設備!Print_Area</vt:lpstr>
      <vt:lpstr>導入予定設備!Print_Area</vt:lpstr>
      <vt:lpstr>既存設備!Print_Titles</vt:lpstr>
      <vt:lpstr>導入予定設備!Print_Titles</vt:lpstr>
      <vt:lpstr>クリプトン電球</vt:lpstr>
      <vt:lpstr>コンパクト蛍光ランプ</vt:lpstr>
      <vt:lpstr>ハロゲン電球_JD110V</vt:lpstr>
      <vt:lpstr>安定器種類</vt:lpstr>
      <vt:lpstr>円形蛍光ランプ</vt:lpstr>
      <vt:lpstr>使用ランプ</vt:lpstr>
      <vt:lpstr>性能区分</vt:lpstr>
      <vt:lpstr>直管蛍光ランプ</vt:lpstr>
      <vt:lpstr>電球形蛍光ランプ</vt:lpstr>
      <vt:lpstr>白熱電球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2017-05-18T09:40:20Z</dcterms:created>
  <dcterms:modified xsi:type="dcterms:W3CDTF">2018-03-16T06:54:56Z</dcterms:modified>
</cp:coreProperties>
</file>