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defaultThemeVersion="124226"/>
  <xr:revisionPtr revIDLastSave="0" documentId="13_ncr:1_{FC3FC007-7742-4A9E-B5BA-B58E57F26F71}" xr6:coauthVersionLast="47" xr6:coauthVersionMax="47" xr10:uidLastSave="{00000000-0000-0000-0000-000000000000}"/>
  <workbookProtection workbookAlgorithmName="SHA-512" workbookHashValue="JRd3oeimYuaXg9flQo3gq1srS/tGGCbAgxSL7fso7khFHMg/+H8Ae9BloI4GWJlGDm6r2TwgTkBIAcCRgdouIg==" workbookSaltValue="OA7Upz+KFjWa23wBQ0C9hw==" workbookSpinCount="100000" lockStructure="1"/>
  <bookViews>
    <workbookView xWindow="-108" yWindow="-108" windowWidth="23256" windowHeight="12576" tabRatio="659" xr2:uid="{00000000-000D-0000-FFFF-FFFF00000000}"/>
  </bookViews>
  <sheets>
    <sheet name="実績報告書" sheetId="174" r:id="rId1"/>
    <sheet name="明細書【断熱材】_外断" sheetId="162" r:id="rId2"/>
    <sheet name="明細書【窓(カバー工法・外窓交換)】_外断" sheetId="164" r:id="rId3"/>
    <sheet name="明細書【玄関ドア・調湿建材・高効率換気システム】_外断" sheetId="169" r:id="rId4"/>
    <sheet name="明細書【断熱パネル】_外断" sheetId="166" r:id="rId5"/>
    <sheet name="明細書【潜熱蓄熱建材】" sheetId="167" r:id="rId6"/>
    <sheet name="明細書【窓(内窓取付)】_外断" sheetId="168" r:id="rId7"/>
    <sheet name="総括表_外断" sheetId="161" r:id="rId8"/>
    <sheet name="精算払請求書" sheetId="181" r:id="rId9"/>
    <sheet name="製品リスト" sheetId="175" state="hidden" r:id="rId10"/>
  </sheets>
  <definedNames>
    <definedName name="_xlnm.Print_Area" localSheetId="0">実績報告書!$A$1:$CO$70</definedName>
    <definedName name="_xlnm.Print_Area" localSheetId="8">精算払請求書!$A$1:$CO$38</definedName>
    <definedName name="_xlnm.Print_Area" localSheetId="7">総括表_外断!$A$1:$AP$43</definedName>
    <definedName name="_xlnm.Print_Area" localSheetId="3">明細書【玄関ドア・調湿建材・高効率換気システム】_外断!$A$1:$BC$66</definedName>
    <definedName name="_xlnm.Print_Area" localSheetId="5">明細書【潜熱蓄熱建材】!$A$1:$BC$58</definedName>
    <definedName name="_xlnm.Print_Area" localSheetId="2">'明細書【窓(カバー工法・外窓交換)】_外断'!$A$1:$BC$63</definedName>
    <definedName name="_xlnm.Print_Area" localSheetId="6">'明細書【窓(内窓取付)】_外断'!$A$1:$BC$58</definedName>
    <definedName name="_xlnm.Print_Area" localSheetId="4">明細書【断熱パネル】_外断!$A$1:$BC$53</definedName>
    <definedName name="_xlnm.Print_Area" localSheetId="1">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J60" i="181"/>
  <c r="J61" i="181" s="1" a="1"/>
  <c r="J61" i="181" s="1"/>
  <c r="Z48" i="174"/>
  <c r="AN49" i="167" l="1"/>
  <c r="AN38" i="167"/>
  <c r="AN27" i="167"/>
  <c r="AN16" i="167"/>
  <c r="A28" i="181" l="1"/>
  <c r="W25" i="181"/>
  <c r="A61" i="174"/>
  <c r="A51" i="174"/>
  <c r="BK47" i="174"/>
  <c r="AF47" i="174"/>
  <c r="AH18" i="181" l="1"/>
  <c r="L18" i="181"/>
  <c r="L17" i="181" l="1"/>
  <c r="L16" i="181"/>
  <c r="O20" i="181" l="1"/>
  <c r="BE21" i="181"/>
  <c r="AC21" i="181"/>
  <c r="L21" i="181"/>
  <c r="U20" i="181"/>
  <c r="AH19" i="181"/>
  <c r="L19" i="181"/>
  <c r="BK7" i="181" l="1"/>
  <c r="BJ60" i="164" l="1"/>
  <c r="BK60" i="164" s="1"/>
  <c r="BJ59" i="164"/>
  <c r="BK59" i="164" l="1"/>
  <c r="AX56" i="169"/>
  <c r="A1" i="161"/>
  <c r="A1" i="168"/>
  <c r="A1" i="167"/>
  <c r="A1" i="166"/>
  <c r="A1" i="169"/>
  <c r="A1" i="164"/>
  <c r="A1" i="162"/>
  <c r="BJ63" i="164" l="1"/>
  <c r="BK63" i="164" l="1"/>
  <c r="AY17" i="164"/>
  <c r="BK7" i="174" l="1"/>
  <c r="S55" i="168"/>
  <c r="S54" i="168"/>
  <c r="S53" i="168"/>
  <c r="S52" i="168"/>
  <c r="S51" i="168"/>
  <c r="S50" i="168"/>
  <c r="S49" i="168"/>
  <c r="S48" i="168"/>
  <c r="S47" i="168"/>
  <c r="S46" i="168"/>
  <c r="S45" i="168"/>
  <c r="S44" i="168"/>
  <c r="S43" i="168"/>
  <c r="S42" i="168"/>
  <c r="S41" i="168"/>
  <c r="S40" i="168"/>
  <c r="S39" i="168"/>
  <c r="S38" i="168"/>
  <c r="S37" i="168"/>
  <c r="S36" i="168"/>
  <c r="S35" i="168"/>
  <c r="S34" i="168"/>
  <c r="S33" i="168"/>
  <c r="S32" i="168"/>
  <c r="S31" i="168"/>
  <c r="S30" i="168"/>
  <c r="S29" i="168"/>
  <c r="S28" i="168"/>
  <c r="S27" i="168"/>
  <c r="S26" i="168"/>
  <c r="S25" i="168"/>
  <c r="S24" i="168"/>
  <c r="S23" i="168"/>
  <c r="S22" i="168"/>
  <c r="S21" i="168"/>
  <c r="S20" i="168"/>
  <c r="S19" i="168"/>
  <c r="S18" i="168"/>
  <c r="S17" i="168"/>
  <c r="S16" i="168"/>
  <c r="S15" i="168"/>
  <c r="S14" i="168"/>
  <c r="S13" i="168"/>
  <c r="S12" i="168"/>
  <c r="S11" i="168"/>
  <c r="L55" i="168"/>
  <c r="L54" i="168"/>
  <c r="L53" i="168"/>
  <c r="L52" i="168"/>
  <c r="L51" i="168"/>
  <c r="L50" i="168"/>
  <c r="L49" i="168"/>
  <c r="L48" i="168"/>
  <c r="L47" i="168"/>
  <c r="L46" i="168"/>
  <c r="L45" i="168"/>
  <c r="L44" i="168"/>
  <c r="L43" i="168"/>
  <c r="L42" i="168"/>
  <c r="L41" i="168"/>
  <c r="L40" i="168"/>
  <c r="L39" i="168"/>
  <c r="L38" i="168"/>
  <c r="L37" i="168"/>
  <c r="L36" i="168"/>
  <c r="L35" i="168"/>
  <c r="L34" i="168"/>
  <c r="L33" i="168"/>
  <c r="L32" i="168"/>
  <c r="L31" i="168"/>
  <c r="L30" i="168"/>
  <c r="L29" i="168"/>
  <c r="L28" i="168"/>
  <c r="L27" i="168"/>
  <c r="L26" i="168"/>
  <c r="L25" i="168"/>
  <c r="L24" i="168"/>
  <c r="L23" i="168"/>
  <c r="L22" i="168"/>
  <c r="L21" i="168"/>
  <c r="L20" i="168"/>
  <c r="L19" i="168"/>
  <c r="L18" i="168"/>
  <c r="L17" i="168"/>
  <c r="L16" i="168"/>
  <c r="L15" i="168"/>
  <c r="L14" i="168"/>
  <c r="L13" i="168"/>
  <c r="L12" i="168"/>
  <c r="L11" i="168"/>
  <c r="U41" i="169"/>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AX64" i="162" l="1"/>
  <c r="V53" i="167"/>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AS44" i="162" l="1"/>
  <c r="AM56" i="168" l="1"/>
  <c r="AO59" i="164"/>
  <c r="AY58" i="164"/>
  <c r="AY10" i="164"/>
  <c r="AY9" i="164"/>
  <c r="AX24" i="162"/>
  <c r="AS24" i="162"/>
  <c r="AQ12" i="169" l="1"/>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AQ15" i="169" l="1"/>
  <c r="AQ17" i="169" s="1"/>
  <c r="V24" i="161" s="1"/>
  <c r="AY59" i="164"/>
  <c r="AY63" i="164" s="1"/>
  <c r="V23" i="161" l="1"/>
  <c r="AP64" i="169"/>
  <c r="AX63" i="169"/>
  <c r="AX62" i="169"/>
  <c r="AX61" i="169"/>
  <c r="AX60" i="169"/>
  <c r="AX59" i="169"/>
  <c r="AX58" i="169"/>
  <c r="AX57" i="169"/>
  <c r="AX55" i="169"/>
  <c r="AX54" i="169"/>
  <c r="AX53" i="169"/>
  <c r="AX52" i="169"/>
  <c r="AX51" i="169"/>
  <c r="AX50" i="169"/>
  <c r="AX49" i="169"/>
  <c r="AX42" i="169"/>
  <c r="AX44" i="169" s="1"/>
  <c r="V28" i="161" s="1"/>
  <c r="AS42" i="169"/>
  <c r="AX55" i="168"/>
  <c r="AJ55" i="168"/>
  <c r="AP55" i="168" s="1"/>
  <c r="AX54" i="168"/>
  <c r="AJ54" i="168"/>
  <c r="AP54" i="168" s="1"/>
  <c r="AX53" i="168"/>
  <c r="AJ53" i="168"/>
  <c r="AP53" i="168" s="1"/>
  <c r="AX52" i="168"/>
  <c r="AJ52" i="168"/>
  <c r="AP52" i="168" s="1"/>
  <c r="AX51" i="168"/>
  <c r="AJ51" i="168"/>
  <c r="AP51" i="168" s="1"/>
  <c r="AX50" i="168"/>
  <c r="AJ50" i="168"/>
  <c r="AP50" i="168" s="1"/>
  <c r="AX49" i="168"/>
  <c r="AJ49" i="168"/>
  <c r="AP49" i="168" s="1"/>
  <c r="AX48" i="168"/>
  <c r="AJ48" i="168"/>
  <c r="AP48" i="168" s="1"/>
  <c r="AX47" i="168"/>
  <c r="AJ47" i="168"/>
  <c r="AP47" i="168" s="1"/>
  <c r="AX46" i="168"/>
  <c r="AJ46" i="168"/>
  <c r="AP46" i="168" s="1"/>
  <c r="AX45" i="168"/>
  <c r="AJ45" i="168"/>
  <c r="AP45" i="168" s="1"/>
  <c r="AX44" i="168"/>
  <c r="AJ44" i="168"/>
  <c r="AP44" i="168" s="1"/>
  <c r="AX43" i="168"/>
  <c r="AJ43" i="168"/>
  <c r="AP43" i="168" s="1"/>
  <c r="AX42" i="168"/>
  <c r="AJ42" i="168"/>
  <c r="AP42" i="168" s="1"/>
  <c r="AX41" i="168"/>
  <c r="AJ41" i="168"/>
  <c r="AP41" i="168" s="1"/>
  <c r="AX40" i="168"/>
  <c r="AJ40" i="168"/>
  <c r="AP40" i="168" s="1"/>
  <c r="AX39" i="168"/>
  <c r="AJ39" i="168"/>
  <c r="AP39" i="168" s="1"/>
  <c r="AX38" i="168"/>
  <c r="AJ38" i="168"/>
  <c r="AP38" i="168" s="1"/>
  <c r="AX37" i="168"/>
  <c r="AJ37" i="168"/>
  <c r="AP37" i="168" s="1"/>
  <c r="AX36" i="168"/>
  <c r="AJ36" i="168"/>
  <c r="AP36" i="168" s="1"/>
  <c r="AX35" i="168"/>
  <c r="AJ35" i="168"/>
  <c r="AP35" i="168" s="1"/>
  <c r="AX34" i="168"/>
  <c r="AJ34" i="168"/>
  <c r="AP34" i="168" s="1"/>
  <c r="AX33" i="168"/>
  <c r="AJ33" i="168"/>
  <c r="AP33" i="168" s="1"/>
  <c r="AX32" i="168"/>
  <c r="AJ32" i="168"/>
  <c r="AP32" i="168" s="1"/>
  <c r="AX31" i="168"/>
  <c r="AJ31" i="168"/>
  <c r="AP31" i="168" s="1"/>
  <c r="AX30" i="168"/>
  <c r="AJ30" i="168"/>
  <c r="AP30" i="168" s="1"/>
  <c r="AX29" i="168"/>
  <c r="AJ29" i="168"/>
  <c r="AP29" i="168" s="1"/>
  <c r="AX28" i="168"/>
  <c r="AJ28" i="168"/>
  <c r="AP28" i="168" s="1"/>
  <c r="AX27" i="168"/>
  <c r="AJ27" i="168"/>
  <c r="AP27" i="168" s="1"/>
  <c r="AX26" i="168"/>
  <c r="AJ26" i="168"/>
  <c r="AP26" i="168" s="1"/>
  <c r="AX25" i="168"/>
  <c r="AJ25" i="168"/>
  <c r="AP25" i="168" s="1"/>
  <c r="AX24" i="168"/>
  <c r="AJ24" i="168"/>
  <c r="AP24" i="168" s="1"/>
  <c r="AX23" i="168"/>
  <c r="AJ23" i="168"/>
  <c r="AP23" i="168" s="1"/>
  <c r="AX22" i="168"/>
  <c r="AJ22" i="168"/>
  <c r="AP22" i="168" s="1"/>
  <c r="AX21" i="168"/>
  <c r="AJ21" i="168"/>
  <c r="AP21" i="168" s="1"/>
  <c r="AX20" i="168"/>
  <c r="AJ20" i="168"/>
  <c r="AP20" i="168" s="1"/>
  <c r="AX19" i="168"/>
  <c r="AJ19" i="168"/>
  <c r="AP19" i="168" s="1"/>
  <c r="AX18" i="168"/>
  <c r="AJ18" i="168"/>
  <c r="AP18" i="168" s="1"/>
  <c r="AX17" i="168"/>
  <c r="AJ17" i="168"/>
  <c r="AP17" i="168" s="1"/>
  <c r="AX16" i="168"/>
  <c r="AJ16" i="168"/>
  <c r="AP16" i="168" s="1"/>
  <c r="AX15" i="168"/>
  <c r="AJ15" i="168"/>
  <c r="AP15" i="168" s="1"/>
  <c r="AX14" i="168"/>
  <c r="AJ14" i="168"/>
  <c r="AP14" i="168" s="1"/>
  <c r="AX13" i="168"/>
  <c r="AJ13" i="168"/>
  <c r="AP13" i="168" s="1"/>
  <c r="AX12" i="168"/>
  <c r="AJ12" i="168"/>
  <c r="AP12" i="168" s="1"/>
  <c r="AX11" i="168"/>
  <c r="AJ11" i="168"/>
  <c r="AP11" i="168" s="1"/>
  <c r="AW49" i="166"/>
  <c r="AW51" i="166" s="1"/>
  <c r="AQ49" i="166"/>
  <c r="AW34" i="166"/>
  <c r="AW36" i="166" s="1"/>
  <c r="AQ34" i="166"/>
  <c r="AW19" i="166"/>
  <c r="AW21" i="166" s="1"/>
  <c r="AQ19" i="166"/>
  <c r="AL58" i="164"/>
  <c r="AR58" i="164" s="1"/>
  <c r="AL57" i="164"/>
  <c r="AR57" i="164" s="1"/>
  <c r="AL56" i="164"/>
  <c r="AR56" i="164" s="1"/>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P56" i="168" l="1"/>
  <c r="AX56" i="168"/>
  <c r="AX58" i="168" s="1"/>
  <c r="V27" i="161" s="1"/>
  <c r="AX64" i="169"/>
  <c r="AX66" i="169" s="1"/>
  <c r="V29" i="161" s="1"/>
  <c r="AW53" i="166"/>
  <c r="V25" i="161" s="1"/>
  <c r="AX58" i="167"/>
  <c r="V26" i="161" s="1"/>
  <c r="AX68" i="162"/>
  <c r="V22" i="161" s="1"/>
  <c r="AR59" i="164"/>
  <c r="V32" i="161" l="1"/>
  <c r="V33" i="161" l="1"/>
  <c r="V43" i="161"/>
  <c r="T35" i="1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76FE00D2-E803-48EA-9F67-3EFACE2B9CF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32C2DA40-192B-4BBB-AEFB-B8BD2B0CC63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<sst xmlns="http://schemas.openxmlformats.org/spreadsheetml/2006/main" count="3273" uniqueCount="1467">
  <si>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</si>
  <si>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</si>
  <si>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</si>
  <si>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</si>
  <si>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</si>
  <si>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</si>
  <si>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</si>
  <si>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</si>
  <si>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</si>
  <si>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</si>
  <si>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</si>
  <si>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</si>
  <si>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</si>
  <si>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</si>
  <si>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</si>
  <si>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面積（㎡）
(ａ)</t>
    <rPh sb="0" eb="2">
      <t>メンセキ</t>
    </rPh>
    <phoneticPr fontId="5"/>
  </si>
  <si>
    <t>窓サイズ（mm）</t>
    <rPh sb="0" eb="1">
      <t>マド</t>
    </rPh>
    <phoneticPr fontId="5"/>
  </si>
  <si>
    <t>一般社団法人　環境共創イニシアチブ</t>
    <phoneticPr fontId="5"/>
  </si>
  <si>
    <t>住所</t>
    <rPh sb="0" eb="2">
      <t>ジュウショ</t>
    </rPh>
    <phoneticPr fontId="5"/>
  </si>
  <si>
    <t>〒</t>
    <phoneticPr fontId="5"/>
  </si>
  <si>
    <t>電話番号</t>
    <rPh sb="0" eb="2">
      <t>デンワ</t>
    </rPh>
    <rPh sb="2" eb="4">
      <t>バンゴウ</t>
    </rPh>
    <phoneticPr fontId="5"/>
  </si>
  <si>
    <t>E-mail</t>
    <phoneticPr fontId="5"/>
  </si>
  <si>
    <t>ＦＡＸ番号</t>
    <rPh sb="3" eb="5">
      <t>バンゴウ</t>
    </rPh>
    <phoneticPr fontId="5"/>
  </si>
  <si>
    <t>緊急連絡先
（携帯等）</t>
    <rPh sb="0" eb="2">
      <t>キンキュウ</t>
    </rPh>
    <rPh sb="2" eb="5">
      <t>レンラクサキ</t>
    </rPh>
    <rPh sb="7" eb="9">
      <t>ケイタイ</t>
    </rPh>
    <rPh sb="9" eb="10">
      <t>ナド</t>
    </rPh>
    <phoneticPr fontId="5"/>
  </si>
  <si>
    <t>玄関ドア</t>
    <rPh sb="0" eb="2">
      <t>ゲンカン</t>
    </rPh>
    <phoneticPr fontId="5"/>
  </si>
  <si>
    <t>調湿建材</t>
    <rPh sb="0" eb="2">
      <t>チョウシツ</t>
    </rPh>
    <rPh sb="2" eb="4">
      <t>ケンザイ</t>
    </rPh>
    <phoneticPr fontId="5"/>
  </si>
  <si>
    <t>㎡</t>
  </si>
  <si>
    <t>ＳＩＩ登録型番</t>
    <phoneticPr fontId="5"/>
  </si>
  <si>
    <t>無</t>
    <rPh sb="0" eb="1">
      <t>ナシ</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</si>
  <si>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</si>
  <si>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</si>
  <si>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</si>
  <si>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</si>
  <si>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</si>
  <si>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</si>
  <si>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</si>
  <si>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居室名</t>
    <rPh sb="0" eb="2">
      <t>キョシツ</t>
    </rPh>
    <rPh sb="2" eb="3">
      <t>メイ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</si>
  <si>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</si>
  <si>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</si>
  <si>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</si>
  <si>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</si>
  <si>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</si>
  <si>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</si>
  <si>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</si>
  <si>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</si>
  <si>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・居室ごとに明細を作成すること。</t>
    <rPh sb="1" eb="3">
      <t>キョシツ</t>
    </rPh>
    <rPh sb="6" eb="8">
      <t>メイサイ</t>
    </rPh>
    <rPh sb="9" eb="11">
      <t>サクセイ</t>
    </rPh>
    <phoneticPr fontId="5"/>
  </si>
  <si>
    <t>小計</t>
    <rPh sb="0" eb="2">
      <t>ショウケイ</t>
    </rPh>
    <phoneticPr fontId="5"/>
  </si>
  <si>
    <t>天井</t>
    <rPh sb="0" eb="2">
      <t>テンジョウ</t>
    </rPh>
    <phoneticPr fontId="5"/>
  </si>
  <si>
    <t>床</t>
    <rPh sb="0" eb="1">
      <t>ユカ</t>
    </rPh>
    <phoneticPr fontId="5"/>
  </si>
  <si>
    <t>壁</t>
    <rPh sb="0" eb="1">
      <t>カベ</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</si>
  <si>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</si>
  <si>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</si>
  <si>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書類作成日：</t>
    <rPh sb="0" eb="5">
      <t>ショルイサクセイビ</t>
    </rPh>
    <phoneticPr fontId="43"/>
  </si>
  <si>
    <t>(ふりがな)</t>
    <phoneticPr fontId="43"/>
  </si>
  <si>
    <t>会社名</t>
    <rPh sb="0" eb="3">
      <t>カイシャメイ</t>
    </rPh>
    <phoneticPr fontId="43"/>
  </si>
  <si>
    <t>役職名</t>
    <rPh sb="0" eb="3">
      <t>ヤクショクメイ</t>
    </rPh>
    <phoneticPr fontId="43"/>
  </si>
  <si>
    <t>建物名
部屋番号</t>
    <phoneticPr fontId="43"/>
  </si>
  <si>
    <t>令和４年度 
住宅・建築物需給一体型等省エネルギー投資促進事業費補助金
（次世代省エネ建材の実証支援事業）</t>
    <rPh sb="0" eb="2">
      <t>レイワ</t>
    </rPh>
    <rPh sb="3" eb="5">
      <t>ネンド</t>
    </rPh>
    <phoneticPr fontId="43"/>
  </si>
  <si>
    <t>円（税抜)</t>
    <phoneticPr fontId="5"/>
  </si>
  <si>
    <t>代 表 理 事 殿</t>
    <rPh sb="8" eb="9">
      <t>ドノ</t>
    </rPh>
    <phoneticPr fontId="5"/>
  </si>
  <si>
    <t>記</t>
    <rPh sb="0" eb="1">
      <t>キ</t>
    </rPh>
    <phoneticPr fontId="43"/>
  </si>
  <si>
    <t>＜住宅の概要＞</t>
    <rPh sb="1" eb="3">
      <t>ジュウタク</t>
    </rPh>
    <rPh sb="4" eb="6">
      <t>ガイヨウ</t>
    </rPh>
    <phoneticPr fontId="5"/>
  </si>
  <si>
    <t>（小数点第2位まで、3位以下切上げ）</t>
    <rPh sb="1" eb="4">
      <t>ショウスウテン</t>
    </rPh>
    <rPh sb="4" eb="5">
      <t>ダイ</t>
    </rPh>
    <rPh sb="6" eb="7">
      <t>イ</t>
    </rPh>
    <rPh sb="11" eb="12">
      <t>イ</t>
    </rPh>
    <rPh sb="12" eb="14">
      <t>イカ</t>
    </rPh>
    <rPh sb="14" eb="15">
      <t>キ</t>
    </rPh>
    <rPh sb="15" eb="16">
      <t>ア</t>
    </rPh>
    <phoneticPr fontId="5"/>
  </si>
  <si>
    <t>・見積書及び明細書を基に、導入製品ごとの補助対象経費の合計を下表に記入すること。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キニュウ</t>
    </rPh>
    <phoneticPr fontId="5"/>
  </si>
  <si>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5"/>
  </si>
  <si>
    <t>経費項目</t>
    <rPh sb="0" eb="2">
      <t>ケイヒ</t>
    </rPh>
    <rPh sb="2" eb="4">
      <t>コウモク</t>
    </rPh>
    <phoneticPr fontId="5"/>
  </si>
  <si>
    <t>補助対象</t>
    <rPh sb="0" eb="2">
      <t>ホジョ</t>
    </rPh>
    <rPh sb="2" eb="4">
      <t>タイショウ</t>
    </rPh>
    <phoneticPr fontId="5"/>
  </si>
  <si>
    <t>材工費</t>
    <rPh sb="0" eb="2">
      <t>ザイコウ</t>
    </rPh>
    <rPh sb="2" eb="3">
      <t>ヒ</t>
    </rPh>
    <phoneticPr fontId="5"/>
  </si>
  <si>
    <r>
      <t>窓</t>
    </r>
    <r>
      <rPr>
        <sz val="11"/>
        <rFont val="ＭＳ Ｐゴシック"/>
        <family val="3"/>
        <charset val="128"/>
      </rPr>
      <t>（カバー工法窓・外窓）</t>
    </r>
    <rPh sb="0" eb="1">
      <t>マド</t>
    </rPh>
    <rPh sb="5" eb="7">
      <t>コウホウ</t>
    </rPh>
    <rPh sb="7" eb="8">
      <t>マド</t>
    </rPh>
    <rPh sb="9" eb="10">
      <t>ソト</t>
    </rPh>
    <rPh sb="10" eb="11">
      <t>マド</t>
    </rPh>
    <phoneticPr fontId="5"/>
  </si>
  <si>
    <r>
      <t>窓</t>
    </r>
    <r>
      <rPr>
        <sz val="11"/>
        <rFont val="ＭＳ Ｐゴシック"/>
        <family val="3"/>
        <charset val="128"/>
      </rPr>
      <t>（内窓）</t>
    </r>
    <rPh sb="0" eb="1">
      <t>マド</t>
    </rPh>
    <rPh sb="2" eb="3">
      <t>ウチ</t>
    </rPh>
    <rPh sb="3" eb="4">
      <t>マド</t>
    </rPh>
    <phoneticPr fontId="5"/>
  </si>
  <si>
    <t>高効率換気システム</t>
    <rPh sb="0" eb="5">
      <t>コウコウリツカンキ</t>
    </rPh>
    <phoneticPr fontId="5"/>
  </si>
  <si>
    <t>設計費</t>
    <rPh sb="0" eb="2">
      <t>セッケイ</t>
    </rPh>
    <rPh sb="2" eb="3">
      <t>ヒ</t>
    </rPh>
    <phoneticPr fontId="5"/>
  </si>
  <si>
    <t>交付決定後の実測費</t>
    <rPh sb="0" eb="2">
      <t>コウフ</t>
    </rPh>
    <rPh sb="2" eb="4">
      <t>ケッテイ</t>
    </rPh>
    <rPh sb="4" eb="5">
      <t>ゴ</t>
    </rPh>
    <rPh sb="6" eb="8">
      <t>ジッソク</t>
    </rPh>
    <rPh sb="8" eb="9">
      <t>ヒ</t>
    </rPh>
    <phoneticPr fontId="5"/>
  </si>
  <si>
    <t>効果測定費用</t>
    <rPh sb="0" eb="2">
      <t>コウカ</t>
    </rPh>
    <rPh sb="2" eb="4">
      <t>ソクテイ</t>
    </rPh>
    <rPh sb="4" eb="6">
      <t>ヒヨウ</t>
    </rPh>
    <phoneticPr fontId="5"/>
  </si>
  <si>
    <t>見積書の補助対象経費（Ａ）</t>
    <rPh sb="0" eb="3">
      <t>ミツモリショ</t>
    </rPh>
    <rPh sb="4" eb="6">
      <t>ホジョ</t>
    </rPh>
    <rPh sb="6" eb="8">
      <t>タイショウ</t>
    </rPh>
    <rPh sb="8" eb="10">
      <t>ケイヒ</t>
    </rPh>
    <phoneticPr fontId="5"/>
  </si>
  <si>
    <t xml:space="preserve"> 補助率による計算（Ｂ） [（Ａ）／２]</t>
    <rPh sb="1" eb="3">
      <t>ホジョ</t>
    </rPh>
    <rPh sb="3" eb="4">
      <t>リツ</t>
    </rPh>
    <rPh sb="7" eb="9">
      <t>ケイサン</t>
    </rPh>
    <phoneticPr fontId="5"/>
  </si>
  <si>
    <t>＜補助対象外経費＞</t>
    <rPh sb="1" eb="3">
      <t>ホジョ</t>
    </rPh>
    <rPh sb="3" eb="6">
      <t>タイショウガイ</t>
    </rPh>
    <rPh sb="6" eb="8">
      <t>ケイヒ</t>
    </rPh>
    <phoneticPr fontId="5"/>
  </si>
  <si>
    <t>↓小数点第2位まで、3位切捨て</t>
    <rPh sb="1" eb="4">
      <t>ショウスウテン</t>
    </rPh>
    <rPh sb="4" eb="5">
      <t>ダイ</t>
    </rPh>
    <rPh sb="6" eb="7">
      <t>イ</t>
    </rPh>
    <rPh sb="11" eb="12">
      <t>イ</t>
    </rPh>
    <rPh sb="12" eb="14">
      <t>キリス</t>
    </rPh>
    <phoneticPr fontId="5"/>
  </si>
  <si>
    <t>費目</t>
    <rPh sb="0" eb="2">
      <t>ヒモク</t>
    </rPh>
    <phoneticPr fontId="5"/>
  </si>
  <si>
    <t>求積表
番号</t>
    <rPh sb="0" eb="2">
      <t>キュウセキ</t>
    </rPh>
    <rPh sb="2" eb="3">
      <t>ヒョウ</t>
    </rPh>
    <rPh sb="4" eb="6">
      <t>バンゴウ</t>
    </rPh>
    <phoneticPr fontId="5"/>
  </si>
  <si>
    <t>施工面積
（㎡）</t>
    <rPh sb="0" eb="2">
      <t>セコウ</t>
    </rPh>
    <rPh sb="2" eb="4">
      <t>メンセキ</t>
    </rPh>
    <phoneticPr fontId="5"/>
  </si>
  <si>
    <t>材料費</t>
    <rPh sb="0" eb="3">
      <t>ザイリョウヒ</t>
    </rPh>
    <phoneticPr fontId="5"/>
  </si>
  <si>
    <t>施工面積・材料費計</t>
    <rPh sb="0" eb="2">
      <t>セコウ</t>
    </rPh>
    <rPh sb="2" eb="4">
      <t>メンセキ</t>
    </rPh>
    <rPh sb="5" eb="8">
      <t>ザイリョウヒ</t>
    </rPh>
    <rPh sb="8" eb="9">
      <t>ケイ</t>
    </rPh>
    <phoneticPr fontId="5"/>
  </si>
  <si>
    <t>工事費</t>
    <rPh sb="0" eb="2">
      <t>コウジ</t>
    </rPh>
    <rPh sb="2" eb="3">
      <t>ヒ</t>
    </rPh>
    <phoneticPr fontId="5"/>
  </si>
  <si>
    <t>工事費計</t>
    <rPh sb="0" eb="2">
      <t>コウジ</t>
    </rPh>
    <rPh sb="2" eb="3">
      <t>ヒ</t>
    </rPh>
    <rPh sb="3" eb="4">
      <t>ケイ</t>
    </rPh>
    <phoneticPr fontId="5"/>
  </si>
  <si>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5"/>
  </si>
  <si>
    <t>製品名</t>
    <phoneticPr fontId="5"/>
  </si>
  <si>
    <t>数量
(ｂ)</t>
    <rPh sb="0" eb="2">
      <t>スウリョウ</t>
    </rPh>
    <phoneticPr fontId="5"/>
  </si>
  <si>
    <t>単価（円）
（ｃ)</t>
    <rPh sb="0" eb="2">
      <t>タンカ</t>
    </rPh>
    <rPh sb="3" eb="4">
      <t>エン</t>
    </rPh>
    <phoneticPr fontId="5"/>
  </si>
  <si>
    <t>金額(円）［税抜］
(ｂ)×（ｃ)</t>
    <rPh sb="0" eb="2">
      <t>キンガク</t>
    </rPh>
    <rPh sb="3" eb="4">
      <t>エン</t>
    </rPh>
    <phoneticPr fontId="5"/>
  </si>
  <si>
    <t>数量・材料費計</t>
    <rPh sb="0" eb="2">
      <t>スウリョウ</t>
    </rPh>
    <rPh sb="3" eb="5">
      <t>ザイリョウ</t>
    </rPh>
    <rPh sb="5" eb="6">
      <t>ヒ</t>
    </rPh>
    <rPh sb="6" eb="7">
      <t>ケイ</t>
    </rPh>
    <phoneticPr fontId="5"/>
  </si>
  <si>
    <t>玄関ドアの補助対象経費の合計[税抜]</t>
    <rPh sb="0" eb="2">
      <t>ゲンカン</t>
    </rPh>
    <rPh sb="5" eb="7">
      <t>ホジョ</t>
    </rPh>
    <rPh sb="7" eb="9">
      <t>タイショウ</t>
    </rPh>
    <rPh sb="9" eb="11">
      <t>ケイヒ</t>
    </rPh>
    <rPh sb="12" eb="14">
      <t>ゴウケイ</t>
    </rPh>
    <rPh sb="15" eb="17">
      <t>ゼイヌキ</t>
    </rPh>
    <phoneticPr fontId="5"/>
  </si>
  <si>
    <t>窓番号</t>
    <phoneticPr fontId="5"/>
  </si>
  <si>
    <t>窓数
(ｂ)</t>
    <rPh sb="0" eb="1">
      <t>マド</t>
    </rPh>
    <rPh sb="1" eb="2">
      <t>スウ</t>
    </rPh>
    <phoneticPr fontId="5"/>
  </si>
  <si>
    <t>面積計
(ａ)×(ｂ)</t>
    <rPh sb="0" eb="2">
      <t>メンセキ</t>
    </rPh>
    <rPh sb="2" eb="3">
      <t>ケイ</t>
    </rPh>
    <phoneticPr fontId="5"/>
  </si>
  <si>
    <t>材料費</t>
    <phoneticPr fontId="5"/>
  </si>
  <si>
    <t>施工面積・材料費計</t>
    <rPh sb="0" eb="4">
      <t>セコウメンセキ</t>
    </rPh>
    <rPh sb="5" eb="7">
      <t>ザイリョウ</t>
    </rPh>
    <rPh sb="7" eb="8">
      <t>ヒ</t>
    </rPh>
    <rPh sb="8" eb="9">
      <t>ケイ</t>
    </rPh>
    <phoneticPr fontId="5"/>
  </si>
  <si>
    <t>工事費計</t>
    <phoneticPr fontId="5"/>
  </si>
  <si>
    <t>断熱パネルの補助対象経費の合計[税抜]</t>
    <rPh sb="0" eb="2">
      <t>ダンネツ</t>
    </rPh>
    <rPh sb="6" eb="8">
      <t>ホジョ</t>
    </rPh>
    <rPh sb="8" eb="10">
      <t>タイショウ</t>
    </rPh>
    <rPh sb="10" eb="12">
      <t>ケイヒ</t>
    </rPh>
    <rPh sb="13" eb="15">
      <t>ゴウケイ</t>
    </rPh>
    <rPh sb="16" eb="18">
      <t>ゼイヌキ</t>
    </rPh>
    <phoneticPr fontId="5"/>
  </si>
  <si>
    <r>
      <rPr>
        <sz val="18"/>
        <color indexed="10"/>
        <rFont val="ＭＳ Ｐゴシック"/>
        <family val="3"/>
        <charset val="128"/>
      </rPr>
      <t>⇓</t>
    </r>
    <r>
      <rPr>
        <sz val="14"/>
        <color indexed="10"/>
        <rFont val="ＭＳ Ｐゴシック"/>
        <family val="3"/>
        <charset val="128"/>
      </rPr>
      <t>有の場合、延床面積を記入してください。</t>
    </r>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</si>
  <si>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</si>
  <si>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</si>
  <si>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</si>
  <si>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</si>
  <si>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</si>
  <si>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</si>
  <si>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t>厚み
(mm)</t>
    <rPh sb="0" eb="1">
      <t>アツ</t>
    </rPh>
    <phoneticPr fontId="5"/>
  </si>
  <si>
    <t>材料費計</t>
    <rPh sb="0" eb="3">
      <t>ザイリョウヒ</t>
    </rPh>
    <rPh sb="3" eb="4">
      <t>ケイ</t>
    </rPh>
    <phoneticPr fontId="5"/>
  </si>
  <si>
    <t>数量・面積・材料費計</t>
    <phoneticPr fontId="5"/>
  </si>
  <si>
    <t>メーカー名</t>
    <phoneticPr fontId="5"/>
  </si>
  <si>
    <t>施工面積・材料費計</t>
    <rPh sb="0" eb="2">
      <t>セコウ</t>
    </rPh>
    <phoneticPr fontId="5"/>
  </si>
  <si>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5"/>
  </si>
  <si>
    <t>高効率換気システム</t>
    <rPh sb="0" eb="3">
      <t>コウコウリツ</t>
    </rPh>
    <rPh sb="3" eb="5">
      <t>カンキ</t>
    </rPh>
    <phoneticPr fontId="5"/>
  </si>
  <si>
    <t>製品型番</t>
    <rPh sb="0" eb="2">
      <t>セイヒン</t>
    </rPh>
    <rPh sb="2" eb="4">
      <t>カタバン</t>
    </rPh>
    <phoneticPr fontId="5"/>
  </si>
  <si>
    <t>台数
（ａ）</t>
    <rPh sb="0" eb="2">
      <t>ダイスウ</t>
    </rPh>
    <phoneticPr fontId="5"/>
  </si>
  <si>
    <t>単価
（ｂ）</t>
    <rPh sb="0" eb="2">
      <t>タンカ</t>
    </rPh>
    <phoneticPr fontId="5"/>
  </si>
  <si>
    <t>金額(円）［税抜］
(ａ)×（ｂ)</t>
    <phoneticPr fontId="5"/>
  </si>
  <si>
    <t>設備費</t>
    <rPh sb="0" eb="3">
      <t>セツビヒ</t>
    </rPh>
    <phoneticPr fontId="5"/>
  </si>
  <si>
    <t>数量・設備費計</t>
    <rPh sb="0" eb="2">
      <t>スウリョウ</t>
    </rPh>
    <rPh sb="3" eb="5">
      <t>セツビ</t>
    </rPh>
    <phoneticPr fontId="5"/>
  </si>
  <si>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5"/>
  </si>
  <si>
    <t>代表者
住所</t>
    <rPh sb="0" eb="3">
      <t>ダイヒョウシャ</t>
    </rPh>
    <rPh sb="4" eb="6">
      <t>ジュウショ</t>
    </rPh>
    <phoneticPr fontId="5"/>
  </si>
  <si>
    <t>担当者
所属部署</t>
    <rPh sb="0" eb="3">
      <t>タントウシャ</t>
    </rPh>
    <rPh sb="4" eb="6">
      <t>ショゾク</t>
    </rPh>
    <rPh sb="6" eb="8">
      <t>ブショ</t>
    </rPh>
    <phoneticPr fontId="43"/>
  </si>
  <si>
    <t>担当者
住所</t>
    <rPh sb="4" eb="6">
      <t>ジュウショ</t>
    </rPh>
    <phoneticPr fontId="43"/>
  </si>
  <si>
    <t>改修工法</t>
    <rPh sb="0" eb="4">
      <t>カイシュウコウホウ</t>
    </rPh>
    <phoneticPr fontId="43"/>
  </si>
  <si>
    <t>SII連絡事項</t>
    <rPh sb="3" eb="7">
      <t>レンラクジコウ</t>
    </rPh>
    <phoneticPr fontId="5"/>
  </si>
  <si>
    <t>－</t>
    <phoneticPr fontId="43"/>
  </si>
  <si>
    <t>(</t>
    <phoneticPr fontId="43"/>
  </si>
  <si>
    <t>)</t>
    <phoneticPr fontId="43"/>
  </si>
  <si>
    <t>@</t>
    <phoneticPr fontId="43"/>
  </si>
  <si>
    <t>代表者情報</t>
    <rPh sb="0" eb="5">
      <t>ダイヒョウシャジョウホウ</t>
    </rPh>
    <phoneticPr fontId="43"/>
  </si>
  <si>
    <t>代表者
氏名</t>
    <rPh sb="0" eb="3">
      <t>ダイヒョウシャ</t>
    </rPh>
    <rPh sb="4" eb="6">
      <t>シメイ</t>
    </rPh>
    <phoneticPr fontId="43"/>
  </si>
  <si>
    <t>連絡担当者情報</t>
    <rPh sb="0" eb="2">
      <t>レンラク</t>
    </rPh>
    <rPh sb="5" eb="7">
      <t>ジョウホウ</t>
    </rPh>
    <phoneticPr fontId="43"/>
  </si>
  <si>
    <t>担当者
氏名</t>
    <phoneticPr fontId="43"/>
  </si>
  <si>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3"/>
  </si>
  <si>
    <t>ＦＡＸ
番号</t>
    <rPh sb="4" eb="6">
      <t>バンゴウ</t>
    </rPh>
    <phoneticPr fontId="5"/>
  </si>
  <si>
    <t>月</t>
    <phoneticPr fontId="5"/>
  </si>
  <si>
    <t>…自動入力</t>
    <rPh sb="1" eb="3">
      <t>ジドウ</t>
    </rPh>
    <rPh sb="3" eb="5">
      <t>ニュウリョク</t>
    </rPh>
    <phoneticPr fontId="5"/>
  </si>
  <si>
    <t>氏名</t>
    <rPh sb="0" eb="2">
      <t>シメイ</t>
    </rPh>
    <phoneticPr fontId="43"/>
  </si>
  <si>
    <t>窓（カバー工法・外窓交換）の補助対象経費の合計[税抜]</t>
    <rPh sb="0" eb="1">
      <t>マド</t>
    </rPh>
    <rPh sb="5" eb="7">
      <t>コウホウ</t>
    </rPh>
    <rPh sb="8" eb="10">
      <t>ソトマド</t>
    </rPh>
    <rPh sb="10" eb="12">
      <t>コウカン</t>
    </rPh>
    <rPh sb="14" eb="16">
      <t>ホジョ</t>
    </rPh>
    <rPh sb="16" eb="18">
      <t>タイショウ</t>
    </rPh>
    <rPh sb="18" eb="20">
      <t>ケイヒ</t>
    </rPh>
    <rPh sb="21" eb="23">
      <t>ゴウケイ</t>
    </rPh>
    <rPh sb="24" eb="26">
      <t>ゼイヌキ</t>
    </rPh>
    <phoneticPr fontId="5"/>
  </si>
  <si>
    <t>窓（内窓取付）の補助対象経費の合計[税抜]</t>
    <rPh sb="0" eb="1">
      <t>マド</t>
    </rPh>
    <rPh sb="2" eb="4">
      <t>ウチマド</t>
    </rPh>
    <rPh sb="4" eb="6">
      <t>トリツケ</t>
    </rPh>
    <rPh sb="8" eb="10">
      <t>ホジョ</t>
    </rPh>
    <rPh sb="10" eb="12">
      <t>タイショウ</t>
    </rPh>
    <rPh sb="12" eb="14">
      <t>ケイヒ</t>
    </rPh>
    <rPh sb="15" eb="17">
      <t>ゴウケイ</t>
    </rPh>
    <rPh sb="18" eb="20">
      <t>ゼイヌキ</t>
    </rPh>
    <phoneticPr fontId="5"/>
  </si>
  <si>
    <t>…自動入力（リンク含む）</t>
    <rPh sb="1" eb="3">
      <t>ジドウ</t>
    </rPh>
    <rPh sb="3" eb="5">
      <t>ニュウリョク</t>
    </rPh>
    <rPh sb="9" eb="10">
      <t>フク</t>
    </rPh>
    <phoneticPr fontId="5"/>
  </si>
  <si>
    <t>数量・面積・材料費計</t>
    <phoneticPr fontId="43"/>
  </si>
  <si>
    <t>工事費計</t>
    <phoneticPr fontId="43"/>
  </si>
  <si>
    <t>SII登録型番</t>
    <rPh sb="3" eb="7">
      <t>トウロクカタバン</t>
    </rPh>
    <phoneticPr fontId="43"/>
  </si>
  <si>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</si>
  <si>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</si>
  <si>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</si>
  <si>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</si>
  <si>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</si>
  <si>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</si>
  <si>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</si>
  <si>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</si>
  <si>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</si>
  <si>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</si>
  <si>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</si>
  <si>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</si>
  <si>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</si>
  <si>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</si>
  <si>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</si>
  <si>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</si>
  <si>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</si>
  <si>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</si>
  <si>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</si>
  <si>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</si>
  <si>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</si>
  <si>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</si>
  <si>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</si>
  <si>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</si>
  <si>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</si>
  <si>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株式会社LIXIL</t>
  </si>
  <si>
    <t>エコカラットプラス</t>
  </si>
  <si>
    <t>株式会社エーアンドエーマテリアル</t>
  </si>
  <si>
    <t>カラリッチ</t>
  </si>
  <si>
    <t>JC050001</t>
  </si>
  <si>
    <t>ニッコー株式会社</t>
  </si>
  <si>
    <t>多機能内装材　ムッシュ　シリーズ</t>
  </si>
  <si>
    <t>JC070001</t>
  </si>
  <si>
    <t>朝日ウッドテック株式会社</t>
  </si>
  <si>
    <t>クールジャパン　スクエアタイプ</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</si>
  <si>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</si>
  <si>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</si>
  <si>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</si>
  <si>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</si>
  <si>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</si>
  <si>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</si>
  <si>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</si>
  <si>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</si>
  <si>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</si>
  <si>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</si>
  <si>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</si>
  <si>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</si>
  <si>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</si>
  <si>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</si>
  <si>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チヨダウーテ株式会社</t>
  </si>
  <si>
    <t>さわやか押入れボード(9.5mm)</t>
  </si>
  <si>
    <t>JC090002</t>
  </si>
  <si>
    <t>さわやか押入れボード(12.5mm)</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</si>
  <si>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</si>
  <si>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</si>
  <si>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</si>
  <si>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</si>
  <si>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</si>
  <si>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</si>
  <si>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</si>
  <si>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</si>
  <si>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</si>
  <si>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</si>
  <si>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</si>
  <si>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</si>
  <si>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</si>
  <si>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</si>
  <si>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</si>
  <si>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</si>
  <si>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</si>
  <si>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</si>
  <si>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</si>
  <si>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</si>
  <si>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</si>
  <si>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</si>
  <si>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</si>
  <si>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</si>
  <si>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</si>
  <si>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</si>
  <si>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</si>
  <si>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</si>
  <si>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</si>
  <si>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</si>
  <si>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</si>
  <si>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</si>
  <si>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</si>
  <si>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</si>
  <si>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</si>
  <si>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</si>
  <si>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</si>
  <si>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</si>
  <si>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</si>
  <si>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</si>
  <si>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</si>
  <si>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</si>
  <si>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</si>
  <si>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</si>
  <si>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</si>
  <si>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</si>
  <si>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</si>
  <si>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</si>
  <si>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</si>
  <si>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</si>
  <si>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</si>
  <si>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</si>
  <si>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</si>
  <si>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</si>
  <si>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</si>
  <si>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</si>
  <si>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</si>
  <si>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</si>
  <si>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</si>
  <si>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</si>
  <si>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</si>
  <si>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</si>
  <si>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</si>
  <si>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</si>
  <si>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</si>
  <si>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</si>
  <si>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</si>
  <si>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</si>
  <si>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</si>
  <si>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</si>
  <si>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</si>
  <si>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</si>
  <si>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</si>
  <si>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</si>
  <si>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</si>
  <si>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</si>
  <si>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</si>
  <si>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</si>
  <si>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</si>
  <si>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</si>
  <si>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</si>
  <si>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</si>
  <si>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</si>
  <si>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</si>
  <si>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</si>
  <si>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</si>
  <si>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</si>
  <si>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</si>
  <si>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</si>
  <si>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</si>
  <si>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</si>
  <si>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</si>
  <si>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</si>
  <si>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</si>
  <si>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</si>
  <si>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</si>
  <si>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</si>
  <si>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</si>
  <si>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</si>
  <si>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</si>
  <si>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</si>
  <si>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</si>
  <si>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</si>
  <si>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</si>
  <si>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</si>
  <si>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</si>
  <si>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</si>
  <si>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</si>
  <si>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</si>
  <si>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</si>
  <si>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</si>
  <si>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</si>
  <si>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</si>
  <si>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</si>
  <si>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</si>
  <si>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</si>
  <si>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</si>
  <si>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</si>
  <si>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</si>
  <si>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</si>
  <si>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</si>
  <si>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</si>
  <si>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</si>
  <si>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</si>
  <si>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</si>
  <si>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</si>
  <si>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</si>
  <si>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</si>
  <si>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</si>
  <si>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</si>
  <si>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</si>
  <si>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</si>
  <si>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</si>
  <si>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</si>
  <si>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</si>
  <si>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</si>
  <si>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</si>
  <si>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</si>
  <si>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</si>
  <si>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</si>
  <si>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</si>
  <si>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</si>
  <si>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</si>
  <si>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</si>
  <si>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</si>
  <si>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</si>
  <si>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</si>
  <si>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</si>
  <si>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</si>
  <si>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</si>
  <si>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</si>
  <si>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</si>
  <si>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</si>
  <si>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</si>
  <si>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</si>
  <si>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</si>
  <si>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</si>
  <si>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</si>
  <si>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</si>
  <si>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</si>
  <si>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</si>
  <si>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</si>
  <si>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</si>
  <si>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</si>
  <si>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</si>
  <si>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</si>
  <si>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</si>
  <si>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</si>
  <si>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</si>
  <si>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</si>
  <si>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</si>
  <si>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</si>
  <si>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</si>
  <si>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</si>
  <si>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</si>
  <si>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</si>
  <si>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</si>
  <si>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</si>
  <si>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</si>
  <si>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</si>
  <si>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</si>
  <si>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</si>
  <si>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</si>
  <si>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</si>
  <si>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</si>
  <si>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</si>
  <si>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</si>
  <si>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</si>
  <si>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</si>
  <si>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</si>
  <si>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</si>
  <si>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</si>
  <si>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</si>
  <si>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</si>
  <si>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</si>
  <si>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</si>
  <si>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</si>
  <si>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</si>
  <si>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</si>
  <si>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</si>
  <si>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</si>
  <si>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</si>
  <si>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</si>
  <si>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</si>
  <si>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</si>
  <si>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</si>
  <si>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</si>
  <si>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</si>
  <si>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</si>
  <si>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</si>
  <si>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</si>
  <si>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</si>
  <si>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</si>
  <si>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</si>
  <si>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</si>
  <si>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</si>
  <si>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</si>
  <si>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</si>
  <si>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</si>
  <si>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</si>
  <si>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</si>
  <si>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</si>
  <si>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</si>
  <si>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</si>
  <si>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</si>
  <si>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</si>
  <si>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</si>
  <si>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</si>
  <si>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</si>
  <si>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</si>
  <si>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</si>
  <si>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</si>
  <si>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</si>
  <si>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</si>
  <si>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</si>
  <si>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</si>
  <si>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</si>
  <si>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</si>
  <si>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</si>
  <si>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</si>
  <si>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</si>
  <si>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</si>
  <si>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</si>
  <si>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</si>
  <si>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JT041005</t>
  </si>
  <si>
    <t>PCM-G20-3</t>
  </si>
  <si>
    <t>JT041006</t>
  </si>
  <si>
    <t>PCM-G20-5</t>
  </si>
  <si>
    <t>JT041007</t>
  </si>
  <si>
    <t>PCM-G20-12</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</si>
  <si>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</si>
  <si>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</si>
  <si>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</si>
  <si>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</si>
  <si>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</si>
  <si>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</si>
  <si>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</si>
  <si>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</si>
  <si>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</si>
  <si>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</si>
  <si>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</si>
  <si>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</si>
  <si>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</si>
  <si>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</si>
  <si>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</si>
  <si>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</si>
  <si>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</si>
  <si>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</si>
  <si>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</si>
  <si>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</si>
  <si>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</si>
  <si>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</si>
  <si>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</si>
  <si>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</si>
  <si>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</si>
  <si>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</si>
  <si>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</si>
  <si>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</si>
  <si>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</si>
  <si>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</si>
  <si>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</si>
  <si>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JT100001</t>
  </si>
  <si>
    <t>蓄熱パネル 25/20</t>
  </si>
  <si>
    <t>JT100002</t>
  </si>
  <si>
    <t>蓄熱パネル 29/25</t>
  </si>
  <si>
    <t>パッサーモシート SK25</t>
  </si>
  <si>
    <t>内窓取付</t>
  </si>
  <si>
    <t>三協立山株式会社</t>
  </si>
  <si>
    <t>ﾌﾟﾗﾒｲｸE2Low-E</t>
  </si>
  <si>
    <t>ﾌﾟﾗﾒｲｸE2ﾃﾗｽﾄﾞｱLow-E</t>
  </si>
  <si>
    <t>ﾌﾟﾗﾒｲｸE2真空</t>
  </si>
  <si>
    <t>ﾌﾟﾗﾒｲｸLow-E</t>
  </si>
  <si>
    <t>ﾌﾟﾗﾒｲｸELow-E</t>
  </si>
  <si>
    <t>ﾌﾟﾗﾒｲｸE2内窓ブレス付DI窓Low-E</t>
  </si>
  <si>
    <t>インプラス 真空ガラス（一般）</t>
  </si>
  <si>
    <t>インプラス Low-E</t>
  </si>
  <si>
    <t>インプラス Low-E（Ar）</t>
  </si>
  <si>
    <t>インプラス 真空ガラス</t>
  </si>
  <si>
    <t>インプラスウッド 真空ガラス（一般）</t>
  </si>
  <si>
    <t>インプラスウッド Low-E</t>
  </si>
  <si>
    <t>インプラスウッド Low-E（Ar）</t>
  </si>
  <si>
    <t>インプラスウッド 真空ガラス</t>
  </si>
  <si>
    <t>インプラス for Renovation Low-E</t>
  </si>
  <si>
    <t>インプラス for Renovation Low-E(Ar)</t>
  </si>
  <si>
    <t>ＹＫＫ ＡＰ株式会社</t>
  </si>
  <si>
    <t>ﾏﾄﾞﾘﾓ 内窓 ﾌﾟﾗﾏｰﾄﾞU Low-E（Ar）</t>
  </si>
  <si>
    <t>ﾏﾄﾞﾘﾓ 内窓 ﾌﾟﾗﾏｰﾄﾞU Low-E</t>
  </si>
  <si>
    <t>ＡＧＣ株式会社</t>
  </si>
  <si>
    <t>まどまど　std　Low-E</t>
  </si>
  <si>
    <t>まどまど　std　Low-E（Ar）</t>
  </si>
  <si>
    <t>まどまど　plus　Low-E</t>
  </si>
  <si>
    <t>まどまど　plus　Low-E（Ar）</t>
  </si>
  <si>
    <t>大信工業株式会社</t>
  </si>
  <si>
    <t>内窓プラスト　Low-E</t>
  </si>
  <si>
    <t>内窓プラスト　Low-Eアルゴンガス入り</t>
  </si>
  <si>
    <t>内窓プラスト　スペーシア</t>
  </si>
  <si>
    <t>MOKUサッシ　Low-E透明ガラス（遮熱タイプ）</t>
  </si>
  <si>
    <t>MOKUサッシ　Low-E透明ガラス（断熱タイプ）</t>
  </si>
  <si>
    <t>MOKUサッシ　内開きテラス窓　Low-E透明ガラス（遮熱タイプ）</t>
  </si>
  <si>
    <t>MOKUサッシ　内開きテラス窓　Low-E透明ガラス（断熱タイプ）</t>
  </si>
  <si>
    <t>アルメタックス株式会社</t>
  </si>
  <si>
    <t>あるまど（内窓）　内開き</t>
  </si>
  <si>
    <t>あるまど（内窓）引違い</t>
  </si>
  <si>
    <t>株式会社日本の窓</t>
  </si>
  <si>
    <t>MADOBA　内窓</t>
  </si>
  <si>
    <t>MADOBA　内窓（Ar）</t>
  </si>
  <si>
    <t>MADOBA　内窓（Kr）</t>
  </si>
  <si>
    <t>MADOBA　内窓トリプル</t>
  </si>
  <si>
    <t>MADOBA　内窓トリプル（Ar）</t>
  </si>
  <si>
    <t>MADOBA　内窓トリプル（Kr）</t>
  </si>
  <si>
    <t>株式会社栗原</t>
  </si>
  <si>
    <t>Ｋ－ＷＩＮＤＯＷ内窓 Low-E(Ar)</t>
  </si>
  <si>
    <t>Ｋ－ＷＩＮＤＯＷ内窓 トリプル25(Ar)</t>
  </si>
  <si>
    <t>Ｋ－ＷＩＮＤＯＷ内窓 トリプル35(Ar)</t>
  </si>
  <si>
    <t>Ｋ－ＷＩＮＤＯＷ内窓 トリプル44(Ar)</t>
  </si>
  <si>
    <t>GERMAN HOUSE株式会社</t>
  </si>
  <si>
    <t>GERMAN WINDOW FIX</t>
  </si>
  <si>
    <t>GERMAN WINDOW DK</t>
  </si>
  <si>
    <t>GERMAN WINDOW D＋DK</t>
  </si>
  <si>
    <t>×</t>
  </si>
  <si>
    <t>×</t>
    <phoneticPr fontId="43"/>
  </si>
  <si>
    <t>窓数</t>
    <rPh sb="0" eb="2">
      <t>マドスウ</t>
    </rPh>
    <phoneticPr fontId="43"/>
  </si>
  <si>
    <t>工事費</t>
    <rPh sb="0" eb="3">
      <t>コウジヒ</t>
    </rPh>
    <phoneticPr fontId="43"/>
  </si>
  <si>
    <t>No.</t>
    <phoneticPr fontId="43"/>
  </si>
  <si>
    <t>SII連絡事項</t>
    <phoneticPr fontId="43"/>
  </si>
  <si>
    <t>No.</t>
    <phoneticPr fontId="43"/>
  </si>
  <si>
    <t>断熱パネル</t>
    <rPh sb="0" eb="2">
      <t>ダンネツ</t>
    </rPh>
    <phoneticPr fontId="43"/>
  </si>
  <si>
    <t>潜熱蓄熱建材</t>
    <rPh sb="0" eb="6">
      <t>センネツチクネツケンザイ</t>
    </rPh>
    <phoneticPr fontId="43"/>
  </si>
  <si>
    <t>断熱材</t>
    <rPh sb="0" eb="3">
      <t>ダンネツザイ</t>
    </rPh>
    <phoneticPr fontId="43"/>
  </si>
  <si>
    <t>窓・防災ガラス窓</t>
    <rPh sb="0" eb="1">
      <t>マド</t>
    </rPh>
    <rPh sb="2" eb="4">
      <t>ボウサイ</t>
    </rPh>
    <rPh sb="7" eb="8">
      <t>マド</t>
    </rPh>
    <phoneticPr fontId="43"/>
  </si>
  <si>
    <t>玄関ドア</t>
    <rPh sb="0" eb="2">
      <t>ゲンカン</t>
    </rPh>
    <phoneticPr fontId="43"/>
  </si>
  <si>
    <t>調湿建材</t>
    <rPh sb="0" eb="4">
      <t>チョウシツケンザイ</t>
    </rPh>
    <phoneticPr fontId="43"/>
  </si>
  <si>
    <t>熱伝導率</t>
    <rPh sb="0" eb="4">
      <t>ネツデンドウリツ</t>
    </rPh>
    <phoneticPr fontId="43"/>
  </si>
  <si>
    <t>製品区分</t>
    <rPh sb="0" eb="4">
      <t>セイヒンクブン</t>
    </rPh>
    <phoneticPr fontId="43"/>
  </si>
  <si>
    <t>窓</t>
  </si>
  <si>
    <t>防火ﾄﾞｱﾌｧﾉｰﾊﾞ K2</t>
  </si>
  <si>
    <t>防火ﾄﾞｱｱﾊﾟｰﾄﾄﾞｱAXII K2</t>
  </si>
  <si>
    <t>ﾌﾟﾛﾉｰﾊﾞ</t>
  </si>
  <si>
    <t>キューワンボード</t>
  </si>
  <si>
    <t>JD020101S</t>
  </si>
  <si>
    <t>アヴァントス11A型/11B型（イルミネーションガラス仕様除く）</t>
  </si>
  <si>
    <t>JH013621</t>
  </si>
  <si>
    <t>キューワンボードＲＺ</t>
  </si>
  <si>
    <t>JD020102S</t>
  </si>
  <si>
    <t>アヴァントス13A型/13B型（イルミネーションガラス仕様除く）</t>
  </si>
  <si>
    <t>JH013622</t>
  </si>
  <si>
    <t>キューワンボードKISOウチ</t>
  </si>
  <si>
    <t>JD020103S</t>
  </si>
  <si>
    <t>アヴァントス14B型（イルミネーションガラス仕様除く）</t>
  </si>
  <si>
    <t>JH013623</t>
  </si>
  <si>
    <t>キューワンボードKISOソト</t>
  </si>
  <si>
    <t>JD020104S</t>
  </si>
  <si>
    <t>アヴァントス15A型/15B型（イルミネーションガラス仕様除く）</t>
  </si>
  <si>
    <t>JH013624</t>
  </si>
  <si>
    <t>ジーワンボード</t>
  </si>
  <si>
    <t>JD020105S</t>
  </si>
  <si>
    <t>アヴァントス16A型/16B型（イルミネーションガラス仕様除く）</t>
  </si>
  <si>
    <t>JH021111</t>
  </si>
  <si>
    <t>ネオマフォーム</t>
  </si>
  <si>
    <t>JH021112</t>
  </si>
  <si>
    <t>ネオマゼウス</t>
  </si>
  <si>
    <t>JD020107S</t>
  </si>
  <si>
    <t>アヴァントス19A型/19B型（イルミネーションガラス仕様除く）</t>
  </si>
  <si>
    <t>JD020108S</t>
  </si>
  <si>
    <t>アヴァントス51型（イルミネーションガラス仕様除く）</t>
  </si>
  <si>
    <t>JH040021</t>
  </si>
  <si>
    <t>倉敷紡績株式会社</t>
  </si>
  <si>
    <t>クランゼロボード</t>
  </si>
  <si>
    <t>アヴァントス52型（イルミネーションガラス仕様除く）</t>
  </si>
  <si>
    <t>JH051000</t>
  </si>
  <si>
    <t>ミラフォームラムダ</t>
  </si>
  <si>
    <t>JD020110S</t>
  </si>
  <si>
    <t>アヴァントス53型（イルミネーションガラス仕様除く）</t>
  </si>
  <si>
    <t>JH070022</t>
  </si>
  <si>
    <t>スタイロフォームFG</t>
  </si>
  <si>
    <t>JD020111S</t>
  </si>
  <si>
    <t>アヴァントス54型（イルミネーションガラス仕様除く）</t>
  </si>
  <si>
    <t>JH080001</t>
  </si>
  <si>
    <t>フェノバボード</t>
  </si>
  <si>
    <t>JD020112S</t>
  </si>
  <si>
    <t>アヴァントス56型（イルミネーションガラス仕様除く）</t>
  </si>
  <si>
    <t>JH080002</t>
  </si>
  <si>
    <t>フェノバボードJ</t>
  </si>
  <si>
    <t>JD020201A</t>
  </si>
  <si>
    <t>ジエスタ２防火戸ｋ２仕様</t>
  </si>
  <si>
    <t>JH080003</t>
  </si>
  <si>
    <t>フェノバボード遮熱</t>
  </si>
  <si>
    <t>JD020301A</t>
  </si>
  <si>
    <t>リジェーロα防火戸ｋ２仕様</t>
  </si>
  <si>
    <t>JH090001</t>
  </si>
  <si>
    <t>ウレタン断熱パネル</t>
  </si>
  <si>
    <t>JD020401A</t>
  </si>
  <si>
    <t>外部物置ドア防火戸ｋ２仕様</t>
  </si>
  <si>
    <t>JH100001</t>
  </si>
  <si>
    <t>カネライトフォームＦＸ</t>
  </si>
  <si>
    <t>JD020501S</t>
  </si>
  <si>
    <t>リシェント玄関ドア3 高断熱仕様 17N型（子扉ガラス付組合せ、らんま付を除く）</t>
  </si>
  <si>
    <t>JH110001</t>
  </si>
  <si>
    <t>株式会社東北イノアック</t>
  </si>
  <si>
    <t>サーマックスRW-25</t>
  </si>
  <si>
    <t>JD020601A</t>
  </si>
  <si>
    <t>リシェント玄関ドア3 防火戸断熱k2仕様 M17型（子扉ガラス付組合せ、らんま付を除く）</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</si>
  <si>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</si>
  <si>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</si>
  <si>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</si>
  <si>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</si>
  <si>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</si>
  <si>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</si>
  <si>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</si>
  <si>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</si>
  <si>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</si>
  <si>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</si>
  <si>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</si>
  <si>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</si>
  <si>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</si>
  <si>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</si>
  <si>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</si>
  <si>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</si>
  <si>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</si>
  <si>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</si>
  <si>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</si>
  <si>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</si>
  <si>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</si>
  <si>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</si>
  <si>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</si>
  <si>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</si>
  <si>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</si>
  <si>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</si>
  <si>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</si>
  <si>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</si>
  <si>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</si>
  <si>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</si>
  <si>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</si>
  <si>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</si>
  <si>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</si>
  <si>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</si>
  <si>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</si>
  <si>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</si>
  <si>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JH110011</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</si>
  <si>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</si>
  <si>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</si>
  <si>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</si>
  <si>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</si>
  <si>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</si>
  <si>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</si>
  <si>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</si>
  <si>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</si>
  <si>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</si>
  <si>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</si>
  <si>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</si>
  <si>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</si>
  <si>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</si>
  <si>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</si>
  <si>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</si>
  <si>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</si>
  <si>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</si>
  <si>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</si>
  <si>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</si>
  <si>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</si>
  <si>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</si>
  <si>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</si>
  <si>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</si>
  <si>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</si>
  <si>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</si>
  <si>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</si>
  <si>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</si>
  <si>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</si>
  <si>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</si>
  <si>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</si>
  <si>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</si>
  <si>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</si>
  <si>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</si>
  <si>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</si>
  <si>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</si>
  <si>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</si>
  <si>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</si>
  <si>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JD020801A</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</si>
  <si>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</si>
  <si>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</si>
  <si>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</si>
  <si>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</si>
  <si>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</si>
  <si>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</si>
  <si>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</si>
  <si>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</si>
  <si>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</si>
  <si>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</si>
  <si>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</si>
  <si>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</si>
  <si>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</si>
  <si>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</si>
  <si>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</si>
  <si>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</si>
  <si>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JP091032A</t>
  </si>
  <si>
    <t>No.</t>
  </si>
  <si>
    <t>カバー工法</t>
  </si>
  <si>
    <t>ﾘﾌｫｰﾑｽﾏｰｼﾞｭ</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</si>
  <si>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</si>
  <si>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</si>
  <si>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</si>
  <si>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</si>
  <si>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</si>
  <si>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</si>
  <si>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</si>
  <si>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</si>
  <si>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</si>
  <si>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</si>
  <si>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</si>
  <si>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</si>
  <si>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</si>
  <si>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リフレム樹脂窓用＋EW TG Low-E三層（Ar）</t>
  </si>
  <si>
    <t>リフレム樹脂窓用＋EW TG Low-E三層（Kr）</t>
  </si>
  <si>
    <t>リフレム樹脂窓用＋EW TG ダブルLow-E三層（Ar）</t>
  </si>
  <si>
    <t>リフレム樹脂窓用＋EW TG ダブルLow-E三層（Kr）</t>
  </si>
  <si>
    <t>リフレム樹脂窓用＋EW PG Low-E（樹脂スペーサー）</t>
  </si>
  <si>
    <t>リフレム樹脂窓用＋EW PG Low-E（Ar・スペーサー共通）</t>
  </si>
  <si>
    <t>JT110001</t>
  </si>
  <si>
    <t>リフレム樹脂窓用＋EW PG Low-E（アルミスペーサー）</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</si>
  <si>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</si>
  <si>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</si>
  <si>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</si>
  <si>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</si>
  <si>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</si>
  <si>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</si>
  <si>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</si>
  <si>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</si>
  <si>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</si>
  <si>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</si>
  <si>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</si>
  <si>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</si>
  <si>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</si>
  <si>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</si>
  <si>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</si>
  <si>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</si>
  <si>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</si>
  <si>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</si>
  <si>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</si>
  <si>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</si>
  <si>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</si>
  <si>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ﾏﾄﾞﾘﾓ 樹脂窓 Low-E（Ar）</t>
  </si>
  <si>
    <t>カネライトパネルK　ＦＸ-35＋ケイカル板4</t>
  </si>
  <si>
    <t>ﾏﾄﾞﾘﾓ 樹脂窓 Low-E</t>
  </si>
  <si>
    <t>カネライトパネルK　ＦＸ-35＋ケイカル板5</t>
  </si>
  <si>
    <t>ﾏﾄﾞﾘﾓ ﾄﾘﾌﾟﾙ（Ar） 樹脂窓</t>
  </si>
  <si>
    <t>カネライトパネルK　ＦＸ-35＋ケイカル板6</t>
  </si>
  <si>
    <t>ﾏﾄﾞﾘﾓ ﾄﾘﾌﾟﾙ（Ar） 樹脂窓 開き窓ﾃﾗｽ</t>
  </si>
  <si>
    <t>カネライトパネルK　ＦＸ-35＋ケイカル板8</t>
  </si>
  <si>
    <t>ﾏﾄﾞﾘﾓ ﾄﾘﾌﾟﾙ（Ar） 樹脂窓 開き窓ﾃﾗｽ+FIX連窓</t>
  </si>
  <si>
    <t>ﾏﾄﾞﾘﾓ ﾄﾘﾌﾟﾙ（Ar） 樹脂窓 ﾃﾗｽﾄﾞｱ</t>
  </si>
  <si>
    <t>ﾏﾄﾞﾘﾓ ﾄﾘﾌﾟﾙ（Ar） 樹脂窓 ﾃﾗｽﾄﾞｱ+FIX連窓</t>
  </si>
  <si>
    <t>ﾏﾄﾞﾘﾓ北海道 ﾄﾘﾌﾟﾙ（Ar）樹脂窓</t>
  </si>
  <si>
    <t>ﾏﾄﾞﾘﾓ北海道 ﾄﾘﾌﾟﾙ（Ar）樹脂窓 開き窓ﾃﾗｽ</t>
  </si>
  <si>
    <t>ﾏﾄﾞﾘﾓ北海道 ﾄﾘﾌﾟﾙ（Ar）樹脂窓 開き窓ﾃﾗｽ+FIX連窓</t>
  </si>
  <si>
    <t>ﾏﾄﾞﾘﾓ 樹脂窓 （真空ﾄﾘﾌﾟﾙ）</t>
  </si>
  <si>
    <t>マドリモ 樹脂窓 北海道（プラマードＨ）樹脂スペーサー</t>
  </si>
  <si>
    <t>マドリモ 樹脂窓 北海道（プラマードＨ）片開きドア 全面ガラスタイプ 樹脂スペーサー</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</si>
  <si>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</si>
  <si>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</si>
  <si>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</si>
  <si>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</si>
  <si>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</si>
  <si>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</si>
  <si>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</si>
  <si>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</si>
  <si>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</si>
  <si>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</si>
  <si>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</si>
  <si>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</si>
  <si>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</si>
  <si>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</si>
  <si>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</si>
  <si>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</si>
  <si>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</si>
  <si>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</si>
  <si>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</si>
  <si>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</si>
  <si>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</si>
  <si>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</si>
  <si>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</si>
  <si>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ｼｬﾉﾝｳｲﾝﾄﾞIIs Low-E(Ar)</t>
  </si>
  <si>
    <t>ﾄﾘﾌﾟﾙｼｬﾉﾝIIs ダブルLow-E(Ar)</t>
  </si>
  <si>
    <t>ｼｬﾉﾝｳｲﾝﾄﾞUFｼﾘｰｽﾞ【UF-H】 Low-E(Ar)</t>
  </si>
  <si>
    <t>ｼｬﾉﾝｳｲﾝﾄﾞUFｼﾘｰｽﾞ【UF-L】 Low-E(Ar)</t>
  </si>
  <si>
    <t>ｼｬﾉﾝｳｲﾝﾄﾞUFｼﾘｰｽﾞ【UF-H】 ダブルLow-E(Ar)</t>
  </si>
  <si>
    <t>ｼｬﾉﾝｳｲﾝﾄﾞUFｼﾘｰｽﾞ【UF-L】 ダブルLow-E(Ar)</t>
  </si>
  <si>
    <t>ｼｬﾉﾝｳｲﾝﾄﾞTypeEB防火窓 Low-E(Ar)</t>
  </si>
  <si>
    <t>ｼｬﾉﾝｳｲﾝﾄﾞTypeEC防火窓 Low-E(Ar)</t>
  </si>
  <si>
    <t>ｼｬﾉﾝｳｲﾝﾄﾞTypeTG防火窓 ダブルLow-E(Ar)</t>
  </si>
  <si>
    <t>ﾄﾘﾌﾟﾙｼｬﾉﾝIIx ダブルLow-E(Ar)</t>
  </si>
  <si>
    <t>【防災】ｼｬﾉﾝｳｲﾝﾄﾞUFｼﾘｰｽﾞ【UF-H】 Low-E(Ar)</t>
  </si>
  <si>
    <t>【防災】ｼｬﾉﾝｳｲﾝﾄﾞUFｼﾘｰｽﾞ【UF-L】　Low-E(Ar)</t>
  </si>
  <si>
    <t>クレトイシ株式会社</t>
  </si>
  <si>
    <t>【防災】montage</t>
  </si>
  <si>
    <t>【防災】montage　トリプルガラス</t>
  </si>
  <si>
    <t>【防災】montage　防火窓</t>
  </si>
  <si>
    <t>montage　防火窓</t>
  </si>
  <si>
    <t>MADOBA　防火窓</t>
  </si>
  <si>
    <t>MADOBA　防火窓（Ar）</t>
  </si>
  <si>
    <t>MADOBA　防火窓（Kr）</t>
  </si>
  <si>
    <t>MADOBA　ペア</t>
  </si>
  <si>
    <t>MADOBA　ペア（Ar）</t>
  </si>
  <si>
    <t>MADOBA　ペア（Kr）</t>
  </si>
  <si>
    <t>MADOBA　トリプル</t>
  </si>
  <si>
    <t>MADOBA　トリプル（Ar）</t>
  </si>
  <si>
    <t>MADOBA　トリプル（Kr）</t>
  </si>
  <si>
    <t>MADOBA　W-LowE</t>
  </si>
  <si>
    <t>MADOBA　W-LowE（Ar）</t>
  </si>
  <si>
    <t>MADOBA　W-LowE（Kr）</t>
  </si>
  <si>
    <t>【防災】MADOBA　ペア</t>
  </si>
  <si>
    <t>【防災】MADOBA　ペア（Ar）</t>
  </si>
  <si>
    <t>RAKUE Low-E</t>
  </si>
  <si>
    <t>RAKUE Low-E　テラスドア</t>
  </si>
  <si>
    <t>【防災】Ｋ－ＷＩＮＤＯＷ　ＬＯＷ－Ｅ(Ar）</t>
  </si>
  <si>
    <t>【防災】Ｋ－ＷＩＮＤＯＷ　テラスドア　ＬＯＷ－Ｅぺア(Ar）</t>
  </si>
  <si>
    <t>RAKUE トリプル25</t>
  </si>
  <si>
    <t>RAKUE トリプル35</t>
  </si>
  <si>
    <t>RAKUE トリプル41</t>
  </si>
  <si>
    <t>RAKUE トリプル　テラスドア</t>
  </si>
  <si>
    <t>【防災】Ｋ－ＷＩＮＤＯＷ　トリプル(Ar）</t>
  </si>
  <si>
    <t>【防災】Ｋ－ＷＩＮＤＯＷ　テラスドア　トリプル41(Ar）</t>
  </si>
  <si>
    <t>不二サッシ株式会社</t>
  </si>
  <si>
    <t>ＦＳＳＨ　引違い（防火）（特定得意先向け用）</t>
  </si>
  <si>
    <t>ＦＳＳＨ　ＦＩＸ（防火）（特定得意先向け用）</t>
  </si>
  <si>
    <t>【防災】FSSH　引違い（特定得意先向け用）</t>
  </si>
  <si>
    <t>【防災】FSSH　FIX（特定得意先向け用）</t>
  </si>
  <si>
    <t>株式会社日本産業</t>
  </si>
  <si>
    <t>【防災】高性能樹脂サッシ</t>
  </si>
  <si>
    <t>【防災】高性能樹脂サッシ　テラスドア・勝手口ドア</t>
  </si>
  <si>
    <t>【防災】防犯ツインLow-Eトリプル樹脂サッシ</t>
  </si>
  <si>
    <t>【防災】防犯ツインLow-Eトリプル樹脂サッシ　テラスドア・勝手口ドア</t>
  </si>
  <si>
    <t>マーヴィンウィンドーズアンドドアーズ</t>
  </si>
  <si>
    <t>【防災】マーヴィンアルティメットウッド</t>
  </si>
  <si>
    <t>JW011102A</t>
  </si>
  <si>
    <t>JW011201A</t>
  </si>
  <si>
    <t>JW011401A</t>
  </si>
  <si>
    <t>JW011501A</t>
  </si>
  <si>
    <t>JW011503A</t>
  </si>
  <si>
    <t>JW011504A</t>
  </si>
  <si>
    <t>JW011505A</t>
  </si>
  <si>
    <t>JW011506A</t>
  </si>
  <si>
    <t>JW011601A</t>
  </si>
  <si>
    <t>JW021132A</t>
  </si>
  <si>
    <t>JW021133A</t>
  </si>
  <si>
    <t>JW021142A</t>
  </si>
  <si>
    <t>JW021221A</t>
  </si>
  <si>
    <t>JW021222A</t>
  </si>
  <si>
    <t>JW021421A</t>
  </si>
  <si>
    <t>JW022114A</t>
  </si>
  <si>
    <t>JW022122A</t>
  </si>
  <si>
    <t>JW022124S</t>
  </si>
  <si>
    <t>JW022214A</t>
  </si>
  <si>
    <t>JW022221A</t>
  </si>
  <si>
    <t>JW022222A</t>
  </si>
  <si>
    <t>JW022224S</t>
  </si>
  <si>
    <t>JW022321A</t>
  </si>
  <si>
    <t>JW023101A</t>
  </si>
  <si>
    <t>JW024101A</t>
  </si>
  <si>
    <t>JW025101A</t>
  </si>
  <si>
    <t>JW025102A</t>
  </si>
  <si>
    <t>JW026101A</t>
  </si>
  <si>
    <t>JW027101A</t>
  </si>
  <si>
    <t>JW027103S</t>
  </si>
  <si>
    <t>JW027105S</t>
  </si>
  <si>
    <t>JW027106A</t>
  </si>
  <si>
    <t>JW028101A</t>
  </si>
  <si>
    <t>JW031101A</t>
  </si>
  <si>
    <t>JW031102A</t>
  </si>
  <si>
    <t>JW032101A</t>
  </si>
  <si>
    <t>JW032102A</t>
  </si>
  <si>
    <t>JW032105S</t>
  </si>
  <si>
    <t>JW032106S</t>
  </si>
  <si>
    <t>JW032107S</t>
  </si>
  <si>
    <t>JW032108S</t>
  </si>
  <si>
    <t>JW032109S</t>
  </si>
  <si>
    <t>JW032110S</t>
  </si>
  <si>
    <t>JW032111S</t>
  </si>
  <si>
    <t>JW032112S</t>
  </si>
  <si>
    <t>JW032113S</t>
  </si>
  <si>
    <t>JW032114A</t>
  </si>
  <si>
    <t>JW032115A</t>
  </si>
  <si>
    <t>JW032201A</t>
  </si>
  <si>
    <t>JW032202A</t>
  </si>
  <si>
    <t>JW032203A</t>
  </si>
  <si>
    <t>JW032204A</t>
  </si>
  <si>
    <t>JW032205A</t>
  </si>
  <si>
    <t>JW032206A</t>
  </si>
  <si>
    <t>JW032207S</t>
  </si>
  <si>
    <t>JW032208A</t>
  </si>
  <si>
    <t>JW032209A</t>
  </si>
  <si>
    <t>JW032210A</t>
  </si>
  <si>
    <t>JW032211S</t>
  </si>
  <si>
    <t>JW032212A</t>
  </si>
  <si>
    <t>JW032213A</t>
  </si>
  <si>
    <t>JW032214S</t>
  </si>
  <si>
    <t>JW032215A</t>
  </si>
  <si>
    <t>JW032216A</t>
  </si>
  <si>
    <t>JW032301A</t>
  </si>
  <si>
    <t>JW032302A</t>
  </si>
  <si>
    <t>JW032303A</t>
  </si>
  <si>
    <t>JW032401S</t>
  </si>
  <si>
    <t>JW032402S</t>
  </si>
  <si>
    <t>JW040001A</t>
  </si>
  <si>
    <t>JW040102A</t>
  </si>
  <si>
    <t>JW040201A</t>
  </si>
  <si>
    <t>JW040301A</t>
  </si>
  <si>
    <t>JW040402S</t>
  </si>
  <si>
    <t>JW040502S</t>
  </si>
  <si>
    <t>JW040602S</t>
  </si>
  <si>
    <t>JW040701S</t>
  </si>
  <si>
    <t>JW040802S</t>
  </si>
  <si>
    <t>JW040901A</t>
  </si>
  <si>
    <t>JW051101A</t>
  </si>
  <si>
    <t>JW052101A</t>
  </si>
  <si>
    <t>JW052111A</t>
  </si>
  <si>
    <t>JW060602A</t>
  </si>
  <si>
    <t>JW060603A</t>
  </si>
  <si>
    <t>JW080001A</t>
  </si>
  <si>
    <t>JW080002A</t>
  </si>
  <si>
    <t>JW080007A</t>
  </si>
  <si>
    <t>JW080008A</t>
  </si>
  <si>
    <t>JW102000A</t>
  </si>
  <si>
    <t>JW102100A</t>
  </si>
  <si>
    <t>JW111101S</t>
  </si>
  <si>
    <t>JW111102S</t>
  </si>
  <si>
    <t>JW111103S</t>
  </si>
  <si>
    <t>JW112021S</t>
  </si>
  <si>
    <t>JW112022S</t>
  </si>
  <si>
    <t>JW112023S</t>
  </si>
  <si>
    <t>JW112031S</t>
  </si>
  <si>
    <t>JW112032S</t>
  </si>
  <si>
    <t>JW112033S</t>
  </si>
  <si>
    <t>JW113021A</t>
  </si>
  <si>
    <t>JW113022A</t>
  </si>
  <si>
    <t>JW113023A</t>
  </si>
  <si>
    <t>JW113031A</t>
  </si>
  <si>
    <t>JW113032S</t>
  </si>
  <si>
    <t>JW113033S</t>
  </si>
  <si>
    <t>JW113231S</t>
  </si>
  <si>
    <t>JW113232S</t>
  </si>
  <si>
    <t>JW113233S</t>
  </si>
  <si>
    <t>JW122101A</t>
  </si>
  <si>
    <t>JW122102S</t>
  </si>
  <si>
    <t>JW122201A</t>
  </si>
  <si>
    <t>JW123201S</t>
  </si>
  <si>
    <t>JW123203S</t>
  </si>
  <si>
    <t>JW123204S</t>
  </si>
  <si>
    <t>JW123301S</t>
  </si>
  <si>
    <t>JW123302S</t>
  </si>
  <si>
    <t>JW123303S</t>
  </si>
  <si>
    <t>JW131001S</t>
  </si>
  <si>
    <t>JW131002S</t>
  </si>
  <si>
    <t>JW180001S</t>
  </si>
  <si>
    <t>JW180002S</t>
  </si>
  <si>
    <t>JW180003S</t>
  </si>
  <si>
    <t>窓・防災ガラス窓
型番検索用</t>
    <rPh sb="0" eb="1">
      <t>マド</t>
    </rPh>
    <rPh sb="2" eb="4">
      <t>ボウサイ</t>
    </rPh>
    <rPh sb="7" eb="8">
      <t>マド</t>
    </rPh>
    <rPh sb="9" eb="11">
      <t>カタバン</t>
    </rPh>
    <rPh sb="11" eb="14">
      <t>ケンサクヨウ</t>
    </rPh>
    <phoneticPr fontId="43"/>
  </si>
  <si>
    <t>内窓取付</t>
    <rPh sb="0" eb="4">
      <t>ウチマドトリツケ</t>
    </rPh>
    <phoneticPr fontId="43"/>
  </si>
  <si>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3"/>
  </si>
  <si>
    <t>JW011001A</t>
  </si>
  <si>
    <t>JW011101A</t>
  </si>
  <si>
    <t>JW011103A</t>
  </si>
  <si>
    <t>JW011301A</t>
  </si>
  <si>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</si>
  <si>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</si>
  <si>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</si>
  <si>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</si>
  <si>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</si>
  <si>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</si>
  <si>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</si>
  <si>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</si>
  <si>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</si>
  <si>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</si>
  <si>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</si>
  <si>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</si>
  <si>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</si>
  <si>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</si>
  <si>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JW021143S</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</si>
  <si>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</si>
  <si>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</si>
  <si>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</si>
  <si>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</si>
  <si>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</si>
  <si>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</si>
  <si>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</si>
  <si>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</si>
  <si>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</si>
  <si>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</si>
  <si>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</si>
  <si>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</si>
  <si>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</si>
  <si>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</si>
  <si>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</si>
  <si>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</si>
  <si>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</si>
  <si>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JW033113A</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</si>
  <si>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</si>
  <si>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</si>
  <si>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</si>
  <si>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</si>
  <si>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</si>
  <si>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</si>
  <si>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</si>
  <si>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</si>
  <si>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</si>
  <si>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</si>
  <si>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</si>
  <si>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</si>
  <si>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</si>
  <si>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</si>
  <si>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</si>
  <si>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</si>
  <si>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</si>
  <si>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</si>
  <si>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</si>
  <si>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</si>
  <si>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</si>
  <si>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</si>
  <si>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</si>
  <si>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</si>
  <si>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</si>
  <si>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</si>
  <si>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</si>
  <si>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</si>
  <si>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</si>
  <si>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</si>
  <si>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</si>
  <si>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</si>
  <si>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</si>
  <si>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</si>
  <si>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</si>
  <si>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</si>
  <si>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</si>
  <si>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</si>
  <si>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</si>
  <si>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</si>
  <si>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</si>
  <si>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</si>
  <si>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</si>
  <si>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</si>
  <si>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</si>
  <si>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</si>
  <si>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</si>
  <si>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</si>
  <si>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</si>
  <si>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</si>
  <si>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</si>
  <si>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</si>
  <si>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</si>
  <si>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</si>
  <si>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</si>
  <si>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</si>
  <si>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JW041213S</t>
  </si>
  <si>
    <t>【防災】ｼｬﾉﾝｳｲﾝﾄﾞUFｼﾘｰｽﾞ【UF-H】 Low-E</t>
  </si>
  <si>
    <t>JW042223S</t>
  </si>
  <si>
    <t>【防災】シャノンウインドRI　Low-E(Ar)テラスドアN（パネル仕様を除く）</t>
  </si>
  <si>
    <t>JW043223S</t>
  </si>
  <si>
    <t>JW043224S</t>
  </si>
  <si>
    <t>JW051111A</t>
  </si>
  <si>
    <t>JW060601A</t>
  </si>
  <si>
    <t>JW091014S</t>
  </si>
  <si>
    <t>JW091015S</t>
  </si>
  <si>
    <t>JW091016S</t>
  </si>
  <si>
    <t>JW098400S</t>
  </si>
  <si>
    <t>JW114051S</t>
  </si>
  <si>
    <t>JW114052S</t>
  </si>
  <si>
    <t>JW122301S</t>
  </si>
  <si>
    <t>JW122302S</t>
  </si>
  <si>
    <t>JW123202S</t>
  </si>
  <si>
    <t>JW123401S</t>
  </si>
  <si>
    <t>JW123402S</t>
  </si>
  <si>
    <t>JW133001S</t>
  </si>
  <si>
    <t>JW133002S</t>
  </si>
  <si>
    <t>JW133003S</t>
  </si>
  <si>
    <t>JW133004S</t>
  </si>
  <si>
    <t>JW133005S</t>
  </si>
  <si>
    <t>JW133006S</t>
  </si>
  <si>
    <t>JW133007S</t>
  </si>
  <si>
    <t>JW133008S</t>
  </si>
  <si>
    <t>JW152161S</t>
  </si>
  <si>
    <t>JW152162S</t>
  </si>
  <si>
    <t>JW153101S</t>
  </si>
  <si>
    <t>JW153102S</t>
  </si>
  <si>
    <t>JW162000S</t>
  </si>
  <si>
    <t>JT017300</t>
  </si>
  <si>
    <t>PCM蓄熱シート&lt;2枚入&gt;　HS70107300</t>
  </si>
  <si>
    <t>JT017400</t>
  </si>
  <si>
    <t>PCM蓄熱シート&lt;3枚入&gt;　HS70107400</t>
  </si>
  <si>
    <t>※潜熱蓄熱建材　大建工業株式会社の2型番を追加する事。
※1000行を超える場合は、関数式を修正すること</t>
    <rPh sb="1" eb="7">
      <t>センネツチクネツケンザイ</t>
    </rPh>
    <rPh sb="8" eb="16">
      <t>ダイケンコウギョウカブシキカイシャ</t>
    </rPh>
    <rPh sb="18" eb="20">
      <t>カタバン</t>
    </rPh>
    <rPh sb="21" eb="23">
      <t>ツイカ</t>
    </rPh>
    <rPh sb="25" eb="26">
      <t>コト</t>
    </rPh>
    <phoneticPr fontId="43"/>
  </si>
  <si>
    <t>JP020002S</t>
  </si>
  <si>
    <t>JT021001</t>
  </si>
  <si>
    <t>JH013620</t>
  </si>
  <si>
    <t>JD011101A</t>
  </si>
  <si>
    <t>JC011802</t>
  </si>
  <si>
    <t>JP020003S</t>
  </si>
  <si>
    <t>JT021002</t>
  </si>
  <si>
    <t>JD011201A</t>
  </si>
  <si>
    <t>JP030001A</t>
  </si>
  <si>
    <t>JT021003</t>
  </si>
  <si>
    <t>JD011301S</t>
  </si>
  <si>
    <t>JT041000</t>
  </si>
  <si>
    <t>JC011808</t>
  </si>
  <si>
    <t>JW011502A</t>
  </si>
  <si>
    <t>JD020109S</t>
  </si>
  <si>
    <t>JC043246</t>
  </si>
  <si>
    <t>JW012007S</t>
  </si>
  <si>
    <t>JP070540A</t>
  </si>
  <si>
    <t>JT082015</t>
  </si>
  <si>
    <t>JW012010S</t>
  </si>
  <si>
    <t>JW022121A</t>
  </si>
  <si>
    <t>JW022322A</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</si>
  <si>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</si>
  <si>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</si>
  <si>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</si>
  <si>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</si>
  <si>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</si>
  <si>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</si>
  <si>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</si>
  <si>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</si>
  <si>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エピソードII NEO シャッター付引違い窓・シャッター付両袖片引き窓（Ar）</t>
  </si>
  <si>
    <t>JW034512S</t>
  </si>
  <si>
    <t>エピソードII NEO シャッター付引違い窓・シャッター付両袖片引き窓（乾燥空気・中空層15mm以上）</t>
  </si>
  <si>
    <t>JW034513A</t>
  </si>
  <si>
    <t>エピソードII NEO シャッター付引違い窓・シャッター付両袖片引き窓（乾燥空気）</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</si>
  <si>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</si>
  <si>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</si>
  <si>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</si>
  <si>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</si>
  <si>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</si>
  <si>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</si>
  <si>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</si>
  <si>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</si>
  <si>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</si>
  <si>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</si>
  <si>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</si>
  <si>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</si>
  <si>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</si>
  <si>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</si>
  <si>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</si>
  <si>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</si>
  <si>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</si>
  <si>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</si>
  <si>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</si>
  <si>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</si>
  <si>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</si>
  <si>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</si>
  <si>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</si>
  <si>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</si>
  <si>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</si>
  <si>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</si>
  <si>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</si>
  <si>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</si>
  <si>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</si>
  <si>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</si>
  <si>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</si>
  <si>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</si>
  <si>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</si>
  <si>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</si>
  <si>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</si>
  <si>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</si>
  <si>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</si>
  <si>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</si>
  <si>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</si>
  <si>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</si>
  <si>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カバー工法</t>
    <rPh sb="3" eb="5">
      <t>コウホウ</t>
    </rPh>
    <phoneticPr fontId="43"/>
  </si>
  <si>
    <t>外窓交換</t>
    <rPh sb="0" eb="4">
      <t>ソトマドコウカン</t>
    </rPh>
    <phoneticPr fontId="43"/>
  </si>
  <si>
    <t>工事費按分</t>
    <rPh sb="0" eb="3">
      <t>コウジヒ</t>
    </rPh>
    <rPh sb="3" eb="5">
      <t>アンブン</t>
    </rPh>
    <phoneticPr fontId="43"/>
  </si>
  <si>
    <t>合計</t>
    <rPh sb="0" eb="2">
      <t>ゴウケイ</t>
    </rPh>
    <phoneticPr fontId="43"/>
  </si>
  <si>
    <t>実績報告書</t>
    <rPh sb="0" eb="5">
      <t>ジッセキホウコクショ</t>
    </rPh>
    <phoneticPr fontId="5"/>
  </si>
  <si>
    <t>定型様式５</t>
    <rPh sb="0" eb="4">
      <t>テイケイヨウシキ</t>
    </rPh>
    <phoneticPr fontId="43"/>
  </si>
  <si>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5"/>
  </si>
  <si>
    <t>２.手続代行者の名称及び代表者等名および住所</t>
    <phoneticPr fontId="5"/>
  </si>
  <si>
    <t>３.交付決定番号</t>
    <rPh sb="2" eb="4">
      <t>コウフ</t>
    </rPh>
    <rPh sb="4" eb="6">
      <t>ケッテイ</t>
    </rPh>
    <rPh sb="6" eb="8">
      <t>バンゴウ</t>
    </rPh>
    <phoneticPr fontId="5"/>
  </si>
  <si>
    <t>４.事業完了日</t>
    <phoneticPr fontId="5"/>
  </si>
  <si>
    <t>５.実績報告の補助金の額</t>
    <phoneticPr fontId="5"/>
  </si>
  <si>
    <t>６.補助事業の実施に係る契約先</t>
    <phoneticPr fontId="43"/>
  </si>
  <si>
    <t>　 実績報告の補助金交付算定額</t>
    <phoneticPr fontId="43"/>
  </si>
  <si>
    <t>　 実績報告の補助金の額</t>
    <phoneticPr fontId="43"/>
  </si>
  <si>
    <t>-A</t>
    <phoneticPr fontId="43"/>
  </si>
  <si>
    <t xml:space="preserve"> 金融機関コード</t>
    <rPh sb="1" eb="3">
      <t>キンユウ</t>
    </rPh>
    <rPh sb="3" eb="5">
      <t>キカン</t>
    </rPh>
    <phoneticPr fontId="5"/>
  </si>
  <si>
    <t xml:space="preserve"> 金融機関名</t>
    <rPh sb="1" eb="3">
      <t>キンユウ</t>
    </rPh>
    <rPh sb="3" eb="5">
      <t>キカン</t>
    </rPh>
    <rPh sb="5" eb="6">
      <t>メイ</t>
    </rPh>
    <phoneticPr fontId="5"/>
  </si>
  <si>
    <t xml:space="preserve"> 支店コード</t>
    <rPh sb="1" eb="3">
      <t>シテン</t>
    </rPh>
    <phoneticPr fontId="5"/>
  </si>
  <si>
    <t xml:space="preserve"> 支店名</t>
    <rPh sb="1" eb="3">
      <t>シテン</t>
    </rPh>
    <rPh sb="3" eb="4">
      <t>メイ</t>
    </rPh>
    <phoneticPr fontId="5"/>
  </si>
  <si>
    <t xml:space="preserve"> 預金の種類（該当するものに■をつけること）</t>
    <rPh sb="1" eb="3">
      <t>ヨキン</t>
    </rPh>
    <rPh sb="4" eb="6">
      <t>シュルイ</t>
    </rPh>
    <phoneticPr fontId="5"/>
  </si>
  <si>
    <t xml:space="preserve"> 口座番号（右詰めで記入）</t>
    <rPh sb="1" eb="3">
      <t>コウザ</t>
    </rPh>
    <rPh sb="3" eb="5">
      <t>バンゴウ</t>
    </rPh>
    <rPh sb="6" eb="8">
      <t>ミギヅメ</t>
    </rPh>
    <rPh sb="10" eb="12">
      <t>キニュウ</t>
    </rPh>
    <phoneticPr fontId="5"/>
  </si>
  <si>
    <t xml:space="preserve"> 口座名義人（カタカナで記入）</t>
    <rPh sb="1" eb="3">
      <t>コウザ</t>
    </rPh>
    <rPh sb="3" eb="5">
      <t>メイギ</t>
    </rPh>
    <rPh sb="5" eb="6">
      <t>ジン</t>
    </rPh>
    <rPh sb="12" eb="14">
      <t>キニュウ</t>
    </rPh>
    <phoneticPr fontId="5"/>
  </si>
  <si>
    <t>明細書（実績）　【断熱材】</t>
    <rPh sb="0" eb="3">
      <t>メイサイショ</t>
    </rPh>
    <rPh sb="4" eb="6">
      <t>ジッセキ</t>
    </rPh>
    <rPh sb="9" eb="12">
      <t>ダンネツザイ</t>
    </rPh>
    <phoneticPr fontId="5"/>
  </si>
  <si>
    <t>定型様式６</t>
    <phoneticPr fontId="5"/>
  </si>
  <si>
    <t>＜補助対象経費＞</t>
    <phoneticPr fontId="5"/>
  </si>
  <si>
    <t>明細書（実績）　【窓（カバー工法・外窓交換）】</t>
    <rPh sb="0" eb="2">
      <t>メイサイ</t>
    </rPh>
    <rPh sb="2" eb="3">
      <t>ショ</t>
    </rPh>
    <rPh sb="9" eb="10">
      <t>マド</t>
    </rPh>
    <rPh sb="14" eb="16">
      <t>コウホウ</t>
    </rPh>
    <rPh sb="17" eb="21">
      <t>ソトマドコウカン</t>
    </rPh>
    <phoneticPr fontId="5"/>
  </si>
  <si>
    <t>明細書（実績）　【玄関ドア・調湿建材・高効率換気システム】</t>
    <rPh sb="0" eb="2">
      <t>メイサイ</t>
    </rPh>
    <rPh sb="2" eb="3">
      <t>ショ</t>
    </rPh>
    <rPh sb="9" eb="11">
      <t>ゲンカン</t>
    </rPh>
    <rPh sb="14" eb="16">
      <t>チョウシツ</t>
    </rPh>
    <rPh sb="16" eb="18">
      <t>ケンザイ</t>
    </rPh>
    <rPh sb="19" eb="22">
      <t>コウコウリツ</t>
    </rPh>
    <rPh sb="22" eb="24">
      <t>カンキ</t>
    </rPh>
    <phoneticPr fontId="5"/>
  </si>
  <si>
    <t>明細書（実績）　【断熱パネル】</t>
    <rPh sb="0" eb="2">
      <t>メイサイ</t>
    </rPh>
    <rPh sb="2" eb="3">
      <t>ショ</t>
    </rPh>
    <rPh sb="9" eb="11">
      <t>ダンネツ</t>
    </rPh>
    <phoneticPr fontId="5"/>
  </si>
  <si>
    <t>明細書（実績）　【潜熱蓄熱建材】</t>
    <rPh sb="0" eb="3">
      <t>メイサイショ</t>
    </rPh>
    <rPh sb="4" eb="6">
      <t>ジッセキ</t>
    </rPh>
    <rPh sb="9" eb="11">
      <t>センネツ</t>
    </rPh>
    <rPh sb="11" eb="13">
      <t>チクネツ</t>
    </rPh>
    <rPh sb="13" eb="15">
      <t>ケンザイ</t>
    </rPh>
    <phoneticPr fontId="5"/>
  </si>
  <si>
    <t>明細書（実績）　【窓（内窓取付）】</t>
    <rPh sb="0" eb="2">
      <t>メイサイ</t>
    </rPh>
    <rPh sb="2" eb="3">
      <t>ショ</t>
    </rPh>
    <rPh sb="9" eb="10">
      <t>マド</t>
    </rPh>
    <rPh sb="11" eb="13">
      <t>ウチマド</t>
    </rPh>
    <rPh sb="13" eb="15">
      <t>トリツケ</t>
    </rPh>
    <phoneticPr fontId="5"/>
  </si>
  <si>
    <t>・明細書の金額と整合性が取れていること。</t>
    <phoneticPr fontId="5"/>
  </si>
  <si>
    <t>　　　　　　補助金交付算定額Ｃ）</t>
    <rPh sb="6" eb="9">
      <t>ホジョキン</t>
    </rPh>
    <rPh sb="9" eb="11">
      <t>コウフ</t>
    </rPh>
    <rPh sb="11" eb="13">
      <t>ホジョキ</t>
    </rPh>
    <rPh sb="13" eb="14">
      <t>サンガクテイン</t>
    </rPh>
    <phoneticPr fontId="5"/>
  </si>
  <si>
    <t>１．地域区分</t>
    <rPh sb="2" eb="4">
      <t>チイキ</t>
    </rPh>
    <rPh sb="4" eb="6">
      <t>クブン</t>
    </rPh>
    <phoneticPr fontId="5"/>
  </si>
  <si>
    <r>
      <t>２．外皮平均熱貫流率（U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5"/>
  </si>
  <si>
    <t>＜補助対象経費・補助対象外経費の合計金額＞</t>
    <phoneticPr fontId="5"/>
  </si>
  <si>
    <t>↓別添の工事請負契約書の合計金額及び、
　 領収書の金額と一致していること</t>
    <phoneticPr fontId="5"/>
  </si>
  <si>
    <t>　　　　　　 その他工事費用・諸経費（Ｅ）</t>
    <phoneticPr fontId="5"/>
  </si>
  <si>
    <t>　　　　　　 消費税（Ｆ）</t>
    <phoneticPr fontId="5"/>
  </si>
  <si>
    <t>　　　　　　 合計金額（Ｇ） [（Ａ）＋（Ｅ）＋（Ｆ）]</t>
    <phoneticPr fontId="5"/>
  </si>
  <si>
    <t>定型様式７</t>
    <rPh sb="2" eb="4">
      <t>ヨウシキ</t>
    </rPh>
    <phoneticPr fontId="5"/>
  </si>
  <si>
    <t>総括表（実績）</t>
    <rPh sb="0" eb="1">
      <t>ソウ</t>
    </rPh>
    <rPh sb="1" eb="2">
      <t>カツ</t>
    </rPh>
    <rPh sb="2" eb="3">
      <t>ヒョウ</t>
    </rPh>
    <phoneticPr fontId="5"/>
  </si>
  <si>
    <t>…入力欄</t>
    <rPh sb="1" eb="3">
      <t>ニュウリョク</t>
    </rPh>
    <rPh sb="3" eb="4">
      <t>ラン</t>
    </rPh>
    <phoneticPr fontId="5"/>
  </si>
  <si>
    <t>←小数点第2位まで、3位切捨て↓</t>
    <phoneticPr fontId="5"/>
  </si>
  <si>
    <t>　　補助金交付決定通知書の補助金の額（Ｄ）</t>
    <rPh sb="2" eb="5">
      <t>ホジョキン</t>
    </rPh>
    <rPh sb="5" eb="7">
      <t>コウフ</t>
    </rPh>
    <rPh sb="7" eb="9">
      <t>ケッテイ</t>
    </rPh>
    <rPh sb="9" eb="12">
      <t>ツウチショ</t>
    </rPh>
    <rPh sb="13" eb="16">
      <t>ホジョキン</t>
    </rPh>
    <rPh sb="17" eb="18">
      <t>ガク</t>
    </rPh>
    <phoneticPr fontId="5"/>
  </si>
  <si>
    <t>精算払請求書</t>
    <rPh sb="0" eb="6">
      <t>セイサンバライセイキュウショ</t>
    </rPh>
    <phoneticPr fontId="5"/>
  </si>
  <si>
    <t>２.交付決定番号</t>
    <phoneticPr fontId="5"/>
  </si>
  <si>
    <t>３.精算払請求金額</t>
    <rPh sb="2" eb="4">
      <t>セイサン</t>
    </rPh>
    <rPh sb="4" eb="5">
      <t>バライ</t>
    </rPh>
    <rPh sb="5" eb="7">
      <t>セイキュウ</t>
    </rPh>
    <rPh sb="7" eb="9">
      <t>キンガク</t>
    </rPh>
    <phoneticPr fontId="5"/>
  </si>
  <si>
    <t>４.振込先</t>
    <phoneticPr fontId="5"/>
  </si>
  <si>
    <t>定型様式１３</t>
    <rPh sb="0" eb="4">
      <t>テイケイヨウシキ</t>
    </rPh>
    <phoneticPr fontId="43"/>
  </si>
  <si>
    <t>役職名</t>
    <phoneticPr fontId="43"/>
  </si>
  <si>
    <t>）</t>
    <phoneticPr fontId="43"/>
  </si>
  <si>
    <t>その他（</t>
    <phoneticPr fontId="43"/>
  </si>
  <si>
    <t>当座</t>
    <rPh sb="0" eb="2">
      <t>トウザ</t>
    </rPh>
    <phoneticPr fontId="43"/>
  </si>
  <si>
    <t>普通</t>
    <rPh sb="0" eb="2">
      <t>フツウ</t>
    </rPh>
    <phoneticPr fontId="43"/>
  </si>
  <si>
    <t>貯蓄</t>
    <rPh sb="0" eb="2">
      <t>チョチク</t>
    </rPh>
    <phoneticPr fontId="43"/>
  </si>
  <si>
    <t>役職名</t>
    <rPh sb="0" eb="3">
      <t>ヤクショクメイ</t>
    </rPh>
    <phoneticPr fontId="43"/>
  </si>
  <si>
    <t>　 補助金交付決定通知書の補助金の額</t>
    <rPh sb="2" eb="5">
      <t>ホジョキン</t>
    </rPh>
    <phoneticPr fontId="43"/>
  </si>
  <si>
    <t>SII-BBA220-07-</t>
    <phoneticPr fontId="43"/>
  </si>
  <si>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２年４月１５日ＳＩＩ－ＢＢＡ２２０－０７－０００００１－Ｒ）第１０条を満たすことを確認しています。</t>
    <phoneticPr fontId="43"/>
  </si>
  <si>
    <t>◆使用した複層ガラスの中空層の厚さが、SIIホームページの最小中空層厚さ以上であるか必ずご確認ください。
※上記の要件を満たしていない場合、補助対象外となりますのでご注意ください。</t>
    <rPh sb="36" eb="38">
      <t>イジョウ</t>
    </rPh>
    <rPh sb="42" eb="43">
      <t>カナラ</t>
    </rPh>
    <rPh sb="45" eb="47">
      <t>カクニン</t>
    </rPh>
    <rPh sb="54" eb="56">
      <t>ジョウキ</t>
    </rPh>
    <rPh sb="57" eb="59">
      <t>ヨウケン</t>
    </rPh>
    <rPh sb="60" eb="61">
      <t>ミ</t>
    </rPh>
    <rPh sb="67" eb="69">
      <t>バアイ</t>
    </rPh>
    <rPh sb="70" eb="75">
      <t>ホジョタイショウガイ</t>
    </rPh>
    <rPh sb="83" eb="85">
      <t>チュウイ</t>
    </rPh>
    <phoneticPr fontId="43"/>
  </si>
  <si>
    <t>所有者</t>
    <rPh sb="0" eb="3">
      <t>ショユウシャ</t>
    </rPh>
    <phoneticPr fontId="43"/>
  </si>
  <si>
    <t>■</t>
    <phoneticPr fontId="43"/>
  </si>
  <si>
    <t>個人</t>
    <rPh sb="0" eb="2">
      <t>コジン</t>
    </rPh>
    <phoneticPr fontId="5"/>
  </si>
  <si>
    <t>□</t>
    <phoneticPr fontId="43"/>
  </si>
  <si>
    <t>法人</t>
    <rPh sb="0" eb="2">
      <t>ホウジン</t>
    </rPh>
    <phoneticPr fontId="5"/>
  </si>
  <si>
    <t>・見積書の各項目が税込金額で記載されている場合は、必ず[税抜]に修正して作成すること。
・部位ごとに明細を作成すること。</t>
    <phoneticPr fontId="5"/>
  </si>
  <si>
    <t>・見積書の各項目が税込金額で記載されている場合は、必ず[税抜]に修正して作成すること。
・窓番号は平面図との整合性をとり記入すること。</t>
    <phoneticPr fontId="5"/>
  </si>
  <si>
    <r>
      <t xml:space="preserve">＜補助対象経費＞
</t>
    </r>
    <r>
      <rPr>
        <sz val="16"/>
        <rFont val="ＭＳ Ｐゴシック"/>
        <family val="3"/>
        <charset val="128"/>
      </rPr>
      <t>・見積書の各項目が税込金額で記載されている場合は、必ず[税抜]に修正して作成すること。</t>
    </r>
    <phoneticPr fontId="5"/>
  </si>
  <si>
    <t>・見積書の各項目が税込金額で記載されている場合は、必ず[税抜]に修正して作成すること。</t>
    <phoneticPr fontId="5"/>
  </si>
  <si>
    <t>交付決定日</t>
    <phoneticPr fontId="43"/>
  </si>
  <si>
    <t>工事契約日</t>
    <rPh sb="0" eb="5">
      <t>コウジケイヤクビ</t>
    </rPh>
    <phoneticPr fontId="43"/>
  </si>
  <si>
    <t>SII-BBA220-07-</t>
    <phoneticPr fontId="43"/>
  </si>
  <si>
    <t>-A</t>
    <phoneticPr fontId="43"/>
  </si>
  <si>
    <t>年</t>
    <rPh sb="0" eb="1">
      <t>ネン</t>
    </rPh>
    <phoneticPr fontId="43"/>
  </si>
  <si>
    <t>月</t>
    <rPh sb="0" eb="1">
      <t>ツキ</t>
    </rPh>
    <phoneticPr fontId="43"/>
  </si>
  <si>
    <t>日</t>
    <rPh sb="0" eb="1">
      <t>ニチ</t>
    </rPh>
    <phoneticPr fontId="43"/>
  </si>
  <si>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</si>
  <si>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</si>
  <si>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</si>
  <si>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</si>
  <si>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</si>
  <si>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</si>
  <si>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</si>
  <si>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</si>
  <si>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</si>
  <si>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</si>
  <si>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</si>
  <si>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</si>
  <si>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</si>
  <si>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</si>
  <si>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</si>
  <si>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</si>
  <si>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</si>
  <si>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</si>
  <si>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</si>
  <si>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</si>
  <si>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</si>
  <si>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</si>
  <si>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</si>
  <si>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</si>
  <si>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</si>
  <si>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</si>
  <si>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</si>
  <si>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</si>
  <si>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</si>
  <si>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</si>
  <si>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</si>
  <si>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</si>
  <si>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</si>
  <si>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</si>
  <si>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</si>
  <si>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</si>
  <si>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</si>
  <si>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</si>
  <si>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</si>
  <si>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</si>
  <si>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</si>
  <si>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</si>
  <si>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</si>
  <si>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</si>
  <si>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</si>
  <si>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</si>
  <si>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</si>
  <si>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</si>
  <si>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</si>
  <si>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</si>
  <si>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</si>
  <si>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</si>
  <si>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</si>
  <si>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</si>
  <si>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</si>
  <si>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</si>
  <si>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</si>
  <si>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</si>
  <si>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</si>
  <si>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</si>
  <si>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</si>
  <si>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</si>
  <si>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</si>
  <si>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</si>
  <si>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</si>
  <si>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</si>
  <si>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</si>
  <si>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</si>
  <si>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</si>
  <si>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</si>
  <si>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</si>
  <si>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</si>
  <si>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</si>
  <si>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</si>
  <si>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</si>
  <si>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</si>
  <si>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</si>
  <si>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</si>
  <si>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</si>
  <si>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</si>
  <si>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</si>
  <si>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</si>
  <si>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</si>
  <si>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</si>
  <si>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</si>
  <si>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</si>
  <si>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</si>
  <si>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</si>
  <si>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</si>
  <si>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</si>
  <si>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</si>
  <si>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</si>
  <si>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</si>
  <si>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</si>
  <si>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</si>
  <si>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</si>
  <si>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</si>
  <si>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</si>
  <si>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</si>
  <si>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</si>
  <si>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</si>
  <si>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</si>
  <si>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</si>
  <si>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</si>
  <si>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</si>
  <si>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</si>
  <si>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</si>
  <si>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</si>
  <si>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</si>
  <si>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</si>
  <si>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</si>
  <si>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</si>
  <si>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</si>
  <si>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</si>
  <si>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</si>
  <si>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</si>
  <si>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</si>
  <si>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</si>
  <si>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</si>
  <si>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</si>
  <si>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</si>
  <si>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</si>
  <si>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</si>
  <si>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</si>
  <si>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</si>
  <si>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</si>
  <si>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</si>
  <si>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</si>
  <si>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</si>
  <si>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</si>
  <si>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</si>
  <si>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</si>
  <si>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</si>
  <si>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</si>
  <si>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</si>
  <si>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</si>
  <si>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</si>
  <si>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</si>
  <si>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</si>
  <si>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</si>
  <si>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</si>
  <si>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</si>
  <si>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</si>
  <si>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</si>
  <si>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</si>
  <si>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</si>
  <si>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</si>
  <si>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</si>
  <si>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</si>
  <si>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</si>
  <si>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3"/>
  </si>
  <si>
    <t>SFDC登録用
口座名義人</t>
    <rPh sb="4" eb="7">
      <t>トウロクヨウ</t>
    </rPh>
    <rPh sb="8" eb="13">
      <t>コウザメイギニン</t>
    </rPh>
    <phoneticPr fontId="43"/>
  </si>
  <si>
    <t>　経済産業省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43"/>
  </si>
  <si>
    <t>　経済産業省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43"/>
  </si>
  <si>
    <t>JW021601A</t>
  </si>
  <si>
    <t>JW021602A</t>
  </si>
  <si>
    <t>JW021603A</t>
  </si>
  <si>
    <t>JW021604A</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</si>
  <si>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</si>
  <si>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</si>
  <si>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</si>
  <si>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</si>
  <si>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</si>
  <si>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</si>
  <si>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</si>
  <si>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</si>
  <si>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</si>
  <si>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</si>
  <si>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</si>
  <si>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JW029201S</t>
  </si>
  <si>
    <t>JW029202A</t>
  </si>
  <si>
    <t>JW029203S</t>
  </si>
  <si>
    <t>JW029204A</t>
  </si>
  <si>
    <t>JD036201A</t>
  </si>
  <si>
    <t>リプラス高断熱汎用枠 ダブルLow-E三層（Ar）</t>
  </si>
  <si>
    <t>リプラス高断熱汎用枠 Low-E三層（Ar）</t>
  </si>
  <si>
    <t>リプラス高断熱汎用枠 ダブルLow-E三層（Kr）</t>
  </si>
  <si>
    <t>リプラス高断熱汎用枠 Low-E三層（Kr）</t>
  </si>
  <si>
    <t>【防災】リプラス高断熱汎用枠 ダブルLow-E三層（Ar）</t>
  </si>
  <si>
    <t>【防災】リプラス高断熱汎用枠 Low-E三層（Ar）</t>
  </si>
  <si>
    <t>【防災】リプラス高断熱汎用枠 ダブルLow-E三層（Kr）</t>
  </si>
  <si>
    <t>【防災】リプラス高断熱汎用枠 Low-E三層（Kr）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</si>
  <si>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</si>
  <si>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</si>
  <si>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</si>
  <si>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</si>
  <si>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</si>
  <si>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</si>
  <si>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</si>
  <si>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</si>
  <si>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</si>
  <si>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</si>
  <si>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</si>
  <si>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</si>
  <si>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</si>
  <si>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</si>
  <si>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</si>
  <si>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</si>
  <si>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</si>
  <si>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</si>
  <si>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</si>
  <si>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3"/>
  </si>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</sst>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00_ ;[Red]\-#,##0.00\ "/>
    <numFmt numFmtId="179" formatCode="#,##0_ ;[Red]\-#,##0\ "/>
    <numFmt numFmtId="180" formatCode="0_);[Red]\(0\)"/>
    <numFmt numFmtId="181" formatCode="0_ "/>
    <numFmt numFmtId="182" formatCode="0.00_ "/>
  </numFmts>
  <fonts count="1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b/>
      <sz val="18"/>
      <color rgb="FFFF0000"/>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2"/>
      <color rgb="FFFF0000"/>
      <name val="ＭＳ 明朝"/>
      <family val="1"/>
      <charset val="128"/>
    </font>
    <font>
      <sz val="16"/>
      <name val="ＭＳ Ｐゴシック"/>
      <family val="3"/>
      <charset val="128"/>
      <scheme val="minor"/>
    </font>
    <font>
      <sz val="16"/>
      <color indexed="9"/>
      <name val="ＭＳ Ｐゴシック"/>
      <family val="3"/>
      <charset val="128"/>
      <scheme val="minor"/>
    </font>
    <font>
      <sz val="22"/>
      <name val="HGP創英角ｺﾞｼｯｸUB"/>
      <family val="3"/>
      <charset val="128"/>
    </font>
    <font>
      <sz val="11"/>
      <color rgb="FFFF0000"/>
      <name val="ＭＳ Ｐゴシック"/>
      <family val="3"/>
      <charset val="128"/>
    </font>
    <font>
      <sz val="16"/>
      <name val="ＭＳ 明朝"/>
      <family val="1"/>
      <charset val="128"/>
    </font>
    <font>
      <sz val="18"/>
      <name val="HGP創英角ｺﾞｼｯｸUB"/>
      <family val="3"/>
      <charset val="128"/>
    </font>
    <font>
      <sz val="12"/>
      <color rgb="FFFF0000"/>
      <name val="ＭＳ Ｐゴシック"/>
      <family val="3"/>
      <charset val="128"/>
    </font>
    <font>
      <sz val="13"/>
      <color rgb="FFFF0000"/>
      <name val="ＭＳ 明朝"/>
      <family val="1"/>
      <charset val="128"/>
    </font>
    <font>
      <sz val="14"/>
      <color theme="1"/>
      <name val="ＭＳ Ｐゴシック"/>
      <family val="3"/>
      <charset val="128"/>
      <scheme val="minor"/>
    </font>
    <font>
      <b/>
      <sz val="14"/>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s>
  <fills count="5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499984740745262"/>
        <bgColor indexed="64"/>
      </patternFill>
    </fill>
  </fills>
  <borders count="1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right/>
      <top style="double">
        <color indexed="64"/>
      </top>
      <bottom style="double">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diagonalDown="1">
      <left style="hair">
        <color indexed="64"/>
      </left>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dotted">
        <color theme="0" tint="-0.24994659260841701"/>
      </right>
      <top style="dotted">
        <color theme="0" tint="-0.24994659260841701"/>
      </top>
      <bottom style="medium">
        <color indexed="64"/>
      </bottom>
      <diagonal/>
    </border>
    <border>
      <left style="dotted">
        <color theme="0" tint="-0.24994659260841701"/>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0" fillId="0" borderId="0">
      <alignment vertical="center"/>
    </xf>
    <xf numFmtId="0" fontId="6" fillId="0" borderId="0"/>
    <xf numFmtId="0" fontId="6" fillId="0" borderId="0"/>
    <xf numFmtId="0" fontId="6" fillId="0" borderId="0"/>
    <xf numFmtId="0" fontId="4" fillId="0" borderId="0">
      <alignment vertical="center"/>
    </xf>
    <xf numFmtId="0" fontId="40" fillId="0" borderId="0">
      <alignment vertical="center"/>
    </xf>
    <xf numFmtId="0" fontId="40" fillId="0" borderId="0">
      <alignment vertical="center"/>
    </xf>
    <xf numFmtId="0" fontId="6" fillId="0" borderId="0">
      <alignment vertical="center"/>
    </xf>
    <xf numFmtId="0" fontId="4" fillId="0" borderId="0">
      <alignment vertical="center"/>
    </xf>
    <xf numFmtId="0" fontId="40" fillId="0" borderId="0">
      <alignment vertical="center"/>
    </xf>
    <xf numFmtId="0" fontId="4"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96" applyNumberFormat="0" applyFill="0" applyAlignment="0" applyProtection="0">
      <alignment vertical="center"/>
    </xf>
    <xf numFmtId="0" fontId="52" fillId="0" borderId="97" applyNumberFormat="0" applyFill="0" applyAlignment="0" applyProtection="0">
      <alignment vertical="center"/>
    </xf>
    <xf numFmtId="0" fontId="53" fillId="0" borderId="98" applyNumberFormat="0" applyFill="0" applyAlignment="0" applyProtection="0">
      <alignment vertical="center"/>
    </xf>
    <xf numFmtId="0" fontId="53" fillId="0" borderId="0" applyNumberFormat="0" applyFill="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99" applyNumberFormat="0" applyAlignment="0" applyProtection="0">
      <alignment vertical="center"/>
    </xf>
    <xf numFmtId="0" fontId="58" fillId="11" borderId="100" applyNumberFormat="0" applyAlignment="0" applyProtection="0">
      <alignment vertical="center"/>
    </xf>
    <xf numFmtId="0" fontId="59" fillId="11" borderId="99" applyNumberFormat="0" applyAlignment="0" applyProtection="0">
      <alignment vertical="center"/>
    </xf>
    <xf numFmtId="0" fontId="60" fillId="0" borderId="101" applyNumberFormat="0" applyFill="0" applyAlignment="0" applyProtection="0">
      <alignment vertical="center"/>
    </xf>
    <xf numFmtId="0" fontId="61" fillId="12" borderId="102"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04" applyNumberFormat="0" applyFill="0" applyAlignment="0" applyProtection="0">
      <alignment vertical="center"/>
    </xf>
    <xf numFmtId="0" fontId="65"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65"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65"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65"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65"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65" fillId="34"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0" borderId="0">
      <alignment vertical="center"/>
    </xf>
    <xf numFmtId="0" fontId="3" fillId="0" borderId="0">
      <alignment vertical="center"/>
    </xf>
    <xf numFmtId="0" fontId="3" fillId="13" borderId="103" applyNumberFormat="0" applyFont="0" applyAlignment="0" applyProtection="0">
      <alignment vertical="center"/>
    </xf>
    <xf numFmtId="0" fontId="2" fillId="0" borderId="0">
      <alignment vertical="center"/>
    </xf>
    <xf numFmtId="0" fontId="2" fillId="13" borderId="103" applyNumberFormat="0" applyFont="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6" fillId="0" borderId="0">
      <alignment vertical="center"/>
    </xf>
    <xf numFmtId="38" fontId="40" fillId="0" borderId="0" applyFont="0" applyFill="0" applyBorder="0" applyAlignment="0" applyProtection="0">
      <alignment vertical="center"/>
    </xf>
  </cellStyleXfs>
  <cellXfs count="1338">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12" fillId="2" borderId="0" xfId="0" applyFont="1" applyFill="1" applyProtection="1">
      <alignmen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3"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22" fillId="2" borderId="0" xfId="0" applyFont="1" applyFill="1" applyProtection="1">
      <alignment vertical="center"/>
      <protection hidden="1"/>
    </xf>
    <xf numFmtId="38" fontId="6" fillId="0" borderId="0" xfId="14" applyFont="1" applyFill="1" applyBorder="1" applyAlignment="1" applyProtection="1">
      <alignmen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38" fontId="28" fillId="0" borderId="0" xfId="6" applyFont="1" applyFill="1" applyAlignment="1" applyProtection="1">
      <alignment vertical="center"/>
      <protection hidden="1"/>
    </xf>
    <xf numFmtId="38" fontId="20" fillId="0" borderId="0" xfId="11" applyFont="1" applyFill="1" applyBorder="1" applyAlignment="1" applyProtection="1">
      <alignment horizontal="righ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8" fontId="36" fillId="0" borderId="18" xfId="11" applyFont="1" applyFill="1" applyBorder="1" applyAlignment="1" applyProtection="1">
      <alignment horizontal="center" vertical="center" shrinkToFit="1"/>
      <protection hidden="1"/>
    </xf>
    <xf numFmtId="0" fontId="20" fillId="2" borderId="0" xfId="0" applyFont="1" applyFill="1" applyProtection="1">
      <alignment vertical="center"/>
      <protection hidden="1"/>
    </xf>
    <xf numFmtId="38" fontId="9" fillId="0" borderId="0" xfId="14" applyFont="1" applyFill="1" applyBorder="1" applyAlignment="1" applyProtection="1">
      <alignment vertical="center"/>
      <protection hidden="1"/>
    </xf>
    <xf numFmtId="0" fontId="41" fillId="2" borderId="0" xfId="0" applyFont="1" applyFill="1" applyAlignment="1" applyProtection="1">
      <protection hidden="1"/>
    </xf>
    <xf numFmtId="38" fontId="14" fillId="0" borderId="0" xfId="14" applyFont="1" applyFill="1" applyBorder="1" applyAlignment="1" applyProtection="1">
      <alignment horizontal="left"/>
      <protection hidden="1"/>
    </xf>
    <xf numFmtId="0" fontId="29" fillId="2" borderId="0" xfId="0" applyFont="1" applyFill="1" applyProtection="1">
      <alignment vertical="center"/>
      <protection hidden="1"/>
    </xf>
    <xf numFmtId="0" fontId="28" fillId="2" borderId="0" xfId="0" applyFont="1" applyFill="1" applyProtection="1">
      <alignment vertical="center"/>
      <protection hidden="1"/>
    </xf>
    <xf numFmtId="38" fontId="29" fillId="2" borderId="0" xfId="6" applyFont="1" applyFill="1" applyProtection="1">
      <alignment vertical="center"/>
      <protection hidden="1"/>
    </xf>
    <xf numFmtId="0" fontId="31" fillId="2" borderId="0" xfId="0" applyFont="1" applyFill="1" applyAlignment="1" applyProtection="1">
      <alignment horizontal="center" vertical="center"/>
      <protection hidden="1"/>
    </xf>
    <xf numFmtId="0" fontId="29" fillId="2" borderId="0" xfId="0" applyFont="1" applyFill="1" applyAlignment="1" applyProtection="1">
      <alignment horizontal="left" vertical="center" wrapText="1"/>
      <protection hidden="1"/>
    </xf>
    <xf numFmtId="0" fontId="28" fillId="0" borderId="0" xfId="0" applyFont="1" applyAlignment="1" applyProtection="1">
      <alignment horizontal="center" vertical="center"/>
      <protection hidden="1"/>
    </xf>
    <xf numFmtId="0" fontId="28" fillId="0" borderId="0" xfId="0" applyFont="1" applyProtection="1">
      <alignment vertical="center"/>
      <protection hidden="1"/>
    </xf>
    <xf numFmtId="0" fontId="28" fillId="5" borderId="0" xfId="0" applyFont="1" applyFill="1" applyProtection="1">
      <alignment vertical="center"/>
      <protection hidden="1"/>
    </xf>
    <xf numFmtId="0" fontId="30" fillId="0" borderId="0" xfId="0" applyFont="1" applyAlignment="1" applyProtection="1">
      <alignment vertical="center" shrinkToFit="1"/>
      <protection hidden="1"/>
    </xf>
    <xf numFmtId="0" fontId="30" fillId="5" borderId="0" xfId="0" applyFont="1" applyFill="1" applyAlignment="1" applyProtection="1">
      <alignment horizontal="center" vertical="center" wrapText="1" shrinkToFit="1"/>
      <protection hidden="1"/>
    </xf>
    <xf numFmtId="0" fontId="30" fillId="5" borderId="0" xfId="0" applyFont="1" applyFill="1" applyAlignment="1" applyProtection="1">
      <alignment horizontal="center" vertical="center" shrinkToFit="1"/>
      <protection hidden="1"/>
    </xf>
    <xf numFmtId="0" fontId="29" fillId="5" borderId="0" xfId="0" applyFont="1" applyFill="1" applyAlignment="1" applyProtection="1">
      <alignment horizontal="center" vertical="center" shrinkToFit="1"/>
      <protection hidden="1"/>
    </xf>
    <xf numFmtId="49" fontId="29" fillId="5" borderId="0" xfId="0" applyNumberFormat="1" applyFont="1" applyFill="1" applyAlignment="1" applyProtection="1">
      <alignment horizontal="center" vertical="center" shrinkToFit="1"/>
      <protection hidden="1"/>
    </xf>
    <xf numFmtId="0" fontId="29" fillId="5" borderId="0" xfId="0" applyFont="1" applyFill="1" applyAlignment="1" applyProtection="1">
      <alignment vertical="center" shrinkToFit="1"/>
      <protection hidden="1"/>
    </xf>
    <xf numFmtId="0" fontId="9" fillId="0" borderId="0" xfId="0" applyFont="1" applyAlignment="1" applyProtection="1">
      <alignment horizontal="right" vertical="center" shrinkToFit="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0" fontId="41"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38" fontId="27" fillId="0" borderId="0" xfId="6" applyFont="1" applyFill="1" applyBorder="1" applyAlignment="1" applyProtection="1">
      <alignment vertical="center"/>
      <protection hidden="1"/>
    </xf>
    <xf numFmtId="0" fontId="14" fillId="0" borderId="0" xfId="0" applyFont="1" applyProtection="1">
      <alignment vertical="center"/>
      <protection hidden="1"/>
    </xf>
    <xf numFmtId="38" fontId="19" fillId="0" borderId="0" xfId="6" applyFont="1" applyFill="1" applyBorder="1" applyAlignment="1" applyProtection="1">
      <alignment vertical="center"/>
      <protection hidden="1"/>
    </xf>
    <xf numFmtId="38" fontId="19"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42"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6" fillId="0" borderId="0" xfId="0" applyFont="1" applyAlignment="1" applyProtection="1">
      <alignment vertical="center" wrapText="1"/>
      <protection hidden="1"/>
    </xf>
    <xf numFmtId="0" fontId="66" fillId="0" borderId="0" xfId="0" applyFont="1">
      <alignment vertical="center"/>
    </xf>
    <xf numFmtId="0" fontId="30" fillId="2" borderId="0" xfId="0" applyFont="1" applyFill="1" applyProtection="1">
      <alignment vertical="center"/>
      <protection hidden="1"/>
    </xf>
    <xf numFmtId="0" fontId="31" fillId="2" borderId="0" xfId="0" applyFont="1" applyFill="1" applyProtection="1">
      <alignment vertical="center"/>
      <protection hidden="1"/>
    </xf>
    <xf numFmtId="0" fontId="31" fillId="2" borderId="0" xfId="0" applyFont="1" applyFill="1" applyAlignment="1" applyProtection="1">
      <alignment horizontal="right" vertical="center"/>
      <protection hidden="1"/>
    </xf>
    <xf numFmtId="0" fontId="13" fillId="0" borderId="0" xfId="0" applyFont="1" applyAlignment="1" applyProtection="1">
      <alignment horizontal="center" vertical="center"/>
      <protection hidden="1"/>
    </xf>
    <xf numFmtId="49" fontId="19" fillId="2" borderId="0" xfId="0" applyNumberFormat="1" applyFont="1" applyFill="1" applyAlignment="1" applyProtection="1">
      <alignment horizontal="center" vertical="center"/>
      <protection hidden="1"/>
    </xf>
    <xf numFmtId="0" fontId="19" fillId="2" borderId="0" xfId="0" applyFont="1" applyFill="1" applyProtection="1">
      <alignment vertical="center"/>
      <protection hidden="1"/>
    </xf>
    <xf numFmtId="0" fontId="13" fillId="2" borderId="0" xfId="0" applyFont="1" applyFill="1" applyAlignment="1" applyProtection="1">
      <alignment horizontal="distributed" vertical="center"/>
      <protection hidden="1"/>
    </xf>
    <xf numFmtId="0" fontId="9" fillId="2" borderId="0" xfId="0" applyFont="1" applyFill="1" applyProtection="1">
      <alignment vertical="center"/>
      <protection hidden="1"/>
    </xf>
    <xf numFmtId="0" fontId="14" fillId="2" borderId="0" xfId="0" applyFont="1" applyFill="1" applyAlignment="1" applyProtection="1">
      <alignment horizontal="left" vertical="center"/>
      <protection hidden="1"/>
    </xf>
    <xf numFmtId="0" fontId="12" fillId="0" borderId="0" xfId="140" applyFont="1" applyProtection="1">
      <alignment vertical="center"/>
      <protection hidden="1"/>
    </xf>
    <xf numFmtId="0" fontId="13" fillId="0" borderId="0" xfId="140" applyFont="1" applyAlignment="1" applyProtection="1">
      <alignment vertical="center" wrapText="1"/>
      <protection hidden="1"/>
    </xf>
    <xf numFmtId="0" fontId="13" fillId="0" borderId="0" xfId="140" applyFont="1" applyAlignment="1" applyProtection="1">
      <alignment vertical="center" shrinkToFit="1"/>
      <protection hidden="1"/>
    </xf>
    <xf numFmtId="49" fontId="19" fillId="2" borderId="0" xfId="0" applyNumberFormat="1" applyFont="1" applyFill="1" applyAlignment="1" applyProtection="1">
      <alignment horizontal="left" vertical="center"/>
      <protection hidden="1"/>
    </xf>
    <xf numFmtId="0" fontId="13" fillId="0" borderId="120" xfId="0" applyFont="1" applyBorder="1" applyProtection="1">
      <alignment vertical="center"/>
      <protection hidden="1"/>
    </xf>
    <xf numFmtId="49" fontId="19" fillId="2" borderId="120" xfId="0" applyNumberFormat="1" applyFont="1" applyFill="1" applyBorder="1" applyAlignment="1" applyProtection="1">
      <alignment horizontal="center" vertical="center"/>
      <protection hidden="1"/>
    </xf>
    <xf numFmtId="0" fontId="19" fillId="0" borderId="120" xfId="0" applyFont="1" applyBorder="1" applyProtection="1">
      <alignment vertical="center"/>
      <protection hidden="1"/>
    </xf>
    <xf numFmtId="0" fontId="13" fillId="2" borderId="120" xfId="0" applyFont="1" applyFill="1" applyBorder="1" applyProtection="1">
      <alignment vertical="center"/>
      <protection hidden="1"/>
    </xf>
    <xf numFmtId="0" fontId="13" fillId="2" borderId="120" xfId="0" applyFont="1" applyFill="1" applyBorder="1" applyAlignment="1" applyProtection="1">
      <alignment horizontal="center" vertical="center" wrapText="1"/>
      <protection hidden="1"/>
    </xf>
    <xf numFmtId="0" fontId="13" fillId="2" borderId="120" xfId="0" applyFont="1" applyFill="1" applyBorder="1" applyAlignment="1" applyProtection="1">
      <alignment horizontal="center" vertical="center"/>
      <protection hidden="1"/>
    </xf>
    <xf numFmtId="38" fontId="6" fillId="3" borderId="1" xfId="14" applyFont="1" applyFill="1" applyBorder="1" applyAlignment="1" applyProtection="1">
      <alignment vertical="center"/>
      <protection hidden="1"/>
    </xf>
    <xf numFmtId="38" fontId="6" fillId="3" borderId="2" xfId="14" applyFont="1" applyFill="1" applyBorder="1" applyAlignment="1" applyProtection="1">
      <alignment vertical="center"/>
      <protection hidden="1"/>
    </xf>
    <xf numFmtId="38" fontId="6" fillId="4" borderId="1" xfId="14" applyFont="1" applyFill="1" applyBorder="1" applyAlignment="1" applyProtection="1">
      <alignment vertical="center"/>
      <protection hidden="1"/>
    </xf>
    <xf numFmtId="38" fontId="6" fillId="4" borderId="2" xfId="14" applyFont="1" applyFill="1" applyBorder="1" applyAlignment="1" applyProtection="1">
      <alignment vertical="center"/>
      <protection hidden="1"/>
    </xf>
    <xf numFmtId="0" fontId="14" fillId="0" borderId="0" xfId="0" applyFont="1" applyAlignment="1" applyProtection="1">
      <alignment horizontal="center" vertical="center" textRotation="255"/>
      <protection hidden="1"/>
    </xf>
    <xf numFmtId="0" fontId="14" fillId="0" borderId="0" xfId="0" applyFont="1" applyAlignment="1" applyProtection="1">
      <alignment horizontal="right" vertical="center"/>
      <protection hidden="1"/>
    </xf>
    <xf numFmtId="38" fontId="19" fillId="0" borderId="0" xfId="6" applyFont="1" applyFill="1" applyBorder="1" applyAlignment="1" applyProtection="1">
      <alignment horizontal="right" vertical="center" shrinkToFit="1"/>
      <protection hidden="1"/>
    </xf>
    <xf numFmtId="0" fontId="14" fillId="0" borderId="0" xfId="0" applyFont="1" applyAlignment="1" applyProtection="1">
      <alignment horizontal="center" vertical="center" textRotation="255" wrapText="1"/>
      <protection hidden="1"/>
    </xf>
    <xf numFmtId="0" fontId="14" fillId="0" borderId="0" xfId="0" applyFont="1" applyAlignment="1" applyProtection="1">
      <alignment horizontal="left" vertical="center"/>
      <protection hidden="1"/>
    </xf>
    <xf numFmtId="0" fontId="12" fillId="0" borderId="0" xfId="0" applyFont="1" applyProtection="1">
      <alignment vertical="center"/>
      <protection hidden="1"/>
    </xf>
    <xf numFmtId="0" fontId="19" fillId="2" borderId="0" xfId="0" applyFont="1" applyFill="1" applyAlignment="1" applyProtection="1">
      <alignment vertical="center" shrinkToFit="1"/>
      <protection hidden="1"/>
    </xf>
    <xf numFmtId="0" fontId="8" fillId="2" borderId="0" xfId="0" applyFont="1" applyFill="1" applyProtection="1">
      <alignment vertical="center"/>
      <protection hidden="1"/>
    </xf>
    <xf numFmtId="0" fontId="47" fillId="0" borderId="12" xfId="0" applyFont="1" applyBorder="1" applyAlignment="1" applyProtection="1">
      <alignment vertical="center" shrinkToFit="1"/>
      <protection hidden="1"/>
    </xf>
    <xf numFmtId="0" fontId="47" fillId="0" borderId="13" xfId="0" applyFont="1" applyBorder="1" applyAlignment="1" applyProtection="1">
      <alignment vertical="center" shrinkToFit="1"/>
      <protection hidden="1"/>
    </xf>
    <xf numFmtId="0" fontId="47" fillId="0" borderId="7" xfId="0" applyFont="1" applyBorder="1" applyAlignment="1" applyProtection="1">
      <alignment vertical="center" shrinkToFit="1"/>
      <protection hidden="1"/>
    </xf>
    <xf numFmtId="3" fontId="67" fillId="0" borderId="17"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center" vertical="center" shrinkToFit="1"/>
      <protection hidden="1"/>
    </xf>
    <xf numFmtId="3" fontId="45" fillId="0" borderId="18" xfId="0" applyNumberFormat="1" applyFont="1" applyBorder="1" applyAlignment="1" applyProtection="1">
      <alignment horizontal="center" vertical="center" shrinkToFit="1"/>
      <protection hidden="1"/>
    </xf>
    <xf numFmtId="38" fontId="68" fillId="0" borderId="18" xfId="11" applyFont="1" applyFill="1" applyBorder="1" applyAlignment="1" applyProtection="1">
      <alignment horizontal="center" vertical="center" shrinkToFit="1"/>
      <protection hidden="1"/>
    </xf>
    <xf numFmtId="0" fontId="69" fillId="0" borderId="0" xfId="0" applyFont="1" applyProtection="1">
      <alignment vertical="center"/>
      <protection hidden="1"/>
    </xf>
    <xf numFmtId="3" fontId="69" fillId="2" borderId="0" xfId="0" applyNumberFormat="1" applyFont="1" applyFill="1" applyAlignment="1" applyProtection="1">
      <alignment vertical="center" shrinkToFit="1"/>
      <protection hidden="1"/>
    </xf>
    <xf numFmtId="0" fontId="6" fillId="0" borderId="0" xfId="0" applyFont="1" applyAlignment="1" applyProtection="1">
      <alignment horizontal="left" vertical="center"/>
      <protection hidden="1"/>
    </xf>
    <xf numFmtId="3" fontId="47" fillId="0" borderId="0" xfId="0" applyNumberFormat="1" applyFont="1" applyAlignment="1" applyProtection="1">
      <alignment horizontal="right" vertical="center"/>
      <protection hidden="1"/>
    </xf>
    <xf numFmtId="0" fontId="20" fillId="2" borderId="0" xfId="0" applyFont="1" applyFill="1" applyAlignment="1" applyProtection="1">
      <alignment horizontal="center" vertical="center"/>
      <protection hidden="1"/>
    </xf>
    <xf numFmtId="0" fontId="20" fillId="0" borderId="0" xfId="0" applyFont="1" applyProtection="1">
      <alignment vertical="center"/>
      <protection hidden="1"/>
    </xf>
    <xf numFmtId="0" fontId="9" fillId="0" borderId="0" xfId="0" applyFont="1" applyAlignment="1" applyProtection="1">
      <alignment horizontal="right" vertical="center"/>
      <protection hidden="1"/>
    </xf>
    <xf numFmtId="38" fontId="20" fillId="0" borderId="0" xfId="10" applyFont="1" applyFill="1" applyBorder="1" applyAlignment="1" applyProtection="1">
      <alignment horizontal="center" vertical="center" shrinkToFit="1"/>
      <protection hidden="1"/>
    </xf>
    <xf numFmtId="0" fontId="8"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12" fillId="0" borderId="19" xfId="0" applyNumberFormat="1" applyFont="1" applyBorder="1" applyAlignment="1" applyProtection="1">
      <alignment horizontal="right" vertical="center" shrinkToFit="1"/>
      <protection hidden="1"/>
    </xf>
    <xf numFmtId="3" fontId="12" fillId="0" borderId="19" xfId="0" applyNumberFormat="1" applyFont="1" applyBorder="1" applyAlignment="1" applyProtection="1">
      <alignment horizontal="center" vertical="center" shrinkToFit="1"/>
      <protection hidden="1"/>
    </xf>
    <xf numFmtId="3" fontId="13" fillId="0" borderId="19" xfId="0" applyNumberFormat="1" applyFont="1" applyBorder="1" applyAlignment="1" applyProtection="1">
      <alignment horizontal="center" vertical="center" shrinkToFit="1"/>
      <protection hidden="1"/>
    </xf>
    <xf numFmtId="38" fontId="36" fillId="0" borderId="19" xfId="11" applyFont="1" applyFill="1" applyBorder="1" applyAlignment="1" applyProtection="1">
      <alignment horizontal="center" vertical="center" shrinkToFit="1"/>
      <protection hidden="1"/>
    </xf>
    <xf numFmtId="0" fontId="14" fillId="0" borderId="12" xfId="0" applyFont="1" applyBorder="1" applyAlignment="1" applyProtection="1">
      <alignment vertical="center" shrinkToFit="1"/>
      <protection hidden="1"/>
    </xf>
    <xf numFmtId="0" fontId="14" fillId="0" borderId="13" xfId="0" applyFont="1" applyBorder="1" applyAlignment="1" applyProtection="1">
      <alignment vertical="center" shrinkToFit="1"/>
      <protection hidden="1"/>
    </xf>
    <xf numFmtId="0" fontId="14" fillId="0" borderId="7" xfId="0" applyFont="1" applyBorder="1" applyAlignment="1" applyProtection="1">
      <alignment vertical="center" shrinkToFit="1"/>
      <protection hidden="1"/>
    </xf>
    <xf numFmtId="3" fontId="12" fillId="0" borderId="17"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center" vertical="center" shrinkToFit="1"/>
      <protection hidden="1"/>
    </xf>
    <xf numFmtId="3" fontId="13" fillId="0" borderId="18" xfId="0" applyNumberFormat="1" applyFont="1" applyBorder="1" applyAlignment="1" applyProtection="1">
      <alignment horizontal="center" vertical="center" shrinkToFit="1"/>
      <protection hidden="1"/>
    </xf>
    <xf numFmtId="3" fontId="6" fillId="2" borderId="0" xfId="0" applyNumberFormat="1" applyFont="1" applyFill="1" applyAlignment="1" applyProtection="1">
      <alignment vertical="center" shrinkToFit="1"/>
      <protection hidden="1"/>
    </xf>
    <xf numFmtId="0" fontId="20" fillId="2" borderId="0" xfId="0" applyFont="1" applyFill="1" applyAlignment="1" applyProtection="1">
      <alignment horizontal="center" vertical="center"/>
      <protection locked="0"/>
    </xf>
    <xf numFmtId="0" fontId="14" fillId="0" borderId="0" xfId="0" applyFont="1" applyAlignment="1" applyProtection="1">
      <alignment horizontal="center" vertical="center" shrinkToFit="1"/>
      <protection hidden="1"/>
    </xf>
    <xf numFmtId="0" fontId="14" fillId="0" borderId="15" xfId="0" applyFont="1" applyBorder="1" applyAlignment="1" applyProtection="1">
      <alignment vertical="center" shrinkToFit="1"/>
      <protection hidden="1"/>
    </xf>
    <xf numFmtId="0" fontId="14" fillId="0" borderId="16" xfId="0" applyFont="1" applyBorder="1" applyAlignment="1" applyProtection="1">
      <alignment vertical="center" shrinkToFit="1"/>
      <protection hidden="1"/>
    </xf>
    <xf numFmtId="3" fontId="13" fillId="0" borderId="0" xfId="0" applyNumberFormat="1" applyFont="1" applyAlignment="1" applyProtection="1">
      <alignment horizontal="right" vertical="center" shrinkToFit="1"/>
      <protection hidden="1"/>
    </xf>
    <xf numFmtId="0" fontId="14" fillId="0" borderId="14" xfId="0" applyFont="1" applyBorder="1" applyAlignment="1" applyProtection="1">
      <alignment vertical="center" shrinkToFit="1"/>
      <protection hidden="1"/>
    </xf>
    <xf numFmtId="0" fontId="46" fillId="2" borderId="0" xfId="0" applyFont="1" applyFill="1" applyProtection="1">
      <alignment vertical="center"/>
      <protection hidden="1"/>
    </xf>
    <xf numFmtId="0" fontId="69" fillId="2" borderId="0" xfId="0" applyFont="1" applyFill="1" applyProtection="1">
      <alignment vertical="center"/>
      <protection hidden="1"/>
    </xf>
    <xf numFmtId="0" fontId="72" fillId="2" borderId="0" xfId="0" applyFont="1" applyFill="1" applyAlignment="1" applyProtection="1">
      <alignment horizontal="right" vertical="center"/>
      <protection hidden="1"/>
    </xf>
    <xf numFmtId="0" fontId="71" fillId="2" borderId="0" xfId="0" applyFont="1" applyFill="1" applyProtection="1">
      <alignment vertical="center"/>
      <protection hidden="1"/>
    </xf>
    <xf numFmtId="0" fontId="73" fillId="2" borderId="0" xfId="0" applyFont="1" applyFill="1" applyProtection="1">
      <alignment vertical="center"/>
      <protection hidden="1"/>
    </xf>
    <xf numFmtId="0" fontId="74" fillId="2" borderId="0" xfId="0" applyFont="1" applyFill="1" applyProtection="1">
      <alignment vertical="center"/>
      <protection hidden="1"/>
    </xf>
    <xf numFmtId="0" fontId="13" fillId="0" borderId="0" xfId="0" applyFont="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76" fillId="0" borderId="0" xfId="0" applyFont="1" applyAlignment="1" applyProtection="1">
      <alignment horizontal="left" vertical="center" wrapText="1" shrinkToFit="1"/>
      <protection hidden="1"/>
    </xf>
    <xf numFmtId="0" fontId="76" fillId="0" borderId="0" xfId="0" applyFont="1" applyAlignment="1" applyProtection="1">
      <alignment horizontal="left" vertical="center" shrinkToFit="1"/>
      <protection hidden="1"/>
    </xf>
    <xf numFmtId="0" fontId="14" fillId="0" borderId="136" xfId="0" applyFont="1" applyBorder="1" applyAlignment="1" applyProtection="1">
      <alignment vertical="center" shrinkToFit="1"/>
      <protection hidden="1"/>
    </xf>
    <xf numFmtId="0" fontId="29" fillId="0" borderId="0" xfId="0" applyFont="1" applyProtection="1">
      <alignment vertical="center"/>
      <protection hidden="1"/>
    </xf>
    <xf numFmtId="0" fontId="13" fillId="0" borderId="0" xfId="0" applyFont="1" applyFill="1" applyBorder="1" applyAlignment="1" applyProtection="1">
      <alignment horizontal="distributed" vertical="center"/>
      <protection hidden="1"/>
    </xf>
    <xf numFmtId="0" fontId="12" fillId="0" borderId="0" xfId="140" applyFont="1" applyFill="1" applyBorder="1" applyProtection="1">
      <alignment vertical="center"/>
      <protection hidden="1"/>
    </xf>
    <xf numFmtId="0" fontId="9" fillId="0" borderId="0" xfId="0" applyFont="1" applyFill="1" applyBorder="1" applyProtection="1">
      <alignment vertical="center"/>
      <protection hidden="1"/>
    </xf>
    <xf numFmtId="0" fontId="13" fillId="0" borderId="0" xfId="0" applyFont="1" applyFill="1" applyBorder="1" applyAlignment="1" applyProtection="1">
      <alignment horizontal="right" vertical="center"/>
      <protection hidden="1"/>
    </xf>
    <xf numFmtId="0" fontId="13" fillId="0" borderId="0" xfId="0" applyFont="1" applyFill="1" applyBorder="1" applyProtection="1">
      <alignment vertical="center"/>
      <protection hidden="1"/>
    </xf>
    <xf numFmtId="0" fontId="78" fillId="0" borderId="0" xfId="0" applyFont="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wrapText="1"/>
      <protection hidden="1"/>
    </xf>
    <xf numFmtId="0" fontId="6" fillId="0" borderId="0" xfId="0" applyFont="1" applyAlignment="1" applyProtection="1">
      <alignment horizontal="right" vertical="center"/>
      <protection hidden="1"/>
    </xf>
    <xf numFmtId="0" fontId="28" fillId="0" borderId="0" xfId="0" applyFont="1" applyAlignment="1" applyProtection="1">
      <alignment vertical="center" wrapText="1" shrinkToFit="1"/>
      <protection hidden="1"/>
    </xf>
    <xf numFmtId="0" fontId="31"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38" fontId="6" fillId="3" borderId="1" xfId="14" applyFont="1" applyFill="1" applyBorder="1" applyProtection="1">
      <alignment vertical="center"/>
      <protection hidden="1"/>
    </xf>
    <xf numFmtId="38" fontId="6" fillId="3" borderId="2" xfId="14" applyFont="1" applyFill="1" applyBorder="1" applyProtection="1">
      <alignment vertical="center"/>
      <protection hidden="1"/>
    </xf>
    <xf numFmtId="38" fontId="9" fillId="0" borderId="0" xfId="14" applyFo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0" fontId="6" fillId="0" borderId="0" xfId="0" applyFont="1"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right" vertical="center"/>
      <protection hidden="1"/>
    </xf>
    <xf numFmtId="0" fontId="8" fillId="0" borderId="0" xfId="0" applyFont="1" applyAlignment="1" applyProtection="1">
      <alignment horizontal="center" vertical="center"/>
      <protection hidden="1"/>
    </xf>
    <xf numFmtId="0" fontId="29" fillId="2" borderId="0" xfId="0" applyFont="1" applyFill="1" applyAlignment="1" applyProtection="1">
      <alignment vertical="center" wrapText="1"/>
      <protection hidden="1"/>
    </xf>
    <xf numFmtId="0" fontId="19" fillId="0" borderId="0" xfId="0" applyFont="1" applyProtection="1">
      <alignment vertical="center"/>
      <protection hidden="1"/>
    </xf>
    <xf numFmtId="38" fontId="19" fillId="0" borderId="20" xfId="141" applyFont="1" applyBorder="1" applyAlignment="1" applyProtection="1">
      <alignment horizontal="right" vertical="center"/>
      <protection hidden="1"/>
    </xf>
    <xf numFmtId="38" fontId="19" fillId="0" borderId="53" xfId="141" applyFont="1" applyBorder="1" applyAlignment="1" applyProtection="1">
      <alignment horizontal="right" vertical="center"/>
      <protection hidden="1"/>
    </xf>
    <xf numFmtId="38" fontId="19" fillId="0" borderId="20" xfId="0" applyNumberFormat="1" applyFont="1" applyBorder="1" applyProtection="1">
      <alignment vertical="center"/>
      <protection hidden="1"/>
    </xf>
    <xf numFmtId="0" fontId="19" fillId="0" borderId="20" xfId="0" applyFont="1" applyBorder="1" applyAlignment="1" applyProtection="1">
      <alignment horizontal="left" vertical="center"/>
      <protection hidden="1"/>
    </xf>
    <xf numFmtId="49" fontId="6" fillId="2" borderId="0" xfId="0" applyNumberFormat="1" applyFont="1" applyFill="1" applyAlignment="1" applyProtection="1">
      <alignment horizontal="center" vertical="center"/>
      <protection locked="0"/>
    </xf>
    <xf numFmtId="38" fontId="14" fillId="2" borderId="13" xfId="10" applyFont="1" applyFill="1" applyBorder="1" applyAlignment="1" applyProtection="1">
      <alignment vertical="center" shrinkToFit="1"/>
      <protection hidden="1"/>
    </xf>
    <xf numFmtId="38" fontId="14" fillId="2" borderId="14" xfId="10" applyFont="1" applyFill="1" applyBorder="1" applyAlignment="1" applyProtection="1">
      <alignment vertical="center" shrinkToFit="1"/>
      <protection hidden="1"/>
    </xf>
    <xf numFmtId="0" fontId="84" fillId="0" borderId="0" xfId="0" applyFont="1">
      <alignment vertical="center"/>
    </xf>
    <xf numFmtId="3" fontId="14" fillId="0" borderId="0" xfId="0" applyNumberFormat="1" applyFont="1" applyBorder="1" applyAlignment="1" applyProtection="1">
      <alignment horizontal="right" vertical="center"/>
      <protection hidden="1"/>
    </xf>
    <xf numFmtId="3" fontId="14" fillId="0" borderId="56" xfId="0" applyNumberFormat="1" applyFont="1" applyBorder="1" applyAlignment="1" applyProtection="1">
      <alignment horizontal="right" vertical="center"/>
      <protection hidden="1"/>
    </xf>
    <xf numFmtId="0" fontId="84" fillId="0" borderId="0" xfId="0" applyFont="1" applyProtection="1">
      <alignment vertical="center"/>
      <protection locked="0"/>
    </xf>
    <xf numFmtId="0" fontId="84" fillId="38" borderId="0" xfId="0" applyFont="1" applyFill="1" applyProtection="1">
      <alignment vertical="center"/>
      <protection locked="0"/>
    </xf>
    <xf numFmtId="0" fontId="0" fillId="38" borderId="0" xfId="0" applyFill="1" applyProtection="1">
      <alignment vertical="center"/>
      <protection locked="0"/>
    </xf>
    <xf numFmtId="0" fontId="0" fillId="0" borderId="0" xfId="0" applyProtection="1">
      <alignment vertical="center"/>
      <protection locked="0"/>
    </xf>
    <xf numFmtId="0" fontId="79" fillId="0" borderId="20" xfId="0" applyFont="1" applyBorder="1" applyAlignment="1" applyProtection="1">
      <alignment horizontal="right" vertical="center"/>
      <protection locked="0"/>
    </xf>
    <xf numFmtId="0" fontId="79" fillId="0" borderId="20" xfId="0" applyFont="1" applyFill="1" applyBorder="1" applyAlignment="1" applyProtection="1">
      <alignment horizontal="center" vertical="center"/>
      <protection locked="0"/>
    </xf>
    <xf numFmtId="0" fontId="79" fillId="0" borderId="0" xfId="0" applyFont="1" applyAlignment="1" applyProtection="1">
      <alignment horizontal="right" vertical="center"/>
      <protection locked="0"/>
    </xf>
    <xf numFmtId="0" fontId="79" fillId="2" borderId="0" xfId="0" applyFont="1" applyFill="1" applyAlignment="1" applyProtection="1">
      <alignment horizontal="right" vertical="center"/>
      <protection locked="0"/>
    </xf>
    <xf numFmtId="0" fontId="14" fillId="0" borderId="0" xfId="0" applyFont="1" applyProtection="1">
      <alignment vertical="center"/>
      <protection locked="0"/>
    </xf>
    <xf numFmtId="0" fontId="49" fillId="0" borderId="20" xfId="0" applyFont="1" applyBorder="1" applyAlignment="1" applyProtection="1">
      <alignment horizontal="right" vertical="top" wrapText="1"/>
      <protection locked="0"/>
    </xf>
    <xf numFmtId="0" fontId="16" fillId="0" borderId="20" xfId="0" applyFont="1" applyBorder="1" applyAlignment="1" applyProtection="1">
      <alignment horizontal="center" vertical="center"/>
      <protection locked="0"/>
    </xf>
    <xf numFmtId="0" fontId="14" fillId="2" borderId="0" xfId="0" applyFont="1" applyFill="1" applyProtection="1">
      <alignment vertical="center"/>
      <protection locked="0"/>
    </xf>
    <xf numFmtId="0" fontId="86" fillId="0" borderId="0" xfId="0" applyFont="1" applyAlignment="1" applyProtection="1">
      <alignment horizontal="center" vertical="center"/>
      <protection locked="0"/>
    </xf>
    <xf numFmtId="0" fontId="49" fillId="0" borderId="20" xfId="0" applyFont="1" applyBorder="1" applyAlignment="1" applyProtection="1">
      <alignment vertical="center"/>
      <protection locked="0"/>
    </xf>
    <xf numFmtId="38" fontId="14" fillId="2" borderId="12" xfId="10" applyFont="1" applyFill="1" applyBorder="1" applyAlignment="1" applyProtection="1">
      <alignment vertical="center" shrinkToFit="1"/>
      <protection hidden="1"/>
    </xf>
    <xf numFmtId="0" fontId="84" fillId="47" borderId="0" xfId="0" applyFont="1" applyFill="1">
      <alignment vertical="center"/>
    </xf>
    <xf numFmtId="0" fontId="84" fillId="48" borderId="0" xfId="0" applyFont="1" applyFill="1">
      <alignment vertical="center"/>
    </xf>
    <xf numFmtId="0" fontId="79"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13" fillId="0" borderId="20" xfId="0" applyFont="1" applyBorder="1" applyAlignment="1" applyProtection="1">
      <alignment horizontal="right" vertical="center"/>
      <protection locked="0"/>
    </xf>
    <xf numFmtId="0" fontId="13" fillId="2" borderId="20" xfId="0" applyFont="1" applyFill="1" applyBorder="1" applyAlignment="1" applyProtection="1">
      <alignment horizontal="right" vertical="center"/>
      <protection locked="0"/>
    </xf>
    <xf numFmtId="0" fontId="90" fillId="0" borderId="0" xfId="0" applyFont="1" applyAlignment="1" applyProtection="1">
      <alignment horizontal="right" vertical="center"/>
      <protection locked="0"/>
    </xf>
    <xf numFmtId="0" fontId="91" fillId="0" borderId="0" xfId="0" applyFont="1" applyAlignment="1" applyProtection="1">
      <alignment horizontal="right" vertical="center" wrapText="1"/>
      <protection locked="0"/>
    </xf>
    <xf numFmtId="3" fontId="90" fillId="0" borderId="20" xfId="0" applyNumberFormat="1" applyFont="1" applyBorder="1" applyAlignment="1" applyProtection="1">
      <alignment horizontal="right" vertical="center" shrinkToFit="1"/>
      <protection locked="0"/>
    </xf>
    <xf numFmtId="0" fontId="90" fillId="0" borderId="20" xfId="0" applyFont="1" applyBorder="1" applyAlignment="1" applyProtection="1">
      <alignment horizontal="right" vertical="center"/>
      <protection locked="0"/>
    </xf>
    <xf numFmtId="0" fontId="13" fillId="0" borderId="20" xfId="0" applyFont="1" applyBorder="1" applyAlignment="1" applyProtection="1">
      <alignment horizontal="center" vertical="center"/>
      <protection locked="0"/>
    </xf>
    <xf numFmtId="0" fontId="90" fillId="0" borderId="0" xfId="0" applyFont="1" applyAlignment="1" applyProtection="1">
      <alignment horizontal="right" vertical="center" wrapText="1"/>
      <protection locked="0"/>
    </xf>
    <xf numFmtId="0" fontId="12" fillId="0" borderId="0" xfId="0" applyFont="1" applyAlignment="1" applyProtection="1">
      <alignment horizontal="center" vertical="center"/>
      <protection locked="0"/>
    </xf>
    <xf numFmtId="38" fontId="90" fillId="0" borderId="0" xfId="11" applyFont="1" applyFill="1" applyBorder="1" applyAlignment="1" applyProtection="1">
      <alignment horizontal="right" vertical="center" shrinkToFit="1"/>
      <protection locked="0"/>
    </xf>
    <xf numFmtId="0" fontId="13"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38" fontId="90" fillId="0" borderId="20" xfId="11" applyFont="1" applyFill="1" applyBorder="1" applyAlignment="1" applyProtection="1">
      <alignment horizontal="right" vertical="center" shrinkToFit="1"/>
      <protection locked="0"/>
    </xf>
    <xf numFmtId="0" fontId="30" fillId="0" borderId="0" xfId="0" applyFont="1" applyBorder="1" applyAlignment="1" applyProtection="1">
      <alignment vertical="center" shrinkToFit="1"/>
      <protection hidden="1"/>
    </xf>
    <xf numFmtId="0" fontId="79" fillId="2" borderId="20" xfId="0" applyFont="1" applyFill="1" applyBorder="1" applyAlignment="1" applyProtection="1">
      <alignment horizontal="right" vertical="center"/>
      <protection locked="0"/>
    </xf>
    <xf numFmtId="0" fontId="80" fillId="0" borderId="20" xfId="0" applyFont="1" applyFill="1" applyBorder="1" applyAlignment="1" applyProtection="1">
      <alignment horizontal="center" vertical="center"/>
      <protection locked="0"/>
    </xf>
    <xf numFmtId="38" fontId="36" fillId="0" borderId="0" xfId="10" applyFont="1" applyFill="1" applyBorder="1" applyAlignment="1" applyProtection="1">
      <alignment vertical="center" shrinkToFit="1"/>
      <protection hidden="1"/>
    </xf>
    <xf numFmtId="38" fontId="25" fillId="0" borderId="0" xfId="10" applyFont="1" applyFill="1" applyBorder="1" applyAlignment="1" applyProtection="1">
      <alignment horizontal="right" vertical="center" shrinkToFit="1"/>
      <protection locked="0"/>
    </xf>
    <xf numFmtId="38" fontId="25" fillId="0" borderId="0" xfId="10" applyFont="1" applyFill="1" applyBorder="1" applyAlignment="1" applyProtection="1">
      <alignment vertical="center" shrinkToFit="1"/>
      <protection hidden="1"/>
    </xf>
    <xf numFmtId="38" fontId="14" fillId="0" borderId="0" xfId="14" applyFont="1" applyFill="1" applyBorder="1" applyAlignment="1" applyProtection="1">
      <alignment horizontal="left" wrapText="1"/>
      <protection hidden="1"/>
    </xf>
    <xf numFmtId="0" fontId="12" fillId="0" borderId="20" xfId="0" applyFont="1" applyBorder="1" applyAlignment="1" applyProtection="1">
      <alignment horizontal="center" vertical="center"/>
      <protection locked="0"/>
    </xf>
    <xf numFmtId="38" fontId="25" fillId="0" borderId="0" xfId="11" applyFont="1" applyFill="1" applyBorder="1" applyAlignment="1" applyProtection="1">
      <alignment horizontal="right" vertical="center" shrinkToFit="1"/>
      <protection locked="0"/>
    </xf>
    <xf numFmtId="0" fontId="24" fillId="0" borderId="0" xfId="0" applyFont="1" applyFill="1" applyAlignment="1" applyProtection="1">
      <alignment horizontal="center" vertical="center" wrapText="1"/>
      <protection hidden="1"/>
    </xf>
    <xf numFmtId="0" fontId="29" fillId="0" borderId="0" xfId="0" applyFont="1" applyFill="1" applyBorder="1" applyAlignment="1" applyProtection="1">
      <alignment vertical="distributed" wrapText="1"/>
      <protection hidden="1"/>
    </xf>
    <xf numFmtId="0" fontId="30" fillId="0" borderId="0" xfId="0" applyFont="1" applyFill="1" applyBorder="1" applyProtection="1">
      <alignment vertical="center"/>
      <protection hidden="1"/>
    </xf>
    <xf numFmtId="49" fontId="30" fillId="0" borderId="0" xfId="0" applyNumberFormat="1" applyFont="1" applyFill="1" applyBorder="1" applyAlignment="1" applyProtection="1">
      <alignment horizontal="center" shrinkToFit="1"/>
      <protection locked="0"/>
    </xf>
    <xf numFmtId="0" fontId="30" fillId="0" borderId="0" xfId="0" applyFont="1" applyFill="1" applyBorder="1" applyAlignment="1" applyProtection="1">
      <alignment vertical="center" shrinkToFit="1"/>
      <protection hidden="1"/>
    </xf>
    <xf numFmtId="0" fontId="28" fillId="0" borderId="0" xfId="0" applyFont="1" applyFill="1" applyBorder="1" applyProtection="1">
      <alignment vertical="center"/>
      <protection hidden="1"/>
    </xf>
    <xf numFmtId="0" fontId="30" fillId="0" borderId="0" xfId="0" applyFont="1" applyFill="1" applyBorder="1" applyAlignment="1" applyProtection="1">
      <alignment horizontal="left" vertical="center" shrinkToFit="1"/>
      <protection hidden="1"/>
    </xf>
    <xf numFmtId="0" fontId="32" fillId="0" borderId="0" xfId="0" applyFont="1" applyFill="1" applyBorder="1" applyAlignment="1" applyProtection="1">
      <alignment horizontal="right" vertical="top"/>
      <protection hidden="1"/>
    </xf>
    <xf numFmtId="0" fontId="17"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49" fontId="81" fillId="0" borderId="0" xfId="0" applyNumberFormat="1" applyFont="1" applyFill="1" applyBorder="1" applyAlignment="1" applyProtection="1">
      <alignment horizontal="center" vertical="center" shrinkToFit="1"/>
      <protection locked="0"/>
    </xf>
    <xf numFmtId="49" fontId="30" fillId="0" borderId="0" xfId="0" applyNumberFormat="1"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left" vertical="distributed" shrinkToFit="1"/>
      <protection hidden="1"/>
    </xf>
    <xf numFmtId="0" fontId="30" fillId="0" borderId="0" xfId="0" applyFont="1" applyFill="1" applyBorder="1" applyAlignment="1" applyProtection="1">
      <alignment horizontal="center" vertical="center" shrinkToFit="1"/>
      <protection hidden="1"/>
    </xf>
    <xf numFmtId="0" fontId="28" fillId="0" borderId="0" xfId="0" applyFont="1" applyFill="1" applyBorder="1" applyAlignment="1" applyProtection="1">
      <alignment horizontal="left" vertical="center" wrapText="1"/>
      <protection hidden="1"/>
    </xf>
    <xf numFmtId="0" fontId="79" fillId="2" borderId="20" xfId="0" applyFont="1" applyFill="1" applyBorder="1" applyAlignment="1" applyProtection="1">
      <alignment horizontal="right" vertical="distributed" wrapText="1"/>
      <protection locked="0"/>
    </xf>
    <xf numFmtId="38" fontId="44" fillId="0" borderId="0" xfId="11" applyFont="1" applyFill="1" applyBorder="1" applyAlignment="1" applyProtection="1">
      <alignment horizontal="right" vertical="center" shrinkToFit="1"/>
      <protection locked="0"/>
    </xf>
    <xf numFmtId="38" fontId="68" fillId="0" borderId="0" xfId="10" applyFont="1" applyFill="1" applyBorder="1" applyAlignment="1" applyProtection="1">
      <alignment horizontal="right" vertical="center" shrinkToFit="1"/>
      <protection hidden="1"/>
    </xf>
    <xf numFmtId="38" fontId="68" fillId="0" borderId="0" xfId="11" applyFont="1" applyFill="1" applyBorder="1" applyAlignment="1" applyProtection="1">
      <alignment horizontal="center" vertical="center" shrinkToFit="1"/>
      <protection hidden="1"/>
    </xf>
    <xf numFmtId="181" fontId="44" fillId="0" borderId="0" xfId="11" applyNumberFormat="1" applyFont="1" applyFill="1" applyBorder="1" applyAlignment="1" applyProtection="1">
      <alignment horizontal="right" vertical="center" shrinkToFit="1"/>
      <protection locked="0"/>
    </xf>
    <xf numFmtId="38" fontId="48" fillId="0" borderId="0" xfId="11" applyFont="1" applyFill="1" applyBorder="1" applyAlignment="1" applyProtection="1">
      <alignment horizontal="right" vertical="center" shrinkToFit="1"/>
      <protection hidden="1"/>
    </xf>
    <xf numFmtId="0" fontId="7" fillId="0" borderId="0" xfId="0" applyFont="1" applyFill="1" applyAlignment="1" applyProtection="1">
      <alignment horizontal="right" vertical="center"/>
      <protection hidden="1"/>
    </xf>
    <xf numFmtId="0" fontId="8" fillId="0" borderId="0" xfId="0" applyFont="1" applyFill="1" applyProtection="1">
      <alignment vertical="center"/>
      <protection hidden="1"/>
    </xf>
    <xf numFmtId="0" fontId="6" fillId="0" borderId="0" xfId="0" applyFont="1" applyFill="1" applyProtection="1">
      <alignment vertical="center"/>
      <protection hidden="1"/>
    </xf>
    <xf numFmtId="0" fontId="9" fillId="0" borderId="0" xfId="0" applyFont="1" applyFill="1" applyAlignment="1" applyProtection="1">
      <alignment horizontal="right" vertical="center"/>
      <protection hidden="1"/>
    </xf>
    <xf numFmtId="0" fontId="45" fillId="0" borderId="0" xfId="0" applyFont="1" applyFill="1" applyBorder="1" applyAlignment="1" applyProtection="1">
      <alignment horizontal="center" vertical="center" wrapText="1"/>
      <protection hidden="1"/>
    </xf>
    <xf numFmtId="3" fontId="47" fillId="0" borderId="0" xfId="0" applyNumberFormat="1" applyFont="1" applyFill="1" applyAlignment="1" applyProtection="1">
      <alignment horizontal="right" vertical="center"/>
      <protection hidden="1"/>
    </xf>
    <xf numFmtId="0" fontId="69" fillId="0" borderId="0" xfId="0" applyFont="1" applyFill="1" applyProtection="1">
      <alignment vertical="center"/>
      <protection hidden="1"/>
    </xf>
    <xf numFmtId="0" fontId="7" fillId="0" borderId="0" xfId="0" applyFont="1" applyFill="1" applyBorder="1" applyAlignment="1" applyProtection="1">
      <alignment horizontal="right" vertical="center"/>
      <protection hidden="1"/>
    </xf>
    <xf numFmtId="0" fontId="8" fillId="0" borderId="0" xfId="0" applyFont="1" applyFill="1" applyBorder="1" applyProtection="1">
      <alignment vertical="center"/>
      <protection hidden="1"/>
    </xf>
    <xf numFmtId="0" fontId="13"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right" vertical="center"/>
      <protection hidden="1"/>
    </xf>
    <xf numFmtId="3" fontId="69" fillId="0" borderId="0" xfId="0" applyNumberFormat="1" applyFont="1" applyFill="1" applyBorder="1" applyAlignment="1" applyProtection="1">
      <alignment vertical="center" shrinkToFit="1"/>
      <protection hidden="1"/>
    </xf>
    <xf numFmtId="181" fontId="44" fillId="0" borderId="67" xfId="10" applyNumberFormat="1" applyFont="1" applyFill="1" applyBorder="1" applyAlignment="1" applyProtection="1">
      <alignment horizontal="right" vertical="center" shrinkToFit="1"/>
      <protection hidden="1"/>
    </xf>
    <xf numFmtId="181" fontId="44" fillId="0" borderId="10" xfId="10" applyNumberFormat="1" applyFont="1" applyFill="1" applyBorder="1" applyAlignment="1" applyProtection="1">
      <alignment horizontal="right" vertical="center" shrinkToFit="1"/>
      <protection hidden="1"/>
    </xf>
    <xf numFmtId="38" fontId="44" fillId="0" borderId="67" xfId="10" applyFont="1" applyFill="1" applyBorder="1" applyAlignment="1" applyProtection="1">
      <alignment horizontal="right" vertical="center" shrinkToFit="1"/>
      <protection hidden="1"/>
    </xf>
    <xf numFmtId="38" fontId="44" fillId="0" borderId="10" xfId="10" applyFont="1" applyFill="1" applyBorder="1" applyAlignment="1" applyProtection="1">
      <alignment horizontal="right" vertical="center" shrinkToFit="1"/>
      <protection hidden="1"/>
    </xf>
    <xf numFmtId="38" fontId="44" fillId="0" borderId="0" xfId="10" applyFont="1" applyFill="1" applyBorder="1" applyAlignment="1" applyProtection="1">
      <alignment horizontal="right" vertical="center" shrinkToFit="1"/>
      <protection hidden="1"/>
    </xf>
    <xf numFmtId="38" fontId="25" fillId="0" borderId="0" xfId="10" applyNumberFormat="1" applyFont="1" applyFill="1" applyBorder="1" applyAlignment="1" applyProtection="1">
      <alignment vertical="center" shrinkToFit="1"/>
      <protection hidden="1"/>
    </xf>
    <xf numFmtId="38" fontId="35" fillId="0" borderId="0" xfId="11" applyFont="1" applyFill="1" applyBorder="1" applyAlignment="1" applyProtection="1">
      <alignment horizontal="right" vertical="center" shrinkToFit="1"/>
      <protection hidden="1"/>
    </xf>
    <xf numFmtId="0" fontId="13" fillId="0" borderId="0" xfId="0" applyFont="1" applyFill="1" applyAlignment="1" applyProtection="1">
      <alignment horizontal="left" vertical="center"/>
      <protection hidden="1"/>
    </xf>
    <xf numFmtId="0" fontId="9" fillId="0" borderId="0" xfId="0" applyFont="1" applyFill="1" applyBorder="1" applyAlignment="1" applyProtection="1">
      <alignment horizontal="center" vertical="center" wrapText="1"/>
      <protection hidden="1"/>
    </xf>
    <xf numFmtId="3" fontId="14" fillId="0" borderId="0" xfId="0" applyNumberFormat="1" applyFont="1" applyFill="1" applyBorder="1" applyAlignment="1" applyProtection="1">
      <alignment horizontal="right" vertical="center"/>
      <protection hidden="1"/>
    </xf>
    <xf numFmtId="38" fontId="25" fillId="0" borderId="67" xfId="10" applyFont="1" applyFill="1" applyBorder="1" applyAlignment="1" applyProtection="1">
      <alignment horizontal="right" vertical="center" shrinkToFit="1"/>
      <protection hidden="1"/>
    </xf>
    <xf numFmtId="38" fontId="25" fillId="0" borderId="0" xfId="10" applyFont="1" applyFill="1" applyBorder="1" applyAlignment="1" applyProtection="1">
      <alignment horizontal="right" vertical="center" shrinkToFit="1"/>
      <protection hidden="1"/>
    </xf>
    <xf numFmtId="38" fontId="44" fillId="0" borderId="0" xfId="10" applyFont="1" applyFill="1" applyBorder="1" applyAlignment="1" applyProtection="1">
      <alignment vertical="center" shrinkToFit="1"/>
      <protection hidden="1"/>
    </xf>
    <xf numFmtId="0" fontId="8" fillId="0" borderId="0" xfId="0" applyFont="1" applyFill="1" applyAlignment="1" applyProtection="1">
      <alignment horizontal="center"/>
      <protection hidden="1"/>
    </xf>
    <xf numFmtId="0" fontId="22" fillId="0" borderId="0" xfId="0" applyFont="1" applyFill="1" applyAlignment="1" applyProtection="1">
      <alignment horizontal="left" vertical="center" wrapText="1"/>
      <protection hidden="1"/>
    </xf>
    <xf numFmtId="0" fontId="13" fillId="0" borderId="0" xfId="0" applyFont="1" applyFill="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71" fillId="0" borderId="0" xfId="0" applyFont="1" applyFill="1" applyProtection="1">
      <alignment vertical="center"/>
      <protection hidden="1"/>
    </xf>
    <xf numFmtId="38" fontId="25" fillId="0" borderId="10" xfId="10" applyFont="1" applyFill="1" applyBorder="1" applyAlignment="1" applyProtection="1">
      <alignment horizontal="right" vertical="center" shrinkToFit="1"/>
      <protection hidden="1"/>
    </xf>
    <xf numFmtId="38" fontId="44" fillId="0" borderId="0" xfId="11" applyFont="1" applyFill="1" applyBorder="1" applyAlignment="1" applyProtection="1">
      <alignment vertical="center" shrinkToFit="1"/>
      <protection locked="0"/>
    </xf>
    <xf numFmtId="38" fontId="44" fillId="0" borderId="67" xfId="10" applyFont="1" applyFill="1" applyBorder="1" applyAlignment="1" applyProtection="1">
      <alignment vertical="center" shrinkToFit="1"/>
      <protection hidden="1"/>
    </xf>
    <xf numFmtId="38" fontId="44" fillId="0" borderId="10" xfId="10" applyFont="1" applyFill="1" applyBorder="1" applyAlignment="1" applyProtection="1">
      <alignment vertical="center" shrinkToFit="1"/>
      <protection hidden="1"/>
    </xf>
    <xf numFmtId="38" fontId="36" fillId="0" borderId="0" xfId="11" applyFont="1" applyFill="1" applyBorder="1" applyAlignment="1" applyProtection="1">
      <alignment horizontal="center" vertical="center" shrinkToFit="1"/>
      <protection hidden="1"/>
    </xf>
    <xf numFmtId="38" fontId="36" fillId="0" borderId="0" xfId="10" applyFont="1" applyFill="1" applyBorder="1" applyAlignment="1" applyProtection="1">
      <alignment horizontal="right" vertical="center" shrinkToFit="1"/>
      <protection hidden="1"/>
    </xf>
    <xf numFmtId="3" fontId="6" fillId="0" borderId="0" xfId="0" applyNumberFormat="1" applyFont="1" applyFill="1" applyAlignment="1" applyProtection="1">
      <alignment vertical="center" shrinkToFit="1"/>
      <protection hidden="1"/>
    </xf>
    <xf numFmtId="38" fontId="36" fillId="0" borderId="0" xfId="11" applyFont="1" applyFill="1" applyBorder="1" applyAlignment="1" applyProtection="1">
      <alignment horizontal="right" vertical="center" shrinkToFit="1"/>
      <protection hidden="1"/>
    </xf>
    <xf numFmtId="38" fontId="35" fillId="0" borderId="0" xfId="11" applyFont="1" applyFill="1" applyBorder="1" applyAlignment="1" applyProtection="1">
      <alignment vertical="center" shrinkToFit="1"/>
      <protection hidden="1"/>
    </xf>
    <xf numFmtId="0" fontId="9" fillId="0" borderId="0" xfId="0" applyFont="1" applyFill="1" applyAlignment="1" applyProtection="1">
      <alignment horizontal="center" vertical="center" shrinkToFit="1"/>
      <protection hidden="1"/>
    </xf>
    <xf numFmtId="3" fontId="16" fillId="0" borderId="0" xfId="0" applyNumberFormat="1" applyFont="1" applyFill="1" applyBorder="1" applyAlignment="1" applyProtection="1">
      <alignment horizontal="center" vertical="center" shrinkToFit="1"/>
      <protection hidden="1"/>
    </xf>
    <xf numFmtId="0" fontId="90" fillId="0" borderId="20" xfId="0" applyFont="1" applyBorder="1" applyAlignment="1" applyProtection="1">
      <alignment horizontal="right" vertical="center" wrapText="1"/>
      <protection locked="0"/>
    </xf>
    <xf numFmtId="38" fontId="90" fillId="0" borderId="20" xfId="10" applyFont="1" applyFill="1" applyBorder="1" applyAlignment="1" applyProtection="1">
      <alignment horizontal="right" vertical="center" shrinkToFit="1"/>
      <protection locked="0"/>
    </xf>
    <xf numFmtId="0" fontId="76" fillId="0" borderId="0" xfId="0" applyFont="1" applyFill="1" applyBorder="1" applyAlignment="1" applyProtection="1">
      <alignment horizontal="left" vertical="center" shrinkToFit="1"/>
      <protection hidden="1"/>
    </xf>
    <xf numFmtId="0" fontId="76" fillId="0" borderId="0" xfId="0" applyFont="1" applyFill="1" applyAlignment="1" applyProtection="1">
      <alignment horizontal="left" vertical="center" shrinkToFit="1"/>
      <protection hidden="1"/>
    </xf>
    <xf numFmtId="0" fontId="14" fillId="0" borderId="0" xfId="0" applyFon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0" fontId="19" fillId="0" borderId="0" xfId="0" applyFont="1" applyFill="1" applyProtection="1">
      <alignment vertical="center"/>
      <protection hidden="1"/>
    </xf>
    <xf numFmtId="0" fontId="13" fillId="0" borderId="0" xfId="0" applyFont="1" applyFill="1" applyProtection="1">
      <alignment vertical="center"/>
      <protection hidden="1"/>
    </xf>
    <xf numFmtId="0" fontId="13" fillId="0" borderId="0" xfId="140" applyFont="1" applyFill="1" applyAlignment="1" applyProtection="1">
      <alignment vertical="center" shrinkToFit="1"/>
      <protection hidden="1"/>
    </xf>
    <xf numFmtId="0" fontId="13" fillId="0" borderId="0" xfId="0" applyFont="1" applyFill="1" applyBorder="1" applyAlignment="1" applyProtection="1">
      <alignment horizontal="center" vertical="center"/>
      <protection hidden="1"/>
    </xf>
    <xf numFmtId="0" fontId="11" fillId="0" borderId="0" xfId="0" applyFont="1" applyFill="1" applyAlignment="1" applyProtection="1">
      <alignment horizontal="center" vertical="center"/>
      <protection hidden="1"/>
    </xf>
    <xf numFmtId="0" fontId="10" fillId="0" borderId="0" xfId="0" applyFont="1" applyFill="1" applyAlignment="1" applyProtection="1">
      <alignment horizontal="left" vertical="center" wrapText="1"/>
      <protection hidden="1"/>
    </xf>
    <xf numFmtId="0" fontId="19" fillId="0" borderId="0" xfId="0" applyFont="1" applyFill="1" applyAlignment="1" applyProtection="1">
      <alignment vertical="center" shrinkToFit="1"/>
      <protection hidden="1"/>
    </xf>
    <xf numFmtId="0" fontId="8" fillId="0" borderId="0" xfId="0" applyFont="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19" fillId="49" borderId="20" xfId="0" applyFont="1" applyFill="1" applyBorder="1" applyProtection="1">
      <alignment vertical="center"/>
      <protection hidden="1"/>
    </xf>
    <xf numFmtId="0" fontId="19" fillId="49" borderId="53" xfId="0" applyFont="1" applyFill="1" applyBorder="1" applyProtection="1">
      <alignment vertical="center"/>
      <protection hidden="1"/>
    </xf>
    <xf numFmtId="0" fontId="19" fillId="0" borderId="53" xfId="0" applyFont="1" applyBorder="1" applyProtection="1">
      <alignment vertical="center"/>
      <protection hidden="1"/>
    </xf>
    <xf numFmtId="0" fontId="19" fillId="49" borderId="0" xfId="0" applyFont="1" applyFill="1" applyProtection="1">
      <alignment vertical="center"/>
      <protection hidden="1"/>
    </xf>
    <xf numFmtId="0" fontId="79" fillId="0" borderId="0" xfId="0" applyFont="1" applyBorder="1" applyAlignment="1" applyProtection="1">
      <alignment horizontal="right" vertical="center"/>
      <protection locked="0"/>
    </xf>
    <xf numFmtId="0" fontId="28" fillId="0" borderId="0" xfId="0" applyFont="1" applyBorder="1" applyProtection="1">
      <alignment vertical="center"/>
      <protection hidden="1"/>
    </xf>
    <xf numFmtId="38" fontId="28" fillId="0" borderId="0" xfId="6" applyFont="1" applyFill="1" applyBorder="1" applyAlignment="1" applyProtection="1">
      <alignment vertical="center"/>
      <protection hidden="1"/>
    </xf>
    <xf numFmtId="0" fontId="80" fillId="0" borderId="0" xfId="0" applyFont="1" applyFill="1" applyBorder="1" applyAlignment="1" applyProtection="1">
      <alignment horizontal="center" vertical="center"/>
      <protection locked="0"/>
    </xf>
    <xf numFmtId="49" fontId="30" fillId="0" borderId="0" xfId="0" applyNumberFormat="1" applyFont="1" applyAlignment="1" applyProtection="1">
      <alignment horizontal="center" vertical="center" shrinkToFit="1"/>
      <protection locked="0"/>
    </xf>
    <xf numFmtId="0" fontId="79" fillId="2" borderId="20" xfId="0" applyFont="1" applyFill="1" applyBorder="1" applyAlignment="1" applyProtection="1">
      <alignment horizontal="center" vertical="center"/>
      <protection locked="0"/>
    </xf>
    <xf numFmtId="0" fontId="93" fillId="2" borderId="0" xfId="0" applyFont="1" applyFill="1" applyAlignment="1" applyProtection="1">
      <alignment horizontal="center" vertical="center"/>
      <protection hidden="1"/>
    </xf>
    <xf numFmtId="38" fontId="27" fillId="0" borderId="0" xfId="6" applyFont="1" applyProtection="1">
      <alignment vertical="center"/>
      <protection hidden="1"/>
    </xf>
    <xf numFmtId="0" fontId="12" fillId="0" borderId="0" xfId="0" applyFont="1" applyAlignment="1" applyProtection="1">
      <protection hidden="1"/>
    </xf>
    <xf numFmtId="0" fontId="95" fillId="0" borderId="0" xfId="0" applyFont="1" applyFill="1" applyAlignment="1" applyProtection="1">
      <alignment horizontal="center" vertical="center"/>
      <protection hidden="1"/>
    </xf>
    <xf numFmtId="38" fontId="6" fillId="0" borderId="0" xfId="14" applyFont="1" applyFill="1" applyBorder="1" applyAlignment="1" applyProtection="1">
      <protection hidden="1"/>
    </xf>
    <xf numFmtId="38" fontId="6" fillId="0" borderId="19" xfId="14" applyFont="1" applyFill="1" applyBorder="1" applyAlignment="1" applyProtection="1">
      <protection hidden="1"/>
    </xf>
    <xf numFmtId="0" fontId="6" fillId="2" borderId="0" xfId="0" applyFont="1" applyFill="1" applyAlignment="1" applyProtection="1">
      <protection hidden="1"/>
    </xf>
    <xf numFmtId="0" fontId="79" fillId="2" borderId="20" xfId="0" applyFont="1" applyFill="1" applyBorder="1" applyAlignment="1" applyProtection="1">
      <alignment horizontal="right" vertical="center"/>
      <protection locked="0"/>
    </xf>
    <xf numFmtId="0" fontId="80" fillId="0" borderId="20"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80" fillId="0" borderId="20" xfId="0" applyFont="1" applyFill="1" applyBorder="1" applyAlignment="1" applyProtection="1">
      <alignment horizontal="center" vertical="center"/>
      <protection locked="0"/>
    </xf>
    <xf numFmtId="0" fontId="79" fillId="0" borderId="0" xfId="0" applyFont="1" applyFill="1" applyBorder="1" applyAlignment="1" applyProtection="1">
      <alignment horizontal="right" vertical="center"/>
      <protection locked="0"/>
    </xf>
    <xf numFmtId="0" fontId="79" fillId="0" borderId="148" xfId="0" applyFont="1" applyBorder="1" applyAlignment="1" applyProtection="1">
      <alignment horizontal="right" vertical="center"/>
      <protection locked="0"/>
    </xf>
    <xf numFmtId="0" fontId="79" fillId="0" borderId="148" xfId="0" applyFont="1" applyFill="1" applyBorder="1" applyAlignment="1" applyProtection="1">
      <alignment horizontal="center" vertical="center"/>
      <protection locked="0"/>
    </xf>
    <xf numFmtId="0" fontId="79" fillId="0" borderId="53" xfId="0" applyFont="1" applyBorder="1" applyAlignment="1" applyProtection="1">
      <alignment horizontal="right" vertical="center"/>
      <protection locked="0"/>
    </xf>
    <xf numFmtId="0" fontId="79" fillId="0" borderId="53" xfId="0" applyFont="1" applyFill="1" applyBorder="1" applyAlignment="1" applyProtection="1">
      <alignment horizontal="center" vertical="center"/>
      <protection locked="0"/>
    </xf>
    <xf numFmtId="0" fontId="79" fillId="0" borderId="7" xfId="0" applyFont="1" applyBorder="1" applyAlignment="1" applyProtection="1">
      <alignment horizontal="right" vertical="center"/>
      <protection locked="0"/>
    </xf>
    <xf numFmtId="0" fontId="79" fillId="0" borderId="7"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79" fillId="2" borderId="20" xfId="0" applyFont="1" applyFill="1" applyBorder="1" applyAlignment="1" applyProtection="1">
      <alignment horizontal="right" vertical="center"/>
      <protection locked="0"/>
    </xf>
    <xf numFmtId="0" fontId="30" fillId="0" borderId="0" xfId="0" applyFont="1" applyAlignment="1" applyProtection="1">
      <alignment horizontal="center" vertical="center" shrinkToFit="1"/>
      <protection hidden="1"/>
    </xf>
    <xf numFmtId="0" fontId="30" fillId="0" borderId="0" xfId="0" applyFont="1" applyAlignment="1" applyProtection="1">
      <alignment horizontal="left" shrinkToFit="1"/>
      <protection hidden="1"/>
    </xf>
    <xf numFmtId="0" fontId="28" fillId="0" borderId="0" xfId="0" applyFont="1" applyAlignment="1" applyProtection="1">
      <alignment horizontal="left" vertical="center" wrapText="1"/>
      <protection hidden="1"/>
    </xf>
    <xf numFmtId="38" fontId="34" fillId="0" borderId="0" xfId="6" applyFont="1" applyFill="1" applyBorder="1" applyAlignment="1" applyProtection="1">
      <alignment horizontal="center" vertical="center" shrinkToFit="1"/>
      <protection hidden="1"/>
    </xf>
    <xf numFmtId="0" fontId="29" fillId="2" borderId="0" xfId="0" applyFont="1" applyFill="1" applyAlignment="1" applyProtection="1">
      <alignment horizontal="left" vertical="center" wrapText="1"/>
      <protection hidden="1"/>
    </xf>
    <xf numFmtId="0" fontId="80" fillId="0" borderId="20" xfId="0" applyFont="1" applyBorder="1" applyAlignment="1" applyProtection="1">
      <alignment horizontal="center" vertical="center"/>
      <protection locked="0"/>
    </xf>
    <xf numFmtId="0" fontId="79" fillId="0" borderId="20" xfId="0" applyFont="1" applyBorder="1" applyAlignment="1" applyProtection="1">
      <alignment horizontal="center" vertical="center"/>
      <protection locked="0"/>
    </xf>
    <xf numFmtId="0" fontId="97" fillId="0" borderId="0" xfId="0" applyFont="1" applyAlignment="1" applyProtection="1">
      <alignment vertical="center" wrapText="1" shrinkToFit="1"/>
      <protection hidden="1"/>
    </xf>
    <xf numFmtId="0" fontId="79" fillId="0" borderId="0" xfId="0" applyFont="1" applyAlignment="1" applyProtection="1">
      <alignment horizontal="center" vertical="center"/>
      <protection locked="0"/>
    </xf>
    <xf numFmtId="0" fontId="34" fillId="0" borderId="0" xfId="0" applyFont="1" applyProtection="1">
      <alignment vertical="center"/>
      <protection hidden="1"/>
    </xf>
    <xf numFmtId="49" fontId="34" fillId="0" borderId="0" xfId="0" applyNumberFormat="1" applyFont="1" applyProtection="1">
      <alignment vertical="center"/>
      <protection hidden="1"/>
    </xf>
    <xf numFmtId="0" fontId="17" fillId="0" borderId="0" xfId="0" applyFont="1" applyProtection="1">
      <alignment vertical="center"/>
      <protection hidden="1"/>
    </xf>
    <xf numFmtId="0" fontId="80" fillId="0" borderId="0" xfId="0" applyFont="1" applyAlignment="1" applyProtection="1">
      <alignment horizontal="center" vertical="center"/>
      <protection locked="0"/>
    </xf>
    <xf numFmtId="49" fontId="29" fillId="0" borderId="0" xfId="0" applyNumberFormat="1" applyFont="1" applyAlignment="1" applyProtection="1">
      <alignment horizontal="center" vertical="center" shrinkToFit="1"/>
      <protection hidden="1"/>
    </xf>
    <xf numFmtId="0" fontId="14" fillId="0" borderId="0" xfId="0" applyFont="1" applyAlignment="1" applyProtection="1">
      <alignment horizontal="right"/>
      <protection hidden="1"/>
    </xf>
    <xf numFmtId="0" fontId="12" fillId="2" borderId="0" xfId="0" applyFont="1" applyFill="1" applyAlignment="1" applyProtection="1">
      <protection hidden="1"/>
    </xf>
    <xf numFmtId="0" fontId="49" fillId="0" borderId="148" xfId="0" applyFont="1" applyBorder="1" applyAlignment="1" applyProtection="1">
      <alignment vertical="center"/>
      <protection locked="0"/>
    </xf>
    <xf numFmtId="0" fontId="14" fillId="2" borderId="148" xfId="0" applyFont="1" applyFill="1" applyBorder="1" applyAlignment="1" applyProtection="1">
      <alignment horizontal="center" vertical="center"/>
      <protection locked="0"/>
    </xf>
    <xf numFmtId="0" fontId="49" fillId="0" borderId="53" xfId="0" applyFont="1" applyBorder="1" applyAlignment="1" applyProtection="1">
      <alignment vertical="center"/>
      <protection locked="0"/>
    </xf>
    <xf numFmtId="0" fontId="14" fillId="2" borderId="53" xfId="0" applyFont="1" applyFill="1" applyBorder="1" applyAlignment="1" applyProtection="1">
      <alignment horizontal="center" vertical="center"/>
      <protection locked="0"/>
    </xf>
    <xf numFmtId="0" fontId="49" fillId="0" borderId="7" xfId="0" applyFont="1" applyBorder="1" applyAlignment="1" applyProtection="1">
      <alignment horizontal="right" vertical="top" wrapText="1"/>
      <protection locked="0"/>
    </xf>
    <xf numFmtId="0" fontId="16" fillId="0" borderId="7" xfId="0" applyFont="1" applyBorder="1" applyAlignment="1" applyProtection="1">
      <alignment horizontal="center" vertical="center"/>
      <protection locked="0"/>
    </xf>
    <xf numFmtId="0" fontId="49" fillId="0" borderId="52" xfId="0" applyFont="1" applyBorder="1" applyAlignment="1" applyProtection="1">
      <alignment vertical="center"/>
      <protection locked="0"/>
    </xf>
    <xf numFmtId="0" fontId="14" fillId="2" borderId="52" xfId="0" applyFont="1" applyFill="1" applyBorder="1" applyAlignment="1" applyProtection="1">
      <alignment horizontal="center" vertical="center"/>
      <protection locked="0"/>
    </xf>
    <xf numFmtId="0" fontId="14" fillId="0" borderId="52" xfId="0" applyFont="1" applyBorder="1" applyProtection="1">
      <alignment vertical="center"/>
      <protection hidden="1"/>
    </xf>
    <xf numFmtId="0" fontId="10" fillId="0" borderId="0" xfId="0" applyFont="1" applyFill="1" applyBorder="1" applyAlignment="1" applyProtection="1">
      <alignment horizontal="left" vertical="center" wrapText="1"/>
      <protection hidden="1"/>
    </xf>
    <xf numFmtId="0" fontId="49" fillId="0" borderId="3" xfId="0" applyFont="1" applyBorder="1" applyAlignment="1" applyProtection="1">
      <alignment horizontal="right" vertical="top" wrapText="1"/>
      <protection locked="0"/>
    </xf>
    <xf numFmtId="0" fontId="16" fillId="0" borderId="3" xfId="0" applyFont="1" applyBorder="1" applyAlignment="1" applyProtection="1">
      <alignment horizontal="center" vertical="center"/>
      <protection locked="0"/>
    </xf>
    <xf numFmtId="0" fontId="83" fillId="0" borderId="0" xfId="0" applyFont="1" applyAlignment="1" applyProtection="1">
      <alignment vertical="center" wrapText="1"/>
      <protection locked="0"/>
    </xf>
    <xf numFmtId="0" fontId="28" fillId="0" borderId="0" xfId="0" applyFont="1" applyAlignment="1" applyProtection="1">
      <alignment horizontal="left" vertical="center" wrapText="1"/>
      <protection hidden="1"/>
    </xf>
    <xf numFmtId="0" fontId="30" fillId="0" borderId="0" xfId="0" applyFont="1" applyAlignment="1" applyProtection="1">
      <alignment horizontal="center" vertical="center" shrinkToFit="1"/>
      <protection hidden="1"/>
    </xf>
    <xf numFmtId="0" fontId="8"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center" vertical="center" wrapText="1"/>
      <protection hidden="1"/>
    </xf>
    <xf numFmtId="0" fontId="29" fillId="2" borderId="0" xfId="0" applyFont="1" applyFill="1" applyAlignment="1" applyProtection="1">
      <alignment horizontal="left" vertical="center" wrapText="1"/>
      <protection hidden="1"/>
    </xf>
    <xf numFmtId="0" fontId="14" fillId="2" borderId="20"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xf>
    <xf numFmtId="49" fontId="34" fillId="0" borderId="0" xfId="0" applyNumberFormat="1" applyFont="1" applyProtection="1">
      <alignment vertical="center"/>
    </xf>
    <xf numFmtId="49" fontId="34" fillId="0" borderId="0" xfId="0" applyNumberFormat="1" applyFont="1" applyAlignment="1" applyProtection="1">
      <alignment horizontal="center" vertical="center"/>
    </xf>
    <xf numFmtId="0" fontId="79" fillId="0" borderId="20" xfId="0" applyFont="1" applyBorder="1" applyAlignment="1" applyProtection="1">
      <alignment horizontal="right" vertical="center"/>
    </xf>
    <xf numFmtId="181" fontId="30" fillId="0" borderId="0" xfId="0" applyNumberFormat="1" applyFont="1" applyAlignment="1" applyProtection="1">
      <alignment horizontal="center" vertical="center" shrinkToFit="1"/>
    </xf>
    <xf numFmtId="0" fontId="79" fillId="0" borderId="0" xfId="0" applyFont="1" applyAlignment="1" applyProtection="1">
      <alignment horizontal="right" vertical="center"/>
    </xf>
    <xf numFmtId="0" fontId="79" fillId="0" borderId="0" xfId="0" applyFont="1" applyAlignment="1" applyProtection="1">
      <alignment horizontal="center" vertical="center"/>
    </xf>
    <xf numFmtId="0" fontId="80" fillId="0" borderId="20" xfId="0" applyFont="1" applyBorder="1" applyAlignment="1" applyProtection="1">
      <alignment horizontal="center" vertical="center"/>
    </xf>
    <xf numFmtId="0" fontId="6" fillId="2" borderId="0" xfId="0" applyFont="1" applyFill="1" applyProtection="1">
      <alignment vertical="center"/>
    </xf>
    <xf numFmtId="0" fontId="6" fillId="0" borderId="0" xfId="0" applyFont="1" applyProtection="1">
      <alignment vertical="center"/>
    </xf>
    <xf numFmtId="0" fontId="9" fillId="0" borderId="0" xfId="0" applyFont="1" applyAlignment="1" applyProtection="1">
      <alignment horizontal="center" vertical="center" shrinkToFit="1"/>
    </xf>
    <xf numFmtId="0" fontId="90" fillId="0" borderId="0" xfId="0" applyFont="1" applyAlignment="1" applyProtection="1">
      <alignment horizontal="right" vertical="center"/>
    </xf>
    <xf numFmtId="0" fontId="13" fillId="0" borderId="0" xfId="0" applyFont="1" applyAlignment="1" applyProtection="1">
      <alignment horizontal="center" vertical="center"/>
    </xf>
    <xf numFmtId="0" fontId="90" fillId="0" borderId="0" xfId="0" applyFont="1" applyAlignment="1" applyProtection="1">
      <alignment horizontal="right" vertical="center" shrinkToFit="1"/>
    </xf>
    <xf numFmtId="0" fontId="14" fillId="0" borderId="7"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hidden="1"/>
    </xf>
    <xf numFmtId="0" fontId="101" fillId="0" borderId="95" xfId="0" applyFont="1" applyBorder="1" applyAlignment="1" applyProtection="1">
      <alignment horizontal="left" vertical="center" shrinkToFit="1"/>
      <protection hidden="1"/>
    </xf>
    <xf numFmtId="0" fontId="101" fillId="0" borderId="19" xfId="0" applyFont="1" applyBorder="1" applyAlignment="1" applyProtection="1">
      <alignment horizontal="left" vertical="center" shrinkToFit="1"/>
      <protection hidden="1"/>
    </xf>
    <xf numFmtId="0" fontId="101" fillId="0" borderId="0" xfId="0" applyFont="1" applyAlignment="1" applyProtection="1">
      <alignment horizontal="left" vertical="center" shrinkToFit="1"/>
      <protection hidden="1"/>
    </xf>
    <xf numFmtId="0" fontId="101" fillId="0" borderId="0" xfId="0" applyFont="1" applyFill="1" applyBorder="1" applyAlignment="1" applyProtection="1">
      <alignment vertical="center" shrinkToFit="1"/>
      <protection hidden="1"/>
    </xf>
    <xf numFmtId="0" fontId="101" fillId="0" borderId="67"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101" fillId="0" borderId="95" xfId="0" applyFont="1" applyFill="1" applyBorder="1" applyAlignment="1" applyProtection="1">
      <alignment vertical="center"/>
      <protection hidden="1"/>
    </xf>
    <xf numFmtId="0" fontId="101" fillId="0" borderId="19" xfId="0" applyFont="1" applyFill="1" applyBorder="1" applyAlignment="1" applyProtection="1">
      <alignment vertical="center"/>
      <protection hidden="1"/>
    </xf>
    <xf numFmtId="0" fontId="101" fillId="0" borderId="140" xfId="0" applyFont="1" applyBorder="1" applyAlignment="1" applyProtection="1">
      <alignment vertical="center" shrinkToFit="1"/>
      <protection hidden="1"/>
    </xf>
    <xf numFmtId="49" fontId="101" fillId="0" borderId="140" xfId="0" applyNumberFormat="1" applyFont="1" applyBorder="1" applyAlignment="1" applyProtection="1">
      <alignment vertical="center" shrinkToFit="1"/>
    </xf>
    <xf numFmtId="0" fontId="101" fillId="0" borderId="0" xfId="0" applyFont="1" applyBorder="1" applyAlignment="1" applyProtection="1">
      <alignment vertical="center" shrinkToFit="1"/>
      <protection hidden="1"/>
    </xf>
    <xf numFmtId="0" fontId="101" fillId="0" borderId="0" xfId="0" applyFont="1" applyBorder="1" applyAlignment="1" applyProtection="1">
      <alignment horizontal="center" vertical="center"/>
      <protection hidden="1"/>
    </xf>
    <xf numFmtId="0" fontId="101" fillId="0" borderId="0" xfId="0" applyFont="1" applyBorder="1" applyProtection="1">
      <alignment vertical="center"/>
      <protection hidden="1"/>
    </xf>
    <xf numFmtId="0" fontId="101" fillId="0" borderId="56" xfId="0" applyFont="1" applyBorder="1" applyProtection="1">
      <alignment vertical="center"/>
      <protection hidden="1"/>
    </xf>
    <xf numFmtId="49" fontId="101" fillId="0" borderId="140" xfId="0" applyNumberFormat="1" applyFont="1" applyBorder="1" applyAlignment="1" applyProtection="1">
      <alignment vertical="center" shrinkToFit="1"/>
      <protection hidden="1"/>
    </xf>
    <xf numFmtId="0" fontId="101" fillId="0" borderId="0" xfId="0" applyFont="1" applyBorder="1" applyAlignment="1" applyProtection="1">
      <alignment horizontal="center" vertical="center" shrinkToFit="1"/>
      <protection hidden="1"/>
    </xf>
    <xf numFmtId="0" fontId="101" fillId="0" borderId="56" xfId="0" applyFont="1" applyBorder="1" applyAlignment="1" applyProtection="1">
      <alignment vertical="center" shrinkToFit="1"/>
      <protection hidden="1"/>
    </xf>
    <xf numFmtId="0" fontId="101" fillId="0" borderId="85" xfId="0" applyFont="1" applyBorder="1" applyAlignment="1" applyProtection="1">
      <alignment vertical="distributed" shrinkToFit="1"/>
      <protection hidden="1"/>
    </xf>
    <xf numFmtId="0" fontId="101" fillId="0" borderId="0" xfId="0" applyFont="1" applyAlignment="1" applyProtection="1">
      <alignment vertical="center" shrinkToFit="1"/>
      <protection hidden="1"/>
    </xf>
    <xf numFmtId="49" fontId="103" fillId="0" borderId="0" xfId="0" applyNumberFormat="1" applyFont="1" applyAlignment="1" applyProtection="1">
      <alignment horizontal="center" vertical="center"/>
    </xf>
    <xf numFmtId="0" fontId="101" fillId="0" borderId="0" xfId="0" applyFont="1" applyProtection="1">
      <alignment vertical="center"/>
      <protection hidden="1"/>
    </xf>
    <xf numFmtId="0" fontId="101" fillId="0" borderId="67" xfId="0" applyFont="1" applyBorder="1" applyAlignment="1" applyProtection="1">
      <alignment vertical="center" shrinkToFit="1"/>
      <protection hidden="1"/>
    </xf>
    <xf numFmtId="0" fontId="105" fillId="0" borderId="0" xfId="0" applyFont="1" applyProtection="1">
      <alignment vertical="center"/>
      <protection hidden="1"/>
    </xf>
    <xf numFmtId="0" fontId="105" fillId="0" borderId="0" xfId="0" applyFont="1" applyAlignment="1" applyProtection="1">
      <alignment vertical="center" wrapText="1" shrinkToFit="1"/>
      <protection hidden="1"/>
    </xf>
    <xf numFmtId="0" fontId="106" fillId="0" borderId="0" xfId="0" applyFont="1" applyProtection="1">
      <alignment vertical="center"/>
      <protection hidden="1"/>
    </xf>
    <xf numFmtId="38" fontId="104" fillId="0" borderId="0" xfId="6" applyFont="1" applyFill="1" applyBorder="1" applyAlignment="1" applyProtection="1">
      <alignment horizontal="center" vertical="center" shrinkToFit="1"/>
      <protection hidden="1"/>
    </xf>
    <xf numFmtId="0" fontId="101" fillId="0" borderId="0" xfId="0" applyFont="1" applyAlignment="1" applyProtection="1">
      <alignment horizontal="left" shrinkToFit="1"/>
      <protection hidden="1"/>
    </xf>
    <xf numFmtId="0" fontId="105" fillId="0" borderId="0" xfId="0" applyFont="1" applyAlignment="1" applyProtection="1">
      <alignment horizontal="left" vertical="center" wrapText="1"/>
      <protection hidden="1"/>
    </xf>
    <xf numFmtId="0" fontId="101" fillId="0" borderId="0" xfId="0" applyFont="1" applyFill="1" applyBorder="1" applyAlignment="1" applyProtection="1">
      <alignment horizontal="center" vertical="center" shrinkToFit="1"/>
      <protection hidden="1"/>
    </xf>
    <xf numFmtId="49" fontId="101" fillId="0" borderId="0" xfId="0" applyNumberFormat="1" applyFont="1" applyBorder="1" applyAlignment="1" applyProtection="1">
      <alignment horizontal="center" vertical="center" shrinkToFit="1"/>
      <protection locked="0"/>
    </xf>
    <xf numFmtId="0" fontId="101" fillId="0" borderId="67" xfId="0" applyNumberFormat="1" applyFont="1" applyFill="1" applyBorder="1" applyAlignment="1" applyProtection="1">
      <alignment vertical="center"/>
      <protection hidden="1"/>
    </xf>
    <xf numFmtId="0" fontId="101" fillId="0" borderId="0" xfId="0" applyNumberFormat="1" applyFont="1" applyFill="1" applyBorder="1" applyAlignment="1" applyProtection="1">
      <alignment vertical="center"/>
      <protection hidden="1"/>
    </xf>
    <xf numFmtId="0" fontId="101" fillId="0" borderId="95" xfId="0" applyNumberFormat="1" applyFont="1" applyFill="1" applyBorder="1" applyAlignment="1" applyProtection="1">
      <alignment vertical="center"/>
      <protection hidden="1"/>
    </xf>
    <xf numFmtId="0" fontId="101" fillId="0" borderId="19" xfId="0" applyNumberFormat="1" applyFont="1" applyFill="1" applyBorder="1" applyAlignment="1" applyProtection="1">
      <alignment vertical="center"/>
      <protection hidden="1"/>
    </xf>
    <xf numFmtId="0" fontId="101" fillId="0" borderId="140" xfId="0" applyNumberFormat="1" applyFont="1" applyBorder="1" applyAlignment="1" applyProtection="1">
      <alignment vertical="center" shrinkToFit="1"/>
      <protection hidden="1"/>
    </xf>
    <xf numFmtId="0" fontId="101" fillId="0" borderId="0" xfId="0" applyNumberFormat="1" applyFont="1" applyBorder="1" applyAlignment="1" applyProtection="1">
      <alignment vertical="center" shrinkToFit="1"/>
      <protection hidden="1"/>
    </xf>
    <xf numFmtId="0" fontId="101" fillId="0" borderId="0" xfId="0" applyNumberFormat="1" applyFont="1" applyBorder="1" applyAlignment="1" applyProtection="1">
      <alignment horizontal="center" vertical="center"/>
      <protection hidden="1"/>
    </xf>
    <xf numFmtId="0" fontId="101" fillId="0" borderId="0" xfId="0" applyNumberFormat="1" applyFont="1" applyBorder="1" applyProtection="1">
      <alignment vertical="center"/>
      <protection hidden="1"/>
    </xf>
    <xf numFmtId="0" fontId="101" fillId="0" borderId="56" xfId="0" applyNumberFormat="1" applyFont="1" applyBorder="1" applyProtection="1">
      <alignment vertical="center"/>
      <protection hidden="1"/>
    </xf>
    <xf numFmtId="0" fontId="107" fillId="0" borderId="0" xfId="0" applyFont="1" applyBorder="1" applyAlignment="1" applyProtection="1">
      <alignment vertical="center"/>
      <protection hidden="1"/>
    </xf>
    <xf numFmtId="0" fontId="105" fillId="0" borderId="0" xfId="0" applyFont="1" applyBorder="1" applyAlignment="1" applyProtection="1">
      <alignment vertical="center"/>
      <protection hidden="1"/>
    </xf>
    <xf numFmtId="0" fontId="108" fillId="0" borderId="32" xfId="0" applyFont="1" applyBorder="1" applyProtection="1">
      <alignment vertical="center"/>
      <protection hidden="1"/>
    </xf>
    <xf numFmtId="0" fontId="108" fillId="0" borderId="17" xfId="0" applyFont="1" applyBorder="1" applyProtection="1">
      <alignment vertical="center"/>
      <protection hidden="1"/>
    </xf>
    <xf numFmtId="49" fontId="108" fillId="0" borderId="17" xfId="0" applyNumberFormat="1" applyFont="1" applyBorder="1" applyProtection="1">
      <alignment vertical="center"/>
      <protection hidden="1"/>
    </xf>
    <xf numFmtId="49" fontId="108" fillId="0" borderId="30" xfId="0" applyNumberFormat="1" applyFont="1" applyBorder="1" applyProtection="1">
      <alignment vertical="center"/>
      <protection hidden="1"/>
    </xf>
    <xf numFmtId="0" fontId="32" fillId="0" borderId="0" xfId="0" applyFont="1" applyAlignment="1" applyProtection="1">
      <alignment horizontal="right" vertical="top"/>
      <protection hidden="1"/>
    </xf>
    <xf numFmtId="38" fontId="104" fillId="0" borderId="32" xfId="6" applyFont="1" applyFill="1" applyBorder="1" applyAlignment="1" applyProtection="1">
      <alignment horizontal="center" vertical="center" shrinkToFit="1"/>
      <protection hidden="1"/>
    </xf>
    <xf numFmtId="38" fontId="104" fillId="0" borderId="17" xfId="6" applyFont="1" applyFill="1" applyBorder="1" applyAlignment="1" applyProtection="1">
      <alignment horizontal="center" vertical="center" shrinkToFit="1"/>
      <protection hidden="1"/>
    </xf>
    <xf numFmtId="38" fontId="104" fillId="0" borderId="30" xfId="6" applyFont="1" applyFill="1" applyBorder="1" applyAlignment="1" applyProtection="1">
      <alignment horizontal="center" vertical="center" shrinkToFit="1"/>
      <protection hidden="1"/>
    </xf>
    <xf numFmtId="0" fontId="101" fillId="0" borderId="0" xfId="0" applyFont="1" applyAlignment="1" applyProtection="1">
      <alignment horizontal="left" shrinkToFit="1"/>
      <protection hidden="1"/>
    </xf>
    <xf numFmtId="49" fontId="101" fillId="2" borderId="1" xfId="0" applyNumberFormat="1" applyFont="1" applyFill="1" applyBorder="1" applyAlignment="1" applyProtection="1">
      <alignment horizontal="center" vertical="center" shrinkToFit="1"/>
      <protection locked="0"/>
    </xf>
    <xf numFmtId="49" fontId="101" fillId="2" borderId="7" xfId="0" applyNumberFormat="1" applyFont="1" applyFill="1" applyBorder="1" applyAlignment="1" applyProtection="1">
      <alignment horizontal="center" vertical="center" shrinkToFit="1"/>
      <protection locked="0"/>
    </xf>
    <xf numFmtId="49" fontId="101" fillId="2" borderId="54" xfId="0" applyNumberFormat="1" applyFont="1" applyFill="1" applyBorder="1" applyAlignment="1" applyProtection="1">
      <alignment horizontal="center" vertical="center" shrinkToFit="1"/>
      <protection locked="0"/>
    </xf>
    <xf numFmtId="0" fontId="101" fillId="6" borderId="5" xfId="0" applyFont="1" applyFill="1" applyBorder="1" applyAlignment="1" applyProtection="1">
      <alignment horizontal="center" vertical="center" wrapText="1" shrinkToFit="1"/>
      <protection hidden="1"/>
    </xf>
    <xf numFmtId="0" fontId="101" fillId="6" borderId="6" xfId="0" applyFont="1" applyFill="1" applyBorder="1" applyAlignment="1" applyProtection="1">
      <alignment horizontal="center" vertical="center" wrapText="1" shrinkToFit="1"/>
      <protection hidden="1"/>
    </xf>
    <xf numFmtId="0" fontId="101" fillId="6" borderId="12" xfId="0" applyFont="1" applyFill="1" applyBorder="1" applyAlignment="1" applyProtection="1">
      <alignment horizontal="center" vertical="center" wrapText="1" shrinkToFit="1"/>
      <protection hidden="1"/>
    </xf>
    <xf numFmtId="0" fontId="101" fillId="6" borderId="91" xfId="0" applyFont="1" applyFill="1" applyBorder="1" applyAlignment="1" applyProtection="1">
      <alignment horizontal="center" vertical="center" wrapText="1" shrinkToFit="1"/>
      <protection hidden="1"/>
    </xf>
    <xf numFmtId="0" fontId="101" fillId="0" borderId="139" xfId="0" applyFont="1" applyBorder="1" applyAlignment="1" applyProtection="1">
      <alignment horizontal="center" vertical="center" shrinkToFit="1"/>
      <protection hidden="1"/>
    </xf>
    <xf numFmtId="0" fontId="101" fillId="0" borderId="140" xfId="0" applyFont="1" applyBorder="1" applyAlignment="1" applyProtection="1">
      <alignment horizontal="center" vertical="center" shrinkToFit="1"/>
      <protection hidden="1"/>
    </xf>
    <xf numFmtId="49" fontId="101" fillId="0" borderId="112" xfId="0" applyNumberFormat="1" applyFont="1" applyBorder="1" applyAlignment="1" applyProtection="1">
      <alignment horizontal="center" vertical="center" shrinkToFit="1"/>
      <protection locked="0"/>
    </xf>
    <xf numFmtId="49" fontId="101" fillId="0" borderId="115" xfId="0" applyNumberFormat="1" applyFont="1" applyBorder="1" applyAlignment="1" applyProtection="1">
      <alignment horizontal="center" vertical="center" shrinkToFit="1"/>
      <protection locked="0"/>
    </xf>
    <xf numFmtId="0" fontId="101" fillId="6" borderId="68" xfId="0" applyFont="1" applyFill="1" applyBorder="1" applyAlignment="1" applyProtection="1">
      <alignment horizontal="center" vertical="center" wrapText="1" shrinkToFit="1"/>
      <protection hidden="1"/>
    </xf>
    <xf numFmtId="0" fontId="101" fillId="6" borderId="3" xfId="0" applyFont="1" applyFill="1" applyBorder="1" applyAlignment="1" applyProtection="1">
      <alignment horizontal="center" vertical="center" wrapText="1" shrinkToFit="1"/>
      <protection hidden="1"/>
    </xf>
    <xf numFmtId="0" fontId="101" fillId="6" borderId="4" xfId="0" applyFont="1" applyFill="1" applyBorder="1" applyAlignment="1" applyProtection="1">
      <alignment horizontal="center" vertical="center" wrapText="1" shrinkToFit="1"/>
      <protection hidden="1"/>
    </xf>
    <xf numFmtId="49" fontId="101" fillId="0" borderId="9" xfId="0" applyNumberFormat="1" applyFont="1" applyBorder="1" applyAlignment="1" applyProtection="1">
      <alignment horizontal="center" vertical="center" shrinkToFit="1"/>
      <protection locked="0"/>
    </xf>
    <xf numFmtId="49" fontId="101" fillId="0" borderId="3" xfId="0" applyNumberFormat="1" applyFont="1" applyBorder="1" applyAlignment="1" applyProtection="1">
      <alignment horizontal="center" vertical="center" shrinkToFit="1"/>
      <protection locked="0"/>
    </xf>
    <xf numFmtId="49" fontId="101" fillId="0" borderId="65" xfId="0" applyNumberFormat="1" applyFont="1" applyBorder="1" applyAlignment="1" applyProtection="1">
      <alignment horizontal="center" vertical="center" shrinkToFit="1"/>
      <protection locked="0"/>
    </xf>
    <xf numFmtId="49" fontId="101" fillId="0" borderId="70" xfId="0" applyNumberFormat="1" applyFont="1" applyBorder="1" applyAlignment="1" applyProtection="1">
      <alignment horizontal="center" vertical="center" shrinkToFit="1"/>
      <protection locked="0"/>
    </xf>
    <xf numFmtId="0" fontId="101" fillId="6" borderId="86" xfId="0" applyFont="1" applyFill="1" applyBorder="1" applyAlignment="1" applyProtection="1">
      <alignment horizontal="center" vertical="center" wrapText="1"/>
      <protection hidden="1"/>
    </xf>
    <xf numFmtId="0" fontId="101" fillId="6" borderId="53" xfId="0" applyFont="1" applyFill="1" applyBorder="1" applyAlignment="1" applyProtection="1">
      <alignment horizontal="center" vertical="center" wrapText="1"/>
      <protection hidden="1"/>
    </xf>
    <xf numFmtId="0" fontId="106" fillId="0" borderId="0" xfId="0" applyFont="1" applyAlignment="1" applyProtection="1">
      <alignment horizontal="left" vertical="center" shrinkToFit="1"/>
      <protection hidden="1"/>
    </xf>
    <xf numFmtId="0" fontId="101" fillId="6" borderId="110" xfId="0" applyFont="1" applyFill="1" applyBorder="1" applyAlignment="1" applyProtection="1">
      <alignment horizontal="center" vertical="center" wrapText="1" shrinkToFit="1"/>
      <protection hidden="1"/>
    </xf>
    <xf numFmtId="0" fontId="101" fillId="6" borderId="7" xfId="0" applyFont="1" applyFill="1" applyBorder="1" applyAlignment="1" applyProtection="1">
      <alignment horizontal="center" vertical="center" wrapText="1" shrinkToFit="1"/>
      <protection hidden="1"/>
    </xf>
    <xf numFmtId="0" fontId="101" fillId="6" borderId="2" xfId="0" applyFont="1" applyFill="1" applyBorder="1" applyAlignment="1" applyProtection="1">
      <alignment horizontal="center" vertical="center" wrapText="1" shrinkToFit="1"/>
      <protection hidden="1"/>
    </xf>
    <xf numFmtId="49" fontId="101" fillId="0" borderId="1" xfId="0" applyNumberFormat="1" applyFont="1" applyBorder="1" applyAlignment="1" applyProtection="1">
      <alignment horizontal="center" vertical="center" shrinkToFit="1"/>
      <protection locked="0"/>
    </xf>
    <xf numFmtId="49" fontId="101" fillId="0" borderId="7" xfId="0" applyNumberFormat="1" applyFont="1" applyBorder="1" applyAlignment="1" applyProtection="1">
      <alignment horizontal="center" vertical="center" shrinkToFit="1"/>
      <protection locked="0"/>
    </xf>
    <xf numFmtId="49" fontId="101" fillId="0" borderId="54" xfId="0" applyNumberFormat="1" applyFont="1" applyBorder="1" applyAlignment="1" applyProtection="1">
      <alignment horizontal="center" vertical="center" shrinkToFit="1"/>
      <protection locked="0"/>
    </xf>
    <xf numFmtId="0" fontId="17"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92" fillId="5" borderId="1" xfId="0" applyFont="1" applyFill="1" applyBorder="1" applyAlignment="1" applyProtection="1">
      <alignment horizontal="center" vertical="center" wrapText="1"/>
      <protection hidden="1"/>
    </xf>
    <xf numFmtId="0" fontId="92" fillId="5" borderId="7" xfId="0" applyFont="1" applyFill="1" applyBorder="1" applyAlignment="1" applyProtection="1">
      <alignment horizontal="center" vertical="center" wrapText="1"/>
      <protection hidden="1"/>
    </xf>
    <xf numFmtId="0" fontId="92" fillId="5" borderId="2" xfId="0" applyFont="1" applyFill="1" applyBorder="1" applyAlignment="1" applyProtection="1">
      <alignment horizontal="center" vertical="center" wrapText="1"/>
      <protection hidden="1"/>
    </xf>
    <xf numFmtId="0" fontId="101" fillId="0" borderId="0" xfId="0" applyFont="1" applyAlignment="1" applyProtection="1">
      <alignment horizontal="left" vertical="center" shrinkToFit="1"/>
      <protection hidden="1"/>
    </xf>
    <xf numFmtId="49" fontId="100" fillId="0" borderId="105" xfId="0" applyNumberFormat="1" applyFont="1" applyBorder="1" applyAlignment="1" applyProtection="1">
      <alignment horizontal="center" vertical="center" shrinkToFit="1"/>
      <protection locked="0"/>
    </xf>
    <xf numFmtId="49" fontId="101" fillId="0" borderId="105" xfId="0" applyNumberFormat="1" applyFont="1" applyBorder="1" applyAlignment="1" applyProtection="1">
      <alignment horizontal="center" vertical="center" shrinkToFit="1"/>
      <protection hidden="1"/>
    </xf>
    <xf numFmtId="49" fontId="101" fillId="0" borderId="106" xfId="0" applyNumberFormat="1" applyFont="1" applyBorder="1" applyAlignment="1" applyProtection="1">
      <alignment horizontal="center" shrinkToFit="1"/>
      <protection locked="0"/>
    </xf>
    <xf numFmtId="49" fontId="101" fillId="0" borderId="107" xfId="0" applyNumberFormat="1" applyFont="1" applyBorder="1" applyAlignment="1" applyProtection="1">
      <alignment horizontal="center" shrinkToFit="1"/>
      <protection locked="0"/>
    </xf>
    <xf numFmtId="49" fontId="101" fillId="0" borderId="108" xfId="0" applyNumberFormat="1" applyFont="1" applyBorder="1" applyAlignment="1" applyProtection="1">
      <alignment horizontal="center" shrinkToFit="1"/>
      <protection locked="0"/>
    </xf>
    <xf numFmtId="49" fontId="101" fillId="0" borderId="2" xfId="0" applyNumberFormat="1" applyFont="1" applyBorder="1" applyAlignment="1" applyProtection="1">
      <alignment horizontal="center" vertical="center" shrinkToFit="1"/>
      <protection locked="0"/>
    </xf>
    <xf numFmtId="0" fontId="101" fillId="6" borderId="1" xfId="0" applyFont="1" applyFill="1" applyBorder="1" applyAlignment="1" applyProtection="1">
      <alignment horizontal="center" vertical="center" shrinkToFit="1"/>
      <protection hidden="1"/>
    </xf>
    <xf numFmtId="0" fontId="101" fillId="6" borderId="7" xfId="0" applyFont="1" applyFill="1" applyBorder="1" applyAlignment="1" applyProtection="1">
      <alignment horizontal="center" vertical="center" shrinkToFit="1"/>
      <protection hidden="1"/>
    </xf>
    <xf numFmtId="0" fontId="101" fillId="6" borderId="2" xfId="0" applyFont="1" applyFill="1" applyBorder="1" applyAlignment="1" applyProtection="1">
      <alignment horizontal="center" vertical="center" shrinkToFit="1"/>
      <protection hidden="1"/>
    </xf>
    <xf numFmtId="49" fontId="81" fillId="0" borderId="1" xfId="0" applyNumberFormat="1" applyFont="1" applyBorder="1" applyAlignment="1" applyProtection="1">
      <alignment horizontal="center" vertical="center" shrinkToFit="1"/>
      <protection locked="0"/>
    </xf>
    <xf numFmtId="49" fontId="81" fillId="0" borderId="7" xfId="0" applyNumberFormat="1" applyFont="1" applyBorder="1" applyAlignment="1" applyProtection="1">
      <alignment horizontal="center" vertical="center" shrinkToFit="1"/>
      <protection locked="0"/>
    </xf>
    <xf numFmtId="49" fontId="82" fillId="0" borderId="7" xfId="0" applyNumberFormat="1" applyFont="1" applyBorder="1" applyAlignment="1" applyProtection="1">
      <alignment horizontal="center" vertical="center" shrinkToFit="1"/>
      <protection hidden="1"/>
    </xf>
    <xf numFmtId="49" fontId="81" fillId="0" borderId="54" xfId="0" applyNumberFormat="1" applyFont="1" applyBorder="1" applyAlignment="1" applyProtection="1">
      <alignment horizontal="center" vertical="center" shrinkToFit="1"/>
      <protection locked="0"/>
    </xf>
    <xf numFmtId="49" fontId="100" fillId="0" borderId="7" xfId="0" applyNumberFormat="1" applyFont="1" applyBorder="1" applyAlignment="1" applyProtection="1">
      <alignment horizontal="center" vertical="center" shrinkToFit="1"/>
      <protection hidden="1"/>
    </xf>
    <xf numFmtId="0" fontId="101" fillId="6" borderId="67" xfId="0" applyFont="1" applyFill="1" applyBorder="1" applyAlignment="1" applyProtection="1">
      <alignment horizontal="center" vertical="center" wrapText="1" shrinkToFit="1"/>
      <protection hidden="1"/>
    </xf>
    <xf numFmtId="0" fontId="101" fillId="6" borderId="0" xfId="0" applyFont="1" applyFill="1" applyAlignment="1" applyProtection="1">
      <alignment horizontal="center" vertical="center" wrapText="1" shrinkToFit="1"/>
      <protection hidden="1"/>
    </xf>
    <xf numFmtId="0" fontId="101" fillId="6" borderId="10" xfId="0" applyFont="1" applyFill="1" applyBorder="1" applyAlignment="1" applyProtection="1">
      <alignment horizontal="center" vertical="center" wrapText="1" shrinkToFit="1"/>
      <protection hidden="1"/>
    </xf>
    <xf numFmtId="0" fontId="101" fillId="6" borderId="94" xfId="0" applyFont="1" applyFill="1" applyBorder="1" applyAlignment="1" applyProtection="1">
      <alignment horizontal="center" vertical="center" wrapText="1" shrinkToFit="1"/>
      <protection hidden="1"/>
    </xf>
    <xf numFmtId="49" fontId="101" fillId="2" borderId="83" xfId="0" applyNumberFormat="1" applyFont="1" applyFill="1" applyBorder="1" applyAlignment="1" applyProtection="1">
      <alignment horizontal="center" shrinkToFit="1"/>
      <protection locked="0"/>
    </xf>
    <xf numFmtId="49" fontId="101" fillId="2" borderId="75" xfId="0" applyNumberFormat="1" applyFont="1" applyFill="1" applyBorder="1" applyAlignment="1" applyProtection="1">
      <alignment horizontal="center" shrinkToFit="1"/>
      <protection locked="0"/>
    </xf>
    <xf numFmtId="49" fontId="101" fillId="2" borderId="73" xfId="0" applyNumberFormat="1" applyFont="1" applyFill="1" applyBorder="1" applyAlignment="1" applyProtection="1">
      <alignment horizontal="center" shrinkToFit="1"/>
      <protection locked="0"/>
    </xf>
    <xf numFmtId="49" fontId="101" fillId="2" borderId="74" xfId="0" applyNumberFormat="1" applyFont="1" applyFill="1" applyBorder="1" applyAlignment="1" applyProtection="1">
      <alignment horizontal="center" shrinkToFit="1"/>
      <protection locked="0"/>
    </xf>
    <xf numFmtId="0" fontId="30" fillId="6" borderId="133" xfId="0" applyFont="1" applyFill="1" applyBorder="1" applyAlignment="1" applyProtection="1">
      <alignment horizontal="center" vertical="center" wrapText="1" shrinkToFit="1"/>
      <protection hidden="1"/>
    </xf>
    <xf numFmtId="0" fontId="30" fillId="6" borderId="75" xfId="0" applyFont="1" applyFill="1" applyBorder="1" applyAlignment="1" applyProtection="1">
      <alignment horizontal="center" vertical="center" wrapText="1" shrinkToFit="1"/>
      <protection hidden="1"/>
    </xf>
    <xf numFmtId="0" fontId="30" fillId="6" borderId="87" xfId="0" applyFont="1" applyFill="1" applyBorder="1" applyAlignment="1" applyProtection="1">
      <alignment horizontal="center" vertical="center" wrapText="1" shrinkToFit="1"/>
      <protection hidden="1"/>
    </xf>
    <xf numFmtId="49" fontId="30" fillId="0" borderId="11" xfId="0" applyNumberFormat="1" applyFont="1" applyBorder="1" applyAlignment="1" applyProtection="1">
      <alignment horizontal="center" shrinkToFit="1"/>
      <protection locked="0"/>
    </xf>
    <xf numFmtId="49" fontId="30" fillId="0" borderId="0" xfId="0" applyNumberFormat="1" applyFont="1" applyBorder="1" applyAlignment="1" applyProtection="1">
      <alignment horizontal="center" shrinkToFit="1"/>
      <protection locked="0"/>
    </xf>
    <xf numFmtId="49" fontId="30" fillId="0" borderId="56" xfId="0" applyNumberFormat="1" applyFont="1" applyBorder="1" applyAlignment="1" applyProtection="1">
      <alignment horizontal="center" shrinkToFit="1"/>
      <protection locked="0"/>
    </xf>
    <xf numFmtId="0" fontId="101" fillId="6" borderId="110" xfId="0" applyFont="1" applyFill="1" applyBorder="1" applyAlignment="1" applyProtection="1">
      <alignment horizontal="center" vertical="center" shrinkToFit="1"/>
      <protection hidden="1"/>
    </xf>
    <xf numFmtId="49" fontId="100" fillId="0" borderId="1" xfId="0" applyNumberFormat="1" applyFont="1" applyBorder="1" applyAlignment="1" applyProtection="1">
      <alignment horizontal="center" vertical="center" shrinkToFit="1"/>
      <protection hidden="1"/>
    </xf>
    <xf numFmtId="0" fontId="101" fillId="6" borderId="51" xfId="0" applyFont="1" applyFill="1" applyBorder="1" applyAlignment="1" applyProtection="1">
      <alignment horizontal="center" vertical="distributed"/>
      <protection hidden="1"/>
    </xf>
    <xf numFmtId="0" fontId="101" fillId="6" borderId="52" xfId="0" applyFont="1" applyFill="1" applyBorder="1" applyAlignment="1" applyProtection="1">
      <alignment horizontal="center" vertical="distributed"/>
      <protection hidden="1"/>
    </xf>
    <xf numFmtId="49" fontId="100" fillId="2" borderId="49" xfId="0" applyNumberFormat="1" applyFont="1" applyFill="1" applyBorder="1" applyAlignment="1" applyProtection="1">
      <alignment horizontal="center" vertical="center" shrinkToFit="1"/>
      <protection locked="0"/>
    </xf>
    <xf numFmtId="49" fontId="100" fillId="2" borderId="12" xfId="0" applyNumberFormat="1" applyFont="1" applyFill="1" applyBorder="1" applyAlignment="1" applyProtection="1">
      <alignment horizontal="center" vertical="center" shrinkToFit="1"/>
      <protection locked="0"/>
    </xf>
    <xf numFmtId="49" fontId="100" fillId="2" borderId="136" xfId="0" applyNumberFormat="1" applyFont="1" applyFill="1" applyBorder="1" applyAlignment="1" applyProtection="1">
      <alignment horizontal="center" vertical="center" shrinkToFit="1"/>
      <protection locked="0"/>
    </xf>
    <xf numFmtId="49" fontId="100" fillId="2" borderId="71" xfId="0" applyNumberFormat="1" applyFont="1" applyFill="1" applyBorder="1" applyAlignment="1" applyProtection="1">
      <alignment horizontal="center" vertical="center" shrinkToFit="1"/>
      <protection locked="0"/>
    </xf>
    <xf numFmtId="49" fontId="100" fillId="2" borderId="0" xfId="0" applyNumberFormat="1" applyFont="1" applyFill="1" applyBorder="1" applyAlignment="1" applyProtection="1">
      <alignment horizontal="center" vertical="center" shrinkToFit="1"/>
      <protection locked="0"/>
    </xf>
    <xf numFmtId="49" fontId="100" fillId="2" borderId="56" xfId="0" applyNumberFormat="1" applyFont="1" applyFill="1" applyBorder="1" applyAlignment="1" applyProtection="1">
      <alignment horizontal="center" vertical="center" shrinkToFit="1"/>
      <protection locked="0"/>
    </xf>
    <xf numFmtId="49" fontId="101" fillId="0" borderId="109" xfId="0" applyNumberFormat="1" applyFont="1" applyBorder="1" applyAlignment="1" applyProtection="1">
      <alignment horizontal="center" shrinkToFit="1"/>
      <protection locked="0"/>
    </xf>
    <xf numFmtId="49" fontId="101" fillId="0" borderId="114" xfId="0" applyNumberFormat="1" applyFont="1" applyBorder="1" applyAlignment="1" applyProtection="1">
      <alignment horizontal="center" shrinkToFit="1"/>
      <protection locked="0"/>
    </xf>
    <xf numFmtId="49" fontId="101" fillId="0" borderId="117" xfId="0" applyNumberFormat="1" applyFont="1" applyBorder="1" applyAlignment="1" applyProtection="1">
      <alignment horizontal="center" shrinkToFit="1"/>
      <protection locked="0"/>
    </xf>
    <xf numFmtId="49" fontId="101" fillId="0" borderId="19" xfId="0" applyNumberFormat="1" applyFont="1" applyBorder="1" applyAlignment="1" applyProtection="1">
      <alignment horizontal="center" shrinkToFit="1"/>
      <protection locked="0"/>
    </xf>
    <xf numFmtId="49" fontId="101" fillId="0" borderId="92" xfId="0" applyNumberFormat="1" applyFont="1" applyBorder="1" applyAlignment="1" applyProtection="1">
      <alignment horizontal="center" shrinkToFit="1"/>
      <protection locked="0"/>
    </xf>
    <xf numFmtId="0" fontId="80" fillId="0" borderId="20"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00" fillId="2" borderId="0" xfId="0" applyFont="1" applyFill="1" applyAlignment="1" applyProtection="1">
      <alignment horizontal="center" vertical="center"/>
      <protection hidden="1"/>
    </xf>
    <xf numFmtId="0" fontId="29" fillId="2" borderId="0" xfId="0" applyFont="1" applyFill="1" applyAlignment="1" applyProtection="1">
      <alignment horizontal="right" vertical="center" shrinkToFit="1"/>
      <protection hidden="1"/>
    </xf>
    <xf numFmtId="0" fontId="29" fillId="2" borderId="0" xfId="0" applyFont="1" applyFill="1" applyAlignment="1" applyProtection="1">
      <alignment horizontal="center" vertical="center" wrapText="1"/>
      <protection hidden="1"/>
    </xf>
    <xf numFmtId="181" fontId="100"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left" vertical="center" wrapText="1"/>
      <protection hidden="1"/>
    </xf>
    <xf numFmtId="0" fontId="89" fillId="2" borderId="0" xfId="0" applyFont="1" applyFill="1" applyAlignment="1" applyProtection="1">
      <alignment horizontal="right" vertical="center"/>
      <protection hidden="1"/>
    </xf>
    <xf numFmtId="0" fontId="79" fillId="2" borderId="20" xfId="0" applyFont="1" applyFill="1" applyBorder="1" applyAlignment="1" applyProtection="1">
      <alignment horizontal="right" vertical="center"/>
      <protection locked="0"/>
    </xf>
    <xf numFmtId="49" fontId="100" fillId="0" borderId="112" xfId="0" applyNumberFormat="1" applyFont="1" applyBorder="1" applyAlignment="1" applyProtection="1">
      <alignment horizontal="center" vertical="center" shrinkToFit="1"/>
      <protection hidden="1"/>
    </xf>
    <xf numFmtId="0" fontId="101" fillId="6" borderId="141" xfId="0" applyFont="1" applyFill="1" applyBorder="1" applyAlignment="1" applyProtection="1">
      <alignment horizontal="center" vertical="center" wrapText="1"/>
      <protection hidden="1"/>
    </xf>
    <xf numFmtId="0" fontId="101" fillId="6" borderId="142" xfId="0" applyFont="1" applyFill="1" applyBorder="1" applyAlignment="1" applyProtection="1">
      <alignment horizontal="center" vertical="center" wrapText="1"/>
      <protection hidden="1"/>
    </xf>
    <xf numFmtId="0" fontId="101" fillId="6" borderId="65" xfId="0" applyFont="1" applyFill="1" applyBorder="1" applyAlignment="1" applyProtection="1">
      <alignment horizontal="center" vertical="distributed" wrapText="1"/>
      <protection hidden="1"/>
    </xf>
    <xf numFmtId="0" fontId="101" fillId="6" borderId="66" xfId="0" applyFont="1" applyFill="1" applyBorder="1" applyAlignment="1" applyProtection="1">
      <alignment horizontal="center" vertical="distributed" wrapText="1"/>
      <protection hidden="1"/>
    </xf>
    <xf numFmtId="49" fontId="101" fillId="2" borderId="118" xfId="0" applyNumberFormat="1" applyFont="1" applyFill="1" applyBorder="1" applyAlignment="1" applyProtection="1">
      <alignment horizontal="center" vertical="center" shrinkToFit="1"/>
      <protection locked="0"/>
    </xf>
    <xf numFmtId="49" fontId="101" fillId="2" borderId="119" xfId="0" applyNumberFormat="1" applyFont="1" applyFill="1" applyBorder="1" applyAlignment="1" applyProtection="1">
      <alignment horizontal="center" vertical="center" shrinkToFit="1"/>
      <protection locked="0"/>
    </xf>
    <xf numFmtId="0" fontId="101" fillId="6" borderId="7" xfId="0" applyFont="1" applyFill="1" applyBorder="1" applyAlignment="1" applyProtection="1">
      <alignment horizontal="center" vertical="center" wrapText="1"/>
      <protection hidden="1"/>
    </xf>
    <xf numFmtId="0" fontId="101" fillId="6" borderId="2" xfId="0" applyFont="1" applyFill="1" applyBorder="1" applyAlignment="1" applyProtection="1">
      <alignment horizontal="center" vertical="center" wrapText="1"/>
      <protection hidden="1"/>
    </xf>
    <xf numFmtId="49" fontId="101" fillId="2" borderId="22" xfId="0" applyNumberFormat="1" applyFont="1" applyFill="1" applyBorder="1" applyAlignment="1" applyProtection="1">
      <alignment horizontal="center" vertical="center" shrinkToFit="1"/>
      <protection locked="0"/>
    </xf>
    <xf numFmtId="49" fontId="101" fillId="2" borderId="21" xfId="0" applyNumberFormat="1" applyFont="1" applyFill="1" applyBorder="1" applyAlignment="1" applyProtection="1">
      <alignment horizontal="center" vertical="center" shrinkToFit="1"/>
      <protection locked="0"/>
    </xf>
    <xf numFmtId="49" fontId="101" fillId="2" borderId="2" xfId="0" applyNumberFormat="1" applyFont="1" applyFill="1" applyBorder="1" applyAlignment="1" applyProtection="1">
      <alignment horizontal="center" vertical="center" shrinkToFit="1"/>
      <protection locked="0"/>
    </xf>
    <xf numFmtId="49" fontId="101" fillId="0" borderId="113" xfId="0" applyNumberFormat="1" applyFont="1" applyBorder="1" applyAlignment="1" applyProtection="1">
      <alignment horizontal="center" vertical="center" shrinkToFit="1"/>
      <protection locked="0"/>
    </xf>
    <xf numFmtId="0" fontId="101" fillId="6" borderId="111" xfId="0" applyFont="1" applyFill="1" applyBorder="1" applyAlignment="1" applyProtection="1">
      <alignment horizontal="center" vertical="center" wrapText="1" shrinkToFit="1"/>
      <protection hidden="1"/>
    </xf>
    <xf numFmtId="0" fontId="101" fillId="6" borderId="112" xfId="0" applyFont="1" applyFill="1" applyBorder="1" applyAlignment="1" applyProtection="1">
      <alignment horizontal="center" vertical="center" wrapText="1" shrinkToFit="1"/>
      <protection hidden="1"/>
    </xf>
    <xf numFmtId="0" fontId="101" fillId="6" borderId="113" xfId="0" applyFont="1" applyFill="1" applyBorder="1" applyAlignment="1" applyProtection="1">
      <alignment horizontal="center" vertical="center" wrapText="1" shrinkToFit="1"/>
      <protection hidden="1"/>
    </xf>
    <xf numFmtId="49" fontId="100" fillId="0" borderId="111" xfId="0" applyNumberFormat="1" applyFont="1" applyBorder="1" applyAlignment="1" applyProtection="1">
      <alignment horizontal="center" vertical="center" shrinkToFit="1"/>
      <protection hidden="1"/>
    </xf>
    <xf numFmtId="0" fontId="101" fillId="6" borderId="2" xfId="0" applyFont="1" applyFill="1" applyBorder="1" applyAlignment="1" applyProtection="1">
      <alignment horizontal="center" vertical="distributed" shrinkToFit="1"/>
      <protection hidden="1"/>
    </xf>
    <xf numFmtId="0" fontId="101" fillId="6" borderId="20" xfId="0" applyFont="1" applyFill="1" applyBorder="1" applyAlignment="1" applyProtection="1">
      <alignment horizontal="center" vertical="distributed" shrinkToFit="1"/>
      <protection hidden="1"/>
    </xf>
    <xf numFmtId="0" fontId="101" fillId="6" borderId="116" xfId="0" applyFont="1" applyFill="1" applyBorder="1" applyAlignment="1" applyProtection="1">
      <alignment horizontal="center" vertical="center" wrapText="1" shrinkToFit="1"/>
      <protection hidden="1"/>
    </xf>
    <xf numFmtId="0" fontId="101" fillId="6" borderId="143" xfId="0" applyFont="1" applyFill="1" applyBorder="1" applyAlignment="1" applyProtection="1">
      <alignment horizontal="center" vertical="center" wrapText="1" shrinkToFit="1"/>
      <protection hidden="1"/>
    </xf>
    <xf numFmtId="0" fontId="101" fillId="6" borderId="144" xfId="0" applyFont="1" applyFill="1" applyBorder="1" applyAlignment="1" applyProtection="1">
      <alignment horizontal="center" vertical="center" wrapText="1" shrinkToFit="1"/>
      <protection hidden="1"/>
    </xf>
    <xf numFmtId="49" fontId="100" fillId="0" borderId="140" xfId="0" applyNumberFormat="1" applyFont="1" applyBorder="1" applyAlignment="1" applyProtection="1">
      <alignment horizontal="center" vertical="center" shrinkToFit="1"/>
      <protection locked="0"/>
    </xf>
    <xf numFmtId="0" fontId="101" fillId="6" borderId="9" xfId="0" applyFont="1" applyFill="1" applyBorder="1" applyAlignment="1" applyProtection="1">
      <alignment horizontal="center" vertical="center" wrapText="1"/>
      <protection hidden="1"/>
    </xf>
    <xf numFmtId="0" fontId="101" fillId="6" borderId="3" xfId="0" applyFont="1" applyFill="1" applyBorder="1" applyAlignment="1" applyProtection="1">
      <alignment horizontal="center" vertical="center" wrapText="1"/>
      <protection hidden="1"/>
    </xf>
    <xf numFmtId="0" fontId="101" fillId="6" borderId="4" xfId="0" applyFont="1" applyFill="1" applyBorder="1" applyAlignment="1" applyProtection="1">
      <alignment horizontal="center" vertical="center" wrapText="1"/>
      <protection hidden="1"/>
    </xf>
    <xf numFmtId="49" fontId="101" fillId="2" borderId="9" xfId="0" applyNumberFormat="1" applyFont="1" applyFill="1" applyBorder="1" applyAlignment="1" applyProtection="1">
      <alignment horizontal="center" vertical="center" shrinkToFit="1"/>
      <protection locked="0"/>
    </xf>
    <xf numFmtId="49" fontId="101" fillId="2" borderId="3" xfId="0" applyNumberFormat="1" applyFont="1" applyFill="1" applyBorder="1" applyAlignment="1" applyProtection="1">
      <alignment horizontal="center" vertical="center" shrinkToFit="1"/>
      <protection locked="0"/>
    </xf>
    <xf numFmtId="49" fontId="101" fillId="2" borderId="35" xfId="0" applyNumberFormat="1" applyFont="1" applyFill="1" applyBorder="1" applyAlignment="1" applyProtection="1">
      <alignment horizontal="center" vertical="center" shrinkToFit="1"/>
      <protection locked="0"/>
    </xf>
    <xf numFmtId="49" fontId="101" fillId="2" borderId="29" xfId="0" applyNumberFormat="1" applyFont="1" applyFill="1" applyBorder="1" applyAlignment="1" applyProtection="1">
      <alignment horizontal="center" vertical="center" shrinkToFit="1"/>
      <protection locked="0"/>
    </xf>
    <xf numFmtId="49" fontId="101" fillId="2" borderId="4" xfId="0" applyNumberFormat="1" applyFont="1" applyFill="1" applyBorder="1" applyAlignment="1" applyProtection="1">
      <alignment horizontal="center" vertical="center" shrinkToFit="1"/>
      <protection locked="0"/>
    </xf>
    <xf numFmtId="0" fontId="101" fillId="6" borderId="4" xfId="0" applyFont="1" applyFill="1" applyBorder="1" applyAlignment="1" applyProtection="1">
      <alignment horizontal="center" vertical="distributed" shrinkToFit="1"/>
      <protection hidden="1"/>
    </xf>
    <xf numFmtId="0" fontId="101" fillId="6" borderId="53" xfId="0" applyFont="1" applyFill="1" applyBorder="1" applyAlignment="1" applyProtection="1">
      <alignment horizontal="center" vertical="distributed" shrinkToFit="1"/>
      <protection hidden="1"/>
    </xf>
    <xf numFmtId="49" fontId="101" fillId="2" borderId="90" xfId="0" applyNumberFormat="1" applyFont="1" applyFill="1" applyBorder="1" applyAlignment="1" applyProtection="1">
      <alignment horizontal="center" vertical="center" shrinkToFit="1"/>
      <protection locked="0"/>
    </xf>
    <xf numFmtId="0" fontId="101" fillId="6" borderId="145" xfId="0" applyFont="1" applyFill="1" applyBorder="1" applyAlignment="1" applyProtection="1">
      <alignment horizontal="center" vertical="center" wrapText="1"/>
      <protection hidden="1"/>
    </xf>
    <xf numFmtId="0" fontId="101" fillId="6" borderId="146" xfId="0" applyFont="1" applyFill="1" applyBorder="1" applyAlignment="1" applyProtection="1">
      <alignment horizontal="center" vertical="center" wrapText="1"/>
      <protection hidden="1"/>
    </xf>
    <xf numFmtId="0" fontId="101" fillId="6" borderId="75" xfId="0" applyFont="1" applyFill="1" applyBorder="1" applyAlignment="1" applyProtection="1">
      <alignment horizontal="center" vertical="center" wrapText="1" shrinkToFit="1"/>
      <protection hidden="1"/>
    </xf>
    <xf numFmtId="0" fontId="101" fillId="6" borderId="87" xfId="0" applyFont="1" applyFill="1" applyBorder="1" applyAlignment="1" applyProtection="1">
      <alignment horizontal="center" vertical="center" wrapText="1" shrinkToFit="1"/>
      <protection hidden="1"/>
    </xf>
    <xf numFmtId="49" fontId="101" fillId="0" borderId="83" xfId="0" applyNumberFormat="1" applyFont="1" applyBorder="1" applyAlignment="1" applyProtection="1">
      <alignment horizontal="center" shrinkToFit="1"/>
      <protection locked="0"/>
    </xf>
    <xf numFmtId="49" fontId="101" fillId="0" borderId="75" xfId="0" applyNumberFormat="1" applyFont="1" applyBorder="1" applyAlignment="1" applyProtection="1">
      <alignment horizontal="center" shrinkToFit="1"/>
      <protection locked="0"/>
    </xf>
    <xf numFmtId="49" fontId="101" fillId="0" borderId="84" xfId="0" applyNumberFormat="1" applyFont="1" applyBorder="1" applyAlignment="1" applyProtection="1">
      <alignment horizontal="center" shrinkToFit="1"/>
      <protection locked="0"/>
    </xf>
    <xf numFmtId="0" fontId="101" fillId="6" borderId="8" xfId="0" applyFont="1" applyFill="1" applyBorder="1" applyAlignment="1" applyProtection="1">
      <alignment horizontal="center" vertical="center" wrapText="1" shrinkToFit="1"/>
      <protection hidden="1"/>
    </xf>
    <xf numFmtId="0" fontId="101" fillId="6" borderId="11" xfId="0" applyFont="1" applyFill="1" applyBorder="1" applyAlignment="1" applyProtection="1">
      <alignment horizontal="center" vertical="center" wrapText="1" shrinkToFit="1"/>
      <protection hidden="1"/>
    </xf>
    <xf numFmtId="0" fontId="101" fillId="6" borderId="0" xfId="0" applyFont="1" applyFill="1" applyBorder="1" applyAlignment="1" applyProtection="1">
      <alignment horizontal="center" vertical="center" wrapText="1" shrinkToFit="1"/>
      <protection hidden="1"/>
    </xf>
    <xf numFmtId="0" fontId="101" fillId="6" borderId="49" xfId="0" applyFont="1" applyFill="1" applyBorder="1" applyAlignment="1" applyProtection="1">
      <alignment horizontal="center" vertical="center" wrapText="1" shrinkToFit="1"/>
      <protection hidden="1"/>
    </xf>
    <xf numFmtId="0" fontId="101" fillId="0" borderId="89" xfId="0" applyFont="1" applyBorder="1" applyAlignment="1" applyProtection="1">
      <alignment horizontal="center" vertical="center" shrinkToFit="1"/>
      <protection locked="0"/>
    </xf>
    <xf numFmtId="0" fontId="101" fillId="0" borderId="85" xfId="0" applyFont="1" applyBorder="1" applyAlignment="1" applyProtection="1">
      <alignment horizontal="center" vertical="center" shrinkToFit="1"/>
      <protection locked="0"/>
    </xf>
    <xf numFmtId="0" fontId="101" fillId="0" borderId="85" xfId="0" applyFont="1" applyBorder="1" applyAlignment="1" applyProtection="1">
      <alignment horizontal="left" vertical="distributed" shrinkToFit="1"/>
      <protection hidden="1"/>
    </xf>
    <xf numFmtId="0" fontId="101" fillId="0" borderId="88" xfId="0" applyFont="1" applyBorder="1" applyAlignment="1" applyProtection="1">
      <alignment horizontal="left" vertical="distributed" shrinkToFit="1"/>
      <protection hidden="1"/>
    </xf>
    <xf numFmtId="49" fontId="101" fillId="0" borderId="140" xfId="0" applyNumberFormat="1" applyFont="1" applyBorder="1" applyAlignment="1" applyProtection="1">
      <alignment horizontal="center" vertical="center" shrinkToFit="1"/>
      <protection hidden="1"/>
    </xf>
    <xf numFmtId="0" fontId="101" fillId="6" borderId="64" xfId="0" applyFont="1" applyFill="1" applyBorder="1" applyAlignment="1" applyProtection="1">
      <alignment horizontal="center" vertical="center"/>
      <protection hidden="1"/>
    </xf>
    <xf numFmtId="0" fontId="101" fillId="6" borderId="65" xfId="0" applyFont="1" applyFill="1" applyBorder="1" applyAlignment="1" applyProtection="1">
      <alignment horizontal="center" vertical="center"/>
      <protection hidden="1"/>
    </xf>
    <xf numFmtId="0" fontId="101" fillId="6" borderId="66" xfId="0" applyFont="1" applyFill="1" applyBorder="1" applyAlignment="1" applyProtection="1">
      <alignment horizontal="center" vertical="center"/>
      <protection hidden="1"/>
    </xf>
    <xf numFmtId="0" fontId="101" fillId="0" borderId="69" xfId="0" applyFont="1" applyBorder="1" applyAlignment="1" applyProtection="1">
      <alignment horizontal="center" vertical="center" shrinkToFit="1"/>
      <protection hidden="1"/>
    </xf>
    <xf numFmtId="0" fontId="101" fillId="0" borderId="65" xfId="0" applyFont="1" applyBorder="1" applyAlignment="1" applyProtection="1">
      <alignment horizontal="center" vertical="center" shrinkToFit="1"/>
      <protection hidden="1"/>
    </xf>
    <xf numFmtId="0" fontId="101" fillId="0" borderId="65" xfId="0" applyFont="1" applyBorder="1" applyProtection="1">
      <alignment vertical="center"/>
      <protection hidden="1"/>
    </xf>
    <xf numFmtId="0" fontId="101" fillId="0" borderId="172" xfId="0" applyFont="1" applyBorder="1" applyProtection="1">
      <alignment vertical="center"/>
      <protection hidden="1"/>
    </xf>
    <xf numFmtId="0" fontId="101" fillId="50" borderId="173" xfId="0" applyFont="1" applyFill="1" applyBorder="1" applyAlignment="1" applyProtection="1">
      <alignment horizontal="center" vertical="center" shrinkToFit="1"/>
      <protection hidden="1"/>
    </xf>
    <xf numFmtId="0" fontId="101" fillId="50" borderId="65" xfId="0" applyFont="1" applyFill="1" applyBorder="1" applyAlignment="1" applyProtection="1">
      <alignment horizontal="center" vertical="center" shrinkToFit="1"/>
      <protection hidden="1"/>
    </xf>
    <xf numFmtId="0" fontId="101" fillId="50" borderId="65" xfId="0" applyFont="1" applyFill="1" applyBorder="1" applyProtection="1">
      <alignment vertical="center"/>
      <protection hidden="1"/>
    </xf>
    <xf numFmtId="0" fontId="101" fillId="50" borderId="70" xfId="0" applyFont="1" applyFill="1" applyBorder="1" applyProtection="1">
      <alignment vertical="center"/>
      <protection hidden="1"/>
    </xf>
    <xf numFmtId="0" fontId="101" fillId="0" borderId="19" xfId="0" applyFont="1" applyBorder="1" applyAlignment="1" applyProtection="1">
      <alignment horizontal="left" vertical="center" shrinkToFit="1"/>
      <protection hidden="1"/>
    </xf>
    <xf numFmtId="0" fontId="103" fillId="0" borderId="32" xfId="0" applyFont="1" applyBorder="1" applyAlignment="1" applyProtection="1">
      <alignment horizontal="center" vertical="center"/>
      <protection hidden="1"/>
    </xf>
    <xf numFmtId="0" fontId="103" fillId="0" borderId="17" xfId="0" applyFont="1" applyBorder="1" applyAlignment="1" applyProtection="1">
      <alignment horizontal="center" vertical="center"/>
      <protection hidden="1"/>
    </xf>
    <xf numFmtId="49" fontId="103" fillId="0" borderId="17" xfId="0" applyNumberFormat="1" applyFont="1" applyBorder="1" applyAlignment="1" applyProtection="1">
      <alignment horizontal="center" vertical="center"/>
      <protection locked="0"/>
    </xf>
    <xf numFmtId="49" fontId="103" fillId="0" borderId="17" xfId="0" applyNumberFormat="1" applyFont="1" applyBorder="1" applyAlignment="1" applyProtection="1">
      <alignment horizontal="left" vertical="center"/>
      <protection hidden="1"/>
    </xf>
    <xf numFmtId="49" fontId="103" fillId="0" borderId="30" xfId="0" applyNumberFormat="1" applyFont="1" applyBorder="1" applyAlignment="1" applyProtection="1">
      <alignment horizontal="left" vertical="center"/>
      <protection hidden="1"/>
    </xf>
    <xf numFmtId="181" fontId="101" fillId="0" borderId="32" xfId="0" applyNumberFormat="1" applyFont="1" applyBorder="1" applyAlignment="1" applyProtection="1">
      <alignment horizontal="center" vertical="center" shrinkToFit="1"/>
    </xf>
    <xf numFmtId="181" fontId="101" fillId="0" borderId="17" xfId="0" applyNumberFormat="1" applyFont="1" applyBorder="1" applyAlignment="1" applyProtection="1">
      <alignment horizontal="center" vertical="center" shrinkToFit="1"/>
    </xf>
    <xf numFmtId="49" fontId="101" fillId="0" borderId="17" xfId="0" applyNumberFormat="1" applyFont="1" applyBorder="1" applyAlignment="1" applyProtection="1">
      <alignment horizontal="center" vertical="center"/>
      <protection hidden="1"/>
    </xf>
    <xf numFmtId="181" fontId="101" fillId="0" borderId="17" xfId="0" applyNumberFormat="1" applyFont="1" applyBorder="1" applyAlignment="1" applyProtection="1">
      <alignment horizontal="center" vertical="center"/>
      <protection locked="0"/>
    </xf>
    <xf numFmtId="49" fontId="101" fillId="0" borderId="17" xfId="0" applyNumberFormat="1" applyFont="1" applyBorder="1" applyAlignment="1" applyProtection="1">
      <alignment horizontal="left" vertical="center"/>
      <protection hidden="1"/>
    </xf>
    <xf numFmtId="49" fontId="101" fillId="0" borderId="30" xfId="0" applyNumberFormat="1" applyFont="1" applyBorder="1" applyAlignment="1" applyProtection="1">
      <alignment horizontal="left" vertical="center"/>
      <protection hidden="1"/>
    </xf>
    <xf numFmtId="181" fontId="101" fillId="0" borderId="32" xfId="0" applyNumberFormat="1" applyFont="1" applyBorder="1" applyAlignment="1" applyProtection="1">
      <alignment horizontal="center" vertical="center" shrinkToFit="1"/>
      <protection locked="0"/>
    </xf>
    <xf numFmtId="181" fontId="101" fillId="0" borderId="17" xfId="0" applyNumberFormat="1" applyFont="1" applyBorder="1" applyAlignment="1" applyProtection="1">
      <alignment horizontal="center" vertical="center" shrinkToFit="1"/>
      <protection locked="0"/>
    </xf>
    <xf numFmtId="0" fontId="97" fillId="0" borderId="18" xfId="0" applyFont="1" applyBorder="1" applyAlignment="1" applyProtection="1">
      <alignment horizontal="center" vertical="center" wrapText="1" shrinkToFit="1"/>
      <protection hidden="1"/>
    </xf>
    <xf numFmtId="38" fontId="104" fillId="0" borderId="0" xfId="6" applyFont="1" applyFill="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101" fillId="0" borderId="17" xfId="0" applyFont="1" applyBorder="1" applyAlignment="1" applyProtection="1">
      <alignment horizontal="center" vertical="center"/>
      <protection hidden="1"/>
    </xf>
    <xf numFmtId="0" fontId="101" fillId="0" borderId="17" xfId="0" applyFont="1" applyBorder="1" applyAlignment="1" applyProtection="1">
      <alignment horizontal="center" vertical="center" shrinkToFit="1"/>
      <protection hidden="1"/>
    </xf>
    <xf numFmtId="181" fontId="101" fillId="0" borderId="0" xfId="0" applyNumberFormat="1" applyFont="1" applyAlignment="1" applyProtection="1">
      <alignment horizontal="center" vertical="center" shrinkToFit="1"/>
    </xf>
    <xf numFmtId="0" fontId="101" fillId="0" borderId="0" xfId="0" applyFont="1" applyAlignment="1" applyProtection="1">
      <alignment horizontal="center" vertical="center" shrinkToFit="1"/>
      <protection hidden="1"/>
    </xf>
    <xf numFmtId="0" fontId="99" fillId="0" borderId="0" xfId="0" applyFont="1" applyAlignment="1" applyProtection="1">
      <alignment horizontal="center" vertical="center" wrapText="1" shrinkToFit="1"/>
      <protection hidden="1"/>
    </xf>
    <xf numFmtId="0" fontId="29" fillId="0" borderId="0" xfId="0" applyFont="1" applyAlignment="1" applyProtection="1">
      <alignment horizontal="center" vertical="center"/>
      <protection locked="0" hidden="1"/>
    </xf>
    <xf numFmtId="0" fontId="30" fillId="0" borderId="0" xfId="0" applyFont="1" applyAlignment="1" applyProtection="1">
      <alignment horizontal="left" vertical="top" wrapText="1"/>
      <protection hidden="1"/>
    </xf>
    <xf numFmtId="0" fontId="97" fillId="0" borderId="0" xfId="0" applyFont="1" applyAlignment="1" applyProtection="1">
      <alignment horizontal="center" vertical="center" wrapText="1" shrinkToFit="1"/>
      <protection hidden="1"/>
    </xf>
    <xf numFmtId="0" fontId="105" fillId="0" borderId="0" xfId="0" applyFont="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30" fillId="0" borderId="0" xfId="0" applyFont="1" applyAlignment="1" applyProtection="1">
      <alignment horizontal="left" vertical="center"/>
      <protection hidden="1"/>
    </xf>
    <xf numFmtId="0" fontId="45" fillId="6" borderId="152" xfId="0" applyFont="1" applyFill="1" applyBorder="1" applyAlignment="1" applyProtection="1">
      <alignment horizontal="center" vertical="center"/>
      <protection hidden="1"/>
    </xf>
    <xf numFmtId="0" fontId="45" fillId="6" borderId="78" xfId="0" applyFont="1" applyFill="1" applyBorder="1" applyAlignment="1" applyProtection="1">
      <alignment horizontal="center" vertical="center"/>
      <protection hidden="1"/>
    </xf>
    <xf numFmtId="0" fontId="45" fillId="6" borderId="153" xfId="0" applyFont="1" applyFill="1" applyBorder="1" applyAlignment="1" applyProtection="1">
      <alignment horizontal="center" vertical="center"/>
      <protection hidden="1"/>
    </xf>
    <xf numFmtId="0" fontId="45" fillId="6" borderId="137" xfId="0" applyFont="1" applyFill="1" applyBorder="1" applyAlignment="1" applyProtection="1">
      <alignment horizontal="center" vertical="center"/>
      <protection hidden="1"/>
    </xf>
    <xf numFmtId="0" fontId="45" fillId="4" borderId="137" xfId="0" applyFont="1" applyFill="1" applyBorder="1" applyAlignment="1" applyProtection="1">
      <alignment horizontal="center" vertical="center" wrapText="1"/>
      <protection hidden="1"/>
    </xf>
    <xf numFmtId="0" fontId="45" fillId="4" borderId="78" xfId="0" applyFont="1" applyFill="1" applyBorder="1" applyAlignment="1" applyProtection="1">
      <alignment horizontal="center" vertical="center" wrapText="1"/>
      <protection hidden="1"/>
    </xf>
    <xf numFmtId="0" fontId="45" fillId="4" borderId="79" xfId="0" applyFont="1" applyFill="1" applyBorder="1" applyAlignment="1" applyProtection="1">
      <alignment horizontal="center" vertical="center" wrapText="1"/>
      <protection hidden="1"/>
    </xf>
    <xf numFmtId="0" fontId="45" fillId="4" borderId="77" xfId="0" applyFont="1" applyFill="1" applyBorder="1" applyAlignment="1" applyProtection="1">
      <alignment horizontal="center" vertical="center"/>
      <protection hidden="1"/>
    </xf>
    <xf numFmtId="0" fontId="45" fillId="4" borderId="78" xfId="0" applyFont="1" applyFill="1" applyBorder="1" applyAlignment="1" applyProtection="1">
      <alignment horizontal="center" vertical="center"/>
      <protection hidden="1"/>
    </xf>
    <xf numFmtId="0" fontId="45" fillId="4" borderId="79" xfId="0" applyFont="1" applyFill="1" applyBorder="1" applyAlignment="1" applyProtection="1">
      <alignment horizontal="center" vertical="center"/>
      <protection hidden="1"/>
    </xf>
    <xf numFmtId="0" fontId="45" fillId="4" borderId="150" xfId="0" applyFont="1" applyFill="1" applyBorder="1" applyAlignment="1" applyProtection="1">
      <alignment horizontal="center" vertical="center" wrapText="1"/>
      <protection hidden="1"/>
    </xf>
    <xf numFmtId="0" fontId="45" fillId="4" borderId="77" xfId="0" applyFont="1" applyFill="1" applyBorder="1" applyAlignment="1" applyProtection="1">
      <alignment horizontal="center" vertical="center" wrapText="1"/>
      <protection hidden="1"/>
    </xf>
    <xf numFmtId="0" fontId="45" fillId="4" borderId="138" xfId="0" applyFont="1" applyFill="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178" fontId="44" fillId="0" borderId="48" xfId="11" applyNumberFormat="1" applyFont="1" applyFill="1" applyBorder="1" applyAlignment="1" applyProtection="1">
      <alignment horizontal="right" vertical="center" shrinkToFit="1"/>
      <protection locked="0"/>
    </xf>
    <xf numFmtId="178" fontId="44" fillId="0" borderId="12" xfId="11" applyNumberFormat="1" applyFont="1" applyFill="1" applyBorder="1" applyAlignment="1" applyProtection="1">
      <alignment horizontal="right" vertical="center" shrinkToFit="1"/>
      <protection locked="0"/>
    </xf>
    <xf numFmtId="38" fontId="44" fillId="0" borderId="49" xfId="11" applyFont="1" applyFill="1" applyBorder="1" applyAlignment="1" applyProtection="1">
      <alignment horizontal="right" vertical="center" shrinkToFit="1"/>
      <protection locked="0"/>
    </xf>
    <xf numFmtId="38" fontId="44" fillId="0" borderId="12" xfId="11" applyFont="1" applyFill="1" applyBorder="1" applyAlignment="1" applyProtection="1">
      <alignment horizontal="right" vertical="center" shrinkToFit="1"/>
      <protection locked="0"/>
    </xf>
    <xf numFmtId="38" fontId="44" fillId="0" borderId="50" xfId="11" applyFont="1" applyFill="1" applyBorder="1" applyAlignment="1" applyProtection="1">
      <alignment horizontal="right" vertical="center" shrinkToFit="1"/>
      <protection locked="0"/>
    </xf>
    <xf numFmtId="49" fontId="46" fillId="0" borderId="13"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center" vertical="center" shrinkToFit="1"/>
      <protection locked="0"/>
    </xf>
    <xf numFmtId="49" fontId="46" fillId="0" borderId="15" xfId="0" applyNumberFormat="1" applyFont="1" applyBorder="1" applyAlignment="1" applyProtection="1">
      <alignment horizontal="center" vertical="center" shrinkToFit="1"/>
      <protection locked="0"/>
    </xf>
    <xf numFmtId="49" fontId="46" fillId="0" borderId="44" xfId="0" applyNumberFormat="1" applyFont="1" applyBorder="1" applyAlignment="1" applyProtection="1">
      <alignment horizontal="left" vertical="center" shrinkToFit="1"/>
      <protection locked="0"/>
    </xf>
    <xf numFmtId="178" fontId="44" fillId="0" borderId="45" xfId="11" applyNumberFormat="1" applyFont="1" applyFill="1" applyBorder="1" applyAlignment="1" applyProtection="1">
      <alignment horizontal="right" vertical="center" shrinkToFit="1"/>
      <protection locked="0"/>
    </xf>
    <xf numFmtId="178" fontId="44" fillId="0" borderId="13" xfId="11" applyNumberFormat="1" applyFont="1" applyFill="1" applyBorder="1" applyAlignment="1" applyProtection="1">
      <alignment horizontal="right" vertical="center" shrinkToFit="1"/>
      <protection locked="0"/>
    </xf>
    <xf numFmtId="38" fontId="44" fillId="0" borderId="46" xfId="11" applyFont="1" applyFill="1" applyBorder="1" applyAlignment="1" applyProtection="1">
      <alignment horizontal="right" vertical="center" shrinkToFit="1"/>
      <protection locked="0"/>
    </xf>
    <xf numFmtId="38" fontId="44" fillId="0" borderId="13" xfId="11" applyFont="1" applyFill="1" applyBorder="1" applyAlignment="1" applyProtection="1">
      <alignment horizontal="right" vertical="center" shrinkToFit="1"/>
      <protection locked="0"/>
    </xf>
    <xf numFmtId="38" fontId="44" fillId="0" borderId="47" xfId="11" applyFont="1" applyFill="1" applyBorder="1" applyAlignment="1" applyProtection="1">
      <alignment horizontal="right" vertical="center" shrinkToFit="1"/>
      <protection locked="0"/>
    </xf>
    <xf numFmtId="49" fontId="46" fillId="0" borderId="12" xfId="0" applyNumberFormat="1" applyFont="1" applyBorder="1" applyAlignment="1" applyProtection="1">
      <alignment horizontal="center" vertical="center" shrinkToFit="1"/>
      <protection locked="0"/>
    </xf>
    <xf numFmtId="49" fontId="46" fillId="0" borderId="71" xfId="0" applyNumberFormat="1" applyFont="1" applyBorder="1" applyAlignment="1" applyProtection="1">
      <alignment horizontal="center" vertical="center" shrinkToFit="1"/>
      <protection locked="0"/>
    </xf>
    <xf numFmtId="49" fontId="46" fillId="0" borderId="0" xfId="0" applyNumberFormat="1" applyFont="1" applyBorder="1" applyAlignment="1" applyProtection="1">
      <alignment horizontal="center" vertical="center" shrinkToFit="1"/>
      <protection locked="0"/>
    </xf>
    <xf numFmtId="49" fontId="46" fillId="0" borderId="72"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left" vertical="center" shrinkToFit="1"/>
      <protection locked="0"/>
    </xf>
    <xf numFmtId="49" fontId="46" fillId="0" borderId="13" xfId="0" applyNumberFormat="1" applyFont="1" applyBorder="1" applyAlignment="1" applyProtection="1">
      <alignment horizontal="left" vertical="center" shrinkToFit="1"/>
      <protection locked="0"/>
    </xf>
    <xf numFmtId="49" fontId="46" fillId="0" borderId="15" xfId="0" applyNumberFormat="1" applyFont="1" applyBorder="1" applyAlignment="1" applyProtection="1">
      <alignment horizontal="left" vertical="center" shrinkToFit="1"/>
      <protection locked="0"/>
    </xf>
    <xf numFmtId="49" fontId="46" fillId="0" borderId="149" xfId="0" applyNumberFormat="1" applyFont="1" applyBorder="1" applyAlignment="1" applyProtection="1">
      <alignment horizontal="left" vertical="center" shrinkToFit="1"/>
      <protection locked="0"/>
    </xf>
    <xf numFmtId="38" fontId="44" fillId="0" borderId="36" xfId="11" applyFont="1" applyFill="1" applyBorder="1" applyAlignment="1" applyProtection="1">
      <alignment horizontal="right" vertical="center" shrinkToFit="1"/>
      <protection locked="0"/>
    </xf>
    <xf numFmtId="38" fontId="44" fillId="0" borderId="23" xfId="11" applyFont="1" applyFill="1" applyBorder="1" applyAlignment="1" applyProtection="1">
      <alignment horizontal="right" vertical="center" shrinkToFit="1"/>
      <protection locked="0"/>
    </xf>
    <xf numFmtId="38" fontId="44" fillId="0" borderId="124" xfId="11" applyFont="1" applyFill="1" applyBorder="1" applyAlignment="1" applyProtection="1">
      <alignment horizontal="right" vertical="center" shrinkToFit="1"/>
      <protection locked="0"/>
    </xf>
    <xf numFmtId="0" fontId="67" fillId="3" borderId="95" xfId="0" applyFont="1" applyFill="1" applyBorder="1" applyAlignment="1" applyProtection="1">
      <alignment horizontal="right" vertical="center"/>
      <protection hidden="1"/>
    </xf>
    <xf numFmtId="0" fontId="67" fillId="3" borderId="19" xfId="0" applyFont="1" applyFill="1" applyBorder="1" applyAlignment="1" applyProtection="1">
      <alignment horizontal="right" vertical="center"/>
      <protection hidden="1"/>
    </xf>
    <xf numFmtId="38" fontId="68" fillId="0" borderId="117" xfId="10" applyFont="1" applyFill="1" applyBorder="1" applyAlignment="1" applyProtection="1">
      <alignment horizontal="right" vertical="center" shrinkToFit="1"/>
      <protection hidden="1"/>
    </xf>
    <xf numFmtId="38" fontId="68" fillId="0" borderId="19" xfId="10" applyFont="1" applyFill="1" applyBorder="1" applyAlignment="1" applyProtection="1">
      <alignment horizontal="right" vertical="center" shrinkToFit="1"/>
      <protection hidden="1"/>
    </xf>
    <xf numFmtId="38" fontId="68" fillId="0" borderId="92" xfId="10" applyFont="1" applyFill="1" applyBorder="1" applyAlignment="1" applyProtection="1">
      <alignment horizontal="right" vertical="center" shrinkToFit="1"/>
      <protection hidden="1"/>
    </xf>
    <xf numFmtId="0" fontId="45" fillId="0" borderId="51"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wrapText="1" shrinkToFit="1"/>
      <protection hidden="1"/>
    </xf>
    <xf numFmtId="0" fontId="45" fillId="0" borderId="121" xfId="0" applyFont="1" applyBorder="1" applyAlignment="1" applyProtection="1">
      <alignment horizontal="center" vertical="center" wrapText="1" shrinkToFit="1"/>
      <protection hidden="1"/>
    </xf>
    <xf numFmtId="0" fontId="45" fillId="0" borderId="122"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shrinkToFit="1"/>
      <protection hidden="1"/>
    </xf>
    <xf numFmtId="0" fontId="45" fillId="0" borderId="53" xfId="0" applyFont="1" applyBorder="1" applyAlignment="1" applyProtection="1">
      <alignment horizontal="center" vertical="center" shrinkToFit="1"/>
      <protection hidden="1"/>
    </xf>
    <xf numFmtId="0" fontId="45" fillId="0" borderId="123" xfId="0" applyFont="1" applyBorder="1" applyAlignment="1" applyProtection="1">
      <alignment horizontal="center" vertical="center" shrinkToFit="1"/>
      <protection hidden="1"/>
    </xf>
    <xf numFmtId="0" fontId="67" fillId="4" borderId="23" xfId="0" applyFont="1" applyFill="1" applyBorder="1" applyAlignment="1" applyProtection="1">
      <alignment horizontal="right" vertical="center" wrapText="1" shrinkToFit="1"/>
      <protection hidden="1"/>
    </xf>
    <xf numFmtId="0" fontId="67" fillId="3" borderId="7" xfId="0" applyFont="1" applyFill="1" applyBorder="1" applyAlignment="1" applyProtection="1">
      <alignment horizontal="right" vertical="center"/>
      <protection hidden="1"/>
    </xf>
    <xf numFmtId="0" fontId="67" fillId="3" borderId="22" xfId="0" applyFont="1" applyFill="1" applyBorder="1" applyAlignment="1" applyProtection="1">
      <alignment horizontal="right" vertical="center"/>
      <protection hidden="1"/>
    </xf>
    <xf numFmtId="178" fontId="44" fillId="0" borderId="7" xfId="10" applyNumberFormat="1" applyFont="1" applyBorder="1" applyAlignment="1" applyProtection="1">
      <alignment horizontal="right" vertical="center" shrinkToFit="1"/>
      <protection hidden="1"/>
    </xf>
    <xf numFmtId="38" fontId="44" fillId="0" borderId="1" xfId="10" applyFont="1" applyFill="1" applyBorder="1" applyAlignment="1" applyProtection="1">
      <alignment horizontal="right" vertical="center" shrinkToFit="1"/>
      <protection hidden="1"/>
    </xf>
    <xf numFmtId="38" fontId="44" fillId="0" borderId="7" xfId="10" applyFont="1" applyFill="1" applyBorder="1" applyAlignment="1" applyProtection="1">
      <alignment horizontal="right" vertical="center" shrinkToFit="1"/>
      <protection hidden="1"/>
    </xf>
    <xf numFmtId="38" fontId="44" fillId="0" borderId="54" xfId="10" applyFont="1" applyFill="1" applyBorder="1" applyAlignment="1" applyProtection="1">
      <alignment horizontal="right" vertical="center" shrinkToFit="1"/>
      <protection hidden="1"/>
    </xf>
    <xf numFmtId="0" fontId="45" fillId="6" borderId="151" xfId="0" applyFont="1" applyFill="1" applyBorder="1" applyAlignment="1" applyProtection="1">
      <alignment horizontal="center" vertical="center"/>
      <protection hidden="1"/>
    </xf>
    <xf numFmtId="0" fontId="45" fillId="6" borderId="154" xfId="0" applyFont="1" applyFill="1" applyBorder="1" applyAlignment="1" applyProtection="1">
      <alignment horizontal="center" vertical="center"/>
      <protection hidden="1"/>
    </xf>
    <xf numFmtId="38" fontId="44" fillId="0" borderId="49" xfId="141" applyFont="1" applyFill="1" applyBorder="1" applyAlignment="1" applyProtection="1">
      <alignment horizontal="right" vertical="center" shrinkToFit="1"/>
      <protection locked="0"/>
    </xf>
    <xf numFmtId="38" fontId="44" fillId="0" borderId="12" xfId="141" applyFont="1" applyFill="1" applyBorder="1" applyAlignment="1" applyProtection="1">
      <alignment horizontal="right" vertical="center" shrinkToFit="1"/>
      <protection locked="0"/>
    </xf>
    <xf numFmtId="38" fontId="44" fillId="0" borderId="50" xfId="141" applyFont="1" applyFill="1" applyBorder="1" applyAlignment="1" applyProtection="1">
      <alignment horizontal="right" vertical="center" shrinkToFit="1"/>
      <protection locked="0"/>
    </xf>
    <xf numFmtId="38" fontId="44" fillId="0" borderId="46" xfId="141" applyFont="1" applyFill="1" applyBorder="1" applyAlignment="1" applyProtection="1">
      <alignment horizontal="right" vertical="center" shrinkToFit="1"/>
      <protection locked="0"/>
    </xf>
    <xf numFmtId="38" fontId="44" fillId="0" borderId="13" xfId="141" applyFont="1" applyFill="1" applyBorder="1" applyAlignment="1" applyProtection="1">
      <alignment horizontal="right" vertical="center" shrinkToFit="1"/>
      <protection locked="0"/>
    </xf>
    <xf numFmtId="38" fontId="44" fillId="0" borderId="47" xfId="141" applyFont="1" applyFill="1" applyBorder="1" applyAlignment="1" applyProtection="1">
      <alignment horizontal="right" vertical="center" shrinkToFit="1"/>
      <protection locked="0"/>
    </xf>
    <xf numFmtId="3" fontId="70" fillId="3" borderId="32" xfId="0" applyNumberFormat="1" applyFont="1" applyFill="1" applyBorder="1" applyAlignment="1" applyProtection="1">
      <alignment horizontal="right" vertical="center" shrinkToFit="1"/>
      <protection hidden="1"/>
    </xf>
    <xf numFmtId="3" fontId="70" fillId="3" borderId="17" xfId="0" applyNumberFormat="1" applyFont="1" applyFill="1" applyBorder="1" applyAlignment="1" applyProtection="1">
      <alignment horizontal="right" vertical="center" shrinkToFit="1"/>
      <protection hidden="1"/>
    </xf>
    <xf numFmtId="38" fontId="48" fillId="0" borderId="31" xfId="11" applyFont="1" applyFill="1" applyBorder="1" applyAlignment="1" applyProtection="1">
      <alignment horizontal="right" vertical="center" shrinkToFit="1"/>
      <protection hidden="1"/>
    </xf>
    <xf numFmtId="38" fontId="48" fillId="0" borderId="17" xfId="11" applyFont="1" applyFill="1" applyBorder="1" applyAlignment="1" applyProtection="1">
      <alignment horizontal="right" vertical="center" shrinkToFit="1"/>
      <protection hidden="1"/>
    </xf>
    <xf numFmtId="38" fontId="48" fillId="0" borderId="30" xfId="11" applyFont="1" applyFill="1" applyBorder="1" applyAlignment="1" applyProtection="1">
      <alignment horizontal="right" vertical="center" shrinkToFit="1"/>
      <protection hidden="1"/>
    </xf>
    <xf numFmtId="0" fontId="47" fillId="0" borderId="0" xfId="0" applyFont="1" applyAlignment="1" applyProtection="1">
      <alignment horizontal="center" vertical="center"/>
      <protection hidden="1"/>
    </xf>
    <xf numFmtId="3" fontId="47" fillId="0" borderId="0" xfId="0" applyNumberFormat="1" applyFont="1" applyAlignment="1" applyProtection="1">
      <alignment horizontal="right" vertical="center"/>
      <protection hidden="1"/>
    </xf>
    <xf numFmtId="38" fontId="44" fillId="0" borderId="1" xfId="141" applyFont="1" applyFill="1" applyBorder="1" applyAlignment="1" applyProtection="1">
      <alignment horizontal="right" vertical="center" shrinkToFit="1"/>
      <protection hidden="1"/>
    </xf>
    <xf numFmtId="38" fontId="44" fillId="0" borderId="7" xfId="141" applyFont="1" applyFill="1" applyBorder="1" applyAlignment="1" applyProtection="1">
      <alignment horizontal="right" vertical="center" shrinkToFit="1"/>
      <protection hidden="1"/>
    </xf>
    <xf numFmtId="38" fontId="44" fillId="0" borderId="54" xfId="141" applyFont="1" applyFill="1" applyBorder="1" applyAlignment="1" applyProtection="1">
      <alignment horizontal="right" vertical="center" shrinkToFit="1"/>
      <protection hidden="1"/>
    </xf>
    <xf numFmtId="38" fontId="44" fillId="0" borderId="36" xfId="141" applyFont="1" applyFill="1" applyBorder="1" applyAlignment="1" applyProtection="1">
      <alignment horizontal="right" vertical="center" shrinkToFit="1"/>
      <protection locked="0"/>
    </xf>
    <xf numFmtId="38" fontId="44" fillId="0" borderId="23" xfId="141" applyFont="1" applyFill="1" applyBorder="1" applyAlignment="1" applyProtection="1">
      <alignment horizontal="right" vertical="center" shrinkToFit="1"/>
      <protection locked="0"/>
    </xf>
    <xf numFmtId="38" fontId="44" fillId="0" borderId="124" xfId="141" applyFont="1" applyFill="1" applyBorder="1" applyAlignment="1" applyProtection="1">
      <alignment horizontal="right" vertical="center" shrinkToFit="1"/>
      <protection locked="0"/>
    </xf>
    <xf numFmtId="0" fontId="19" fillId="0" borderId="1"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3" fillId="6" borderId="152" xfId="0" applyFont="1" applyFill="1" applyBorder="1" applyAlignment="1" applyProtection="1">
      <alignment horizontal="center" vertical="center"/>
      <protection hidden="1"/>
    </xf>
    <xf numFmtId="0" fontId="13" fillId="6" borderId="78" xfId="0" applyFont="1" applyFill="1" applyBorder="1" applyAlignment="1" applyProtection="1">
      <alignment horizontal="center" vertical="center"/>
      <protection hidden="1"/>
    </xf>
    <xf numFmtId="0" fontId="13" fillId="6" borderId="153" xfId="0" applyFont="1" applyFill="1" applyBorder="1" applyAlignment="1" applyProtection="1">
      <alignment horizontal="center" vertical="center"/>
      <protection hidden="1"/>
    </xf>
    <xf numFmtId="0" fontId="13" fillId="4" borderId="137" xfId="0" applyFont="1" applyFill="1" applyBorder="1" applyAlignment="1" applyProtection="1">
      <alignment horizontal="center" vertical="center" wrapText="1"/>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shrinkToFit="1"/>
      <protection hidden="1"/>
    </xf>
    <xf numFmtId="0" fontId="13" fillId="4" borderId="78" xfId="0" applyFont="1" applyFill="1" applyBorder="1" applyAlignment="1" applyProtection="1">
      <alignment horizontal="center" vertical="center" shrinkToFit="1"/>
      <protection hidden="1"/>
    </xf>
    <xf numFmtId="0" fontId="13" fillId="4" borderId="79" xfId="0" applyFont="1" applyFill="1" applyBorder="1" applyAlignment="1" applyProtection="1">
      <alignment horizontal="center" vertical="center" shrinkToFit="1"/>
      <protection hidden="1"/>
    </xf>
    <xf numFmtId="0" fontId="13" fillId="4" borderId="77"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0" fontId="7" fillId="3" borderId="77" xfId="0" applyFont="1" applyFill="1" applyBorder="1" applyAlignment="1" applyProtection="1">
      <alignment horizontal="center" vertical="center" wrapText="1"/>
      <protection hidden="1"/>
    </xf>
    <xf numFmtId="0" fontId="7" fillId="3" borderId="78" xfId="0" applyFont="1" applyFill="1" applyBorder="1" applyAlignment="1" applyProtection="1">
      <alignment horizontal="center" vertical="center" wrapText="1"/>
      <protection hidden="1"/>
    </xf>
    <xf numFmtId="0" fontId="7" fillId="3" borderId="79" xfId="0" applyFont="1" applyFill="1" applyBorder="1" applyAlignment="1" applyProtection="1">
      <alignment horizontal="center" vertical="center" wrapText="1"/>
      <protection hidden="1"/>
    </xf>
    <xf numFmtId="0" fontId="14" fillId="3" borderId="77" xfId="0" applyFont="1" applyFill="1" applyBorder="1" applyAlignment="1" applyProtection="1">
      <alignment horizontal="center" vertical="center" wrapText="1"/>
      <protection hidden="1"/>
    </xf>
    <xf numFmtId="0" fontId="14" fillId="3" borderId="78" xfId="0" applyFont="1" applyFill="1" applyBorder="1" applyAlignment="1" applyProtection="1">
      <alignment horizontal="center" vertical="center" wrapText="1"/>
      <protection hidden="1"/>
    </xf>
    <xf numFmtId="0" fontId="14" fillId="3" borderId="79" xfId="0" applyFont="1" applyFill="1" applyBorder="1" applyAlignment="1" applyProtection="1">
      <alignment horizontal="center" vertical="center" wrapText="1"/>
      <protection hidden="1"/>
    </xf>
    <xf numFmtId="0" fontId="13" fillId="4" borderId="153" xfId="0" applyFont="1" applyFill="1" applyBorder="1" applyAlignment="1" applyProtection="1">
      <alignment horizontal="center" vertical="center" wrapText="1"/>
      <protection hidden="1"/>
    </xf>
    <xf numFmtId="0" fontId="9" fillId="3" borderId="137" xfId="0" applyFont="1" applyFill="1" applyBorder="1" applyAlignment="1" applyProtection="1">
      <alignment horizontal="center" vertical="center" wrapText="1"/>
      <protection hidden="1"/>
    </xf>
    <xf numFmtId="0" fontId="9" fillId="3" borderId="78" xfId="0" applyFont="1" applyFill="1" applyBorder="1" applyAlignment="1" applyProtection="1">
      <alignment horizontal="center" vertical="center" wrapText="1"/>
      <protection hidden="1"/>
    </xf>
    <xf numFmtId="0" fontId="9" fillId="3" borderId="138" xfId="0" applyFont="1" applyFill="1" applyBorder="1" applyAlignment="1" applyProtection="1">
      <alignment horizontal="center" vertical="center" wrapText="1"/>
      <protection hidden="1"/>
    </xf>
    <xf numFmtId="0" fontId="13" fillId="0" borderId="0" xfId="0" applyFont="1" applyAlignment="1" applyProtection="1">
      <alignment horizontal="left" vertical="center"/>
      <protection hidden="1"/>
    </xf>
    <xf numFmtId="38" fontId="25" fillId="0" borderId="48" xfId="10" applyFont="1" applyFill="1" applyBorder="1" applyAlignment="1" applyProtection="1">
      <alignment vertical="center" shrinkToFit="1"/>
      <protection locked="0"/>
    </xf>
    <xf numFmtId="38" fontId="25" fillId="0" borderId="12" xfId="10" applyFont="1" applyFill="1" applyBorder="1" applyAlignment="1" applyProtection="1">
      <alignment vertical="center" shrinkToFit="1"/>
      <protection locked="0"/>
    </xf>
    <xf numFmtId="38" fontId="25" fillId="0" borderId="91" xfId="10" applyFont="1" applyFill="1" applyBorder="1" applyAlignment="1" applyProtection="1">
      <alignment vertical="center" shrinkToFit="1"/>
      <protection locked="0"/>
    </xf>
    <xf numFmtId="38" fontId="25" fillId="0" borderId="49" xfId="10" applyNumberFormat="1" applyFont="1" applyFill="1" applyBorder="1" applyAlignment="1" applyProtection="1">
      <alignment vertical="center" shrinkToFit="1"/>
      <protection hidden="1"/>
    </xf>
    <xf numFmtId="38" fontId="25" fillId="0" borderId="12" xfId="10" applyNumberFormat="1" applyFont="1" applyFill="1" applyBorder="1" applyAlignment="1" applyProtection="1">
      <alignment vertical="center" shrinkToFit="1"/>
      <protection hidden="1"/>
    </xf>
    <xf numFmtId="38" fontId="25" fillId="0" borderId="50" xfId="10" applyNumberFormat="1" applyFont="1" applyFill="1" applyBorder="1" applyAlignment="1" applyProtection="1">
      <alignment vertical="center" shrinkToFit="1"/>
      <protection hidden="1"/>
    </xf>
    <xf numFmtId="49" fontId="20" fillId="0" borderId="15" xfId="0" applyNumberFormat="1" applyFont="1" applyBorder="1" applyAlignment="1" applyProtection="1">
      <alignment horizontal="center" vertical="center" shrinkToFit="1"/>
      <protection locked="0"/>
    </xf>
    <xf numFmtId="49" fontId="20" fillId="0" borderId="44"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left" vertical="center" shrinkToFit="1"/>
      <protection locked="0"/>
    </xf>
    <xf numFmtId="49" fontId="20" fillId="0" borderId="13" xfId="0" applyNumberFormat="1" applyFont="1" applyBorder="1" applyAlignment="1" applyProtection="1">
      <alignment horizontal="left" vertical="center" shrinkToFit="1"/>
      <protection locked="0"/>
    </xf>
    <xf numFmtId="49" fontId="20" fillId="0" borderId="15" xfId="0" applyNumberFormat="1" applyFont="1" applyBorder="1" applyAlignment="1" applyProtection="1">
      <alignment horizontal="left" vertical="center" shrinkToFit="1"/>
      <protection locked="0"/>
    </xf>
    <xf numFmtId="179" fontId="25" fillId="2" borderId="45" xfId="10" applyNumberFormat="1" applyFont="1" applyFill="1" applyBorder="1" applyAlignment="1" applyProtection="1">
      <alignment vertical="center" shrinkToFit="1"/>
      <protection locked="0"/>
    </xf>
    <xf numFmtId="179" fontId="25" fillId="2" borderId="13" xfId="10" applyNumberFormat="1" applyFont="1" applyFill="1" applyBorder="1" applyAlignment="1" applyProtection="1">
      <alignment vertical="center" shrinkToFit="1"/>
      <protection locked="0"/>
    </xf>
    <xf numFmtId="179" fontId="25" fillId="2" borderId="15" xfId="10" applyNumberFormat="1" applyFont="1" applyFill="1" applyBorder="1" applyAlignment="1" applyProtection="1">
      <alignment vertical="center" shrinkToFit="1"/>
      <protection locked="0"/>
    </xf>
    <xf numFmtId="178" fontId="25" fillId="0" borderId="45" xfId="10" applyNumberFormat="1" applyFont="1" applyFill="1" applyBorder="1" applyAlignment="1" applyProtection="1">
      <alignment horizontal="right" vertical="center" shrinkToFit="1"/>
      <protection hidden="1"/>
    </xf>
    <xf numFmtId="178" fontId="25" fillId="0" borderId="13" xfId="10" applyNumberFormat="1" applyFont="1" applyFill="1" applyBorder="1" applyAlignment="1" applyProtection="1">
      <alignment horizontal="right" vertical="center" shrinkToFit="1"/>
      <protection hidden="1"/>
    </xf>
    <xf numFmtId="178" fontId="25" fillId="0" borderId="15" xfId="10" applyNumberFormat="1" applyFont="1" applyFill="1" applyBorder="1" applyAlignment="1" applyProtection="1">
      <alignment horizontal="right" vertical="center" shrinkToFit="1"/>
      <protection hidden="1"/>
    </xf>
    <xf numFmtId="179" fontId="25" fillId="0" borderId="45" xfId="10" applyNumberFormat="1" applyFont="1" applyFill="1" applyBorder="1" applyAlignment="1" applyProtection="1">
      <alignment vertical="center" shrinkToFit="1"/>
      <protection locked="0"/>
    </xf>
    <xf numFmtId="179" fontId="25" fillId="0" borderId="13" xfId="10" applyNumberFormat="1" applyFont="1" applyFill="1" applyBorder="1" applyAlignment="1" applyProtection="1">
      <alignment vertical="center" shrinkToFit="1"/>
      <protection locked="0"/>
    </xf>
    <xf numFmtId="179" fontId="25" fillId="0" borderId="15" xfId="10" applyNumberFormat="1" applyFont="1" applyFill="1" applyBorder="1" applyAlignment="1" applyProtection="1">
      <alignment vertical="center" shrinkToFit="1"/>
      <protection locked="0"/>
    </xf>
    <xf numFmtId="38" fontId="25" fillId="0" borderId="45" xfId="10" applyFont="1" applyFill="1" applyBorder="1" applyAlignment="1" applyProtection="1">
      <alignment vertical="center" shrinkToFit="1"/>
      <protection locked="0"/>
    </xf>
    <xf numFmtId="38" fontId="25" fillId="0" borderId="13" xfId="10" applyFont="1" applyFill="1" applyBorder="1" applyAlignment="1" applyProtection="1">
      <alignment vertical="center" shrinkToFit="1"/>
      <protection locked="0"/>
    </xf>
    <xf numFmtId="38" fontId="25" fillId="0" borderId="80" xfId="10" applyFont="1" applyFill="1" applyBorder="1" applyAlignment="1" applyProtection="1">
      <alignment vertical="center" shrinkToFit="1"/>
      <protection locked="0"/>
    </xf>
    <xf numFmtId="38" fontId="25" fillId="0" borderId="49" xfId="10" applyFont="1" applyFill="1" applyBorder="1" applyAlignment="1" applyProtection="1">
      <alignment vertical="center" shrinkToFit="1"/>
      <protection hidden="1"/>
    </xf>
    <xf numFmtId="38" fontId="25" fillId="0" borderId="12" xfId="10" applyFont="1" applyFill="1" applyBorder="1" applyAlignment="1" applyProtection="1">
      <alignment vertical="center" shrinkToFit="1"/>
      <protection hidden="1"/>
    </xf>
    <xf numFmtId="38" fontId="25" fillId="0" borderId="50" xfId="10" applyFont="1" applyFill="1" applyBorder="1" applyAlignment="1" applyProtection="1">
      <alignment vertical="center" shrinkToFit="1"/>
      <protection hidden="1"/>
    </xf>
    <xf numFmtId="49" fontId="20" fillId="0" borderId="49" xfId="0" applyNumberFormat="1" applyFont="1" applyBorder="1" applyAlignment="1" applyProtection="1">
      <alignment horizontal="center" vertical="center" shrinkToFit="1"/>
      <protection locked="0"/>
    </xf>
    <xf numFmtId="49" fontId="20" fillId="0" borderId="12" xfId="0" applyNumberFormat="1" applyFont="1" applyBorder="1" applyAlignment="1" applyProtection="1">
      <alignment horizontal="center" vertical="center" shrinkToFit="1"/>
      <protection locked="0"/>
    </xf>
    <xf numFmtId="49" fontId="20" fillId="0" borderId="136" xfId="0" applyNumberFormat="1" applyFont="1" applyBorder="1" applyAlignment="1" applyProtection="1">
      <alignment horizontal="center" vertical="center" shrinkToFit="1"/>
      <protection locked="0"/>
    </xf>
    <xf numFmtId="49" fontId="20" fillId="0" borderId="48" xfId="0" applyNumberFormat="1" applyFont="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shrinkToFit="1"/>
      <protection locked="0"/>
    </xf>
    <xf numFmtId="49" fontId="20" fillId="0" borderId="136" xfId="0" applyNumberFormat="1" applyFont="1" applyBorder="1" applyAlignment="1" applyProtection="1">
      <alignment horizontal="left" vertical="center" shrinkToFit="1"/>
      <protection locked="0"/>
    </xf>
    <xf numFmtId="179" fontId="25" fillId="2" borderId="48" xfId="10" applyNumberFormat="1" applyFont="1" applyFill="1" applyBorder="1" applyAlignment="1" applyProtection="1">
      <alignment vertical="center" shrinkToFit="1"/>
      <protection locked="0"/>
    </xf>
    <xf numFmtId="179" fontId="25" fillId="2" borderId="12" xfId="10" applyNumberFormat="1" applyFont="1" applyFill="1" applyBorder="1" applyAlignment="1" applyProtection="1">
      <alignment vertical="center" shrinkToFit="1"/>
      <protection locked="0"/>
    </xf>
    <xf numFmtId="179" fontId="25" fillId="2" borderId="136" xfId="10" applyNumberFormat="1" applyFont="1" applyFill="1" applyBorder="1" applyAlignment="1" applyProtection="1">
      <alignment vertical="center" shrinkToFit="1"/>
      <protection locked="0"/>
    </xf>
    <xf numFmtId="178" fontId="25" fillId="0" borderId="48" xfId="10" applyNumberFormat="1" applyFont="1" applyFill="1" applyBorder="1" applyAlignment="1" applyProtection="1">
      <alignment horizontal="right" vertical="center" shrinkToFit="1"/>
      <protection hidden="1"/>
    </xf>
    <xf numFmtId="178" fontId="25" fillId="0" borderId="12" xfId="10" applyNumberFormat="1" applyFont="1" applyFill="1" applyBorder="1" applyAlignment="1" applyProtection="1">
      <alignment horizontal="right" vertical="center" shrinkToFit="1"/>
      <protection hidden="1"/>
    </xf>
    <xf numFmtId="178" fontId="25" fillId="0" borderId="136" xfId="10" applyNumberFormat="1" applyFont="1" applyFill="1" applyBorder="1" applyAlignment="1" applyProtection="1">
      <alignment horizontal="right" vertical="center" shrinkToFit="1"/>
      <protection hidden="1"/>
    </xf>
    <xf numFmtId="179" fontId="25" fillId="0" borderId="48" xfId="10" applyNumberFormat="1" applyFont="1" applyFill="1" applyBorder="1" applyAlignment="1" applyProtection="1">
      <alignment vertical="center" shrinkToFit="1"/>
      <protection locked="0"/>
    </xf>
    <xf numFmtId="179" fontId="25" fillId="0" borderId="12" xfId="10" applyNumberFormat="1" applyFont="1" applyFill="1" applyBorder="1" applyAlignment="1" applyProtection="1">
      <alignment vertical="center" shrinkToFit="1"/>
      <protection locked="0"/>
    </xf>
    <xf numFmtId="179" fontId="25" fillId="0" borderId="136" xfId="10" applyNumberFormat="1" applyFont="1" applyFill="1" applyBorder="1" applyAlignment="1" applyProtection="1">
      <alignment vertical="center" shrinkToFit="1"/>
      <protection locked="0"/>
    </xf>
    <xf numFmtId="49" fontId="20" fillId="0" borderId="48"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38" fontId="25" fillId="0" borderId="59" xfId="10" applyFont="1" applyFill="1" applyBorder="1" applyAlignment="1" applyProtection="1">
      <alignment vertical="center" shrinkToFit="1"/>
      <protection locked="0"/>
    </xf>
    <xf numFmtId="38" fontId="25" fillId="0" borderId="14" xfId="10" applyFont="1" applyFill="1" applyBorder="1" applyAlignment="1" applyProtection="1">
      <alignment vertical="center" shrinkToFit="1"/>
      <protection locked="0"/>
    </xf>
    <xf numFmtId="38" fontId="25" fillId="0" borderId="76" xfId="10" applyFont="1" applyFill="1" applyBorder="1" applyAlignment="1" applyProtection="1">
      <alignment vertical="center" shrinkToFit="1"/>
      <protection locked="0"/>
    </xf>
    <xf numFmtId="49" fontId="20" fillId="0" borderId="74" xfId="0" applyNumberFormat="1" applyFont="1" applyBorder="1" applyAlignment="1" applyProtection="1">
      <alignment horizontal="center" vertical="center" shrinkToFit="1"/>
      <protection locked="0"/>
    </xf>
    <xf numFmtId="49" fontId="20" fillId="0" borderId="75" xfId="0" applyNumberFormat="1" applyFont="1" applyBorder="1" applyAlignment="1" applyProtection="1">
      <alignment horizontal="center" vertical="center" shrinkToFit="1"/>
      <protection locked="0"/>
    </xf>
    <xf numFmtId="49" fontId="20" fillId="0" borderId="73" xfId="0" applyNumberFormat="1" applyFont="1" applyBorder="1" applyAlignment="1" applyProtection="1">
      <alignment horizontal="center" vertical="center" shrinkToFit="1"/>
      <protection locked="0"/>
    </xf>
    <xf numFmtId="0" fontId="12" fillId="3" borderId="7" xfId="0" applyFont="1" applyFill="1" applyBorder="1" applyAlignment="1" applyProtection="1">
      <alignment horizontal="right" vertical="center"/>
      <protection hidden="1"/>
    </xf>
    <xf numFmtId="0" fontId="12" fillId="3" borderId="22" xfId="0" applyFont="1" applyFill="1" applyBorder="1" applyAlignment="1" applyProtection="1">
      <alignment horizontal="right" vertical="center"/>
      <protection hidden="1"/>
    </xf>
    <xf numFmtId="179" fontId="25" fillId="0" borderId="62" xfId="10" applyNumberFormat="1" applyFont="1" applyBorder="1" applyAlignment="1" applyProtection="1">
      <alignment vertical="center" shrinkToFit="1"/>
      <protection hidden="1"/>
    </xf>
    <xf numFmtId="179" fontId="25" fillId="0" borderId="20" xfId="10" applyNumberFormat="1" applyFont="1" applyBorder="1" applyAlignment="1" applyProtection="1">
      <alignment vertical="center" shrinkToFit="1"/>
      <protection hidden="1"/>
    </xf>
    <xf numFmtId="179" fontId="25" fillId="0" borderId="1" xfId="10" applyNumberFormat="1" applyFont="1" applyBorder="1" applyAlignment="1" applyProtection="1">
      <alignment vertical="center" shrinkToFit="1"/>
      <protection hidden="1"/>
    </xf>
    <xf numFmtId="178" fontId="25" fillId="0" borderId="62" xfId="10" applyNumberFormat="1" applyFont="1" applyBorder="1" applyAlignment="1" applyProtection="1">
      <alignment vertical="center" shrinkToFit="1"/>
      <protection hidden="1"/>
    </xf>
    <xf numFmtId="178" fontId="25" fillId="0" borderId="20" xfId="10" applyNumberFormat="1" applyFont="1" applyBorder="1" applyAlignment="1" applyProtection="1">
      <alignment vertical="center" shrinkToFit="1"/>
      <protection hidden="1"/>
    </xf>
    <xf numFmtId="178" fontId="25" fillId="0" borderId="63" xfId="10" applyNumberFormat="1" applyFont="1" applyBorder="1" applyAlignment="1" applyProtection="1">
      <alignment vertical="center" shrinkToFit="1"/>
      <protection hidden="1"/>
    </xf>
    <xf numFmtId="0" fontId="26" fillId="0" borderId="125" xfId="0" applyFont="1" applyBorder="1" applyAlignment="1" applyProtection="1">
      <alignment horizontal="center" vertical="center"/>
      <protection hidden="1"/>
    </xf>
    <xf numFmtId="0" fontId="26" fillId="0" borderId="126" xfId="0" applyFont="1" applyBorder="1" applyAlignment="1" applyProtection="1">
      <alignment horizontal="center" vertical="center"/>
      <protection hidden="1"/>
    </xf>
    <xf numFmtId="38" fontId="25" fillId="0" borderId="1" xfId="10" applyFont="1" applyFill="1" applyBorder="1" applyAlignment="1" applyProtection="1">
      <alignment horizontal="right" vertical="center" shrinkToFit="1"/>
      <protection hidden="1"/>
    </xf>
    <xf numFmtId="38" fontId="25" fillId="0" borderId="7" xfId="10" applyFont="1" applyFill="1" applyBorder="1" applyAlignment="1" applyProtection="1">
      <alignment horizontal="right" vertical="center" shrinkToFit="1"/>
      <protection hidden="1"/>
    </xf>
    <xf numFmtId="38" fontId="25" fillId="0" borderId="54" xfId="10" applyFont="1" applyFill="1" applyBorder="1" applyAlignment="1" applyProtection="1">
      <alignment horizontal="right" vertical="center" shrinkToFit="1"/>
      <protection hidden="1"/>
    </xf>
    <xf numFmtId="3" fontId="22" fillId="3" borderId="32" xfId="0" applyNumberFormat="1" applyFont="1" applyFill="1" applyBorder="1" applyAlignment="1" applyProtection="1">
      <alignment horizontal="right" vertical="center" shrinkToFit="1"/>
      <protection hidden="1"/>
    </xf>
    <xf numFmtId="3" fontId="22" fillId="3" borderId="17" xfId="0" applyNumberFormat="1" applyFont="1" applyFill="1" applyBorder="1" applyAlignment="1" applyProtection="1">
      <alignment horizontal="right" vertical="center" shrinkToFit="1"/>
      <protection hidden="1"/>
    </xf>
    <xf numFmtId="3" fontId="22" fillId="3" borderId="33" xfId="0" applyNumberFormat="1" applyFont="1" applyFill="1" applyBorder="1" applyAlignment="1" applyProtection="1">
      <alignment horizontal="right" vertical="center" shrinkToFit="1"/>
      <protection hidden="1"/>
    </xf>
    <xf numFmtId="38" fontId="35" fillId="0" borderId="31" xfId="11" applyFont="1" applyFill="1" applyBorder="1" applyAlignment="1" applyProtection="1">
      <alignment horizontal="right" vertical="center" shrinkToFit="1"/>
      <protection hidden="1"/>
    </xf>
    <xf numFmtId="38" fontId="35" fillId="0" borderId="17" xfId="11" applyFont="1" applyFill="1" applyBorder="1" applyAlignment="1" applyProtection="1">
      <alignment horizontal="right" vertical="center" shrinkToFit="1"/>
      <protection hidden="1"/>
    </xf>
    <xf numFmtId="38" fontId="35" fillId="0" borderId="30" xfId="11" applyFont="1" applyFill="1" applyBorder="1" applyAlignment="1" applyProtection="1">
      <alignment horizontal="right" vertical="center" shrinkToFit="1"/>
      <protection hidden="1"/>
    </xf>
    <xf numFmtId="0" fontId="13" fillId="0" borderId="129"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4" xfId="0" applyFont="1" applyBorder="1" applyAlignment="1" applyProtection="1">
      <alignment horizontal="center" vertical="center" shrinkToFit="1"/>
      <protection hidden="1"/>
    </xf>
    <xf numFmtId="0" fontId="12" fillId="4" borderId="23" xfId="0" applyFont="1" applyFill="1" applyBorder="1" applyAlignment="1" applyProtection="1">
      <alignment horizontal="right" vertical="center"/>
      <protection hidden="1"/>
    </xf>
    <xf numFmtId="0" fontId="12" fillId="4" borderId="24" xfId="0" applyFont="1" applyFill="1" applyBorder="1" applyAlignment="1" applyProtection="1">
      <alignment horizontal="right" vertical="center"/>
      <protection hidden="1"/>
    </xf>
    <xf numFmtId="38" fontId="25" fillId="0" borderId="36" xfId="10" applyFont="1" applyFill="1" applyBorder="1" applyAlignment="1" applyProtection="1">
      <alignment horizontal="right" vertical="center" shrinkToFit="1"/>
      <protection locked="0"/>
    </xf>
    <xf numFmtId="38" fontId="25" fillId="0" borderId="23" xfId="10" applyFont="1" applyFill="1" applyBorder="1" applyAlignment="1" applyProtection="1">
      <alignment horizontal="right" vertical="center" shrinkToFit="1"/>
      <protection locked="0"/>
    </xf>
    <xf numFmtId="38" fontId="25" fillId="0" borderId="124" xfId="10" applyFont="1" applyFill="1" applyBorder="1" applyAlignment="1" applyProtection="1">
      <alignment horizontal="right" vertical="center" shrinkToFit="1"/>
      <protection locked="0"/>
    </xf>
    <xf numFmtId="0" fontId="12" fillId="0" borderId="67" xfId="0" applyFont="1" applyFill="1" applyBorder="1" applyAlignment="1" applyProtection="1">
      <alignment horizontal="right" vertical="center"/>
      <protection hidden="1"/>
    </xf>
    <xf numFmtId="0" fontId="12" fillId="0" borderId="0" xfId="0" applyFont="1" applyFill="1" applyBorder="1" applyAlignment="1" applyProtection="1">
      <alignment horizontal="right" vertical="center"/>
      <protection hidden="1"/>
    </xf>
    <xf numFmtId="38" fontId="36" fillId="0" borderId="0" xfId="10" applyFont="1" applyFill="1" applyBorder="1" applyAlignment="1" applyProtection="1">
      <alignment vertical="center" shrinkToFit="1"/>
      <protection hidden="1"/>
    </xf>
    <xf numFmtId="38" fontId="36" fillId="0" borderId="56" xfId="10" applyFont="1" applyFill="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3" fontId="14" fillId="0" borderId="0" xfId="0" applyNumberFormat="1" applyFont="1" applyBorder="1" applyAlignment="1" applyProtection="1">
      <alignment horizontal="right" vertical="center"/>
      <protection hidden="1"/>
    </xf>
    <xf numFmtId="0" fontId="13" fillId="0" borderId="67"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68"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0" fillId="0" borderId="127" xfId="0" applyNumberFormat="1" applyFont="1" applyBorder="1" applyAlignment="1" applyProtection="1">
      <alignment horizontal="center" vertical="center" shrinkToFit="1"/>
      <protection locked="0"/>
    </xf>
    <xf numFmtId="49" fontId="20" fillId="0" borderId="74" xfId="0" applyNumberFormat="1" applyFont="1" applyBorder="1" applyAlignment="1" applyProtection="1">
      <alignment horizontal="left" vertical="center" shrinkToFit="1"/>
      <protection locked="0"/>
    </xf>
    <xf numFmtId="49" fontId="20" fillId="0" borderId="75" xfId="0" applyNumberFormat="1" applyFont="1" applyBorder="1" applyAlignment="1" applyProtection="1">
      <alignment horizontal="left" vertical="center" shrinkToFit="1"/>
      <protection locked="0"/>
    </xf>
    <xf numFmtId="49" fontId="20" fillId="0" borderId="73" xfId="0" applyNumberFormat="1" applyFont="1" applyBorder="1" applyAlignment="1" applyProtection="1">
      <alignment horizontal="left" vertical="center" shrinkToFit="1"/>
      <protection locked="0"/>
    </xf>
    <xf numFmtId="179" fontId="25" fillId="2" borderId="59" xfId="10" applyNumberFormat="1" applyFont="1" applyFill="1" applyBorder="1" applyAlignment="1" applyProtection="1">
      <alignment vertical="center" shrinkToFit="1"/>
      <protection locked="0"/>
    </xf>
    <xf numFmtId="179" fontId="25" fillId="2" borderId="14" xfId="10" applyNumberFormat="1" applyFont="1" applyFill="1" applyBorder="1" applyAlignment="1" applyProtection="1">
      <alignment vertical="center" shrinkToFit="1"/>
      <protection locked="0"/>
    </xf>
    <xf numFmtId="179" fontId="25" fillId="2" borderId="16" xfId="10" applyNumberFormat="1" applyFont="1" applyFill="1" applyBorder="1" applyAlignment="1" applyProtection="1">
      <alignment vertical="center" shrinkToFit="1"/>
      <protection locked="0"/>
    </xf>
    <xf numFmtId="178" fontId="25" fillId="0" borderId="59" xfId="10" applyNumberFormat="1" applyFont="1" applyFill="1" applyBorder="1" applyAlignment="1" applyProtection="1">
      <alignment horizontal="right" vertical="center" shrinkToFit="1"/>
      <protection hidden="1"/>
    </xf>
    <xf numFmtId="178" fontId="25" fillId="0" borderId="14" xfId="10" applyNumberFormat="1" applyFont="1" applyFill="1" applyBorder="1" applyAlignment="1" applyProtection="1">
      <alignment horizontal="right" vertical="center" shrinkToFit="1"/>
      <protection hidden="1"/>
    </xf>
    <xf numFmtId="178" fontId="25" fillId="0" borderId="16" xfId="10" applyNumberFormat="1" applyFont="1" applyFill="1" applyBorder="1" applyAlignment="1" applyProtection="1">
      <alignment horizontal="right" vertical="center" shrinkToFit="1"/>
      <protection hidden="1"/>
    </xf>
    <xf numFmtId="179" fontId="25" fillId="0" borderId="59" xfId="10" applyNumberFormat="1" applyFont="1" applyFill="1" applyBorder="1" applyAlignment="1" applyProtection="1">
      <alignment vertical="center" shrinkToFit="1"/>
      <protection locked="0"/>
    </xf>
    <xf numFmtId="179" fontId="25" fillId="0" borderId="14" xfId="10" applyNumberFormat="1" applyFont="1" applyFill="1" applyBorder="1" applyAlignment="1" applyProtection="1">
      <alignment vertical="center" shrinkToFit="1"/>
      <protection locked="0"/>
    </xf>
    <xf numFmtId="179" fontId="25" fillId="0" borderId="16" xfId="10" applyNumberFormat="1" applyFont="1" applyFill="1" applyBorder="1" applyAlignment="1" applyProtection="1">
      <alignment vertical="center" shrinkToFit="1"/>
      <protection locked="0"/>
    </xf>
    <xf numFmtId="0" fontId="22" fillId="2" borderId="0" xfId="0" applyFont="1" applyFill="1" applyAlignment="1" applyProtection="1">
      <alignment horizontal="left" vertical="center" wrapText="1"/>
      <protection hidden="1"/>
    </xf>
    <xf numFmtId="0" fontId="13" fillId="0" borderId="55"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2" fillId="4" borderId="8" xfId="0" applyFont="1" applyFill="1" applyBorder="1" applyAlignment="1" applyProtection="1">
      <alignment horizontal="right" vertical="center"/>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38" fontId="25" fillId="0" borderId="11" xfId="10" applyFont="1" applyFill="1" applyBorder="1" applyAlignment="1" applyProtection="1">
      <alignment horizontal="right" vertical="center" shrinkToFit="1"/>
      <protection locked="0"/>
    </xf>
    <xf numFmtId="38" fontId="25" fillId="0" borderId="0" xfId="10" applyFont="1" applyFill="1" applyBorder="1" applyAlignment="1" applyProtection="1">
      <alignment horizontal="right" vertical="center" shrinkToFit="1"/>
      <protection locked="0"/>
    </xf>
    <xf numFmtId="38" fontId="25" fillId="0" borderId="56" xfId="10" applyFont="1" applyFill="1" applyBorder="1" applyAlignment="1" applyProtection="1">
      <alignment horizontal="right" vertical="center" shrinkToFit="1"/>
      <protection locked="0"/>
    </xf>
    <xf numFmtId="0" fontId="13" fillId="0" borderId="0" xfId="0" applyFont="1" applyAlignment="1" applyProtection="1">
      <alignment horizontal="center" vertical="center" shrinkToFit="1"/>
      <protection hidden="1"/>
    </xf>
    <xf numFmtId="49" fontId="20" fillId="0" borderId="49" xfId="0" applyNumberFormat="1" applyFont="1" applyBorder="1" applyAlignment="1" applyProtection="1">
      <alignment horizontal="left" vertical="center" shrinkToFit="1"/>
      <protection locked="0"/>
    </xf>
    <xf numFmtId="49" fontId="20" fillId="0" borderId="9" xfId="0" applyNumberFormat="1" applyFont="1" applyBorder="1" applyAlignment="1" applyProtection="1">
      <alignment horizontal="left" vertical="center" shrinkToFit="1"/>
      <protection locked="0"/>
    </xf>
    <xf numFmtId="49" fontId="20" fillId="0" borderId="3" xfId="0" applyNumberFormat="1" applyFont="1" applyBorder="1" applyAlignment="1" applyProtection="1">
      <alignment horizontal="left" vertical="center" shrinkToFit="1"/>
      <protection locked="0"/>
    </xf>
    <xf numFmtId="49" fontId="20" fillId="0" borderId="35" xfId="0" applyNumberFormat="1" applyFont="1" applyBorder="1" applyAlignment="1" applyProtection="1">
      <alignment horizontal="left" vertical="center" shrinkToFit="1"/>
      <protection locked="0"/>
    </xf>
    <xf numFmtId="49" fontId="20" fillId="0" borderId="29" xfId="0" applyNumberFormat="1" applyFont="1" applyBorder="1" applyAlignment="1" applyProtection="1">
      <alignment horizontal="left" vertical="center" shrinkToFit="1"/>
      <protection locked="0"/>
    </xf>
    <xf numFmtId="179" fontId="25" fillId="0" borderId="71" xfId="10" applyNumberFormat="1" applyFont="1" applyFill="1" applyBorder="1" applyAlignment="1" applyProtection="1">
      <alignment vertical="center" shrinkToFit="1"/>
      <protection locked="0"/>
    </xf>
    <xf numFmtId="179" fontId="25" fillId="0" borderId="0" xfId="10" applyNumberFormat="1" applyFont="1" applyFill="1" applyBorder="1" applyAlignment="1" applyProtection="1">
      <alignment vertical="center" shrinkToFit="1"/>
      <protection locked="0"/>
    </xf>
    <xf numFmtId="179" fontId="25" fillId="0" borderId="72" xfId="10" applyNumberFormat="1" applyFont="1" applyFill="1" applyBorder="1" applyAlignment="1" applyProtection="1">
      <alignment vertical="center" shrinkToFit="1"/>
      <protection locked="0"/>
    </xf>
    <xf numFmtId="38" fontId="25" fillId="0" borderId="71" xfId="10" applyFont="1" applyFill="1" applyBorder="1" applyAlignment="1" applyProtection="1">
      <alignment vertical="center" shrinkToFit="1"/>
      <protection locked="0"/>
    </xf>
    <xf numFmtId="38" fontId="25" fillId="0" borderId="0" xfId="10" applyFont="1" applyFill="1" applyBorder="1" applyAlignment="1" applyProtection="1">
      <alignment vertical="center" shrinkToFit="1"/>
      <protection locked="0"/>
    </xf>
    <xf numFmtId="38" fontId="25" fillId="0" borderId="10" xfId="10" applyFont="1" applyFill="1" applyBorder="1" applyAlignment="1" applyProtection="1">
      <alignment vertical="center" shrinkToFit="1"/>
      <protection locked="0"/>
    </xf>
    <xf numFmtId="49" fontId="20" fillId="0" borderId="46" xfId="0" applyNumberFormat="1" applyFont="1" applyBorder="1" applyAlignment="1" applyProtection="1">
      <alignment horizontal="left" vertical="center" shrinkToFit="1"/>
      <protection locked="0"/>
    </xf>
    <xf numFmtId="38" fontId="25" fillId="0" borderId="46" xfId="10" applyFont="1" applyFill="1" applyBorder="1" applyAlignment="1" applyProtection="1">
      <alignment vertical="center" shrinkToFit="1"/>
      <protection hidden="1"/>
    </xf>
    <xf numFmtId="38" fontId="25" fillId="0" borderId="13" xfId="10" applyFont="1" applyFill="1" applyBorder="1" applyAlignment="1" applyProtection="1">
      <alignment vertical="center" shrinkToFit="1"/>
      <protection hidden="1"/>
    </xf>
    <xf numFmtId="38" fontId="25" fillId="0" borderId="47" xfId="10" applyFont="1" applyFill="1" applyBorder="1" applyAlignment="1" applyProtection="1">
      <alignment vertical="center" shrinkToFit="1"/>
      <protection hidden="1"/>
    </xf>
    <xf numFmtId="0" fontId="8" fillId="6" borderId="32"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20" fillId="2" borderId="81" xfId="0" applyFont="1" applyFill="1" applyBorder="1" applyAlignment="1" applyProtection="1">
      <alignment horizontal="center" vertical="center"/>
      <protection hidden="1"/>
    </xf>
    <xf numFmtId="0" fontId="20" fillId="2" borderId="17" xfId="0" applyFont="1" applyFill="1" applyBorder="1" applyAlignment="1" applyProtection="1">
      <alignment horizontal="center" vertical="center"/>
      <protection hidden="1"/>
    </xf>
    <xf numFmtId="0" fontId="20" fillId="2" borderId="30" xfId="0" applyFont="1" applyFill="1" applyBorder="1" applyAlignment="1" applyProtection="1">
      <alignment horizontal="center" vertical="center"/>
      <protection hidden="1"/>
    </xf>
    <xf numFmtId="0" fontId="13" fillId="3" borderId="77" xfId="0" applyFont="1" applyFill="1" applyBorder="1" applyAlignment="1" applyProtection="1">
      <alignment horizontal="center" vertical="center" wrapText="1"/>
      <protection hidden="1"/>
    </xf>
    <xf numFmtId="0" fontId="13" fillId="3" borderId="78" xfId="0" applyFont="1" applyFill="1" applyBorder="1" applyAlignment="1" applyProtection="1">
      <alignment horizontal="center" vertical="center" wrapText="1"/>
      <protection hidden="1"/>
    </xf>
    <xf numFmtId="0" fontId="13" fillId="3" borderId="79" xfId="0" applyFont="1" applyFill="1" applyBorder="1" applyAlignment="1" applyProtection="1">
      <alignment horizontal="center" vertical="center" wrapText="1"/>
      <protection hidden="1"/>
    </xf>
    <xf numFmtId="0" fontId="13" fillId="4" borderId="153" xfId="0" applyFont="1" applyFill="1" applyBorder="1" applyAlignment="1" applyProtection="1">
      <alignment horizontal="center" vertical="center"/>
      <protection hidden="1"/>
    </xf>
    <xf numFmtId="0" fontId="13" fillId="4" borderId="138" xfId="0" applyFont="1" applyFill="1" applyBorder="1" applyAlignment="1" applyProtection="1">
      <alignment horizontal="center" vertical="center" wrapText="1"/>
      <protection hidden="1"/>
    </xf>
    <xf numFmtId="0" fontId="14" fillId="3" borderId="137" xfId="0" applyFont="1" applyFill="1" applyBorder="1" applyAlignment="1" applyProtection="1">
      <alignment horizontal="center" vertical="center" wrapText="1"/>
      <protection hidden="1"/>
    </xf>
    <xf numFmtId="0" fontId="14" fillId="3" borderId="138" xfId="0" applyFont="1" applyFill="1" applyBorder="1" applyAlignment="1" applyProtection="1">
      <alignment horizontal="center" vertical="center" wrapText="1"/>
      <protection hidden="1"/>
    </xf>
    <xf numFmtId="0" fontId="22" fillId="3" borderId="57" xfId="0" applyFont="1" applyFill="1" applyBorder="1" applyAlignment="1" applyProtection="1">
      <alignment horizontal="right" vertical="center"/>
      <protection hidden="1"/>
    </xf>
    <xf numFmtId="0" fontId="22" fillId="3" borderId="38" xfId="0" applyFont="1" applyFill="1" applyBorder="1" applyAlignment="1" applyProtection="1">
      <alignment horizontal="right" vertical="center"/>
      <protection hidden="1"/>
    </xf>
    <xf numFmtId="0" fontId="22" fillId="3" borderId="39" xfId="0" applyFont="1" applyFill="1" applyBorder="1" applyAlignment="1" applyProtection="1">
      <alignment horizontal="right" vertical="center"/>
      <protection hidden="1"/>
    </xf>
    <xf numFmtId="38" fontId="35" fillId="0" borderId="37" xfId="10" applyFont="1" applyFill="1" applyBorder="1" applyAlignment="1" applyProtection="1">
      <alignment vertical="center" shrinkToFit="1"/>
      <protection hidden="1"/>
    </xf>
    <xf numFmtId="38" fontId="35" fillId="0" borderId="38" xfId="10" applyFont="1" applyFill="1" applyBorder="1" applyAlignment="1" applyProtection="1">
      <alignment vertical="center" shrinkToFit="1"/>
      <protection hidden="1"/>
    </xf>
    <xf numFmtId="38" fontId="35" fillId="0" borderId="58" xfId="10" applyFont="1" applyFill="1" applyBorder="1" applyAlignment="1" applyProtection="1">
      <alignment vertical="center" shrinkToFit="1"/>
      <protection hidden="1"/>
    </xf>
    <xf numFmtId="38" fontId="25" fillId="0" borderId="11" xfId="10" applyFont="1" applyFill="1" applyBorder="1" applyAlignment="1" applyProtection="1">
      <alignment vertical="center" shrinkToFit="1"/>
      <protection hidden="1"/>
    </xf>
    <xf numFmtId="38" fontId="25" fillId="0" borderId="0" xfId="10" applyFont="1" applyFill="1" applyBorder="1" applyAlignment="1" applyProtection="1">
      <alignment vertical="center" shrinkToFit="1"/>
      <protection hidden="1"/>
    </xf>
    <xf numFmtId="38" fontId="25" fillId="0" borderId="56" xfId="10" applyFont="1" applyFill="1" applyBorder="1" applyAlignment="1" applyProtection="1">
      <alignment vertical="center" shrinkToFit="1"/>
      <protection hidden="1"/>
    </xf>
    <xf numFmtId="0" fontId="12" fillId="3" borderId="1" xfId="0" applyFont="1" applyFill="1" applyBorder="1" applyAlignment="1" applyProtection="1">
      <alignment horizontal="right" vertical="center"/>
      <protection hidden="1"/>
    </xf>
    <xf numFmtId="179" fontId="25" fillId="0" borderId="63" xfId="10" applyNumberFormat="1" applyFont="1" applyBorder="1" applyAlignment="1" applyProtection="1">
      <alignment vertical="center" shrinkToFit="1"/>
      <protection hidden="1"/>
    </xf>
    <xf numFmtId="38" fontId="25" fillId="0" borderId="46" xfId="11" applyFont="1" applyFill="1" applyBorder="1" applyAlignment="1" applyProtection="1">
      <alignment horizontal="right" vertical="center" shrinkToFit="1"/>
      <protection locked="0"/>
    </xf>
    <xf numFmtId="38" fontId="25" fillId="0" borderId="13" xfId="11" applyFont="1" applyFill="1" applyBorder="1" applyAlignment="1" applyProtection="1">
      <alignment horizontal="right" vertical="center" shrinkToFit="1"/>
      <protection locked="0"/>
    </xf>
    <xf numFmtId="38" fontId="25" fillId="0" borderId="47" xfId="11" applyFont="1" applyFill="1" applyBorder="1" applyAlignment="1" applyProtection="1">
      <alignment horizontal="right" vertical="center" shrinkToFit="1"/>
      <protection locked="0"/>
    </xf>
    <xf numFmtId="0" fontId="20" fillId="0" borderId="46"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45" xfId="0" applyNumberFormat="1" applyFont="1" applyBorder="1" applyAlignment="1" applyProtection="1">
      <alignment horizontal="left" vertical="center" shrinkToFit="1"/>
      <protection hidden="1"/>
    </xf>
    <xf numFmtId="0" fontId="20" fillId="0" borderId="13" xfId="0" applyNumberFormat="1" applyFont="1" applyBorder="1" applyAlignment="1" applyProtection="1">
      <alignment horizontal="left" vertical="center" shrinkToFit="1"/>
      <protection hidden="1"/>
    </xf>
    <xf numFmtId="0" fontId="20" fillId="0" borderId="15" xfId="0" applyNumberFormat="1" applyFont="1" applyBorder="1" applyAlignment="1" applyProtection="1">
      <alignment horizontal="left" vertical="center" shrinkToFit="1"/>
      <protection hidden="1"/>
    </xf>
    <xf numFmtId="178" fontId="25" fillId="0" borderId="45" xfId="11" applyNumberFormat="1" applyFont="1" applyFill="1" applyBorder="1" applyAlignment="1" applyProtection="1">
      <alignment horizontal="right" vertical="center" shrinkToFit="1"/>
      <protection locked="0"/>
    </xf>
    <xf numFmtId="178" fontId="25" fillId="0" borderId="13" xfId="11" applyNumberFormat="1" applyFont="1" applyFill="1" applyBorder="1" applyAlignment="1" applyProtection="1">
      <alignment horizontal="right" vertical="center" shrinkToFit="1"/>
      <protection locked="0"/>
    </xf>
    <xf numFmtId="0" fontId="20" fillId="0" borderId="11"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48" xfId="0" applyNumberFormat="1" applyFont="1" applyBorder="1" applyAlignment="1" applyProtection="1">
      <alignment horizontal="left" vertical="center" shrinkToFit="1"/>
      <protection hidden="1"/>
    </xf>
    <xf numFmtId="0" fontId="20" fillId="0" borderId="12" xfId="0" applyNumberFormat="1" applyFont="1" applyBorder="1" applyAlignment="1" applyProtection="1">
      <alignment horizontal="left" vertical="center" shrinkToFit="1"/>
      <protection hidden="1"/>
    </xf>
    <xf numFmtId="0" fontId="20" fillId="0" borderId="136" xfId="0" applyNumberFormat="1" applyFont="1" applyBorder="1" applyAlignment="1" applyProtection="1">
      <alignment horizontal="left" vertical="center" shrinkToFit="1"/>
      <protection hidden="1"/>
    </xf>
    <xf numFmtId="178" fontId="25" fillId="0" borderId="48" xfId="11" applyNumberFormat="1" applyFont="1" applyFill="1" applyBorder="1" applyAlignment="1" applyProtection="1">
      <alignment horizontal="right" vertical="center" shrinkToFit="1"/>
      <protection locked="0"/>
    </xf>
    <xf numFmtId="178" fontId="25" fillId="0" borderId="12" xfId="11" applyNumberFormat="1" applyFont="1" applyFill="1" applyBorder="1" applyAlignment="1" applyProtection="1">
      <alignment horizontal="right" vertical="center" shrinkToFit="1"/>
      <protection locked="0"/>
    </xf>
    <xf numFmtId="38" fontId="25" fillId="0" borderId="49" xfId="11" applyFont="1" applyFill="1" applyBorder="1" applyAlignment="1" applyProtection="1">
      <alignment horizontal="right" vertical="center" shrinkToFit="1"/>
      <protection locked="0"/>
    </xf>
    <xf numFmtId="38" fontId="25" fillId="0" borderId="12" xfId="11" applyFont="1" applyFill="1" applyBorder="1" applyAlignment="1" applyProtection="1">
      <alignment horizontal="right" vertical="center" shrinkToFit="1"/>
      <protection locked="0"/>
    </xf>
    <xf numFmtId="38" fontId="25" fillId="0" borderId="50" xfId="11" applyFont="1" applyFill="1" applyBorder="1" applyAlignment="1" applyProtection="1">
      <alignment horizontal="right" vertical="center" shrinkToFit="1"/>
      <protection locked="0"/>
    </xf>
    <xf numFmtId="0" fontId="12" fillId="4" borderId="23" xfId="0" applyFont="1" applyFill="1" applyBorder="1" applyAlignment="1" applyProtection="1">
      <alignment horizontal="right" vertical="center" wrapText="1" shrinkToFit="1"/>
      <protection hidden="1"/>
    </xf>
    <xf numFmtId="0" fontId="12" fillId="4" borderId="24" xfId="0" applyFont="1" applyFill="1" applyBorder="1" applyAlignment="1" applyProtection="1">
      <alignment horizontal="right" vertical="center" wrapText="1" shrinkToFit="1"/>
      <protection hidden="1"/>
    </xf>
    <xf numFmtId="38" fontId="25" fillId="0" borderId="36" xfId="11" applyFont="1" applyFill="1" applyBorder="1" applyAlignment="1" applyProtection="1">
      <alignment horizontal="right" vertical="center" shrinkToFit="1"/>
      <protection locked="0"/>
    </xf>
    <xf numFmtId="38" fontId="25" fillId="0" borderId="23" xfId="11" applyFont="1" applyFill="1" applyBorder="1" applyAlignment="1" applyProtection="1">
      <alignment horizontal="right" vertical="center" shrinkToFit="1"/>
      <protection locked="0"/>
    </xf>
    <xf numFmtId="38" fontId="25" fillId="0" borderId="124" xfId="11" applyFont="1" applyFill="1" applyBorder="1" applyAlignment="1" applyProtection="1">
      <alignment horizontal="right" vertical="center" shrinkToFit="1"/>
      <protection locked="0"/>
    </xf>
    <xf numFmtId="3" fontId="22" fillId="3" borderId="57" xfId="0" applyNumberFormat="1" applyFont="1" applyFill="1" applyBorder="1" applyAlignment="1" applyProtection="1">
      <alignment horizontal="right" vertical="center" shrinkToFit="1"/>
      <protection hidden="1"/>
    </xf>
    <xf numFmtId="3" fontId="22" fillId="3" borderId="38" xfId="0" applyNumberFormat="1" applyFont="1" applyFill="1" applyBorder="1" applyAlignment="1" applyProtection="1">
      <alignment horizontal="right" vertical="center" shrinkToFit="1"/>
      <protection hidden="1"/>
    </xf>
    <xf numFmtId="3" fontId="22" fillId="3" borderId="39" xfId="0" applyNumberFormat="1" applyFont="1" applyFill="1" applyBorder="1" applyAlignment="1" applyProtection="1">
      <alignment horizontal="right" vertical="center" shrinkToFit="1"/>
      <protection hidden="1"/>
    </xf>
    <xf numFmtId="38" fontId="35" fillId="0" borderId="37" xfId="11" applyFont="1" applyFill="1" applyBorder="1" applyAlignment="1" applyProtection="1">
      <alignment horizontal="right" vertical="center" shrinkToFit="1"/>
      <protection hidden="1"/>
    </xf>
    <xf numFmtId="38" fontId="35" fillId="0" borderId="38" xfId="11" applyFont="1" applyFill="1" applyBorder="1" applyAlignment="1" applyProtection="1">
      <alignment horizontal="right" vertical="center" shrinkToFit="1"/>
      <protection hidden="1"/>
    </xf>
    <xf numFmtId="38" fontId="35" fillId="0" borderId="58" xfId="11" applyFont="1" applyFill="1" applyBorder="1" applyAlignment="1" applyProtection="1">
      <alignment horizontal="right" vertical="center" shrinkToFit="1"/>
      <protection hidden="1"/>
    </xf>
    <xf numFmtId="0" fontId="71" fillId="6" borderId="32" xfId="0" applyFont="1" applyFill="1" applyBorder="1" applyAlignment="1" applyProtection="1">
      <alignment horizontal="center" vertical="center"/>
      <protection hidden="1"/>
    </xf>
    <xf numFmtId="0" fontId="71" fillId="6" borderId="17" xfId="0" applyFont="1" applyFill="1" applyBorder="1" applyAlignment="1" applyProtection="1">
      <alignment horizontal="center" vertical="center"/>
      <protection hidden="1"/>
    </xf>
    <xf numFmtId="0" fontId="46" fillId="2" borderId="81" xfId="0" applyFont="1" applyFill="1" applyBorder="1" applyAlignment="1" applyProtection="1">
      <alignment horizontal="center" vertical="center" shrinkToFit="1"/>
      <protection hidden="1"/>
    </xf>
    <xf numFmtId="0" fontId="46" fillId="2" borderId="17" xfId="0" applyFont="1" applyFill="1" applyBorder="1" applyAlignment="1" applyProtection="1">
      <alignment horizontal="center" vertical="center" shrinkToFit="1"/>
      <protection hidden="1"/>
    </xf>
    <xf numFmtId="0" fontId="46" fillId="2" borderId="30" xfId="0" applyFont="1" applyFill="1" applyBorder="1" applyAlignment="1" applyProtection="1">
      <alignment horizontal="center" vertical="center" shrinkToFit="1"/>
      <protection hidden="1"/>
    </xf>
    <xf numFmtId="0" fontId="20" fillId="0" borderId="49"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6" xfId="0" applyFont="1" applyBorder="1" applyAlignment="1" applyProtection="1">
      <alignment horizontal="center" vertical="center" shrinkToFit="1"/>
      <protection locked="0"/>
    </xf>
    <xf numFmtId="0" fontId="20" fillId="0" borderId="74" xfId="0" applyNumberFormat="1" applyFont="1" applyBorder="1" applyAlignment="1" applyProtection="1">
      <alignment horizontal="left" vertical="center" shrinkToFit="1"/>
      <protection hidden="1"/>
    </xf>
    <xf numFmtId="0" fontId="20" fillId="0" borderId="75" xfId="0" applyNumberFormat="1" applyFont="1" applyBorder="1" applyAlignment="1" applyProtection="1">
      <alignment horizontal="left" vertical="center" shrinkToFit="1"/>
      <protection hidden="1"/>
    </xf>
    <xf numFmtId="0" fontId="20" fillId="0" borderId="73" xfId="0" applyNumberFormat="1" applyFont="1" applyBorder="1" applyAlignment="1" applyProtection="1">
      <alignment horizontal="left" vertical="center" shrinkToFit="1"/>
      <protection hidden="1"/>
    </xf>
    <xf numFmtId="178" fontId="25" fillId="0" borderId="74" xfId="11" applyNumberFormat="1" applyFont="1" applyFill="1" applyBorder="1" applyAlignment="1" applyProtection="1">
      <alignment horizontal="right" vertical="center" shrinkToFit="1"/>
      <protection locked="0"/>
    </xf>
    <xf numFmtId="178" fontId="25" fillId="0" borderId="75" xfId="11" applyNumberFormat="1" applyFont="1" applyFill="1" applyBorder="1" applyAlignment="1" applyProtection="1">
      <alignment horizontal="right" vertical="center" shrinkToFit="1"/>
      <protection locked="0"/>
    </xf>
    <xf numFmtId="38" fontId="25" fillId="0" borderId="83" xfId="11" applyFont="1" applyFill="1" applyBorder="1" applyAlignment="1" applyProtection="1">
      <alignment horizontal="right" vertical="center" shrinkToFit="1"/>
      <protection locked="0"/>
    </xf>
    <xf numFmtId="38" fontId="25" fillId="0" borderId="75" xfId="11" applyFont="1" applyFill="1" applyBorder="1" applyAlignment="1" applyProtection="1">
      <alignment horizontal="right" vertical="center" shrinkToFit="1"/>
      <protection locked="0"/>
    </xf>
    <xf numFmtId="38" fontId="25" fillId="0" borderId="84" xfId="11" applyFont="1" applyFill="1" applyBorder="1" applyAlignment="1" applyProtection="1">
      <alignment horizontal="right" vertical="center" shrinkToFit="1"/>
      <protection locked="0"/>
    </xf>
    <xf numFmtId="178" fontId="25" fillId="0" borderId="21" xfId="10" applyNumberFormat="1" applyFont="1" applyBorder="1" applyAlignment="1" applyProtection="1">
      <alignment horizontal="right" vertical="center" shrinkToFit="1"/>
      <protection hidden="1"/>
    </xf>
    <xf numFmtId="178" fontId="25" fillId="0" borderId="7" xfId="10" applyNumberFormat="1" applyFont="1" applyBorder="1" applyAlignment="1" applyProtection="1">
      <alignment horizontal="right" vertical="center" shrinkToFit="1"/>
      <protection hidden="1"/>
    </xf>
    <xf numFmtId="0" fontId="45" fillId="4" borderId="153" xfId="0" applyFont="1" applyFill="1" applyBorder="1" applyAlignment="1" applyProtection="1">
      <alignment horizontal="center" vertical="center" wrapText="1"/>
      <protection hidden="1"/>
    </xf>
    <xf numFmtId="0" fontId="45" fillId="3" borderId="78" xfId="0" applyFont="1" applyFill="1" applyBorder="1" applyAlignment="1" applyProtection="1">
      <alignment horizontal="center" vertical="center" wrapText="1"/>
      <protection hidden="1"/>
    </xf>
    <xf numFmtId="0" fontId="45" fillId="3" borderId="138" xfId="0" applyFont="1" applyFill="1" applyBorder="1" applyAlignment="1" applyProtection="1">
      <alignment horizontal="center" vertical="center" wrapText="1"/>
      <protection hidden="1"/>
    </xf>
    <xf numFmtId="0" fontId="45" fillId="0" borderId="67" xfId="0" applyFont="1" applyBorder="1" applyAlignment="1" applyProtection="1">
      <alignment horizontal="center" vertical="center" shrinkToFit="1"/>
      <protection hidden="1"/>
    </xf>
    <xf numFmtId="0" fontId="45" fillId="0" borderId="0" xfId="0" applyFont="1" applyBorder="1" applyAlignment="1" applyProtection="1">
      <alignment horizontal="center" vertical="center" shrinkToFit="1"/>
      <protection hidden="1"/>
    </xf>
    <xf numFmtId="0" fontId="45" fillId="0" borderId="10" xfId="0" applyFont="1" applyBorder="1" applyAlignment="1" applyProtection="1">
      <alignment horizontal="center" vertical="center" shrinkToFit="1"/>
      <protection hidden="1"/>
    </xf>
    <xf numFmtId="0" fontId="45" fillId="0" borderId="68" xfId="0" applyFont="1" applyBorder="1" applyAlignment="1" applyProtection="1">
      <alignment horizontal="center" vertical="center" shrinkToFit="1"/>
      <protection hidden="1"/>
    </xf>
    <xf numFmtId="0" fontId="45" fillId="0" borderId="3" xfId="0" applyFont="1" applyBorder="1" applyAlignment="1" applyProtection="1">
      <alignment horizontal="center" vertical="center" shrinkToFit="1"/>
      <protection hidden="1"/>
    </xf>
    <xf numFmtId="0" fontId="45" fillId="0" borderId="4" xfId="0" applyFont="1" applyBorder="1" applyAlignment="1" applyProtection="1">
      <alignment horizontal="center" vertical="center" shrinkToFit="1"/>
      <protection hidden="1"/>
    </xf>
    <xf numFmtId="49" fontId="46" fillId="0" borderId="49" xfId="0" applyNumberFormat="1" applyFont="1" applyBorder="1" applyAlignment="1" applyProtection="1">
      <alignment horizontal="center" vertical="center" shrinkToFit="1"/>
      <protection locked="0"/>
    </xf>
    <xf numFmtId="49" fontId="46" fillId="0" borderId="136" xfId="0" applyNumberFormat="1" applyFont="1" applyBorder="1" applyAlignment="1" applyProtection="1">
      <alignment horizontal="center" vertical="center" shrinkToFit="1"/>
      <protection locked="0"/>
    </xf>
    <xf numFmtId="49" fontId="46" fillId="0" borderId="48" xfId="0" applyNumberFormat="1" applyFont="1" applyBorder="1" applyAlignment="1" applyProtection="1">
      <alignment horizontal="center" vertical="center" shrinkToFit="1"/>
      <protection locked="0"/>
    </xf>
    <xf numFmtId="180" fontId="44" fillId="0" borderId="12" xfId="0" applyNumberFormat="1" applyFont="1" applyBorder="1" applyAlignment="1" applyProtection="1">
      <alignment horizontal="center" vertical="center" shrinkToFit="1"/>
      <protection locked="0"/>
    </xf>
    <xf numFmtId="180" fontId="44" fillId="0" borderId="136" xfId="0" applyNumberFormat="1" applyFont="1" applyBorder="1" applyAlignment="1" applyProtection="1">
      <alignment horizontal="center" vertical="center" shrinkToFit="1"/>
      <protection locked="0"/>
    </xf>
    <xf numFmtId="38" fontId="44" fillId="0" borderId="71" xfId="6" applyFont="1" applyBorder="1" applyAlignment="1" applyProtection="1">
      <alignment vertical="center" shrinkToFit="1"/>
      <protection locked="0"/>
    </xf>
    <xf numFmtId="38" fontId="44" fillId="0" borderId="0" xfId="6" applyFont="1" applyBorder="1" applyAlignment="1" applyProtection="1">
      <alignment vertical="center" shrinkToFit="1"/>
      <protection locked="0"/>
    </xf>
    <xf numFmtId="38" fontId="44" fillId="0" borderId="10" xfId="6" applyFont="1" applyBorder="1" applyAlignment="1" applyProtection="1">
      <alignment vertical="center" shrinkToFit="1"/>
      <protection locked="0"/>
    </xf>
    <xf numFmtId="38" fontId="44" fillId="0" borderId="12" xfId="10" applyFont="1" applyFill="1" applyBorder="1" applyAlignment="1" applyProtection="1">
      <alignment vertical="center" shrinkToFit="1"/>
      <protection hidden="1"/>
    </xf>
    <xf numFmtId="38" fontId="44" fillId="0" borderId="50" xfId="10" applyFont="1" applyFill="1" applyBorder="1" applyAlignment="1" applyProtection="1">
      <alignment vertical="center" shrinkToFit="1"/>
      <protection hidden="1"/>
    </xf>
    <xf numFmtId="38" fontId="44" fillId="0" borderId="13" xfId="10" applyFont="1" applyFill="1" applyBorder="1" applyAlignment="1" applyProtection="1">
      <alignment vertical="center" shrinkToFit="1"/>
      <protection hidden="1"/>
    </xf>
    <xf numFmtId="38" fontId="44" fillId="0" borderId="47" xfId="10" applyFont="1" applyFill="1" applyBorder="1" applyAlignment="1" applyProtection="1">
      <alignment vertical="center" shrinkToFit="1"/>
      <protection hidden="1"/>
    </xf>
    <xf numFmtId="49" fontId="46" fillId="0" borderId="46" xfId="0" applyNumberFormat="1" applyFont="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180" fontId="44" fillId="0" borderId="15" xfId="0" applyNumberFormat="1" applyFont="1" applyBorder="1" applyAlignment="1" applyProtection="1">
      <alignment horizontal="center" vertical="center" shrinkToFit="1"/>
      <protection locked="0"/>
    </xf>
    <xf numFmtId="38" fontId="44" fillId="0" borderId="45" xfId="6" applyFont="1" applyBorder="1" applyAlignment="1" applyProtection="1">
      <alignment vertical="center" shrinkToFit="1"/>
      <protection locked="0"/>
    </xf>
    <xf numFmtId="38" fontId="44" fillId="0" borderId="13" xfId="6" applyFont="1" applyBorder="1" applyAlignment="1" applyProtection="1">
      <alignment vertical="center" shrinkToFit="1"/>
      <protection locked="0"/>
    </xf>
    <xf numFmtId="38" fontId="44" fillId="0" borderId="80" xfId="6" applyFont="1" applyBorder="1" applyAlignment="1" applyProtection="1">
      <alignment vertical="center" shrinkToFit="1"/>
      <protection locked="0"/>
    </xf>
    <xf numFmtId="3" fontId="70" fillId="3" borderId="57" xfId="0" applyNumberFormat="1" applyFont="1" applyFill="1" applyBorder="1" applyAlignment="1" applyProtection="1">
      <alignment horizontal="right" vertical="center" shrinkToFit="1"/>
      <protection hidden="1"/>
    </xf>
    <xf numFmtId="3" fontId="70" fillId="3" borderId="38" xfId="0" applyNumberFormat="1" applyFont="1" applyFill="1" applyBorder="1" applyAlignment="1" applyProtection="1">
      <alignment horizontal="right" vertical="center" shrinkToFit="1"/>
      <protection hidden="1"/>
    </xf>
    <xf numFmtId="3" fontId="70" fillId="3" borderId="39" xfId="0" applyNumberFormat="1" applyFont="1" applyFill="1" applyBorder="1" applyAlignment="1" applyProtection="1">
      <alignment horizontal="right" vertical="center" shrinkToFit="1"/>
      <protection hidden="1"/>
    </xf>
    <xf numFmtId="38" fontId="48" fillId="0" borderId="37" xfId="11" applyFont="1" applyFill="1" applyBorder="1" applyAlignment="1" applyProtection="1">
      <alignment horizontal="right" vertical="center" shrinkToFit="1"/>
      <protection hidden="1"/>
    </xf>
    <xf numFmtId="38" fontId="48" fillId="0" borderId="38" xfId="11" applyFont="1" applyFill="1" applyBorder="1" applyAlignment="1" applyProtection="1">
      <alignment horizontal="right" vertical="center" shrinkToFit="1"/>
      <protection hidden="1"/>
    </xf>
    <xf numFmtId="38" fontId="48" fillId="0" borderId="58" xfId="11" applyFont="1" applyFill="1" applyBorder="1" applyAlignment="1" applyProtection="1">
      <alignment horizontal="right" vertical="center" shrinkToFit="1"/>
      <protection hidden="1"/>
    </xf>
    <xf numFmtId="38" fontId="6" fillId="0" borderId="0" xfId="14" applyFont="1" applyFill="1" applyBorder="1" applyAlignment="1" applyProtection="1">
      <alignment horizontal="left" wrapText="1"/>
      <protection hidden="1"/>
    </xf>
    <xf numFmtId="38" fontId="6" fillId="0" borderId="19" xfId="14" applyFont="1" applyFill="1" applyBorder="1" applyAlignment="1" applyProtection="1">
      <alignment horizontal="left" wrapText="1"/>
      <protection hidden="1"/>
    </xf>
    <xf numFmtId="0" fontId="67" fillId="3" borderId="1" xfId="0" applyFont="1" applyFill="1" applyBorder="1" applyAlignment="1" applyProtection="1">
      <alignment horizontal="right" vertical="center"/>
      <protection hidden="1"/>
    </xf>
    <xf numFmtId="179" fontId="44" fillId="0" borderId="21" xfId="10" applyNumberFormat="1" applyFont="1" applyBorder="1" applyAlignment="1" applyProtection="1">
      <alignment vertical="center" shrinkToFit="1"/>
      <protection hidden="1"/>
    </xf>
    <xf numFmtId="179" fontId="44" fillId="0" borderId="7" xfId="10" applyNumberFormat="1" applyFont="1" applyBorder="1" applyAlignment="1" applyProtection="1">
      <alignment vertical="center" shrinkToFit="1"/>
      <protection hidden="1"/>
    </xf>
    <xf numFmtId="179" fontId="44" fillId="0" borderId="22" xfId="10" applyNumberFormat="1" applyFont="1" applyBorder="1" applyAlignment="1" applyProtection="1">
      <alignment vertical="center" shrinkToFit="1"/>
      <protection hidden="1"/>
    </xf>
    <xf numFmtId="0" fontId="75" fillId="0" borderId="130" xfId="0" applyFont="1" applyBorder="1" applyAlignment="1" applyProtection="1">
      <alignment horizontal="center" vertical="center"/>
      <protection hidden="1"/>
    </xf>
    <xf numFmtId="0" fontId="75" fillId="0" borderId="131" xfId="0" applyFont="1" applyBorder="1" applyAlignment="1" applyProtection="1">
      <alignment horizontal="center" vertical="center"/>
      <protection hidden="1"/>
    </xf>
    <xf numFmtId="0" fontId="75" fillId="0" borderId="132" xfId="0" applyFont="1" applyBorder="1" applyAlignment="1" applyProtection="1">
      <alignment horizontal="center" vertical="center"/>
      <protection hidden="1"/>
    </xf>
    <xf numFmtId="38" fontId="44" fillId="0" borderId="1" xfId="10" applyFont="1" applyFill="1" applyBorder="1" applyAlignment="1" applyProtection="1">
      <alignment vertical="center" shrinkToFit="1"/>
      <protection hidden="1"/>
    </xf>
    <xf numFmtId="38" fontId="44" fillId="0" borderId="7" xfId="10" applyFont="1" applyFill="1" applyBorder="1" applyAlignment="1" applyProtection="1">
      <alignment vertical="center" shrinkToFit="1"/>
      <protection hidden="1"/>
    </xf>
    <xf numFmtId="38" fontId="44" fillId="0" borderId="54" xfId="10" applyFont="1" applyFill="1" applyBorder="1" applyAlignment="1" applyProtection="1">
      <alignment vertical="center" shrinkToFit="1"/>
      <protection hidden="1"/>
    </xf>
    <xf numFmtId="0" fontId="45" fillId="0" borderId="129" xfId="0" applyFont="1" applyBorder="1" applyAlignment="1" applyProtection="1">
      <alignment horizontal="center" vertical="center" shrinkToFit="1"/>
      <protection hidden="1"/>
    </xf>
    <xf numFmtId="0" fontId="45" fillId="0" borderId="23" xfId="0" applyFont="1" applyBorder="1" applyAlignment="1" applyProtection="1">
      <alignment horizontal="center" vertical="center" shrinkToFit="1"/>
      <protection hidden="1"/>
    </xf>
    <xf numFmtId="0" fontId="45" fillId="0" borderId="24" xfId="0" applyFont="1" applyBorder="1" applyAlignment="1" applyProtection="1">
      <alignment horizontal="center" vertical="center" shrinkToFit="1"/>
      <protection hidden="1"/>
    </xf>
    <xf numFmtId="0" fontId="67" fillId="4" borderId="24" xfId="0" applyFont="1" applyFill="1" applyBorder="1" applyAlignment="1" applyProtection="1">
      <alignment horizontal="right" vertical="center" wrapText="1" shrinkToFit="1"/>
      <protection hidden="1"/>
    </xf>
    <xf numFmtId="38" fontId="44" fillId="0" borderId="36" xfId="11" applyFont="1" applyFill="1" applyBorder="1" applyAlignment="1" applyProtection="1">
      <alignment vertical="center" shrinkToFit="1"/>
      <protection locked="0"/>
    </xf>
    <xf numFmtId="38" fontId="44" fillId="0" borderId="23" xfId="11" applyFont="1" applyFill="1" applyBorder="1" applyAlignment="1" applyProtection="1">
      <alignment vertical="center" shrinkToFit="1"/>
      <protection locked="0"/>
    </xf>
    <xf numFmtId="38" fontId="44" fillId="0" borderId="124" xfId="11" applyFont="1" applyFill="1" applyBorder="1" applyAlignment="1" applyProtection="1">
      <alignment vertical="center" shrinkToFit="1"/>
      <protection locked="0"/>
    </xf>
    <xf numFmtId="49" fontId="46" fillId="0" borderId="60" xfId="0" applyNumberFormat="1" applyFont="1" applyBorder="1" applyAlignment="1" applyProtection="1">
      <alignment horizontal="center" vertical="center" shrinkToFit="1"/>
      <protection locked="0"/>
    </xf>
    <xf numFmtId="49" fontId="46" fillId="0" borderId="14" xfId="0" applyNumberFormat="1" applyFont="1" applyBorder="1" applyAlignment="1" applyProtection="1">
      <alignment horizontal="center" vertical="center" shrinkToFit="1"/>
      <protection locked="0"/>
    </xf>
    <xf numFmtId="49" fontId="46" fillId="0" borderId="16" xfId="0" applyNumberFormat="1" applyFont="1" applyBorder="1" applyAlignment="1" applyProtection="1">
      <alignment horizontal="center" vertical="center" shrinkToFit="1"/>
      <protection locked="0"/>
    </xf>
    <xf numFmtId="49" fontId="46" fillId="0" borderId="59" xfId="0" applyNumberFormat="1" applyFont="1" applyBorder="1" applyAlignment="1" applyProtection="1">
      <alignment horizontal="center" vertical="center" shrinkToFit="1"/>
      <protection locked="0"/>
    </xf>
    <xf numFmtId="49" fontId="46" fillId="0" borderId="82" xfId="0" applyNumberFormat="1" applyFont="1" applyBorder="1" applyAlignment="1" applyProtection="1">
      <alignment horizontal="left" vertical="center" shrinkToFit="1"/>
      <protection locked="0"/>
    </xf>
    <xf numFmtId="38" fontId="44" fillId="0" borderId="48" xfId="6" applyFont="1" applyBorder="1" applyAlignment="1" applyProtection="1">
      <alignment vertical="center" shrinkToFit="1"/>
      <protection locked="0"/>
    </xf>
    <xf numFmtId="38" fontId="44" fillId="0" borderId="12" xfId="6" applyFont="1" applyBorder="1" applyAlignment="1" applyProtection="1">
      <alignment vertical="center" shrinkToFit="1"/>
      <protection locked="0"/>
    </xf>
    <xf numFmtId="38" fontId="44" fillId="0" borderId="91" xfId="6" applyFont="1" applyBorder="1" applyAlignment="1" applyProtection="1">
      <alignment vertical="center" shrinkToFit="1"/>
      <protection locked="0"/>
    </xf>
    <xf numFmtId="38" fontId="44" fillId="0" borderId="14" xfId="10" applyFont="1" applyFill="1" applyBorder="1" applyAlignment="1" applyProtection="1">
      <alignment vertical="center" shrinkToFit="1"/>
      <protection hidden="1"/>
    </xf>
    <xf numFmtId="38" fontId="44" fillId="0" borderId="61" xfId="10" applyFont="1" applyFill="1" applyBorder="1" applyAlignment="1" applyProtection="1">
      <alignment vertical="center" shrinkToFit="1"/>
      <protection hidden="1"/>
    </xf>
    <xf numFmtId="0" fontId="13" fillId="6" borderId="151" xfId="0" applyFont="1" applyFill="1" applyBorder="1" applyAlignment="1" applyProtection="1">
      <alignment horizontal="center" vertical="center"/>
      <protection hidden="1"/>
    </xf>
    <xf numFmtId="0" fontId="13" fillId="6" borderId="154" xfId="0" applyFont="1" applyFill="1" applyBorder="1" applyAlignment="1" applyProtection="1">
      <alignment horizontal="center" vertical="center"/>
      <protection hidden="1"/>
    </xf>
    <xf numFmtId="0" fontId="13" fillId="4" borderId="150" xfId="0" applyFont="1" applyFill="1" applyBorder="1" applyAlignment="1" applyProtection="1">
      <alignment horizontal="center" vertical="center" wrapText="1"/>
      <protection hidden="1"/>
    </xf>
    <xf numFmtId="0" fontId="13" fillId="3" borderId="150" xfId="0" applyFont="1" applyFill="1" applyBorder="1" applyAlignment="1" applyProtection="1">
      <alignment horizontal="center" vertical="center" wrapText="1"/>
      <protection hidden="1"/>
    </xf>
    <xf numFmtId="49" fontId="20" fillId="0" borderId="147" xfId="0" applyNumberFormat="1" applyFont="1" applyBorder="1" applyAlignment="1" applyProtection="1">
      <alignment horizontal="center" vertical="center" shrinkToFit="1"/>
      <protection locked="0"/>
    </xf>
    <xf numFmtId="0" fontId="20" fillId="0" borderId="44" xfId="0" applyNumberFormat="1" applyFont="1" applyBorder="1" applyAlignment="1" applyProtection="1">
      <alignment horizontal="left" vertical="center" shrinkToFit="1"/>
      <protection hidden="1"/>
    </xf>
    <xf numFmtId="0" fontId="13" fillId="0" borderId="51"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wrapText="1" shrinkToFit="1"/>
      <protection hidden="1"/>
    </xf>
    <xf numFmtId="0" fontId="13" fillId="0" borderId="121" xfId="0" applyFont="1" applyBorder="1" applyAlignment="1" applyProtection="1">
      <alignment horizontal="center" vertical="center" wrapText="1" shrinkToFit="1"/>
      <protection hidden="1"/>
    </xf>
    <xf numFmtId="0" fontId="13" fillId="0" borderId="122"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49" fontId="20" fillId="0" borderId="155" xfId="0" applyNumberFormat="1" applyFont="1" applyBorder="1" applyAlignment="1" applyProtection="1">
      <alignment horizontal="center" vertical="center" shrinkToFit="1"/>
      <protection locked="0"/>
    </xf>
    <xf numFmtId="0" fontId="20" fillId="0" borderId="149" xfId="0" applyNumberFormat="1" applyFont="1" applyBorder="1" applyAlignment="1" applyProtection="1">
      <alignment horizontal="left" vertical="center" shrinkToFit="1"/>
      <protection hidden="1"/>
    </xf>
    <xf numFmtId="0" fontId="13" fillId="0" borderId="123" xfId="0" applyFont="1" applyBorder="1" applyAlignment="1" applyProtection="1">
      <alignment horizontal="center" vertical="center" shrinkToFit="1"/>
      <protection hidden="1"/>
    </xf>
    <xf numFmtId="0" fontId="12" fillId="3" borderId="95" xfId="0" applyFont="1" applyFill="1" applyBorder="1" applyAlignment="1" applyProtection="1">
      <alignment horizontal="right" vertical="center"/>
      <protection hidden="1"/>
    </xf>
    <xf numFmtId="0" fontId="12" fillId="3" borderId="19" xfId="0" applyFont="1" applyFill="1" applyBorder="1" applyAlignment="1" applyProtection="1">
      <alignment horizontal="right" vertical="center"/>
      <protection hidden="1"/>
    </xf>
    <xf numFmtId="38" fontId="36" fillId="0" borderId="117" xfId="10" applyFont="1" applyFill="1" applyBorder="1" applyAlignment="1" applyProtection="1">
      <alignment horizontal="right" vertical="center" shrinkToFit="1"/>
      <protection hidden="1"/>
    </xf>
    <xf numFmtId="38" fontId="36" fillId="0" borderId="19" xfId="10" applyFont="1" applyFill="1" applyBorder="1" applyAlignment="1" applyProtection="1">
      <alignment horizontal="right" vertical="center" shrinkToFit="1"/>
      <protection hidden="1"/>
    </xf>
    <xf numFmtId="38" fontId="36" fillId="0" borderId="92" xfId="10" applyFont="1" applyFill="1" applyBorder="1" applyAlignment="1" applyProtection="1">
      <alignment horizontal="right" vertical="center" shrinkToFit="1"/>
      <protection hidden="1"/>
    </xf>
    <xf numFmtId="49" fontId="20" fillId="0" borderId="149" xfId="0" applyNumberFormat="1" applyFont="1" applyBorder="1" applyAlignment="1" applyProtection="1">
      <alignment horizontal="left" vertical="center" shrinkToFit="1"/>
      <protection hidden="1"/>
    </xf>
    <xf numFmtId="49" fontId="20" fillId="0" borderId="44" xfId="0" applyNumberFormat="1" applyFont="1" applyBorder="1" applyAlignment="1" applyProtection="1">
      <alignment horizontal="left" vertical="center" shrinkToFit="1"/>
      <protection hidden="1"/>
    </xf>
    <xf numFmtId="49" fontId="20" fillId="0" borderId="45" xfId="0" applyNumberFormat="1" applyFont="1" applyBorder="1" applyAlignment="1" applyProtection="1">
      <alignment horizontal="left" vertical="center" shrinkToFit="1"/>
      <protection hidden="1"/>
    </xf>
    <xf numFmtId="49" fontId="20" fillId="0" borderId="13" xfId="0" applyNumberFormat="1" applyFont="1" applyBorder="1" applyAlignment="1" applyProtection="1">
      <alignment horizontal="left" vertical="center" shrinkToFit="1"/>
      <protection hidden="1"/>
    </xf>
    <xf numFmtId="49" fontId="20" fillId="0" borderId="15" xfId="0" applyNumberFormat="1" applyFont="1" applyBorder="1" applyAlignment="1" applyProtection="1">
      <alignment horizontal="left" vertical="center" shrinkToFit="1"/>
      <protection hidden="1"/>
    </xf>
    <xf numFmtId="0" fontId="90" fillId="0" borderId="20" xfId="0" applyFont="1" applyBorder="1" applyAlignment="1" applyProtection="1">
      <alignment horizontal="right" vertical="center" shrinkToFit="1"/>
      <protection locked="0"/>
    </xf>
    <xf numFmtId="0" fontId="12" fillId="0" borderId="148"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90" fillId="0" borderId="20" xfId="0" applyFont="1" applyBorder="1" applyAlignment="1" applyProtection="1">
      <alignment horizontal="right" vertical="center" shrinkToFit="1"/>
    </xf>
    <xf numFmtId="0" fontId="12" fillId="0" borderId="20" xfId="0" applyFont="1" applyBorder="1" applyAlignment="1" applyProtection="1">
      <alignment horizontal="center" vertical="center"/>
    </xf>
    <xf numFmtId="0" fontId="13" fillId="6" borderId="94" xfId="0" applyFont="1" applyFill="1" applyBorder="1" applyAlignment="1" applyProtection="1">
      <alignment horizontal="center" vertical="center"/>
      <protection hidden="1"/>
    </xf>
    <xf numFmtId="0" fontId="13" fillId="6" borderId="12" xfId="0" applyFont="1" applyFill="1" applyBorder="1" applyAlignment="1" applyProtection="1">
      <alignment horizontal="center" vertical="center"/>
      <protection hidden="1"/>
    </xf>
    <xf numFmtId="0" fontId="13" fillId="6" borderId="91"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136" xfId="0" applyFont="1" applyFill="1" applyBorder="1" applyAlignment="1" applyProtection="1">
      <alignment horizontal="center" vertical="center" wrapText="1"/>
      <protection hidden="1"/>
    </xf>
    <xf numFmtId="0" fontId="13" fillId="4" borderId="48" xfId="0" applyFont="1" applyFill="1" applyBorder="1" applyAlignment="1" applyProtection="1">
      <alignment horizontal="center" vertical="center" wrapText="1"/>
      <protection hidden="1"/>
    </xf>
    <xf numFmtId="0" fontId="13" fillId="3" borderId="48"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3" fillId="3" borderId="136" xfId="0" applyFont="1" applyFill="1" applyBorder="1" applyAlignment="1" applyProtection="1">
      <alignment horizontal="center" vertical="center" wrapText="1"/>
      <protection hidden="1"/>
    </xf>
    <xf numFmtId="0" fontId="13" fillId="4" borderId="64"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wrapText="1"/>
      <protection hidden="1"/>
    </xf>
    <xf numFmtId="0" fontId="13" fillId="4" borderId="66" xfId="0" applyFont="1" applyFill="1" applyBorder="1" applyAlignment="1" applyProtection="1">
      <alignment horizontal="center" vertical="center" wrapText="1"/>
      <protection hidden="1"/>
    </xf>
    <xf numFmtId="0" fontId="20" fillId="0" borderId="65" xfId="0" applyFont="1" applyBorder="1" applyAlignment="1" applyProtection="1">
      <alignment horizontal="center" vertical="center" shrinkToFit="1"/>
      <protection locked="0"/>
    </xf>
    <xf numFmtId="0" fontId="20" fillId="0" borderId="66" xfId="0" applyFont="1" applyBorder="1" applyAlignment="1" applyProtection="1">
      <alignment horizontal="center" vertical="center" shrinkToFit="1"/>
      <protection locked="0"/>
    </xf>
    <xf numFmtId="0" fontId="13" fillId="4" borderId="65" xfId="0" applyFont="1" applyFill="1" applyBorder="1" applyAlignment="1" applyProtection="1">
      <alignment horizontal="center" vertical="center"/>
      <protection hidden="1"/>
    </xf>
    <xf numFmtId="177" fontId="25" fillId="2" borderId="69" xfId="0" applyNumberFormat="1" applyFont="1" applyFill="1" applyBorder="1" applyAlignment="1" applyProtection="1">
      <alignment horizontal="right" vertical="center" shrinkToFit="1"/>
      <protection locked="0"/>
    </xf>
    <xf numFmtId="177" fontId="25" fillId="2" borderId="65" xfId="0" applyNumberFormat="1" applyFont="1" applyFill="1" applyBorder="1" applyAlignment="1" applyProtection="1">
      <alignment horizontal="right" vertical="center" shrinkToFit="1"/>
      <protection locked="0"/>
    </xf>
    <xf numFmtId="0" fontId="14" fillId="2" borderId="65" xfId="0" applyFont="1" applyFill="1" applyBorder="1" applyAlignment="1" applyProtection="1">
      <alignment horizontal="center" vertical="center"/>
      <protection hidden="1"/>
    </xf>
    <xf numFmtId="0" fontId="14" fillId="2" borderId="70" xfId="0" applyFont="1" applyFill="1" applyBorder="1" applyAlignment="1" applyProtection="1">
      <alignment horizontal="center" vertical="center"/>
      <protection hidden="1"/>
    </xf>
    <xf numFmtId="0" fontId="7" fillId="4" borderId="77"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wrapText="1"/>
      <protection hidden="1"/>
    </xf>
    <xf numFmtId="0" fontId="7" fillId="4" borderId="79"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protection hidden="1"/>
    </xf>
    <xf numFmtId="0" fontId="7" fillId="4" borderId="7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14" fillId="3" borderId="79" xfId="0" applyFont="1" applyFill="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24" fillId="5" borderId="7" xfId="0" applyFont="1" applyFill="1" applyBorder="1" applyAlignment="1" applyProtection="1">
      <alignment horizontal="center" vertical="center" wrapText="1"/>
      <protection hidden="1"/>
    </xf>
    <xf numFmtId="0" fontId="24" fillId="5" borderId="2" xfId="0" applyFont="1" applyFill="1" applyBorder="1" applyAlignment="1" applyProtection="1">
      <alignment horizontal="center" vertical="center" wrapText="1"/>
      <protection hidden="1"/>
    </xf>
    <xf numFmtId="0" fontId="20" fillId="2" borderId="0" xfId="0" applyFont="1" applyFill="1" applyAlignment="1" applyProtection="1">
      <alignment horizontal="left" vertical="center"/>
      <protection hidden="1"/>
    </xf>
    <xf numFmtId="3" fontId="22" fillId="0" borderId="19" xfId="0" applyNumberFormat="1" applyFont="1" applyBorder="1" applyAlignment="1" applyProtection="1">
      <alignment horizontal="center" vertical="center" shrinkToFit="1"/>
      <protection hidden="1"/>
    </xf>
    <xf numFmtId="177" fontId="39" fillId="0" borderId="19" xfId="0" applyNumberFormat="1" applyFont="1" applyBorder="1" applyAlignment="1" applyProtection="1">
      <alignment horizontal="center" vertical="center" shrinkToFit="1"/>
      <protection locked="0"/>
    </xf>
    <xf numFmtId="3" fontId="16" fillId="0" borderId="19" xfId="0" applyNumberFormat="1" applyFont="1" applyBorder="1" applyAlignment="1" applyProtection="1">
      <alignment horizontal="center" vertical="center" shrinkToFit="1"/>
      <protection hidden="1"/>
    </xf>
    <xf numFmtId="3" fontId="39" fillId="0" borderId="19" xfId="0" applyNumberFormat="1" applyFont="1" applyBorder="1" applyAlignment="1" applyProtection="1">
      <alignment horizontal="center" vertical="center" shrinkToFit="1"/>
      <protection hidden="1"/>
    </xf>
    <xf numFmtId="0" fontId="20" fillId="0" borderId="45" xfId="0" applyFont="1" applyBorder="1" applyAlignment="1" applyProtection="1">
      <alignment horizontal="center" vertical="center" shrinkToFit="1"/>
      <protection locked="0"/>
    </xf>
    <xf numFmtId="0" fontId="25" fillId="0" borderId="45" xfId="11" applyNumberFormat="1" applyFont="1" applyFill="1" applyBorder="1" applyAlignment="1" applyProtection="1">
      <alignment horizontal="center" vertical="center" shrinkToFit="1"/>
      <protection locked="0"/>
    </xf>
    <xf numFmtId="0" fontId="25" fillId="0" borderId="13" xfId="11" applyNumberFormat="1" applyFont="1" applyFill="1" applyBorder="1" applyAlignment="1" applyProtection="1">
      <alignment horizontal="center" vertical="center" shrinkToFit="1"/>
      <protection locked="0"/>
    </xf>
    <xf numFmtId="0" fontId="25" fillId="0" borderId="15" xfId="11" applyNumberFormat="1" applyFont="1" applyFill="1" applyBorder="1" applyAlignment="1" applyProtection="1">
      <alignment horizontal="center" vertical="center" shrinkToFit="1"/>
      <protection locked="0"/>
    </xf>
    <xf numFmtId="179" fontId="25" fillId="0" borderId="48" xfId="0" applyNumberFormat="1" applyFont="1" applyBorder="1" applyAlignment="1" applyProtection="1">
      <alignment horizontal="center" vertical="center" shrinkToFit="1"/>
      <protection locked="0"/>
    </xf>
    <xf numFmtId="179" fontId="25" fillId="0" borderId="12" xfId="0" applyNumberFormat="1" applyFont="1" applyBorder="1" applyAlignment="1" applyProtection="1">
      <alignment horizontal="center" vertical="center" shrinkToFit="1"/>
      <protection locked="0"/>
    </xf>
    <xf numFmtId="179" fontId="25" fillId="0" borderId="136" xfId="0" applyNumberFormat="1" applyFont="1" applyBorder="1" applyAlignment="1" applyProtection="1">
      <alignment horizontal="center" vertical="center" shrinkToFit="1"/>
      <protection locked="0"/>
    </xf>
    <xf numFmtId="176" fontId="25" fillId="0" borderId="71" xfId="0" applyNumberFormat="1" applyFont="1" applyBorder="1" applyAlignment="1" applyProtection="1">
      <alignment horizontal="center" vertical="center" shrinkToFit="1"/>
      <protection hidden="1"/>
    </xf>
    <xf numFmtId="176" fontId="25" fillId="0" borderId="0" xfId="0" applyNumberFormat="1" applyFont="1" applyAlignment="1" applyProtection="1">
      <alignment horizontal="center" vertical="center" shrinkToFit="1"/>
      <protection hidden="1"/>
    </xf>
    <xf numFmtId="176" fontId="25" fillId="0" borderId="72" xfId="0" applyNumberFormat="1" applyFont="1" applyBorder="1" applyAlignment="1" applyProtection="1">
      <alignment horizontal="center" vertical="center" shrinkToFit="1"/>
      <protection hidden="1"/>
    </xf>
    <xf numFmtId="0" fontId="25" fillId="0" borderId="48" xfId="11" applyNumberFormat="1" applyFont="1" applyFill="1" applyBorder="1" applyAlignment="1" applyProtection="1">
      <alignment horizontal="center" vertical="center" shrinkToFit="1"/>
      <protection locked="0"/>
    </xf>
    <xf numFmtId="0" fontId="25" fillId="0" borderId="12" xfId="11" applyNumberFormat="1" applyFont="1" applyFill="1" applyBorder="1" applyAlignment="1" applyProtection="1">
      <alignment horizontal="center" vertical="center" shrinkToFit="1"/>
      <protection locked="0"/>
    </xf>
    <xf numFmtId="0" fontId="25" fillId="0" borderId="136" xfId="11" applyNumberFormat="1" applyFont="1" applyFill="1" applyBorder="1" applyAlignment="1" applyProtection="1">
      <alignment horizontal="center" vertical="center" shrinkToFit="1"/>
      <protection locked="0"/>
    </xf>
    <xf numFmtId="179" fontId="25" fillId="0" borderId="45" xfId="0" applyNumberFormat="1" applyFont="1" applyBorder="1" applyAlignment="1" applyProtection="1">
      <alignment horizontal="center" vertical="center" shrinkToFit="1"/>
      <protection locked="0"/>
    </xf>
    <xf numFmtId="179" fontId="25" fillId="0" borderId="13" xfId="0" applyNumberFormat="1" applyFont="1" applyBorder="1" applyAlignment="1" applyProtection="1">
      <alignment horizontal="center" vertical="center" shrinkToFit="1"/>
      <protection locked="0"/>
    </xf>
    <xf numFmtId="179" fontId="25" fillId="0" borderId="15" xfId="0" applyNumberFormat="1" applyFont="1" applyBorder="1" applyAlignment="1" applyProtection="1">
      <alignment horizontal="center" vertical="center" shrinkToFit="1"/>
      <protection locked="0"/>
    </xf>
    <xf numFmtId="178" fontId="25" fillId="0" borderId="59" xfId="11" applyNumberFormat="1" applyFont="1" applyFill="1" applyBorder="1" applyAlignment="1" applyProtection="1">
      <alignment horizontal="right" vertical="center" shrinkToFit="1"/>
      <protection locked="0"/>
    </xf>
    <xf numFmtId="178" fontId="25" fillId="0" borderId="14" xfId="11" applyNumberFormat="1" applyFont="1" applyFill="1" applyBorder="1" applyAlignment="1" applyProtection="1">
      <alignment horizontal="right" vertical="center" shrinkToFit="1"/>
      <protection locked="0"/>
    </xf>
    <xf numFmtId="0" fontId="25" fillId="0" borderId="59" xfId="11" applyNumberFormat="1" applyFont="1" applyFill="1" applyBorder="1" applyAlignment="1" applyProtection="1">
      <alignment horizontal="center" vertical="center" shrinkToFit="1"/>
      <protection locked="0"/>
    </xf>
    <xf numFmtId="0" fontId="25" fillId="0" borderId="14" xfId="11" applyNumberFormat="1" applyFont="1" applyFill="1" applyBorder="1" applyAlignment="1" applyProtection="1">
      <alignment horizontal="center" vertical="center" shrinkToFit="1"/>
      <protection locked="0"/>
    </xf>
    <xf numFmtId="0" fontId="25" fillId="0" borderId="16" xfId="11" applyNumberFormat="1" applyFont="1" applyFill="1" applyBorder="1" applyAlignment="1" applyProtection="1">
      <alignment horizontal="center" vertical="center" shrinkToFit="1"/>
      <protection locked="0"/>
    </xf>
    <xf numFmtId="49" fontId="20" fillId="0" borderId="59" xfId="0" applyNumberFormat="1" applyFont="1" applyBorder="1" applyAlignment="1" applyProtection="1">
      <alignment horizontal="center" vertical="center" shrinkToFit="1"/>
      <protection locked="0"/>
    </xf>
    <xf numFmtId="49" fontId="20" fillId="0" borderId="16" xfId="0" applyNumberFormat="1" applyFont="1" applyBorder="1" applyAlignment="1" applyProtection="1">
      <alignment horizontal="center" vertical="center" shrinkToFit="1"/>
      <protection locked="0"/>
    </xf>
    <xf numFmtId="38" fontId="25" fillId="0" borderId="60" xfId="11" applyFont="1" applyFill="1" applyBorder="1" applyAlignment="1" applyProtection="1">
      <alignment horizontal="right" vertical="center" shrinkToFit="1"/>
      <protection locked="0"/>
    </xf>
    <xf numFmtId="38" fontId="25" fillId="0" borderId="14" xfId="11" applyFont="1" applyFill="1" applyBorder="1" applyAlignment="1" applyProtection="1">
      <alignment horizontal="right" vertical="center" shrinkToFit="1"/>
      <protection locked="0"/>
    </xf>
    <xf numFmtId="38" fontId="25" fillId="0" borderId="61" xfId="11" applyFont="1" applyFill="1" applyBorder="1" applyAlignment="1" applyProtection="1">
      <alignment horizontal="right" vertical="center" shrinkToFit="1"/>
      <protection locked="0"/>
    </xf>
    <xf numFmtId="179" fontId="25" fillId="0" borderId="62" xfId="10" applyNumberFormat="1" applyFont="1" applyBorder="1" applyAlignment="1" applyProtection="1">
      <alignment horizontal="center" vertical="center" shrinkToFit="1"/>
      <protection hidden="1"/>
    </xf>
    <xf numFmtId="179" fontId="25" fillId="0" borderId="20" xfId="10" applyNumberFormat="1" applyFont="1" applyBorder="1" applyAlignment="1" applyProtection="1">
      <alignment horizontal="center" vertical="center" shrinkToFit="1"/>
      <protection hidden="1"/>
    </xf>
    <xf numFmtId="179" fontId="25" fillId="0" borderId="63" xfId="10" applyNumberFormat="1" applyFont="1" applyBorder="1" applyAlignment="1" applyProtection="1">
      <alignment horizontal="center" vertical="center" shrinkToFit="1"/>
      <protection hidden="1"/>
    </xf>
    <xf numFmtId="178" fontId="12" fillId="3" borderId="2" xfId="10" applyNumberFormat="1" applyFont="1" applyFill="1" applyBorder="1" applyAlignment="1" applyProtection="1">
      <alignment horizontal="right" vertical="center" shrinkToFit="1"/>
      <protection hidden="1"/>
    </xf>
    <xf numFmtId="178" fontId="12" fillId="3" borderId="20" xfId="10" applyNumberFormat="1" applyFont="1" applyFill="1" applyBorder="1" applyAlignment="1" applyProtection="1">
      <alignment horizontal="right" vertical="center" shrinkToFit="1"/>
      <protection hidden="1"/>
    </xf>
    <xf numFmtId="0" fontId="20" fillId="0" borderId="14"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20" fillId="0" borderId="59" xfId="0" applyNumberFormat="1" applyFont="1" applyBorder="1" applyAlignment="1" applyProtection="1">
      <alignment horizontal="left" vertical="center" shrinkToFit="1"/>
      <protection hidden="1"/>
    </xf>
    <xf numFmtId="0" fontId="20" fillId="0" borderId="14" xfId="0" applyNumberFormat="1" applyFont="1" applyBorder="1" applyAlignment="1" applyProtection="1">
      <alignment horizontal="left" vertical="center" shrinkToFit="1"/>
      <protection hidden="1"/>
    </xf>
    <xf numFmtId="0" fontId="20" fillId="0" borderId="16" xfId="0" applyNumberFormat="1" applyFont="1" applyBorder="1" applyAlignment="1" applyProtection="1">
      <alignment horizontal="left" vertical="center" shrinkToFit="1"/>
      <protection hidden="1"/>
    </xf>
    <xf numFmtId="179" fontId="25" fillId="0" borderId="59" xfId="0" applyNumberFormat="1" applyFont="1" applyBorder="1" applyAlignment="1" applyProtection="1">
      <alignment horizontal="center" vertical="center" shrinkToFit="1"/>
      <protection locked="0"/>
    </xf>
    <xf numFmtId="179" fontId="25" fillId="0" borderId="14" xfId="0" applyNumberFormat="1" applyFont="1" applyBorder="1" applyAlignment="1" applyProtection="1">
      <alignment horizontal="center" vertical="center" shrinkToFit="1"/>
      <protection locked="0"/>
    </xf>
    <xf numFmtId="179" fontId="25" fillId="0" borderId="16" xfId="0" applyNumberFormat="1" applyFont="1" applyBorder="1" applyAlignment="1" applyProtection="1">
      <alignment horizontal="center" vertical="center" shrinkToFit="1"/>
      <protection locked="0"/>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38" fontId="25" fillId="0" borderId="11" xfId="11" applyFont="1" applyFill="1" applyBorder="1" applyAlignment="1" applyProtection="1">
      <alignment horizontal="right" vertical="center" shrinkToFit="1"/>
      <protection locked="0"/>
    </xf>
    <xf numFmtId="38" fontId="25" fillId="0" borderId="0" xfId="11" applyFont="1" applyFill="1" applyBorder="1" applyAlignment="1" applyProtection="1">
      <alignment horizontal="right" vertical="center" shrinkToFit="1"/>
      <protection locked="0"/>
    </xf>
    <xf numFmtId="38" fontId="25" fillId="0" borderId="56" xfId="11" applyFont="1" applyFill="1" applyBorder="1" applyAlignment="1" applyProtection="1">
      <alignment horizontal="right" vertical="center" shrinkToFit="1"/>
      <protection locked="0"/>
    </xf>
    <xf numFmtId="3" fontId="12" fillId="3" borderId="57" xfId="0" applyNumberFormat="1" applyFont="1" applyFill="1" applyBorder="1" applyAlignment="1" applyProtection="1">
      <alignment horizontal="right" vertical="center" shrinkToFit="1"/>
      <protection hidden="1"/>
    </xf>
    <xf numFmtId="3" fontId="12" fillId="3" borderId="38" xfId="0" applyNumberFormat="1" applyFont="1" applyFill="1" applyBorder="1" applyAlignment="1" applyProtection="1">
      <alignment horizontal="right" vertical="center" shrinkToFit="1"/>
      <protection hidden="1"/>
    </xf>
    <xf numFmtId="38" fontId="36" fillId="0" borderId="37" xfId="11" applyFont="1" applyFill="1" applyBorder="1" applyAlignment="1" applyProtection="1">
      <alignment horizontal="right" vertical="center" shrinkToFit="1"/>
      <protection hidden="1"/>
    </xf>
    <xf numFmtId="38" fontId="36" fillId="0" borderId="38" xfId="11" applyFont="1" applyFill="1" applyBorder="1" applyAlignment="1" applyProtection="1">
      <alignment horizontal="right" vertical="center" shrinkToFit="1"/>
      <protection hidden="1"/>
    </xf>
    <xf numFmtId="38" fontId="36" fillId="0" borderId="58" xfId="11" applyFont="1" applyFill="1" applyBorder="1" applyAlignment="1" applyProtection="1">
      <alignment horizontal="right" vertical="center" shrinkToFit="1"/>
      <protection hidden="1"/>
    </xf>
    <xf numFmtId="49" fontId="20" fillId="0" borderId="48" xfId="0" applyNumberFormat="1" applyFont="1" applyBorder="1" applyAlignment="1" applyProtection="1">
      <alignment horizontal="left" vertical="center" shrinkToFit="1"/>
      <protection hidden="1"/>
    </xf>
    <xf numFmtId="49" fontId="20" fillId="0" borderId="12" xfId="0" applyNumberFormat="1" applyFont="1" applyBorder="1" applyAlignment="1" applyProtection="1">
      <alignment horizontal="left" vertical="center" shrinkToFit="1"/>
      <protection hidden="1"/>
    </xf>
    <xf numFmtId="49" fontId="20" fillId="0" borderId="136" xfId="0" applyNumberFormat="1" applyFont="1" applyBorder="1" applyAlignment="1" applyProtection="1">
      <alignment horizontal="left" vertical="center" shrinkToFit="1"/>
      <protection hidden="1"/>
    </xf>
    <xf numFmtId="49" fontId="20" fillId="0" borderId="59" xfId="0" applyNumberFormat="1" applyFont="1" applyBorder="1" applyAlignment="1" applyProtection="1">
      <alignment horizontal="left" vertical="center" shrinkToFit="1"/>
      <protection hidden="1"/>
    </xf>
    <xf numFmtId="49" fontId="20" fillId="0" borderId="14" xfId="0" applyNumberFormat="1" applyFont="1" applyBorder="1" applyAlignment="1" applyProtection="1">
      <alignment horizontal="left" vertical="center" shrinkToFit="1"/>
      <protection hidden="1"/>
    </xf>
    <xf numFmtId="49" fontId="20" fillId="0" borderId="16" xfId="0" applyNumberFormat="1" applyFont="1" applyBorder="1" applyAlignment="1" applyProtection="1">
      <alignment horizontal="left" vertical="center" shrinkToFit="1"/>
      <protection hidden="1"/>
    </xf>
    <xf numFmtId="38" fontId="35" fillId="0" borderId="31" xfId="11" applyFont="1" applyFill="1" applyBorder="1" applyAlignment="1" applyProtection="1">
      <alignment vertical="center" shrinkToFit="1"/>
      <protection hidden="1"/>
    </xf>
    <xf numFmtId="38" fontId="35" fillId="0" borderId="17" xfId="11" applyFont="1" applyFill="1" applyBorder="1" applyAlignment="1" applyProtection="1">
      <alignment vertical="center" shrinkToFit="1"/>
      <protection hidden="1"/>
    </xf>
    <xf numFmtId="38" fontId="35" fillId="0" borderId="30" xfId="11" applyFont="1" applyFill="1" applyBorder="1" applyAlignment="1" applyProtection="1">
      <alignment vertical="center" shrinkToFit="1"/>
      <protection hidden="1"/>
    </xf>
    <xf numFmtId="0" fontId="76" fillId="0" borderId="134" xfId="0" applyFont="1" applyBorder="1" applyAlignment="1" applyProtection="1">
      <alignment horizontal="left" vertical="center" wrapText="1" shrinkToFit="1"/>
      <protection hidden="1"/>
    </xf>
    <xf numFmtId="0" fontId="76" fillId="0" borderId="93" xfId="0" applyFont="1" applyBorder="1" applyAlignment="1" applyProtection="1">
      <alignment horizontal="left" vertical="center" shrinkToFit="1"/>
      <protection hidden="1"/>
    </xf>
    <xf numFmtId="0" fontId="76" fillId="0" borderId="135" xfId="0" applyFont="1" applyBorder="1" applyAlignment="1" applyProtection="1">
      <alignment horizontal="left" vertical="center" shrinkToFit="1"/>
      <protection hidden="1"/>
    </xf>
    <xf numFmtId="49" fontId="20" fillId="0" borderId="46" xfId="0" applyNumberFormat="1" applyFont="1" applyBorder="1" applyAlignment="1" applyProtection="1">
      <alignment horizontal="center" vertical="center" shrinkToFit="1"/>
      <protection locked="0"/>
    </xf>
    <xf numFmtId="38" fontId="36" fillId="0" borderId="37" xfId="10" applyFont="1" applyFill="1" applyBorder="1" applyAlignment="1" applyProtection="1">
      <alignment vertical="center" shrinkToFit="1"/>
      <protection hidden="1"/>
    </xf>
    <xf numFmtId="38" fontId="36" fillId="0" borderId="38" xfId="10" applyFont="1" applyFill="1" applyBorder="1" applyAlignment="1" applyProtection="1">
      <alignment vertical="center" shrinkToFit="1"/>
      <protection hidden="1"/>
    </xf>
    <xf numFmtId="38" fontId="36" fillId="0" borderId="58" xfId="10" applyFont="1" applyFill="1" applyBorder="1" applyAlignment="1" applyProtection="1">
      <alignment vertical="center" shrinkToFit="1"/>
      <protection hidden="1"/>
    </xf>
    <xf numFmtId="178" fontId="25" fillId="0" borderId="74" xfId="10" applyNumberFormat="1" applyFont="1" applyFill="1" applyBorder="1" applyAlignment="1" applyProtection="1">
      <alignment horizontal="right" vertical="center" shrinkToFit="1"/>
      <protection hidden="1"/>
    </xf>
    <xf numFmtId="178" fontId="25" fillId="0" borderId="75" xfId="10" applyNumberFormat="1" applyFont="1" applyFill="1" applyBorder="1" applyAlignment="1" applyProtection="1">
      <alignment horizontal="right" vertical="center" shrinkToFit="1"/>
      <protection hidden="1"/>
    </xf>
    <xf numFmtId="178" fontId="25" fillId="0" borderId="73" xfId="10" applyNumberFormat="1" applyFont="1" applyFill="1" applyBorder="1" applyAlignment="1" applyProtection="1">
      <alignment horizontal="right" vertical="center" shrinkToFit="1"/>
      <protection hidden="1"/>
    </xf>
    <xf numFmtId="179" fontId="25" fillId="0" borderId="74" xfId="10" applyNumberFormat="1" applyFont="1" applyFill="1" applyBorder="1" applyAlignment="1" applyProtection="1">
      <alignment vertical="center" shrinkToFit="1"/>
      <protection locked="0"/>
    </xf>
    <xf numFmtId="179" fontId="25" fillId="0" borderId="75" xfId="10" applyNumberFormat="1" applyFont="1" applyFill="1" applyBorder="1" applyAlignment="1" applyProtection="1">
      <alignment vertical="center" shrinkToFit="1"/>
      <protection locked="0"/>
    </xf>
    <xf numFmtId="179" fontId="25" fillId="0" borderId="73" xfId="10" applyNumberFormat="1" applyFont="1" applyFill="1" applyBorder="1" applyAlignment="1" applyProtection="1">
      <alignment vertical="center" shrinkToFit="1"/>
      <protection locked="0"/>
    </xf>
    <xf numFmtId="38" fontId="25" fillId="0" borderId="74" xfId="10" applyFont="1" applyFill="1" applyBorder="1" applyAlignment="1" applyProtection="1">
      <alignment vertical="center" shrinkToFit="1"/>
      <protection locked="0"/>
    </xf>
    <xf numFmtId="38" fontId="25" fillId="0" borderId="75" xfId="10" applyFont="1" applyFill="1" applyBorder="1" applyAlignment="1" applyProtection="1">
      <alignment vertical="center" shrinkToFit="1"/>
      <protection locked="0"/>
    </xf>
    <xf numFmtId="38" fontId="25" fillId="0" borderId="87" xfId="10" applyFont="1" applyFill="1" applyBorder="1" applyAlignment="1" applyProtection="1">
      <alignment vertical="center" shrinkToFit="1"/>
      <protection locked="0"/>
    </xf>
    <xf numFmtId="38" fontId="25" fillId="0" borderId="83" xfId="10" applyFont="1" applyFill="1" applyBorder="1" applyAlignment="1" applyProtection="1">
      <alignment vertical="center" shrinkToFit="1"/>
      <protection hidden="1"/>
    </xf>
    <xf numFmtId="38" fontId="25" fillId="0" borderId="75" xfId="10" applyFont="1" applyFill="1" applyBorder="1" applyAlignment="1" applyProtection="1">
      <alignment vertical="center" shrinkToFit="1"/>
      <protection hidden="1"/>
    </xf>
    <xf numFmtId="38" fontId="25" fillId="0" borderId="84" xfId="10" applyFont="1" applyFill="1" applyBorder="1" applyAlignment="1" applyProtection="1">
      <alignment vertical="center" shrinkToFit="1"/>
      <protection hidden="1"/>
    </xf>
    <xf numFmtId="179" fontId="25" fillId="0" borderId="21" xfId="10" applyNumberFormat="1" applyFont="1" applyBorder="1" applyAlignment="1" applyProtection="1">
      <alignment vertical="center" shrinkToFit="1"/>
      <protection hidden="1"/>
    </xf>
    <xf numFmtId="179" fontId="25" fillId="0" borderId="7" xfId="10" applyNumberFormat="1" applyFont="1" applyBorder="1" applyAlignment="1" applyProtection="1">
      <alignment vertical="center" shrinkToFit="1"/>
      <protection hidden="1"/>
    </xf>
    <xf numFmtId="179" fontId="25" fillId="0" borderId="22" xfId="10" applyNumberFormat="1" applyFont="1" applyBorder="1" applyAlignment="1" applyProtection="1">
      <alignment vertical="center" shrinkToFit="1"/>
      <protection hidden="1"/>
    </xf>
    <xf numFmtId="178" fontId="25" fillId="0" borderId="21" xfId="10" applyNumberFormat="1" applyFont="1" applyBorder="1" applyAlignment="1" applyProtection="1">
      <alignment vertical="center" shrinkToFit="1"/>
      <protection hidden="1"/>
    </xf>
    <xf numFmtId="178" fontId="25" fillId="0" borderId="7" xfId="10" applyNumberFormat="1" applyFont="1" applyBorder="1" applyAlignment="1" applyProtection="1">
      <alignment vertical="center" shrinkToFit="1"/>
      <protection hidden="1"/>
    </xf>
    <xf numFmtId="178" fontId="25" fillId="0" borderId="22" xfId="10" applyNumberFormat="1" applyFont="1" applyBorder="1" applyAlignment="1" applyProtection="1">
      <alignment vertical="center" shrinkToFit="1"/>
      <protection hidden="1"/>
    </xf>
    <xf numFmtId="0" fontId="26" fillId="0" borderId="128" xfId="0" applyFont="1" applyBorder="1" applyAlignment="1" applyProtection="1">
      <alignment horizontal="center" vertical="center"/>
      <protection hidden="1"/>
    </xf>
    <xf numFmtId="49" fontId="20" fillId="0" borderId="83" xfId="0" applyNumberFormat="1" applyFont="1" applyBorder="1" applyAlignment="1" applyProtection="1">
      <alignment horizontal="center" vertical="center" shrinkToFit="1"/>
      <protection locked="0"/>
    </xf>
    <xf numFmtId="179" fontId="25" fillId="2" borderId="74" xfId="10" applyNumberFormat="1" applyFont="1" applyFill="1" applyBorder="1" applyAlignment="1" applyProtection="1">
      <alignment vertical="center" shrinkToFit="1"/>
      <protection locked="0"/>
    </xf>
    <xf numFmtId="179" fontId="25" fillId="2" borderId="75" xfId="10" applyNumberFormat="1" applyFont="1" applyFill="1" applyBorder="1" applyAlignment="1" applyProtection="1">
      <alignment vertical="center" shrinkToFit="1"/>
      <protection locked="0"/>
    </xf>
    <xf numFmtId="179" fontId="25" fillId="2" borderId="73" xfId="10" applyNumberFormat="1" applyFont="1" applyFill="1" applyBorder="1" applyAlignment="1" applyProtection="1">
      <alignment vertical="center" shrinkToFit="1"/>
      <protection locked="0"/>
    </xf>
    <xf numFmtId="0" fontId="12" fillId="4" borderId="36" xfId="0" applyFont="1" applyFill="1" applyBorder="1" applyAlignment="1" applyProtection="1">
      <alignment horizontal="right" vertical="center"/>
      <protection hidden="1"/>
    </xf>
    <xf numFmtId="0" fontId="41" fillId="0" borderId="0" xfId="0" applyFont="1" applyAlignment="1" applyProtection="1">
      <alignment horizontal="left" vertical="center"/>
      <protection hidden="1"/>
    </xf>
    <xf numFmtId="0" fontId="21" fillId="3" borderId="32" xfId="0" applyFont="1" applyFill="1" applyBorder="1" applyAlignment="1" applyProtection="1">
      <alignment vertical="center" wrapText="1"/>
      <protection hidden="1"/>
    </xf>
    <xf numFmtId="0" fontId="21" fillId="3" borderId="17" xfId="0" applyFont="1" applyFill="1" applyBorder="1" applyAlignment="1" applyProtection="1">
      <alignment vertical="center" wrapText="1"/>
      <protection hidden="1"/>
    </xf>
    <xf numFmtId="0" fontId="21" fillId="3" borderId="33" xfId="0" applyFont="1" applyFill="1" applyBorder="1" applyAlignment="1" applyProtection="1">
      <alignment vertical="center" wrapText="1"/>
      <protection hidden="1"/>
    </xf>
    <xf numFmtId="38" fontId="35" fillId="2" borderId="31" xfId="6" applyFont="1" applyFill="1" applyBorder="1" applyAlignment="1" applyProtection="1">
      <alignment horizontal="right" vertical="center"/>
      <protection hidden="1"/>
    </xf>
    <xf numFmtId="38" fontId="35" fillId="2" borderId="17" xfId="6" applyFont="1" applyFill="1" applyBorder="1" applyAlignment="1" applyProtection="1">
      <alignment horizontal="right" vertical="center"/>
      <protection hidden="1"/>
    </xf>
    <xf numFmtId="0" fontId="9" fillId="0" borderId="1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21" fillId="4" borderId="32" xfId="0" applyFont="1" applyFill="1" applyBorder="1" applyAlignment="1" applyProtection="1">
      <alignment vertical="center" wrapText="1"/>
      <protection hidden="1"/>
    </xf>
    <xf numFmtId="0" fontId="21" fillId="4" borderId="17" xfId="0" applyFont="1" applyFill="1" applyBorder="1" applyAlignment="1" applyProtection="1">
      <alignment vertical="center" wrapText="1"/>
      <protection hidden="1"/>
    </xf>
    <xf numFmtId="0" fontId="21" fillId="4" borderId="33" xfId="0" applyFont="1" applyFill="1" applyBorder="1" applyAlignment="1" applyProtection="1">
      <alignment vertical="center" wrapText="1"/>
      <protection hidden="1"/>
    </xf>
    <xf numFmtId="38" fontId="48" fillId="2" borderId="31" xfId="6" applyFont="1" applyFill="1" applyBorder="1" applyAlignment="1" applyProtection="1">
      <alignment horizontal="right" vertical="center"/>
      <protection locked="0"/>
    </xf>
    <xf numFmtId="38" fontId="48" fillId="2" borderId="17" xfId="6" applyFont="1" applyFill="1" applyBorder="1" applyAlignment="1" applyProtection="1">
      <alignment horizontal="right" vertical="center"/>
      <protection locked="0"/>
    </xf>
    <xf numFmtId="0" fontId="49" fillId="0" borderId="148" xfId="0" applyFont="1" applyBorder="1" applyAlignment="1" applyProtection="1">
      <alignment horizontal="center" vertical="top" wrapText="1"/>
      <protection locked="0"/>
    </xf>
    <xf numFmtId="0" fontId="49" fillId="0" borderId="52" xfId="0" applyFont="1" applyBorder="1" applyAlignment="1" applyProtection="1">
      <alignment horizontal="center" vertical="top" wrapText="1"/>
      <protection locked="0"/>
    </xf>
    <xf numFmtId="0" fontId="49" fillId="0" borderId="53" xfId="0" applyFont="1" applyBorder="1" applyAlignment="1" applyProtection="1">
      <alignment horizontal="center" vertical="top" wrapText="1"/>
      <protection locked="0"/>
    </xf>
    <xf numFmtId="0" fontId="16" fillId="0" borderId="148"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38" fontId="19" fillId="0" borderId="21" xfId="6" applyFont="1" applyBorder="1" applyAlignment="1" applyProtection="1">
      <alignment vertical="center" shrinkToFit="1"/>
      <protection locked="0" hidden="1"/>
    </xf>
    <xf numFmtId="38" fontId="19" fillId="0" borderId="7" xfId="6" applyFont="1" applyBorder="1" applyAlignment="1" applyProtection="1">
      <alignment vertical="center" shrinkToFit="1"/>
      <protection locked="0"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4" fillId="6" borderId="36" xfId="0" applyFont="1" applyFill="1" applyBorder="1" applyAlignment="1" applyProtection="1">
      <alignment horizontal="center" vertical="center" wrapText="1"/>
      <protection hidden="1"/>
    </xf>
    <xf numFmtId="0" fontId="14" fillId="6" borderId="23" xfId="0" applyFont="1" applyFill="1" applyBorder="1" applyAlignment="1" applyProtection="1">
      <alignment horizontal="center" vertical="center" wrapText="1"/>
      <protection hidden="1"/>
    </xf>
    <xf numFmtId="0" fontId="14" fillId="6" borderId="24" xfId="0" applyFont="1" applyFill="1" applyBorder="1" applyAlignment="1" applyProtection="1">
      <alignment horizontal="center" vertical="center" wrapText="1"/>
      <protection hidden="1"/>
    </xf>
    <xf numFmtId="0" fontId="49" fillId="0" borderId="20" xfId="0" applyFont="1" applyBorder="1" applyAlignment="1" applyProtection="1">
      <alignment horizontal="right" vertical="center" wrapText="1"/>
      <protection locked="0"/>
    </xf>
    <xf numFmtId="0" fontId="14" fillId="2" borderId="20"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9" fillId="0" borderId="8" xfId="0" applyFont="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38" fontId="19" fillId="0" borderId="43" xfId="6" applyFont="1" applyBorder="1" applyAlignment="1" applyProtection="1">
      <alignment vertical="center" shrinkToFit="1"/>
      <protection locked="0" hidden="1"/>
    </xf>
    <xf numFmtId="38" fontId="19" fillId="0" borderId="5" xfId="6" applyFont="1" applyBorder="1" applyAlignment="1" applyProtection="1">
      <alignment vertical="center" shrinkToFit="1"/>
      <protection locked="0"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5" fillId="0" borderId="1" xfId="0" applyFont="1" applyFill="1" applyBorder="1" applyAlignment="1" applyProtection="1">
      <alignment horizontal="center" vertical="center"/>
      <protection hidden="1"/>
    </xf>
    <xf numFmtId="0" fontId="95" fillId="0" borderId="7" xfId="0" applyFont="1" applyFill="1" applyBorder="1" applyAlignment="1" applyProtection="1">
      <alignment horizontal="center" vertical="center"/>
      <protection hidden="1"/>
    </xf>
    <xf numFmtId="0" fontId="95" fillId="0" borderId="2" xfId="0" applyFont="1" applyFill="1" applyBorder="1" applyAlignment="1" applyProtection="1">
      <alignment horizontal="center" vertical="center"/>
      <protection hidden="1"/>
    </xf>
    <xf numFmtId="0" fontId="14" fillId="2" borderId="0" xfId="0" applyFont="1" applyFill="1" applyAlignment="1" applyProtection="1">
      <alignment horizontal="left" vertical="center" indent="2"/>
      <protection hidden="1"/>
    </xf>
    <xf numFmtId="0" fontId="77" fillId="0" borderId="3" xfId="0" applyFont="1" applyBorder="1" applyAlignment="1" applyProtection="1">
      <alignment horizontal="center" vertical="center"/>
      <protection locked="0"/>
    </xf>
    <xf numFmtId="182" fontId="77" fillId="0" borderId="3" xfId="0" applyNumberFormat="1" applyFont="1" applyBorder="1" applyAlignment="1" applyProtection="1">
      <alignment horizontal="center" vertical="center"/>
      <protection locked="0"/>
    </xf>
    <xf numFmtId="38" fontId="19" fillId="0" borderId="29" xfId="6" applyFont="1" applyBorder="1" applyAlignment="1" applyProtection="1">
      <alignment vertical="center" shrinkToFit="1"/>
      <protection hidden="1"/>
    </xf>
    <xf numFmtId="38" fontId="19" fillId="0" borderId="3" xfId="6"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14" fillId="4" borderId="1" xfId="0" applyFont="1" applyFill="1" applyBorder="1" applyAlignment="1" applyProtection="1">
      <alignment horizontal="center" vertical="center" textRotation="255"/>
      <protection hidden="1"/>
    </xf>
    <xf numFmtId="0" fontId="14" fillId="4" borderId="2" xfId="0" applyFont="1" applyFill="1" applyBorder="1" applyAlignment="1" applyProtection="1">
      <alignment horizontal="center" vertical="center" textRotation="255"/>
      <protection hidden="1"/>
    </xf>
    <xf numFmtId="0" fontId="14" fillId="3" borderId="1" xfId="0" applyFont="1" applyFill="1" applyBorder="1" applyAlignment="1" applyProtection="1">
      <alignment vertical="center" wrapText="1"/>
      <protection hidden="1"/>
    </xf>
    <xf numFmtId="0" fontId="14" fillId="3" borderId="7" xfId="0" applyFont="1" applyFill="1" applyBorder="1" applyAlignment="1" applyProtection="1">
      <alignment vertical="center" wrapText="1"/>
      <protection hidden="1"/>
    </xf>
    <xf numFmtId="0" fontId="14" fillId="3" borderId="2" xfId="0" applyFont="1" applyFill="1" applyBorder="1" applyAlignment="1" applyProtection="1">
      <alignment vertical="center" wrapText="1"/>
      <protection hidden="1"/>
    </xf>
    <xf numFmtId="38" fontId="19" fillId="0" borderId="21" xfId="6" applyFont="1" applyBorder="1" applyAlignment="1" applyProtection="1">
      <alignment vertical="center" shrinkToFit="1"/>
      <protection hidden="1"/>
    </xf>
    <xf numFmtId="38" fontId="19" fillId="0" borderId="7" xfId="6" applyFont="1" applyBorder="1" applyAlignment="1" applyProtection="1">
      <alignment vertical="center" shrinkToFit="1"/>
      <protection hidden="1"/>
    </xf>
    <xf numFmtId="0" fontId="14" fillId="4" borderId="1" xfId="0" applyFont="1" applyFill="1" applyBorder="1" applyProtection="1">
      <alignment vertical="center"/>
      <protection hidden="1"/>
    </xf>
    <xf numFmtId="0" fontId="14" fillId="4" borderId="7" xfId="0" applyFont="1" applyFill="1" applyBorder="1" applyProtection="1">
      <alignment vertical="center"/>
      <protection hidden="1"/>
    </xf>
    <xf numFmtId="0" fontId="14" fillId="4" borderId="2" xfId="0" applyFont="1" applyFill="1" applyBorder="1" applyProtection="1">
      <alignment vertical="center"/>
      <protection hidden="1"/>
    </xf>
    <xf numFmtId="38" fontId="19" fillId="0" borderId="21" xfId="6" applyFont="1" applyBorder="1" applyAlignment="1" applyProtection="1">
      <alignment vertical="center" shrinkToFit="1"/>
      <protection locked="0"/>
    </xf>
    <xf numFmtId="38" fontId="19" fillId="0" borderId="7" xfId="6" applyFont="1" applyBorder="1" applyAlignment="1" applyProtection="1">
      <alignment vertical="center" shrinkToFit="1"/>
      <protection locked="0"/>
    </xf>
    <xf numFmtId="0" fontId="96" fillId="0" borderId="3" xfId="0" applyFont="1" applyBorder="1" applyAlignment="1" applyProtection="1">
      <alignment horizontal="left" wrapText="1"/>
      <protection hidden="1"/>
    </xf>
    <xf numFmtId="0" fontId="14" fillId="3" borderId="1" xfId="0" applyFont="1" applyFill="1" applyBorder="1" applyAlignment="1" applyProtection="1">
      <alignment horizontal="left" vertical="center" wrapText="1" indent="6"/>
      <protection hidden="1"/>
    </xf>
    <xf numFmtId="0" fontId="14" fillId="3" borderId="7" xfId="0" applyFont="1" applyFill="1" applyBorder="1" applyAlignment="1" applyProtection="1">
      <alignment horizontal="left" vertical="center" wrapText="1" indent="6"/>
      <protection hidden="1"/>
    </xf>
    <xf numFmtId="0" fontId="14" fillId="3" borderId="2" xfId="0" applyFont="1" applyFill="1" applyBorder="1" applyAlignment="1" applyProtection="1">
      <alignment horizontal="left" vertical="center" wrapText="1" indent="6"/>
      <protection hidden="1"/>
    </xf>
    <xf numFmtId="0" fontId="14" fillId="0" borderId="40" xfId="0" applyFont="1" applyBorder="1" applyAlignment="1" applyProtection="1">
      <alignment horizontal="center" vertical="center" textRotation="255"/>
      <protection hidden="1"/>
    </xf>
    <xf numFmtId="0" fontId="14" fillId="0" borderId="41" xfId="0" applyFont="1" applyBorder="1" applyAlignment="1" applyProtection="1">
      <alignment horizontal="center" vertical="center" textRotation="255"/>
      <protection hidden="1"/>
    </xf>
    <xf numFmtId="0" fontId="14" fillId="0" borderId="11" xfId="0" applyFont="1" applyBorder="1" applyAlignment="1" applyProtection="1">
      <alignment horizontal="center" vertical="center" textRotation="255"/>
      <protection hidden="1"/>
    </xf>
    <xf numFmtId="0" fontId="14" fillId="0" borderId="10" xfId="0" applyFont="1" applyBorder="1" applyAlignment="1" applyProtection="1">
      <alignment horizontal="center" vertical="center" textRotation="255"/>
      <protection hidden="1"/>
    </xf>
    <xf numFmtId="0" fontId="14" fillId="0" borderId="9" xfId="0" applyFont="1" applyBorder="1" applyAlignment="1" applyProtection="1">
      <alignment horizontal="center" vertical="center" textRotation="255"/>
      <protection hidden="1"/>
    </xf>
    <xf numFmtId="0" fontId="14" fillId="0" borderId="4" xfId="0" applyFont="1" applyBorder="1" applyAlignment="1" applyProtection="1">
      <alignment horizontal="center" vertical="center" textRotation="255"/>
      <protection hidden="1"/>
    </xf>
    <xf numFmtId="0" fontId="14" fillId="3" borderId="40" xfId="0" applyFont="1" applyFill="1" applyBorder="1" applyAlignment="1" applyProtection="1">
      <alignment horizontal="center" vertical="center" textRotation="255"/>
      <protection hidden="1"/>
    </xf>
    <xf numFmtId="0" fontId="14" fillId="3" borderId="41" xfId="0" applyFont="1" applyFill="1" applyBorder="1" applyAlignment="1" applyProtection="1">
      <alignment horizontal="center" vertical="center" textRotation="255"/>
      <protection hidden="1"/>
    </xf>
    <xf numFmtId="0" fontId="14" fillId="3" borderId="11" xfId="0" applyFont="1" applyFill="1" applyBorder="1" applyAlignment="1" applyProtection="1">
      <alignment horizontal="center" vertical="center" textRotation="255"/>
      <protection hidden="1"/>
    </xf>
    <xf numFmtId="0" fontId="14" fillId="3" borderId="10" xfId="0" applyFont="1" applyFill="1" applyBorder="1" applyAlignment="1" applyProtection="1">
      <alignment horizontal="center" vertical="center" textRotation="255"/>
      <protection hidden="1"/>
    </xf>
    <xf numFmtId="0" fontId="14" fillId="3" borderId="9" xfId="0" applyFont="1" applyFill="1" applyBorder="1" applyAlignment="1" applyProtection="1">
      <alignment horizontal="center" vertical="center" textRotation="255"/>
      <protection hidden="1"/>
    </xf>
    <xf numFmtId="0" fontId="14" fillId="3" borderId="4" xfId="0" applyFont="1" applyFill="1" applyBorder="1" applyAlignment="1" applyProtection="1">
      <alignment horizontal="center" vertical="center" textRotation="255"/>
      <protection hidden="1"/>
    </xf>
    <xf numFmtId="0" fontId="14" fillId="0" borderId="25" xfId="0" applyFont="1" applyBorder="1" applyAlignment="1" applyProtection="1">
      <alignment horizontal="left" vertical="center" indent="2"/>
      <protection hidden="1"/>
    </xf>
    <xf numFmtId="0" fontId="14" fillId="0" borderId="28" xfId="0" applyFont="1" applyBorder="1" applyAlignment="1" applyProtection="1">
      <alignment horizontal="left" vertical="center" indent="2"/>
      <protection hidden="1"/>
    </xf>
    <xf numFmtId="0" fontId="14" fillId="0" borderId="34" xfId="0" applyFont="1" applyBorder="1" applyAlignment="1" applyProtection="1">
      <alignment horizontal="left" vertical="center" indent="2"/>
      <protection hidden="1"/>
    </xf>
    <xf numFmtId="0" fontId="9" fillId="0" borderId="25"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19" fillId="0" borderId="27" xfId="6" applyFont="1" applyBorder="1" applyAlignment="1" applyProtection="1">
      <alignment vertical="center" shrinkToFit="1"/>
      <protection locked="0" hidden="1"/>
    </xf>
    <xf numFmtId="38" fontId="19" fillId="0" borderId="28" xfId="6" applyFont="1" applyBorder="1" applyAlignment="1" applyProtection="1">
      <alignment vertical="center" shrinkToFit="1"/>
      <protection locked="0" hidden="1"/>
    </xf>
    <xf numFmtId="0" fontId="9" fillId="0" borderId="28"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14" fillId="3" borderId="9" xfId="0" applyFont="1" applyFill="1" applyBorder="1" applyAlignment="1" applyProtection="1">
      <alignment horizontal="left" vertical="center" indent="3"/>
      <protection hidden="1"/>
    </xf>
    <xf numFmtId="0" fontId="14" fillId="3" borderId="3" xfId="0" applyFont="1" applyFill="1" applyBorder="1" applyAlignment="1" applyProtection="1">
      <alignment horizontal="left" vertical="center" indent="3"/>
      <protection hidden="1"/>
    </xf>
    <xf numFmtId="0" fontId="14" fillId="3" borderId="4" xfId="0" applyFont="1" applyFill="1" applyBorder="1" applyAlignment="1" applyProtection="1">
      <alignment horizontal="left" vertical="center" indent="3"/>
      <protection hidden="1"/>
    </xf>
    <xf numFmtId="0" fontId="9" fillId="0" borderId="9"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107" fillId="0" borderId="20" xfId="0" applyFont="1" applyBorder="1" applyAlignment="1" applyProtection="1">
      <alignment horizontal="center" vertical="center"/>
      <protection locked="0"/>
    </xf>
    <xf numFmtId="0" fontId="107" fillId="0" borderId="164" xfId="0" applyFont="1" applyBorder="1" applyAlignment="1" applyProtection="1">
      <alignment horizontal="center" vertical="center"/>
      <protection locked="0"/>
    </xf>
    <xf numFmtId="0" fontId="101" fillId="6" borderId="165" xfId="0" applyFont="1" applyFill="1" applyBorder="1">
      <alignment vertical="center"/>
    </xf>
    <xf numFmtId="0" fontId="101" fillId="6" borderId="166" xfId="0" applyFont="1" applyFill="1" applyBorder="1">
      <alignment vertical="center"/>
    </xf>
    <xf numFmtId="0" fontId="101" fillId="6" borderId="161" xfId="0" applyFont="1" applyFill="1" applyBorder="1">
      <alignment vertical="center"/>
    </xf>
    <xf numFmtId="0" fontId="101" fillId="6" borderId="20" xfId="0" applyFont="1" applyFill="1" applyBorder="1">
      <alignment vertical="center"/>
    </xf>
    <xf numFmtId="0" fontId="101" fillId="6" borderId="1" xfId="0" applyFont="1" applyFill="1" applyBorder="1">
      <alignment vertical="center"/>
    </xf>
    <xf numFmtId="0" fontId="103" fillId="0" borderId="111" xfId="0" applyFont="1" applyBorder="1" applyAlignment="1" applyProtection="1">
      <alignment horizontal="center" vertical="center" shrinkToFit="1"/>
      <protection locked="0"/>
    </xf>
    <xf numFmtId="0" fontId="103" fillId="0" borderId="112" xfId="0" applyFont="1" applyBorder="1" applyAlignment="1" applyProtection="1">
      <alignment horizontal="center" vertical="center" shrinkToFit="1"/>
      <protection locked="0"/>
    </xf>
    <xf numFmtId="0" fontId="103" fillId="0" borderId="174" xfId="0" applyFont="1" applyBorder="1" applyAlignment="1" applyProtection="1">
      <alignment horizontal="center" vertical="center" shrinkToFit="1"/>
      <protection locked="0"/>
    </xf>
    <xf numFmtId="0" fontId="103" fillId="0" borderId="175" xfId="0" applyFont="1" applyBorder="1" applyAlignment="1" applyProtection="1">
      <alignment horizontal="center" vertical="center" shrinkToFit="1"/>
      <protection locked="0"/>
    </xf>
    <xf numFmtId="0" fontId="103" fillId="0" borderId="115"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protection hidden="1"/>
    </xf>
    <xf numFmtId="0" fontId="94" fillId="0" borderId="20" xfId="0" applyFont="1" applyBorder="1" applyAlignment="1" applyProtection="1">
      <alignment horizontal="center" vertical="center"/>
      <protection hidden="1"/>
    </xf>
    <xf numFmtId="0" fontId="94" fillId="0" borderId="1" xfId="0" applyFont="1" applyBorder="1" applyAlignment="1" applyProtection="1">
      <alignment horizontal="center" vertical="center" shrinkToFit="1"/>
      <protection hidden="1"/>
    </xf>
    <xf numFmtId="0" fontId="94" fillId="0" borderId="7" xfId="0" applyFont="1" applyBorder="1" applyAlignment="1" applyProtection="1">
      <alignment horizontal="center" vertical="center" shrinkToFit="1"/>
      <protection hidden="1"/>
    </xf>
    <xf numFmtId="0" fontId="94" fillId="0" borderId="2" xfId="0" applyFont="1" applyBorder="1" applyAlignment="1" applyProtection="1">
      <alignment horizontal="center" vertical="center" shrinkToFit="1"/>
      <protection hidden="1"/>
    </xf>
    <xf numFmtId="0" fontId="101" fillId="6" borderId="160" xfId="0" applyFont="1" applyFill="1" applyBorder="1">
      <alignment vertical="center"/>
    </xf>
    <xf numFmtId="0" fontId="101" fillId="6" borderId="118" xfId="0" applyFont="1" applyFill="1" applyBorder="1">
      <alignment vertical="center"/>
    </xf>
    <xf numFmtId="0" fontId="101" fillId="6" borderId="69" xfId="0" applyFont="1" applyFill="1" applyBorder="1" applyAlignment="1">
      <alignment horizontal="left" vertical="center"/>
    </xf>
    <xf numFmtId="0" fontId="101" fillId="6" borderId="65" xfId="0" applyFont="1" applyFill="1" applyBorder="1" applyAlignment="1">
      <alignment horizontal="left" vertical="center"/>
    </xf>
    <xf numFmtId="0" fontId="101" fillId="6" borderId="70" xfId="0" applyFont="1" applyFill="1" applyBorder="1" applyAlignment="1">
      <alignment horizontal="left" vertical="center"/>
    </xf>
    <xf numFmtId="0" fontId="103" fillId="5" borderId="1" xfId="0" applyFont="1" applyFill="1" applyBorder="1" applyAlignment="1" applyProtection="1">
      <alignment horizontal="left" vertical="center" shrinkToFit="1"/>
      <protection locked="0"/>
    </xf>
    <xf numFmtId="0" fontId="103" fillId="5" borderId="7" xfId="0" applyFont="1" applyFill="1" applyBorder="1" applyAlignment="1" applyProtection="1">
      <alignment horizontal="left" vertical="center" shrinkToFit="1"/>
      <protection locked="0"/>
    </xf>
    <xf numFmtId="0" fontId="103" fillId="5" borderId="54" xfId="0" applyFont="1" applyFill="1" applyBorder="1" applyAlignment="1" applyProtection="1">
      <alignment horizontal="left" vertical="center" shrinkToFit="1"/>
      <protection locked="0"/>
    </xf>
    <xf numFmtId="0" fontId="101" fillId="6" borderId="1" xfId="0" applyFont="1" applyFill="1" applyBorder="1" applyAlignment="1">
      <alignment horizontal="left" vertical="center"/>
    </xf>
    <xf numFmtId="0" fontId="101" fillId="6" borderId="7" xfId="0" applyFont="1" applyFill="1" applyBorder="1" applyAlignment="1">
      <alignment horizontal="left" vertical="center"/>
    </xf>
    <xf numFmtId="0" fontId="101" fillId="6" borderId="54" xfId="0" applyFont="1" applyFill="1" applyBorder="1" applyAlignment="1">
      <alignment horizontal="left" vertical="center"/>
    </xf>
    <xf numFmtId="0" fontId="107" fillId="0" borderId="161" xfId="0" applyFont="1" applyBorder="1" applyAlignment="1" applyProtection="1">
      <alignment horizontal="center" vertical="center"/>
      <protection locked="0"/>
    </xf>
    <xf numFmtId="0" fontId="101" fillId="6" borderId="161" xfId="0" applyFont="1" applyFill="1" applyBorder="1" applyAlignment="1">
      <alignment horizontal="center" vertical="center"/>
    </xf>
    <xf numFmtId="0" fontId="101" fillId="6" borderId="20" xfId="0" applyFont="1" applyFill="1" applyBorder="1" applyAlignment="1">
      <alignment horizontal="center" vertical="center"/>
    </xf>
    <xf numFmtId="0" fontId="101" fillId="0" borderId="170" xfId="0" applyNumberFormat="1" applyFont="1" applyBorder="1" applyAlignment="1" applyProtection="1">
      <alignment horizontal="center" shrinkToFit="1"/>
      <protection hidden="1"/>
    </xf>
    <xf numFmtId="0" fontId="101" fillId="0" borderId="168" xfId="0" applyNumberFormat="1" applyFont="1" applyBorder="1" applyAlignment="1" applyProtection="1">
      <alignment horizontal="center" shrinkToFit="1"/>
      <protection hidden="1"/>
    </xf>
    <xf numFmtId="0" fontId="101" fillId="0" borderId="169" xfId="0" applyNumberFormat="1" applyFont="1" applyBorder="1" applyAlignment="1" applyProtection="1">
      <alignment horizontal="center" shrinkToFit="1"/>
      <protection hidden="1"/>
    </xf>
    <xf numFmtId="38" fontId="104" fillId="0" borderId="32" xfId="141" applyFont="1" applyFill="1" applyBorder="1" applyAlignment="1" applyProtection="1">
      <alignment horizontal="center" vertical="center" shrinkToFit="1"/>
      <protection hidden="1"/>
    </xf>
    <xf numFmtId="38" fontId="104" fillId="0" borderId="17" xfId="141" applyFont="1" applyFill="1" applyBorder="1" applyAlignment="1" applyProtection="1">
      <alignment horizontal="center" vertical="center" shrinkToFit="1"/>
      <protection hidden="1"/>
    </xf>
    <xf numFmtId="38" fontId="104" fillId="0" borderId="30" xfId="141" applyFont="1" applyFill="1" applyBorder="1" applyAlignment="1" applyProtection="1">
      <alignment horizontal="center" vertical="center" shrinkToFit="1"/>
      <protection hidden="1"/>
    </xf>
    <xf numFmtId="0" fontId="108" fillId="0" borderId="17" xfId="0" applyNumberFormat="1" applyFont="1" applyBorder="1" applyAlignment="1" applyProtection="1">
      <alignment horizontal="center" vertical="center"/>
      <protection hidden="1"/>
    </xf>
    <xf numFmtId="0" fontId="101" fillId="6" borderId="157" xfId="0" applyFont="1" applyFill="1" applyBorder="1" applyAlignment="1" applyProtection="1">
      <alignment horizontal="center" vertical="distributed"/>
      <protection hidden="1"/>
    </xf>
    <xf numFmtId="0" fontId="101" fillId="6" borderId="156" xfId="0" applyFont="1" applyFill="1" applyBorder="1" applyAlignment="1" applyProtection="1">
      <alignment horizontal="center" vertical="distributed"/>
      <protection hidden="1"/>
    </xf>
    <xf numFmtId="0" fontId="100" fillId="2" borderId="137" xfId="0" applyNumberFormat="1" applyFont="1" applyFill="1" applyBorder="1" applyAlignment="1" applyProtection="1">
      <alignment horizontal="center" vertical="center" shrinkToFit="1"/>
      <protection hidden="1"/>
    </xf>
    <xf numFmtId="0" fontId="100" fillId="2" borderId="78" xfId="0" applyNumberFormat="1" applyFont="1" applyFill="1" applyBorder="1" applyAlignment="1" applyProtection="1">
      <alignment horizontal="center" vertical="center" shrinkToFit="1"/>
      <protection hidden="1"/>
    </xf>
    <xf numFmtId="0" fontId="100" fillId="2" borderId="79" xfId="0" applyNumberFormat="1" applyFont="1" applyFill="1" applyBorder="1" applyAlignment="1" applyProtection="1">
      <alignment horizontal="center" vertical="center" shrinkToFit="1"/>
      <protection hidden="1"/>
    </xf>
    <xf numFmtId="0" fontId="100" fillId="2" borderId="158" xfId="0" applyNumberFormat="1" applyFont="1" applyFill="1" applyBorder="1" applyAlignment="1" applyProtection="1">
      <alignment horizontal="center" vertical="center" shrinkToFit="1"/>
      <protection hidden="1"/>
    </xf>
    <xf numFmtId="0" fontId="100" fillId="2" borderId="18" xfId="0" applyNumberFormat="1" applyFont="1" applyFill="1" applyBorder="1" applyAlignment="1" applyProtection="1">
      <alignment horizontal="center" vertical="center" shrinkToFit="1"/>
      <protection hidden="1"/>
    </xf>
    <xf numFmtId="0" fontId="100" fillId="2" borderId="159" xfId="0" applyNumberFormat="1" applyFont="1" applyFill="1" applyBorder="1" applyAlignment="1" applyProtection="1">
      <alignment horizontal="center" vertical="center" shrinkToFit="1"/>
      <protection hidden="1"/>
    </xf>
    <xf numFmtId="0" fontId="101" fillId="0" borderId="171" xfId="0" applyNumberFormat="1" applyFont="1" applyBorder="1" applyAlignment="1" applyProtection="1">
      <alignment horizontal="center" shrinkToFit="1"/>
      <protection hidden="1"/>
    </xf>
    <xf numFmtId="0" fontId="30" fillId="6" borderId="95" xfId="0" applyFont="1" applyFill="1" applyBorder="1" applyAlignment="1" applyProtection="1">
      <alignment horizontal="center" vertical="center" wrapText="1" shrinkToFit="1"/>
      <protection hidden="1"/>
    </xf>
    <xf numFmtId="0" fontId="30" fillId="6" borderId="19" xfId="0" applyFont="1" applyFill="1" applyBorder="1" applyAlignment="1" applyProtection="1">
      <alignment horizontal="center" vertical="center" wrapText="1" shrinkToFit="1"/>
      <protection hidden="1"/>
    </xf>
    <xf numFmtId="0" fontId="30" fillId="6" borderId="162" xfId="0" applyFont="1" applyFill="1" applyBorder="1" applyAlignment="1" applyProtection="1">
      <alignment horizontal="center" vertical="center" wrapText="1" shrinkToFit="1"/>
      <protection hidden="1"/>
    </xf>
    <xf numFmtId="49" fontId="30" fillId="0" borderId="117" xfId="0" applyNumberFormat="1" applyFont="1" applyBorder="1" applyAlignment="1" applyProtection="1">
      <alignment horizontal="center" shrinkToFit="1"/>
      <protection hidden="1"/>
    </xf>
    <xf numFmtId="49" fontId="30" fillId="0" borderId="19" xfId="0" applyNumberFormat="1" applyFont="1" applyBorder="1" applyAlignment="1" applyProtection="1">
      <alignment horizontal="center" shrinkToFit="1"/>
      <protection hidden="1"/>
    </xf>
    <xf numFmtId="49" fontId="30" fillId="0" borderId="92" xfId="0" applyNumberFormat="1" applyFont="1" applyBorder="1" applyAlignment="1" applyProtection="1">
      <alignment horizontal="center" shrinkToFit="1"/>
      <protection hidden="1"/>
    </xf>
    <xf numFmtId="0" fontId="101" fillId="2" borderId="83" xfId="0" applyNumberFormat="1" applyFont="1" applyFill="1" applyBorder="1" applyAlignment="1" applyProtection="1">
      <alignment horizontal="center" shrinkToFit="1"/>
      <protection hidden="1"/>
    </xf>
    <xf numFmtId="0" fontId="101" fillId="2" borderId="75" xfId="0" applyNumberFormat="1" applyFont="1" applyFill="1" applyBorder="1" applyAlignment="1" applyProtection="1">
      <alignment horizontal="center" shrinkToFit="1"/>
      <protection hidden="1"/>
    </xf>
    <xf numFmtId="0" fontId="101" fillId="2" borderId="73" xfId="0" applyNumberFormat="1" applyFont="1" applyFill="1" applyBorder="1" applyAlignment="1" applyProtection="1">
      <alignment horizontal="center" shrinkToFit="1"/>
      <protection hidden="1"/>
    </xf>
    <xf numFmtId="0" fontId="101" fillId="2" borderId="74" xfId="0" applyNumberFormat="1" applyFont="1" applyFill="1" applyBorder="1" applyAlignment="1" applyProtection="1">
      <alignment horizontal="center" shrinkToFit="1"/>
      <protection hidden="1"/>
    </xf>
    <xf numFmtId="0" fontId="101" fillId="6" borderId="95" xfId="0" applyFont="1" applyFill="1" applyBorder="1" applyAlignment="1" applyProtection="1">
      <alignment horizontal="center" vertical="center" wrapText="1" shrinkToFit="1"/>
      <protection hidden="1"/>
    </xf>
    <xf numFmtId="0" fontId="101" fillId="6" borderId="19" xfId="0" applyFont="1" applyFill="1" applyBorder="1" applyAlignment="1" applyProtection="1">
      <alignment horizontal="center" vertical="center" wrapText="1" shrinkToFit="1"/>
      <protection hidden="1"/>
    </xf>
    <xf numFmtId="0" fontId="101" fillId="6" borderId="162" xfId="0" applyFont="1" applyFill="1" applyBorder="1" applyAlignment="1" applyProtection="1">
      <alignment horizontal="center" vertical="center" wrapText="1" shrinkToFit="1"/>
      <protection hidden="1"/>
    </xf>
    <xf numFmtId="0" fontId="101" fillId="0" borderId="139" xfId="0" applyNumberFormat="1" applyFont="1" applyBorder="1" applyAlignment="1" applyProtection="1">
      <alignment horizontal="center" vertical="center" shrinkToFit="1"/>
      <protection hidden="1"/>
    </xf>
    <xf numFmtId="0" fontId="101" fillId="0" borderId="140" xfId="0" applyNumberFormat="1" applyFont="1" applyBorder="1" applyAlignment="1" applyProtection="1">
      <alignment horizontal="center" vertical="center" shrinkToFit="1"/>
      <protection hidden="1"/>
    </xf>
    <xf numFmtId="0" fontId="100" fillId="0" borderId="105" xfId="0" applyNumberFormat="1" applyFont="1" applyBorder="1" applyAlignment="1" applyProtection="1">
      <alignment horizontal="center" vertical="center" shrinkToFit="1"/>
      <protection hidden="1"/>
    </xf>
    <xf numFmtId="0" fontId="101" fillId="0" borderId="105" xfId="0" applyNumberFormat="1" applyFont="1" applyBorder="1" applyAlignment="1" applyProtection="1">
      <alignment horizontal="center" vertical="center" shrinkToFit="1"/>
      <protection hidden="1"/>
    </xf>
    <xf numFmtId="0" fontId="101" fillId="0" borderId="167" xfId="0" applyNumberFormat="1" applyFont="1" applyBorder="1" applyAlignment="1" applyProtection="1">
      <alignment horizontal="center" shrinkToFit="1"/>
      <protection hidden="1"/>
    </xf>
    <xf numFmtId="0" fontId="101" fillId="6" borderId="160" xfId="0" applyFont="1" applyFill="1" applyBorder="1" applyAlignment="1" applyProtection="1">
      <alignment horizontal="center" vertical="center" wrapText="1" shrinkToFit="1"/>
      <protection hidden="1"/>
    </xf>
    <xf numFmtId="0" fontId="101" fillId="6" borderId="118" xfId="0" applyFont="1" applyFill="1" applyBorder="1" applyAlignment="1" applyProtection="1">
      <alignment horizontal="center" vertical="center" wrapText="1" shrinkToFit="1"/>
      <protection hidden="1"/>
    </xf>
    <xf numFmtId="0" fontId="101" fillId="0" borderId="118" xfId="0" applyNumberFormat="1" applyFont="1" applyBorder="1" applyAlignment="1" applyProtection="1">
      <alignment horizontal="center" vertical="center" shrinkToFit="1"/>
      <protection locked="0"/>
    </xf>
    <xf numFmtId="0" fontId="101" fillId="0" borderId="119" xfId="0" applyNumberFormat="1" applyFont="1" applyBorder="1" applyAlignment="1" applyProtection="1">
      <alignment horizontal="center" vertical="center" shrinkToFit="1"/>
      <protection locked="0"/>
    </xf>
    <xf numFmtId="0" fontId="101" fillId="0" borderId="0" xfId="0" applyFont="1" applyFill="1" applyBorder="1" applyAlignment="1" applyProtection="1">
      <alignment horizontal="center" vertical="center" shrinkToFit="1"/>
      <protection hidden="1"/>
    </xf>
    <xf numFmtId="49" fontId="101" fillId="0" borderId="0" xfId="0" applyNumberFormat="1" applyFont="1" applyBorder="1" applyAlignment="1" applyProtection="1">
      <alignment horizontal="center" vertical="center" shrinkToFit="1"/>
      <protection locked="0"/>
    </xf>
    <xf numFmtId="0" fontId="101" fillId="6" borderId="51" xfId="0" applyFont="1" applyFill="1" applyBorder="1" applyAlignment="1" applyProtection="1">
      <alignment horizontal="center" vertical="center" wrapText="1" shrinkToFit="1"/>
      <protection hidden="1"/>
    </xf>
    <xf numFmtId="0" fontId="101" fillId="6" borderId="52" xfId="0" applyFont="1" applyFill="1" applyBorder="1" applyAlignment="1" applyProtection="1">
      <alignment horizontal="center" vertical="center" wrapText="1" shrinkToFit="1"/>
      <protection hidden="1"/>
    </xf>
    <xf numFmtId="0" fontId="101" fillId="0" borderId="11" xfId="0" applyNumberFormat="1" applyFont="1" applyBorder="1" applyAlignment="1" applyProtection="1">
      <alignment horizontal="center" vertical="center" shrinkToFit="1"/>
      <protection locked="0"/>
    </xf>
    <xf numFmtId="0" fontId="101" fillId="0" borderId="0" xfId="0" applyNumberFormat="1" applyFont="1" applyBorder="1" applyAlignment="1" applyProtection="1">
      <alignment horizontal="center" vertical="center" shrinkToFit="1"/>
      <protection locked="0"/>
    </xf>
    <xf numFmtId="0" fontId="101" fillId="0" borderId="56" xfId="0" applyNumberFormat="1" applyFont="1" applyBorder="1" applyAlignment="1" applyProtection="1">
      <alignment horizontal="center" vertical="center" shrinkToFit="1"/>
      <protection locked="0"/>
    </xf>
    <xf numFmtId="0" fontId="29" fillId="2" borderId="0" xfId="0" applyFont="1" applyFill="1" applyAlignment="1" applyProtection="1">
      <alignment horizontal="center" vertical="center"/>
      <protection hidden="1"/>
    </xf>
    <xf numFmtId="0" fontId="101" fillId="0" borderId="5" xfId="0" applyFont="1" applyBorder="1" applyAlignment="1" applyProtection="1">
      <alignment horizontal="center" vertical="center"/>
      <protection hidden="1"/>
    </xf>
    <xf numFmtId="0" fontId="101" fillId="0" borderId="5" xfId="0" applyFont="1" applyBorder="1" applyAlignment="1" applyProtection="1">
      <alignment horizontal="center" vertical="center"/>
    </xf>
    <xf numFmtId="0" fontId="101" fillId="0" borderId="163" xfId="0" applyFont="1" applyBorder="1" applyAlignment="1" applyProtection="1">
      <alignment horizontal="center" vertical="center"/>
    </xf>
    <xf numFmtId="49" fontId="101" fillId="0" borderId="5" xfId="0" applyNumberFormat="1" applyFont="1" applyBorder="1" applyAlignment="1" applyProtection="1">
      <alignment horizontal="left" vertical="center" shrinkToFit="1"/>
      <protection locked="0"/>
    </xf>
    <xf numFmtId="0" fontId="101" fillId="6" borderId="110" xfId="6" applyNumberFormat="1" applyFont="1" applyFill="1" applyBorder="1" applyAlignment="1">
      <alignment horizontal="left" vertical="center"/>
    </xf>
    <xf numFmtId="0" fontId="101" fillId="6" borderId="7" xfId="6" applyNumberFormat="1" applyFont="1" applyFill="1" applyBorder="1" applyAlignment="1">
      <alignment horizontal="left" vertical="center"/>
    </xf>
    <xf numFmtId="0" fontId="101" fillId="6" borderId="54" xfId="6" applyNumberFormat="1" applyFont="1" applyFill="1" applyBorder="1" applyAlignment="1">
      <alignment horizontal="left" vertical="center"/>
    </xf>
    <xf numFmtId="0" fontId="101" fillId="0" borderId="110" xfId="0" applyFont="1" applyBorder="1" applyAlignment="1" applyProtection="1">
      <alignment horizontal="center" vertical="center"/>
      <protection locked="0"/>
    </xf>
    <xf numFmtId="0" fontId="101" fillId="0" borderId="7" xfId="0" applyFont="1" applyBorder="1" applyAlignment="1" applyProtection="1">
      <alignment horizontal="center" vertical="center"/>
      <protection locked="0"/>
    </xf>
    <xf numFmtId="0" fontId="101" fillId="0" borderId="7" xfId="6" applyNumberFormat="1" applyFont="1" applyFill="1" applyBorder="1" applyAlignment="1">
      <alignment horizontal="left" vertical="center"/>
    </xf>
    <xf numFmtId="0" fontId="101" fillId="0" borderId="2" xfId="6" applyNumberFormat="1" applyFont="1" applyFill="1" applyBorder="1" applyAlignment="1">
      <alignment horizontal="left" vertical="center"/>
    </xf>
    <xf numFmtId="0" fontId="101" fillId="0" borderId="1" xfId="0" applyFont="1" applyBorder="1" applyAlignment="1" applyProtection="1">
      <alignment horizontal="center" vertical="center"/>
      <protection locked="0"/>
    </xf>
    <xf numFmtId="0" fontId="101" fillId="0" borderId="5" xfId="6" applyNumberFormat="1" applyFont="1" applyFill="1" applyBorder="1" applyAlignment="1">
      <alignment horizontal="left" vertical="center"/>
    </xf>
    <xf numFmtId="0" fontId="101" fillId="0" borderId="6" xfId="6" applyNumberFormat="1" applyFont="1" applyFill="1" applyBorder="1" applyAlignment="1">
      <alignment horizontal="left" vertical="center"/>
    </xf>
    <xf numFmtId="0" fontId="101" fillId="0" borderId="8" xfId="0" applyFont="1" applyBorder="1" applyAlignment="1" applyProtection="1">
      <alignment horizontal="center" vertical="center"/>
      <protection locked="0"/>
    </xf>
    <xf numFmtId="0" fontId="101" fillId="0" borderId="5" xfId="0" applyFont="1" applyBorder="1" applyAlignment="1" applyProtection="1">
      <alignment horizontal="center" vertical="center"/>
      <protection locked="0"/>
    </xf>
    <xf numFmtId="0" fontId="87" fillId="46" borderId="0" xfId="0" applyFont="1" applyFill="1" applyAlignment="1">
      <alignment horizontal="center" vertical="center" wrapText="1"/>
    </xf>
    <xf numFmtId="0" fontId="85" fillId="42" borderId="0" xfId="0" applyFont="1" applyFill="1" applyAlignment="1" applyProtection="1">
      <alignment horizontal="left" vertical="center"/>
      <protection locked="0"/>
    </xf>
    <xf numFmtId="0" fontId="85" fillId="43" borderId="0" xfId="0" applyFont="1" applyFill="1" applyAlignment="1" applyProtection="1">
      <alignment horizontal="left" vertical="center"/>
      <protection locked="0"/>
    </xf>
    <xf numFmtId="0" fontId="85" fillId="44" borderId="0" xfId="0" applyFont="1" applyFill="1" applyAlignment="1" applyProtection="1">
      <alignment horizontal="left" vertical="center"/>
      <protection locked="0"/>
    </xf>
    <xf numFmtId="0" fontId="87" fillId="45" borderId="0" xfId="0" applyFont="1" applyFill="1" applyAlignment="1">
      <alignment horizontal="center" vertical="center" wrapText="1"/>
    </xf>
    <xf numFmtId="0" fontId="85" fillId="39" borderId="0" xfId="0" applyFont="1" applyFill="1" applyAlignment="1" applyProtection="1">
      <alignment horizontal="left" vertical="center"/>
      <protection locked="0"/>
    </xf>
    <xf numFmtId="0" fontId="85" fillId="40" borderId="0" xfId="0" applyFont="1" applyFill="1" applyAlignment="1" applyProtection="1">
      <alignment horizontal="left" vertical="center"/>
      <protection locked="0"/>
    </xf>
    <xf numFmtId="0" fontId="85" fillId="41" borderId="0" xfId="0" applyFont="1" applyFill="1" applyAlignment="1" applyProtection="1">
      <alignment horizontal="left" vertical="center"/>
      <protection locked="0"/>
    </xf>
    <xf numFmtId="0" fontId="83" fillId="0" borderId="0" xfId="0" applyFont="1" applyAlignment="1" applyProtection="1">
      <alignment horizontal="left" vertical="center" wrapText="1"/>
      <protection locked="0"/>
    </xf>
    <xf numFmtId="14" fontId="98" fillId="0" borderId="0" xfId="0" applyNumberFormat="1" applyFont="1" applyAlignment="1" applyProtection="1">
      <alignment horizontal="left" vertical="center"/>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03">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9999"/>
      <color rgb="FFFFFFCC"/>
      <color rgb="FF0000FF"/>
      <color rgb="FF8064A2"/>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10885</xdr:colOff>
      <xdr:row>23</xdr:row>
      <xdr:rowOff>8164</xdr:rowOff>
    </xdr:from>
    <xdr:to>
      <xdr:col>21</xdr:col>
      <xdr:colOff>76199</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578428" y="5929993"/>
          <a:ext cx="5551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54426</xdr:colOff>
      <xdr:row>23</xdr:row>
      <xdr:rowOff>21773</xdr:rowOff>
    </xdr:from>
    <xdr:to>
      <xdr:col>44</xdr:col>
      <xdr:colOff>97968</xdr:colOff>
      <xdr:row>23</xdr:row>
      <xdr:rowOff>174173</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0" y="5943602"/>
          <a:ext cx="63137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1021</xdr:colOff>
      <xdr:row>23</xdr:row>
      <xdr:rowOff>11206</xdr:rowOff>
    </xdr:from>
    <xdr:to>
      <xdr:col>78</xdr:col>
      <xdr:colOff>32659</xdr:colOff>
      <xdr:row>23</xdr:row>
      <xdr:rowOff>163285</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61050" y="5933035"/>
          <a:ext cx="913380"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37</xdr:row>
      <xdr:rowOff>8164</xdr:rowOff>
    </xdr:from>
    <xdr:to>
      <xdr:col>22</xdr:col>
      <xdr:colOff>44185</xdr:colOff>
      <xdr:row>37</xdr:row>
      <xdr:rowOff>174171</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8" y="11318421"/>
          <a:ext cx="64289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87091</xdr:colOff>
      <xdr:row>37</xdr:row>
      <xdr:rowOff>21772</xdr:rowOff>
    </xdr:from>
    <xdr:to>
      <xdr:col>45</xdr:col>
      <xdr:colOff>21777</xdr:colOff>
      <xdr:row>37</xdr:row>
      <xdr:rowOff>174172</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810005" y="11332029"/>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55452</xdr:colOff>
      <xdr:row>37</xdr:row>
      <xdr:rowOff>11206</xdr:rowOff>
    </xdr:from>
    <xdr:to>
      <xdr:col>78</xdr:col>
      <xdr:colOff>32661</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815481" y="11321463"/>
          <a:ext cx="858951" cy="17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21772</xdr:rowOff>
    </xdr:from>
    <xdr:to>
      <xdr:col>13</xdr:col>
      <xdr:colOff>10886</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106532" y="8512629"/>
          <a:ext cx="177983"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31572</xdr:colOff>
      <xdr:row>30</xdr:row>
      <xdr:rowOff>21771</xdr:rowOff>
    </xdr:from>
    <xdr:to>
      <xdr:col>30</xdr:col>
      <xdr:colOff>87086</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72743" y="8512628"/>
          <a:ext cx="153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21769</xdr:colOff>
      <xdr:row>34</xdr:row>
      <xdr:rowOff>3265</xdr:rowOff>
    </xdr:from>
    <xdr:to>
      <xdr:col>13</xdr:col>
      <xdr:colOff>10885</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99455" y="10279379"/>
          <a:ext cx="185059"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43544</xdr:colOff>
      <xdr:row>32</xdr:row>
      <xdr:rowOff>19050</xdr:rowOff>
    </xdr:from>
    <xdr:to>
      <xdr:col>22</xdr:col>
      <xdr:colOff>32659</xdr:colOff>
      <xdr:row>32</xdr:row>
      <xdr:rowOff>174171</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7" y="9293679"/>
          <a:ext cx="576943"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43542</xdr:colOff>
      <xdr:row>32</xdr:row>
      <xdr:rowOff>10886</xdr:rowOff>
    </xdr:from>
    <xdr:to>
      <xdr:col>44</xdr:col>
      <xdr:colOff>97970</xdr:colOff>
      <xdr:row>32</xdr:row>
      <xdr:rowOff>174171</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766456" y="9285515"/>
          <a:ext cx="642257"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66331</xdr:colOff>
      <xdr:row>32</xdr:row>
      <xdr:rowOff>320</xdr:rowOff>
    </xdr:from>
    <xdr:to>
      <xdr:col>77</xdr:col>
      <xdr:colOff>87082</xdr:colOff>
      <xdr:row>32</xdr:row>
      <xdr:rowOff>174171</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28388" y="9274949"/>
          <a:ext cx="902494"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20686</xdr:colOff>
      <xdr:row>34</xdr:row>
      <xdr:rowOff>26123</xdr:rowOff>
    </xdr:from>
    <xdr:to>
      <xdr:col>31</xdr:col>
      <xdr:colOff>10887</xdr:colOff>
      <xdr:row>34</xdr:row>
      <xdr:rowOff>174172</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61857" y="10302237"/>
          <a:ext cx="186144" cy="148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20411</xdr:rowOff>
    </xdr:from>
    <xdr:to>
      <xdr:col>13</xdr:col>
      <xdr:colOff>32657</xdr:colOff>
      <xdr:row>21</xdr:row>
      <xdr:rowOff>185057</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02179" y="5093154"/>
          <a:ext cx="204107" cy="16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9" y="5070022"/>
          <a:ext cx="17961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96</xdr:col>
      <xdr:colOff>532795</xdr:colOff>
      <xdr:row>28</xdr:row>
      <xdr:rowOff>2448</xdr:rowOff>
    </xdr:from>
    <xdr:ext cx="5922433"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13617424" y="8123191"/>
          <a:ext cx="5922433"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24</xdr:row>
      <xdr:rowOff>0</xdr:rowOff>
    </xdr:from>
    <xdr:ext cx="5932715" cy="1025922"/>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9514113" y="6422571"/>
          <a:ext cx="5932715" cy="102592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32</xdr:row>
      <xdr:rowOff>346589</xdr:rowOff>
    </xdr:from>
    <xdr:ext cx="5955960" cy="2426305"/>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9579428" y="10927503"/>
          <a:ext cx="5955960" cy="2426305"/>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FF0000"/>
              </a:solidFill>
              <a:latin typeface="HGｺﾞｼｯｸM" panose="020B0609000000000000" pitchFamily="49" charset="-128"/>
              <a:ea typeface="HGｺﾞｼｯｸM" panose="020B0609000000000000" pitchFamily="49" charset="-128"/>
            </a:rPr>
            <a:t>)</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533393</xdr:colOff>
      <xdr:row>39</xdr:row>
      <xdr:rowOff>152399</xdr:rowOff>
    </xdr:from>
    <xdr:ext cx="6498777" cy="2155372"/>
    <xdr:sp macro="" textlink="">
      <xdr:nvSpPr>
        <xdr:cNvPr id="26" name="吹き出し: 四角形 25">
          <a:extLst>
            <a:ext uri="{FF2B5EF4-FFF2-40B4-BE49-F238E27FC236}">
              <a16:creationId xmlns:a16="http://schemas.microsoft.com/office/drawing/2014/main" id="{8AFBEE9C-8DDA-44DE-AB58-3A04109AD702}"/>
            </a:ext>
          </a:extLst>
        </xdr:cNvPr>
        <xdr:cNvSpPr/>
      </xdr:nvSpPr>
      <xdr:spPr>
        <a:xfrm>
          <a:off x="13618022" y="12464142"/>
          <a:ext cx="6498777" cy="2155372"/>
        </a:xfrm>
        <a:prstGeom prst="wedgeRectCallout">
          <a:avLst>
            <a:gd name="adj1" fmla="val -56707"/>
            <a:gd name="adj2" fmla="val 3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a:t>
          </a:r>
          <a:r>
            <a:rPr kumimoji="1" lang="ja-JP" altLang="en-US" sz="14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SII-BBA220-07-123456-A</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r>
            <a:rPr kumimoji="1" lang="en-US" altLang="ja-JP" sz="1400">
              <a:solidFill>
                <a:srgbClr val="FF0000"/>
              </a:solidFill>
              <a:latin typeface="HGｺﾞｼｯｸM" panose="020B0609000000000000" pitchFamily="49" charset="-128"/>
              <a:ea typeface="HGｺﾞｼｯｸM" panose="020B0609000000000000" pitchFamily="49" charset="-128"/>
            </a:rPr>
            <a:t>123456</a:t>
          </a:r>
          <a:r>
            <a:rPr kumimoji="1" lang="ja-JP" altLang="en-US" sz="14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29" name="テキスト ボックス 69">
          <a:extLst>
            <a:ext uri="{FF2B5EF4-FFF2-40B4-BE49-F238E27FC236}">
              <a16:creationId xmlns:a16="http://schemas.microsoft.com/office/drawing/2014/main" id="{F5CB0AB4-4151-4A09-B47D-7C22910FAD5D}"/>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30" name="吹き出し: 四角形 29">
          <a:extLst>
            <a:ext uri="{FF2B5EF4-FFF2-40B4-BE49-F238E27FC236}">
              <a16:creationId xmlns:a16="http://schemas.microsoft.com/office/drawing/2014/main" id="{16452030-2AEF-4CD0-93AD-409D99BAC63B}"/>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468086</xdr:colOff>
      <xdr:row>22</xdr:row>
      <xdr:rowOff>158262</xdr:rowOff>
    </xdr:from>
    <xdr:ext cx="5932714" cy="325730"/>
    <xdr:sp macro="" textlink="">
      <xdr:nvSpPr>
        <xdr:cNvPr id="32" name="吹き出し: 四角形 31">
          <a:extLst>
            <a:ext uri="{FF2B5EF4-FFF2-40B4-BE49-F238E27FC236}">
              <a16:creationId xmlns:a16="http://schemas.microsoft.com/office/drawing/2014/main" id="{457F9DBE-3CF3-4EE5-9E52-95BE3576D4C6}"/>
            </a:ext>
          </a:extLst>
        </xdr:cNvPr>
        <xdr:cNvSpPr/>
      </xdr:nvSpPr>
      <xdr:spPr>
        <a:xfrm>
          <a:off x="13552715" y="5143919"/>
          <a:ext cx="5932714" cy="325730"/>
        </a:xfrm>
        <a:prstGeom prst="wedgeRectCallout">
          <a:avLst>
            <a:gd name="adj1" fmla="val -54944"/>
            <a:gd name="adj2" fmla="val -69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95795</xdr:rowOff>
    </xdr:from>
    <xdr:ext cx="6208059" cy="1726114"/>
    <xdr:sp macro="" textlink="">
      <xdr:nvSpPr>
        <xdr:cNvPr id="37" name="吹き出し: 四角形 36">
          <a:extLst>
            <a:ext uri="{FF2B5EF4-FFF2-40B4-BE49-F238E27FC236}">
              <a16:creationId xmlns:a16="http://schemas.microsoft.com/office/drawing/2014/main" id="{4D3875C5-DAAD-46DE-97A9-AE160688C2B7}"/>
            </a:ext>
          </a:extLst>
        </xdr:cNvPr>
        <xdr:cNvSpPr/>
      </xdr:nvSpPr>
      <xdr:spPr>
        <a:xfrm>
          <a:off x="13607143" y="14758852"/>
          <a:ext cx="6208059" cy="1726114"/>
        </a:xfrm>
        <a:prstGeom prst="wedgeRectCallout">
          <a:avLst>
            <a:gd name="adj1" fmla="val -54806"/>
            <a:gd name="adj2" fmla="val -2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522513</xdr:colOff>
      <xdr:row>60</xdr:row>
      <xdr:rowOff>228600</xdr:rowOff>
    </xdr:from>
    <xdr:ext cx="6672944" cy="1025922"/>
    <xdr:sp macro="" textlink="">
      <xdr:nvSpPr>
        <xdr:cNvPr id="38" name="吹き出し: 四角形 37">
          <a:extLst>
            <a:ext uri="{FF2B5EF4-FFF2-40B4-BE49-F238E27FC236}">
              <a16:creationId xmlns:a16="http://schemas.microsoft.com/office/drawing/2014/main" id="{50A0CEA1-815E-4DD5-B6F2-42EB1C049ADF}"/>
            </a:ext>
          </a:extLst>
        </xdr:cNvPr>
        <xdr:cNvSpPr/>
      </xdr:nvSpPr>
      <xdr:spPr>
        <a:xfrm>
          <a:off x="13607142" y="16568057"/>
          <a:ext cx="6672944" cy="1025922"/>
        </a:xfrm>
        <a:prstGeom prst="wedgeRectCallout">
          <a:avLst>
            <a:gd name="adj1" fmla="val -55408"/>
            <a:gd name="adj2" fmla="val -355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・総括表の補助金交付算定額（Ｃ）と補助金交付決定通知書の補助金の額（Ｄ）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522502</xdr:colOff>
      <xdr:row>65</xdr:row>
      <xdr:rowOff>163289</xdr:rowOff>
    </xdr:from>
    <xdr:ext cx="6172212" cy="559127"/>
    <xdr:sp macro="" textlink="">
      <xdr:nvSpPr>
        <xdr:cNvPr id="39" name="吹き出し: 四角形 38">
          <a:extLst>
            <a:ext uri="{FF2B5EF4-FFF2-40B4-BE49-F238E27FC236}">
              <a16:creationId xmlns:a16="http://schemas.microsoft.com/office/drawing/2014/main" id="{AF3E0EFC-E844-483B-9D11-C7D9306383F0}"/>
            </a:ext>
          </a:extLst>
        </xdr:cNvPr>
        <xdr:cNvSpPr/>
      </xdr:nvSpPr>
      <xdr:spPr>
        <a:xfrm>
          <a:off x="9535873" y="18092060"/>
          <a:ext cx="6172212" cy="559127"/>
        </a:xfrm>
        <a:prstGeom prst="wedgeRectCallout">
          <a:avLst>
            <a:gd name="adj1" fmla="val -55268"/>
            <a:gd name="adj2" fmla="val -26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5</xdr:row>
      <xdr:rowOff>60960</xdr:rowOff>
    </xdr:from>
    <xdr:ext cx="9594415" cy="4094198"/>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676400"/>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50</xdr:col>
      <xdr:colOff>137160</xdr:colOff>
      <xdr:row>1</xdr:row>
      <xdr:rowOff>45720</xdr:rowOff>
    </xdr:from>
    <xdr:to>
      <xdr:col>54</xdr:col>
      <xdr:colOff>198987</xdr:colOff>
      <xdr:row>1</xdr:row>
      <xdr:rowOff>360807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4279880" y="243840"/>
          <a:ext cx="83906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64</xdr:col>
      <xdr:colOff>60960</xdr:colOff>
      <xdr:row>7</xdr:row>
      <xdr:rowOff>30480</xdr:rowOff>
    </xdr:from>
    <xdr:ext cx="9594415" cy="2760243"/>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15560040" y="2042160"/>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・使用した窓（カバー工法・外窓交換）の情報を記入してください。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8</xdr:row>
      <xdr:rowOff>106680</xdr:rowOff>
    </xdr:from>
    <xdr:ext cx="9594415" cy="209326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15788640" y="236220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br>
            <a:rPr kumimoji="1" lang="en-US" altLang="ja-JP" sz="2000">
              <a:solidFill>
                <a:srgbClr val="FF0000"/>
              </a:solidFill>
              <a:latin typeface="HGｺﾞｼｯｸM" panose="020B0609000000000000" pitchFamily="49" charset="-128"/>
              <a:ea typeface="HGｺﾞｼｯｸM" panose="020B0609000000000000" pitchFamily="49" charset="-128"/>
            </a:rPr>
          </a:br>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218581</xdr:rowOff>
    </xdr:from>
    <xdr:ext cx="9594415" cy="2093265"/>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15819120" y="17074021"/>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・設置した高効率換気システムの情報を記入してください。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・設置した居室名、製品型番、メーカー名、製品名を記入してください。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4904720" y="3599788"/>
          <a:ext cx="10607040"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3" name="角丸四角形 58">
          <a:extLst>
            <a:ext uri="{FF2B5EF4-FFF2-40B4-BE49-F238E27FC236}">
              <a16:creationId xmlns:a16="http://schemas.microsoft.com/office/drawing/2014/main" id="{E8149D4D-04B1-4637-AD83-61F59CD60F89}"/>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762000</xdr:colOff>
      <xdr:row>8</xdr:row>
      <xdr:rowOff>91440</xdr:rowOff>
    </xdr:from>
    <xdr:ext cx="9594415" cy="3093732"/>
    <xdr:sp macro="" textlink="">
      <xdr:nvSpPr>
        <xdr:cNvPr id="4" name="吹き出し: 四角形 3">
          <a:extLst>
            <a:ext uri="{FF2B5EF4-FFF2-40B4-BE49-F238E27FC236}">
              <a16:creationId xmlns:a16="http://schemas.microsoft.com/office/drawing/2014/main" id="{312F0E06-68D8-4682-A69F-405564916CA9}"/>
            </a:ext>
          </a:extLst>
        </xdr:cNvPr>
        <xdr:cNvSpPr/>
      </xdr:nvSpPr>
      <xdr:spPr>
        <a:xfrm>
          <a:off x="15880080" y="3017520"/>
          <a:ext cx="9594415" cy="309373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・使用した窓（内窓取付）の情報を記入してください。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417232" y="467542"/>
          <a:ext cx="79277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106131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1138444" y="4119331"/>
          <a:ext cx="8454921" cy="115929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・設計費は各項目ごとの補助対象経費を記入してください。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228600</xdr:rowOff>
    </xdr:from>
    <xdr:ext cx="8454921" cy="1308100"/>
    <xdr:sp macro="" textlink="">
      <xdr:nvSpPr>
        <xdr:cNvPr id="4" name="吹き出し: 四角形 3">
          <a:extLst>
            <a:ext uri="{FF2B5EF4-FFF2-40B4-BE49-F238E27FC236}">
              <a16:creationId xmlns:a16="http://schemas.microsoft.com/office/drawing/2014/main" id="{769A5A30-CB37-4E9A-A470-F16F3C542720}"/>
            </a:ext>
          </a:extLst>
        </xdr:cNvPr>
        <xdr:cNvSpPr/>
      </xdr:nvSpPr>
      <xdr:spPr>
        <a:xfrm>
          <a:off x="15494000" y="431800"/>
          <a:ext cx="8454921" cy="130810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FF0000"/>
              </a:solidFill>
              <a:latin typeface="HGｺﾞｼｯｸM" panose="020B0609000000000000" pitchFamily="49" charset="-128"/>
              <a:ea typeface="HGｺﾞｼｯｸM" panose="020B0609000000000000" pitchFamily="49" charset="-128"/>
            </a:rPr>
            <a:t>U</a:t>
          </a:r>
          <a:r>
            <a:rPr kumimoji="1" lang="en-US" altLang="ja-JP" sz="1200">
              <a:solidFill>
                <a:srgbClr val="FF0000"/>
              </a:solidFill>
              <a:latin typeface="HGｺﾞｼｯｸM" panose="020B0609000000000000" pitchFamily="49" charset="-128"/>
              <a:ea typeface="HGｺﾞｼｯｸM" panose="020B0609000000000000" pitchFamily="49" charset="-128"/>
            </a:rPr>
            <a:t>A</a:t>
          </a:r>
          <a:r>
            <a:rPr kumimoji="1" lang="ja-JP" altLang="en-US" sz="1600">
              <a:solidFill>
                <a:srgbClr val="FF0000"/>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小数点第</a:t>
          </a:r>
          <a:r>
            <a:rPr kumimoji="1" lang="en-US" altLang="ja-JP" sz="1600">
              <a:solidFill>
                <a:srgbClr val="FF0000"/>
              </a:solidFill>
              <a:latin typeface="HGｺﾞｼｯｸM" panose="020B0609000000000000" pitchFamily="49" charset="-128"/>
              <a:ea typeface="HGｺﾞｼｯｸM" panose="020B0609000000000000" pitchFamily="49" charset="-128"/>
            </a:rPr>
            <a:t>2</a:t>
          </a:r>
          <a:r>
            <a:rPr kumimoji="1" lang="ja-JP" altLang="en-US" sz="1600">
              <a:solidFill>
                <a:srgbClr val="FF0000"/>
              </a:solidFill>
              <a:latin typeface="HGｺﾞｼｯｸM" panose="020B0609000000000000" pitchFamily="49" charset="-128"/>
              <a:ea typeface="HGｺﾞｼｯｸM" panose="020B0609000000000000" pitchFamily="49" charset="-128"/>
            </a:rPr>
            <a:t>位まで、</a:t>
          </a:r>
          <a:r>
            <a:rPr kumimoji="1" lang="en-US" altLang="ja-JP" sz="1600">
              <a:solidFill>
                <a:srgbClr val="FF0000"/>
              </a:solidFill>
              <a:latin typeface="HGｺﾞｼｯｸM" panose="020B0609000000000000" pitchFamily="49" charset="-128"/>
              <a:ea typeface="HGｺﾞｼｯｸM" panose="020B0609000000000000" pitchFamily="49" charset="-128"/>
            </a:rPr>
            <a:t>3</a:t>
          </a:r>
          <a:r>
            <a:rPr kumimoji="1" lang="ja-JP" altLang="en-US" sz="1600">
              <a:solidFill>
                <a:srgbClr val="FF0000"/>
              </a:solidFill>
              <a:latin typeface="HGｺﾞｼｯｸM" panose="020B0609000000000000" pitchFamily="49" charset="-128"/>
              <a:ea typeface="HGｺﾞｼｯｸM" panose="020B0609000000000000" pitchFamily="49" charset="-128"/>
            </a:rPr>
            <a:t>位以下切上げで記入してください。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738415</xdr:colOff>
      <xdr:row>36</xdr:row>
      <xdr:rowOff>190500</xdr:rowOff>
    </xdr:from>
    <xdr:ext cx="8735785" cy="625812"/>
    <xdr:sp macro="" textlink="">
      <xdr:nvSpPr>
        <xdr:cNvPr id="9" name="吹き出し: 四角形 8">
          <a:extLst>
            <a:ext uri="{FF2B5EF4-FFF2-40B4-BE49-F238E27FC236}">
              <a16:creationId xmlns:a16="http://schemas.microsoft.com/office/drawing/2014/main" id="{C0A7CA44-DB0E-49A9-89BB-A930C726E92B}"/>
            </a:ext>
          </a:extLst>
        </xdr:cNvPr>
        <xdr:cNvSpPr/>
      </xdr:nvSpPr>
      <xdr:spPr>
        <a:xfrm>
          <a:off x="15495815" y="11925300"/>
          <a:ext cx="8735785" cy="625812"/>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・補助金交付決定通知書の補助金の額（Ｄ）には、「補助金交付決定通知書」に記載された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38</xdr:row>
      <xdr:rowOff>131156</xdr:rowOff>
    </xdr:from>
    <xdr:ext cx="8454921" cy="892552"/>
    <xdr:sp macro="" textlink="">
      <xdr:nvSpPr>
        <xdr:cNvPr id="10" name="吹き出し: 四角形 9">
          <a:extLst>
            <a:ext uri="{FF2B5EF4-FFF2-40B4-BE49-F238E27FC236}">
              <a16:creationId xmlns:a16="http://schemas.microsoft.com/office/drawing/2014/main" id="{4F830D2D-6C07-44C5-966E-50766FEFB68A}"/>
            </a:ext>
          </a:extLst>
        </xdr:cNvPr>
        <xdr:cNvSpPr/>
      </xdr:nvSpPr>
      <xdr:spPr>
        <a:xfrm>
          <a:off x="15494000" y="13161356"/>
          <a:ext cx="8454921" cy="892552"/>
        </a:xfrm>
        <a:prstGeom prst="wedgeRectCallout">
          <a:avLst>
            <a:gd name="adj1" fmla="val -55047"/>
            <a:gd name="adj2" fmla="val -228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・補助対象外経費の合計をその他工事費用・諸経費（Ｅ</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へ記入してください。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・消費税（Ｆ）を記入してください。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41</xdr:row>
      <xdr:rowOff>168576</xdr:rowOff>
    </xdr:from>
    <xdr:ext cx="8496300" cy="680356"/>
    <xdr:sp macro="" textlink="">
      <xdr:nvSpPr>
        <xdr:cNvPr id="11" name="吹き出し: 四角形 10">
          <a:extLst>
            <a:ext uri="{FF2B5EF4-FFF2-40B4-BE49-F238E27FC236}">
              <a16:creationId xmlns:a16="http://schemas.microsoft.com/office/drawing/2014/main" id="{58B1AF81-65AC-4C2E-90D1-92066A4E30F1}"/>
            </a:ext>
          </a:extLst>
        </xdr:cNvPr>
        <xdr:cNvSpPr/>
      </xdr:nvSpPr>
      <xdr:spPr>
        <a:xfrm>
          <a:off x="15494000" y="14532276"/>
          <a:ext cx="8496300" cy="680356"/>
        </a:xfrm>
        <a:prstGeom prst="wedgeRectCallout">
          <a:avLst>
            <a:gd name="adj1" fmla="val -54564"/>
            <a:gd name="adj2" fmla="val 204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・合計金額（Ｇ）は工事請負契約書の合計金額及び、領収書の金額と一致させてください。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16</xdr:col>
      <xdr:colOff>43541</xdr:colOff>
      <xdr:row>20</xdr:row>
      <xdr:rowOff>8164</xdr:rowOff>
    </xdr:from>
    <xdr:to>
      <xdr:col>22</xdr:col>
      <xdr:colOff>76198</xdr:colOff>
      <xdr:row>20</xdr:row>
      <xdr:rowOff>185057</xdr:rowOff>
    </xdr:to>
    <xdr:sp macro="" textlink="">
      <xdr:nvSpPr>
        <xdr:cNvPr id="2" name="正方形/長方形 1">
          <a:extLst>
            <a:ext uri="{FF2B5EF4-FFF2-40B4-BE49-F238E27FC236}">
              <a16:creationId xmlns:a16="http://schemas.microsoft.com/office/drawing/2014/main" id="{4F234EAA-B2DB-4AED-9D11-0E5B5F5E1DC7}"/>
            </a:ext>
          </a:extLst>
        </xdr:cNvPr>
        <xdr:cNvSpPr/>
      </xdr:nvSpPr>
      <xdr:spPr>
        <a:xfrm>
          <a:off x="1611084" y="5276850"/>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65316</xdr:colOff>
      <xdr:row>20</xdr:row>
      <xdr:rowOff>10886</xdr:rowOff>
    </xdr:from>
    <xdr:to>
      <xdr:col>45</xdr:col>
      <xdr:colOff>76202</xdr:colOff>
      <xdr:row>20</xdr:row>
      <xdr:rowOff>174171</xdr:rowOff>
    </xdr:to>
    <xdr:sp macro="" textlink="">
      <xdr:nvSpPr>
        <xdr:cNvPr id="3" name="正方形/長方形 2">
          <a:extLst>
            <a:ext uri="{FF2B5EF4-FFF2-40B4-BE49-F238E27FC236}">
              <a16:creationId xmlns:a16="http://schemas.microsoft.com/office/drawing/2014/main" id="{FE436962-290D-48C0-9A52-0289721E0FA0}"/>
            </a:ext>
          </a:extLst>
        </xdr:cNvPr>
        <xdr:cNvSpPr/>
      </xdr:nvSpPr>
      <xdr:spPr>
        <a:xfrm>
          <a:off x="3788230" y="5279572"/>
          <a:ext cx="6966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88107</xdr:colOff>
      <xdr:row>20</xdr:row>
      <xdr:rowOff>11206</xdr:rowOff>
    </xdr:from>
    <xdr:to>
      <xdr:col>78</xdr:col>
      <xdr:colOff>54430</xdr:colOff>
      <xdr:row>20</xdr:row>
      <xdr:rowOff>174171</xdr:rowOff>
    </xdr:to>
    <xdr:sp macro="" textlink="">
      <xdr:nvSpPr>
        <xdr:cNvPr id="4" name="正方形/長方形 3">
          <a:extLst>
            <a:ext uri="{FF2B5EF4-FFF2-40B4-BE49-F238E27FC236}">
              <a16:creationId xmlns:a16="http://schemas.microsoft.com/office/drawing/2014/main" id="{2C79AAD1-0B92-4606-A47C-94E3546726A5}"/>
            </a:ext>
          </a:extLst>
        </xdr:cNvPr>
        <xdr:cNvSpPr/>
      </xdr:nvSpPr>
      <xdr:spPr>
        <a:xfrm>
          <a:off x="6848136" y="5279892"/>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1905</xdr:rowOff>
    </xdr:from>
    <xdr:to>
      <xdr:col>13</xdr:col>
      <xdr:colOff>21771</xdr:colOff>
      <xdr:row>18</xdr:row>
      <xdr:rowOff>174172</xdr:rowOff>
    </xdr:to>
    <xdr:sp macro="" textlink="">
      <xdr:nvSpPr>
        <xdr:cNvPr id="15" name="正方形/長方形 14">
          <a:extLst>
            <a:ext uri="{FF2B5EF4-FFF2-40B4-BE49-F238E27FC236}">
              <a16:creationId xmlns:a16="http://schemas.microsoft.com/office/drawing/2014/main" id="{09CF3DAA-93B1-4E18-83B1-23C91D95AF9E}"/>
            </a:ext>
          </a:extLst>
        </xdr:cNvPr>
        <xdr:cNvSpPr/>
      </xdr:nvSpPr>
      <xdr:spPr>
        <a:xfrm>
          <a:off x="1080408" y="4421505"/>
          <a:ext cx="214992" cy="1722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32</xdr:col>
      <xdr:colOff>92526</xdr:colOff>
      <xdr:row>17</xdr:row>
      <xdr:rowOff>269421</xdr:rowOff>
    </xdr:from>
    <xdr:to>
      <xdr:col>35</xdr:col>
      <xdr:colOff>21772</xdr:colOff>
      <xdr:row>18</xdr:row>
      <xdr:rowOff>174171</xdr:rowOff>
    </xdr:to>
    <xdr:sp macro="" textlink="">
      <xdr:nvSpPr>
        <xdr:cNvPr id="16" name="正方形/長方形 15">
          <a:extLst>
            <a:ext uri="{FF2B5EF4-FFF2-40B4-BE49-F238E27FC236}">
              <a16:creationId xmlns:a16="http://schemas.microsoft.com/office/drawing/2014/main" id="{5848F7BC-C341-4CB5-86CD-8CA81D5CACB9}"/>
            </a:ext>
          </a:extLst>
        </xdr:cNvPr>
        <xdr:cNvSpPr/>
      </xdr:nvSpPr>
      <xdr:spPr>
        <a:xfrm>
          <a:off x="3227612" y="4416878"/>
          <a:ext cx="2231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588411</xdr:colOff>
      <xdr:row>18</xdr:row>
      <xdr:rowOff>10885</xdr:rowOff>
    </xdr:from>
    <xdr:ext cx="6367561" cy="498742"/>
    <xdr:sp macro="" textlink="">
      <xdr:nvSpPr>
        <xdr:cNvPr id="17" name="吹き出し: 四角形 16">
          <a:extLst>
            <a:ext uri="{FF2B5EF4-FFF2-40B4-BE49-F238E27FC236}">
              <a16:creationId xmlns:a16="http://schemas.microsoft.com/office/drawing/2014/main" id="{6ABB1E0A-7C14-4EA7-9161-1BEEE2BA6CAE}"/>
            </a:ext>
          </a:extLst>
        </xdr:cNvPr>
        <xdr:cNvSpPr/>
      </xdr:nvSpPr>
      <xdr:spPr>
        <a:xfrm>
          <a:off x="9601782" y="4430485"/>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534302</xdr:colOff>
      <xdr:row>28</xdr:row>
      <xdr:rowOff>140643</xdr:rowOff>
    </xdr:from>
    <xdr:ext cx="6421669" cy="4060086"/>
    <xdr:sp macro="" textlink="">
      <xdr:nvSpPr>
        <xdr:cNvPr id="22" name="吹き出し: 四角形 21">
          <a:extLst>
            <a:ext uri="{FF2B5EF4-FFF2-40B4-BE49-F238E27FC236}">
              <a16:creationId xmlns:a16="http://schemas.microsoft.com/office/drawing/2014/main" id="{679E8747-35B9-4217-96A1-E64A3FEF81ED}"/>
            </a:ext>
          </a:extLst>
        </xdr:cNvPr>
        <xdr:cNvSpPr/>
      </xdr:nvSpPr>
      <xdr:spPr>
        <a:xfrm>
          <a:off x="13618931" y="9665643"/>
          <a:ext cx="6421669"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・通帳等に記載されているとおりの口座名義人名（カタカナ）を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3" name="テキスト ボックス 69">
          <a:extLst>
            <a:ext uri="{FF2B5EF4-FFF2-40B4-BE49-F238E27FC236}">
              <a16:creationId xmlns:a16="http://schemas.microsoft.com/office/drawing/2014/main" id="{740D495E-3A52-4C7B-AB38-B4DC3C87FD5D}"/>
            </a:ext>
          </a:extLst>
        </xdr:cNvPr>
        <xdr:cNvSpPr txBox="1"/>
      </xdr:nvSpPr>
      <xdr:spPr>
        <a:xfrm>
          <a:off x="13618029" y="13781314"/>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533982</xdr:colOff>
      <xdr:row>23</xdr:row>
      <xdr:rowOff>108858</xdr:rowOff>
    </xdr:from>
    <xdr:ext cx="6367561" cy="498742"/>
    <xdr:sp macro="" textlink="">
      <xdr:nvSpPr>
        <xdr:cNvPr id="18" name="吹き出し: 四角形 17">
          <a:extLst>
            <a:ext uri="{FF2B5EF4-FFF2-40B4-BE49-F238E27FC236}">
              <a16:creationId xmlns:a16="http://schemas.microsoft.com/office/drawing/2014/main" id="{5662CF7B-8B6A-47CD-BB04-FC59A32C9081}"/>
            </a:ext>
          </a:extLst>
        </xdr:cNvPr>
        <xdr:cNvSpPr/>
      </xdr:nvSpPr>
      <xdr:spPr>
        <a:xfrm>
          <a:off x="9547353" y="6237515"/>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533982</xdr:colOff>
      <xdr:row>27</xdr:row>
      <xdr:rowOff>6</xdr:rowOff>
    </xdr:from>
    <xdr:ext cx="6367561" cy="498742"/>
    <xdr:sp macro="" textlink="">
      <xdr:nvSpPr>
        <xdr:cNvPr id="20" name="吹き出し: 四角形 19">
          <a:extLst>
            <a:ext uri="{FF2B5EF4-FFF2-40B4-BE49-F238E27FC236}">
              <a16:creationId xmlns:a16="http://schemas.microsoft.com/office/drawing/2014/main" id="{4E8ECD59-3730-4388-BF3B-DD3D8353B61A}"/>
            </a:ext>
          </a:extLst>
        </xdr:cNvPr>
        <xdr:cNvSpPr/>
      </xdr:nvSpPr>
      <xdr:spPr>
        <a:xfrm>
          <a:off x="9547353" y="7391406"/>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2" name="正方形/長方形 11">
          <a:extLst>
            <a:ext uri="{FF2B5EF4-FFF2-40B4-BE49-F238E27FC236}">
              <a16:creationId xmlns:a16="http://schemas.microsoft.com/office/drawing/2014/main" id="{46C4FC5E-5716-4DA5-873C-6B482CA4BA29}"/>
            </a:ext>
          </a:extLst>
        </xdr:cNvPr>
        <xdr:cNvSpPr/>
      </xdr:nvSpPr>
      <xdr:spPr>
        <a:xfrm>
          <a:off x="2579914" y="10744200"/>
          <a:ext cx="518432"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9EA3C8EB-89E1-4782-8EB0-E8DF07B95657}"/>
            </a:ext>
          </a:extLst>
        </xdr:cNvPr>
        <xdr:cNvSpPr/>
      </xdr:nvSpPr>
      <xdr:spPr>
        <a:xfrm>
          <a:off x="5706831" y="10753725"/>
          <a:ext cx="50890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15</xdr:col>
      <xdr:colOff>1</xdr:colOff>
      <xdr:row>39</xdr:row>
      <xdr:rowOff>174173</xdr:rowOff>
    </xdr:from>
    <xdr:ext cx="5888270" cy="620486"/>
    <xdr:sp macro="" textlink="">
      <xdr:nvSpPr>
        <xdr:cNvPr id="19" name="吹き出し: 四角形 18">
          <a:extLst>
            <a:ext uri="{FF2B5EF4-FFF2-40B4-BE49-F238E27FC236}">
              <a16:creationId xmlns:a16="http://schemas.microsoft.com/office/drawing/2014/main" id="{BAE08345-1829-485B-A288-AE3B31D0CE30}"/>
            </a:ext>
          </a:extLst>
        </xdr:cNvPr>
        <xdr:cNvSpPr/>
      </xdr:nvSpPr>
      <xdr:spPr>
        <a:xfrm>
          <a:off x="1469572" y="11593287"/>
          <a:ext cx="5888270" cy="620486"/>
        </a:xfrm>
        <a:prstGeom prst="wedgeRectCallout">
          <a:avLst>
            <a:gd name="adj1" fmla="val -21643"/>
            <a:gd name="adj2" fmla="val -9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sheetPr>
    <pageSetUpPr fitToPage="1"/>
  </sheetPr>
  <dimension ref="A1:CW71"/>
  <sheetViews>
    <sheetView showGridLines="0" tabSelected="1" zoomScale="70" zoomScaleNormal="70" zoomScaleSheetLayoutView="70" workbookViewId="0">
      <selection sqref="A1:CO1"/>
    </sheetView>
  </sheetViews>
  <sheetFormatPr defaultColWidth="1.33203125" defaultRowHeight="18" customHeight="1" x14ac:dyDescent="0.2"/>
  <cols>
    <col min="1" max="4" width="1.44140625" style="39" customWidth="1"/>
    <col min="5" max="6" width="1.44140625" style="38" customWidth="1"/>
    <col min="7" max="8" width="1.44140625" style="24" customWidth="1"/>
    <col min="9" max="92" width="1.44140625" style="39" customWidth="1"/>
    <col min="93" max="94" width="1.44140625" style="39" hidden="1" customWidth="1"/>
    <col min="95" max="95" width="4.77734375" style="184" hidden="1" customWidth="1"/>
    <col min="96" max="96" width="51.77734375" style="195" hidden="1" customWidth="1"/>
    <col min="97" max="97" width="51.77734375" style="39" customWidth="1"/>
    <col min="98" max="100" width="1.33203125" style="39"/>
    <col min="101" max="101" width="2.77734375" style="39" bestFit="1" customWidth="1"/>
    <col min="102" max="16384" width="1.33203125" style="39"/>
  </cols>
  <sheetData>
    <row r="1" spans="1:97" ht="36" customHeight="1" x14ac:dyDescent="0.2">
      <c r="A1" s="433" t="s">
        <v>1184</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232"/>
    </row>
    <row r="2" spans="1:97" ht="65.400000000000006" customHeight="1" x14ac:dyDescent="0.2">
      <c r="A2" s="465" t="s">
        <v>57</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233"/>
      <c r="CP2" s="233"/>
    </row>
    <row r="3" spans="1:97" s="34" customFormat="1" ht="30" customHeight="1" x14ac:dyDescent="0.2">
      <c r="A3" s="467" t="s">
        <v>1183</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9"/>
      <c r="CO3" s="234"/>
      <c r="CP3" s="234"/>
      <c r="CQ3" s="185"/>
      <c r="CR3" s="195"/>
    </row>
    <row r="4" spans="1:97" s="34" customFormat="1" ht="8.4" customHeight="1" x14ac:dyDescent="0.2">
      <c r="C4" s="33"/>
      <c r="D4" s="33"/>
      <c r="E4" s="163"/>
      <c r="F4" s="163"/>
      <c r="G4" s="35"/>
      <c r="H4" s="35"/>
      <c r="I4" s="33"/>
      <c r="J4" s="164"/>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230"/>
      <c r="CP4" s="230"/>
      <c r="CQ4" s="522" t="s">
        <v>540</v>
      </c>
      <c r="CR4" s="514" t="s">
        <v>124</v>
      </c>
      <c r="CS4" s="515"/>
    </row>
    <row r="5" spans="1:97" s="34" customFormat="1" ht="8.4" customHeight="1" x14ac:dyDescent="0.2">
      <c r="C5" s="33"/>
      <c r="D5" s="33"/>
      <c r="E5" s="163"/>
      <c r="F5" s="163"/>
      <c r="G5" s="35"/>
      <c r="H5" s="35"/>
      <c r="I5" s="33"/>
      <c r="J5" s="164"/>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230"/>
      <c r="CP5" s="230"/>
      <c r="CQ5" s="522"/>
      <c r="CR5" s="514"/>
      <c r="CS5" s="515"/>
    </row>
    <row r="6" spans="1:97" s="34" customFormat="1" ht="18" customHeight="1" x14ac:dyDescent="0.2">
      <c r="A6" s="33"/>
      <c r="B6" s="33"/>
      <c r="C6" s="33"/>
      <c r="D6" s="33"/>
      <c r="E6" s="163"/>
      <c r="F6" s="163"/>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516" t="s">
        <v>52</v>
      </c>
      <c r="BK6" s="516"/>
      <c r="BL6" s="516"/>
      <c r="BM6" s="516"/>
      <c r="BN6" s="516"/>
      <c r="BO6" s="516"/>
      <c r="BP6" s="516"/>
      <c r="BQ6" s="516"/>
      <c r="BR6" s="516"/>
      <c r="BS6" s="516"/>
      <c r="BT6" s="519"/>
      <c r="BU6" s="519"/>
      <c r="BV6" s="519"/>
      <c r="BW6" s="519"/>
      <c r="BX6" s="519"/>
      <c r="BY6" s="516" t="s">
        <v>6</v>
      </c>
      <c r="BZ6" s="516"/>
      <c r="CA6" s="519"/>
      <c r="CB6" s="519"/>
      <c r="CC6" s="519"/>
      <c r="CD6" s="519"/>
      <c r="CE6" s="519"/>
      <c r="CF6" s="516" t="s">
        <v>5</v>
      </c>
      <c r="CG6" s="516"/>
      <c r="CH6" s="519"/>
      <c r="CI6" s="519"/>
      <c r="CJ6" s="519"/>
      <c r="CK6" s="519"/>
      <c r="CL6" s="519"/>
      <c r="CM6" s="516" t="s">
        <v>4</v>
      </c>
      <c r="CN6" s="516"/>
      <c r="CO6" s="235"/>
      <c r="CP6" s="235"/>
      <c r="CQ6" s="217">
        <v>1</v>
      </c>
      <c r="CR6" s="183"/>
      <c r="CS6" s="149"/>
    </row>
    <row r="7" spans="1:97" s="34" customFormat="1" ht="18" customHeight="1" x14ac:dyDescent="0.2">
      <c r="A7" s="64" t="s">
        <v>17</v>
      </c>
      <c r="B7" s="64"/>
      <c r="C7" s="65"/>
      <c r="D7" s="65"/>
      <c r="E7" s="65"/>
      <c r="F7" s="65"/>
      <c r="G7" s="65"/>
      <c r="H7" s="65"/>
      <c r="I7" s="65"/>
      <c r="J7" s="66"/>
      <c r="K7" s="33"/>
      <c r="L7" s="33"/>
      <c r="M7" s="33"/>
      <c r="N7" s="33"/>
      <c r="O7" s="33"/>
      <c r="P7" s="33"/>
      <c r="Q7" s="33"/>
      <c r="R7" s="33"/>
      <c r="S7" s="33"/>
      <c r="T7" s="33"/>
      <c r="U7" s="33"/>
      <c r="V7" s="33"/>
      <c r="W7" s="33"/>
      <c r="X7" s="33"/>
      <c r="Y7" s="33"/>
      <c r="Z7" s="33"/>
      <c r="AA7" s="33"/>
      <c r="AB7" s="33"/>
      <c r="AC7" s="33"/>
      <c r="AD7" s="33"/>
      <c r="AE7" s="33"/>
      <c r="AF7" s="33"/>
      <c r="AG7" s="33"/>
      <c r="AH7" s="33"/>
      <c r="AJ7" s="33"/>
      <c r="AK7" s="33"/>
      <c r="AL7" s="33"/>
      <c r="AM7" s="33"/>
      <c r="AN7" s="33"/>
      <c r="AO7" s="33"/>
      <c r="AP7" s="33"/>
      <c r="AQ7" s="33"/>
      <c r="AR7" s="33"/>
      <c r="BJ7" s="368"/>
      <c r="BK7" s="521" t="str">
        <f>IF(OR(BT6="",CA6=""),"",IF(DATE(BT6,CA6,CH6)&lt;=EOMONTH(DATE(BT6,CA6,1), 0),"","日付をご確認ください↑"))</f>
        <v/>
      </c>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372"/>
      <c r="CL7" s="372"/>
      <c r="CM7" s="368"/>
      <c r="CN7" s="368"/>
      <c r="CO7" s="235"/>
      <c r="CP7" s="235"/>
      <c r="CQ7" s="185"/>
      <c r="CR7" s="195"/>
    </row>
    <row r="8" spans="1:97" s="34" customFormat="1" ht="18" customHeight="1" x14ac:dyDescent="0.2">
      <c r="A8" s="33"/>
      <c r="B8" s="33"/>
      <c r="C8" s="33"/>
      <c r="D8" s="36"/>
      <c r="E8" s="36"/>
      <c r="F8" s="36"/>
      <c r="G8" s="36"/>
      <c r="H8" s="36"/>
      <c r="I8" s="36"/>
      <c r="J8" s="36"/>
      <c r="K8" s="33"/>
      <c r="L8" s="33"/>
      <c r="M8" s="33"/>
      <c r="N8" s="33"/>
      <c r="O8" s="517" t="s">
        <v>59</v>
      </c>
      <c r="P8" s="517"/>
      <c r="Q8" s="517"/>
      <c r="R8" s="517"/>
      <c r="S8" s="517"/>
      <c r="T8" s="517"/>
      <c r="U8" s="517"/>
      <c r="V8" s="517"/>
      <c r="W8" s="517"/>
      <c r="X8" s="517"/>
      <c r="Y8" s="517"/>
      <c r="Z8" s="517"/>
      <c r="AA8" s="517"/>
      <c r="AB8" s="33"/>
      <c r="AC8" s="33"/>
      <c r="AD8" s="33"/>
      <c r="AE8" s="33"/>
      <c r="AF8" s="33"/>
      <c r="AG8" s="33"/>
      <c r="AH8" s="33"/>
      <c r="AJ8" s="33"/>
      <c r="AK8" s="33"/>
      <c r="AL8" s="33"/>
      <c r="AM8" s="33"/>
      <c r="AN8" s="33"/>
      <c r="AO8" s="33"/>
      <c r="AP8" s="33"/>
      <c r="AQ8" s="33"/>
      <c r="AR8" s="33"/>
      <c r="BJ8" s="368"/>
      <c r="BK8" s="368"/>
      <c r="BL8" s="368"/>
      <c r="BM8" s="368"/>
      <c r="BN8" s="368"/>
      <c r="BO8" s="368"/>
      <c r="BP8" s="368"/>
      <c r="BQ8" s="368"/>
      <c r="BR8" s="368"/>
      <c r="BS8" s="368"/>
      <c r="BT8" s="372"/>
      <c r="BU8" s="372"/>
      <c r="BV8" s="372"/>
      <c r="BW8" s="372"/>
      <c r="BX8" s="372"/>
      <c r="BY8" s="368"/>
      <c r="BZ8" s="368"/>
      <c r="CA8" s="372"/>
      <c r="CB8" s="372"/>
      <c r="CC8" s="372"/>
      <c r="CD8" s="372"/>
      <c r="CE8" s="372"/>
      <c r="CF8" s="368"/>
      <c r="CG8" s="368"/>
      <c r="CH8" s="372"/>
      <c r="CI8" s="372"/>
      <c r="CJ8" s="372"/>
      <c r="CK8" s="372"/>
      <c r="CL8" s="372"/>
      <c r="CM8" s="368"/>
      <c r="CN8" s="368"/>
      <c r="CO8" s="235"/>
      <c r="CP8" s="235"/>
      <c r="CQ8" s="185"/>
      <c r="CR8" s="195"/>
    </row>
    <row r="9" spans="1:97" s="34" customFormat="1" ht="18" customHeight="1" x14ac:dyDescent="0.2">
      <c r="A9" s="33"/>
      <c r="B9" s="33"/>
      <c r="C9" s="33"/>
      <c r="D9" s="33"/>
      <c r="E9" s="368"/>
      <c r="F9" s="368"/>
      <c r="G9" s="35"/>
      <c r="H9" s="35"/>
      <c r="I9" s="33"/>
      <c r="J9" s="33"/>
      <c r="K9" s="33"/>
      <c r="L9" s="33"/>
      <c r="M9" s="33"/>
      <c r="N9" s="33"/>
      <c r="O9" s="33"/>
      <c r="P9" s="33"/>
      <c r="Q9" s="33"/>
      <c r="R9" s="33"/>
      <c r="S9" s="33"/>
      <c r="T9" s="33"/>
      <c r="U9" s="33"/>
      <c r="V9" s="33"/>
      <c r="W9" s="33"/>
      <c r="X9" s="33"/>
      <c r="Y9" s="33"/>
      <c r="Z9" s="33"/>
      <c r="AA9" s="33"/>
      <c r="AB9" s="33"/>
      <c r="AC9" s="33"/>
      <c r="AD9" s="33"/>
      <c r="AE9" s="33"/>
      <c r="AF9" s="33"/>
      <c r="AG9" s="33"/>
      <c r="AH9" s="33"/>
      <c r="AJ9" s="33"/>
      <c r="AK9" s="33"/>
      <c r="AL9" s="33"/>
      <c r="AM9" s="33"/>
      <c r="AN9" s="33"/>
      <c r="AO9" s="33"/>
      <c r="AP9" s="33"/>
      <c r="AQ9" s="33"/>
      <c r="AR9" s="33"/>
      <c r="BJ9" s="368"/>
      <c r="BK9" s="368"/>
      <c r="BL9" s="368"/>
      <c r="BM9" s="368"/>
      <c r="BN9" s="368"/>
      <c r="BO9" s="368"/>
      <c r="BP9" s="368"/>
      <c r="BQ9" s="368"/>
      <c r="BR9" s="368"/>
      <c r="BS9" s="368"/>
      <c r="BT9" s="372"/>
      <c r="BU9" s="372"/>
      <c r="BV9" s="372"/>
      <c r="BW9" s="372"/>
      <c r="BX9" s="372"/>
      <c r="BY9" s="368"/>
      <c r="BZ9" s="368"/>
      <c r="CA9" s="372"/>
      <c r="CB9" s="372"/>
      <c r="CC9" s="372"/>
      <c r="CD9" s="372"/>
      <c r="CE9" s="372"/>
      <c r="CF9" s="368"/>
      <c r="CG9" s="368"/>
      <c r="CH9" s="372"/>
      <c r="CI9" s="372"/>
      <c r="CJ9" s="372"/>
      <c r="CK9" s="372"/>
      <c r="CL9" s="372"/>
      <c r="CM9" s="368"/>
      <c r="CN9" s="368"/>
      <c r="CO9" s="235"/>
      <c r="CP9" s="235"/>
      <c r="CQ9" s="185"/>
      <c r="CR9" s="195"/>
    </row>
    <row r="10" spans="1:97" s="34" customFormat="1" ht="18" customHeight="1" x14ac:dyDescent="0.2">
      <c r="A10" s="520" t="s">
        <v>1407</v>
      </c>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236"/>
      <c r="CP10" s="236"/>
      <c r="CQ10" s="185"/>
      <c r="CR10" s="195"/>
    </row>
    <row r="11" spans="1:97" s="34" customFormat="1" ht="18" customHeight="1" x14ac:dyDescent="0.2">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236"/>
      <c r="CP11" s="236"/>
      <c r="CQ11" s="185"/>
      <c r="CR11" s="195"/>
    </row>
    <row r="12" spans="1:97" s="34" customFormat="1" ht="18" customHeight="1" x14ac:dyDescent="0.2">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236"/>
      <c r="CP12" s="236"/>
      <c r="CQ12" s="185"/>
      <c r="CR12" s="195"/>
    </row>
    <row r="13" spans="1:97" s="34" customFormat="1" ht="18" customHeight="1"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236"/>
      <c r="CP13" s="236"/>
      <c r="CQ13" s="185"/>
      <c r="CR13" s="195"/>
    </row>
    <row r="14" spans="1:97" s="34" customFormat="1" ht="18" customHeight="1" x14ac:dyDescent="0.2">
      <c r="A14" s="518" t="s">
        <v>60</v>
      </c>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8"/>
      <c r="CB14" s="518"/>
      <c r="CC14" s="518"/>
      <c r="CD14" s="518"/>
      <c r="CE14" s="518"/>
      <c r="CF14" s="518"/>
      <c r="CG14" s="518"/>
      <c r="CH14" s="518"/>
      <c r="CI14" s="518"/>
      <c r="CJ14" s="518"/>
      <c r="CK14" s="518"/>
      <c r="CL14" s="518"/>
      <c r="CM14" s="518"/>
      <c r="CN14" s="518"/>
      <c r="CO14" s="237"/>
      <c r="CP14" s="237"/>
      <c r="CQ14" s="185"/>
      <c r="CR14" s="195"/>
    </row>
    <row r="15" spans="1:97" s="34" customFormat="1" ht="18" customHeight="1" x14ac:dyDescent="0.2">
      <c r="A15" s="369"/>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237"/>
      <c r="CP15" s="237"/>
      <c r="CQ15" s="185"/>
      <c r="CR15" s="195"/>
    </row>
    <row r="16" spans="1:97" s="34" customFormat="1" ht="18" hidden="1" customHeight="1" x14ac:dyDescent="0.2">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236"/>
      <c r="CP16" s="236"/>
      <c r="CQ16" s="185"/>
      <c r="CR16" s="195"/>
    </row>
    <row r="17" spans="1:101" ht="16.5" customHeight="1" thickBot="1" x14ac:dyDescent="0.25">
      <c r="A17" s="470" t="s">
        <v>1185</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231"/>
      <c r="CP17" s="231"/>
      <c r="CQ17" s="182" t="s">
        <v>540</v>
      </c>
      <c r="CR17" s="218" t="s">
        <v>541</v>
      </c>
      <c r="CS17" s="165"/>
    </row>
    <row r="18" spans="1:101" ht="33.6" customHeight="1" thickBot="1" x14ac:dyDescent="0.25">
      <c r="A18" s="573" t="s">
        <v>1239</v>
      </c>
      <c r="B18" s="574"/>
      <c r="C18" s="574"/>
      <c r="D18" s="574"/>
      <c r="E18" s="574"/>
      <c r="F18" s="574"/>
      <c r="G18" s="574"/>
      <c r="H18" s="574"/>
      <c r="I18" s="574"/>
      <c r="J18" s="574"/>
      <c r="K18" s="575"/>
      <c r="L18" s="576" t="s">
        <v>1240</v>
      </c>
      <c r="M18" s="577"/>
      <c r="N18" s="577"/>
      <c r="O18" s="578" t="s">
        <v>1241</v>
      </c>
      <c r="P18" s="578"/>
      <c r="Q18" s="578"/>
      <c r="R18" s="578"/>
      <c r="S18" s="578"/>
      <c r="T18" s="578"/>
      <c r="U18" s="578"/>
      <c r="V18" s="578"/>
      <c r="W18" s="579"/>
      <c r="X18" s="580" t="s">
        <v>1242</v>
      </c>
      <c r="Y18" s="581"/>
      <c r="Z18" s="581"/>
      <c r="AA18" s="582" t="s">
        <v>1243</v>
      </c>
      <c r="AB18" s="582"/>
      <c r="AC18" s="582"/>
      <c r="AD18" s="582"/>
      <c r="AE18" s="582"/>
      <c r="AF18" s="582"/>
      <c r="AG18" s="582"/>
      <c r="AH18" s="582"/>
      <c r="AI18" s="583"/>
      <c r="AJ18" s="388"/>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231"/>
      <c r="CP18" s="231"/>
      <c r="CQ18" s="182">
        <v>2</v>
      </c>
      <c r="CR18" s="183"/>
      <c r="CS18" s="334"/>
    </row>
    <row r="19" spans="1:101" ht="38.4" hidden="1" customHeight="1" x14ac:dyDescent="0.2">
      <c r="A19" s="449" t="s">
        <v>1456</v>
      </c>
      <c r="B19" s="450"/>
      <c r="C19" s="450"/>
      <c r="D19" s="450"/>
      <c r="E19" s="450"/>
      <c r="F19" s="450"/>
      <c r="G19" s="450"/>
      <c r="H19" s="450"/>
      <c r="I19" s="450"/>
      <c r="J19" s="450"/>
      <c r="K19" s="451"/>
      <c r="L19" s="452"/>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5"/>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239"/>
      <c r="CP19" s="313"/>
      <c r="CQ19" s="182">
        <v>3</v>
      </c>
      <c r="CR19" s="314"/>
      <c r="CS19" s="315"/>
    </row>
    <row r="20" spans="1:101" ht="38.4" hidden="1" customHeight="1" x14ac:dyDescent="0.2">
      <c r="A20" s="459" t="s">
        <v>1234</v>
      </c>
      <c r="B20" s="460"/>
      <c r="C20" s="460"/>
      <c r="D20" s="460"/>
      <c r="E20" s="460"/>
      <c r="F20" s="460"/>
      <c r="G20" s="460"/>
      <c r="H20" s="460"/>
      <c r="I20" s="460"/>
      <c r="J20" s="460"/>
      <c r="K20" s="461"/>
      <c r="L20" s="462"/>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4"/>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239"/>
      <c r="CP20" s="313"/>
      <c r="CQ20" s="182">
        <v>4</v>
      </c>
      <c r="CR20" s="314"/>
      <c r="CS20" s="315"/>
    </row>
    <row r="21" spans="1:101" ht="21" customHeight="1" x14ac:dyDescent="0.2">
      <c r="A21" s="501" t="s">
        <v>53</v>
      </c>
      <c r="B21" s="502"/>
      <c r="C21" s="502"/>
      <c r="D21" s="502"/>
      <c r="E21" s="502"/>
      <c r="F21" s="502"/>
      <c r="G21" s="502"/>
      <c r="H21" s="502"/>
      <c r="I21" s="502"/>
      <c r="J21" s="502"/>
      <c r="K21" s="502"/>
      <c r="L21" s="503"/>
      <c r="M21" s="504"/>
      <c r="N21" s="504"/>
      <c r="O21" s="504"/>
      <c r="P21" s="504"/>
      <c r="Q21" s="504"/>
      <c r="R21" s="504"/>
      <c r="S21" s="504"/>
      <c r="T21" s="504"/>
      <c r="U21" s="504"/>
      <c r="V21" s="504"/>
      <c r="W21" s="504"/>
      <c r="X21" s="504"/>
      <c r="Y21" s="504"/>
      <c r="Z21" s="504"/>
      <c r="AA21" s="504"/>
      <c r="AB21" s="504"/>
      <c r="AC21" s="504"/>
      <c r="AD21" s="504"/>
      <c r="AE21" s="504"/>
      <c r="AF21" s="504"/>
      <c r="AG21" s="505"/>
      <c r="AH21" s="506"/>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8"/>
      <c r="BF21" s="392"/>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226"/>
      <c r="CP21" s="226"/>
      <c r="CQ21" s="217">
        <v>5</v>
      </c>
      <c r="CR21" s="183"/>
      <c r="CS21" s="149"/>
    </row>
    <row r="22" spans="1:101" s="34" customFormat="1" ht="44.4" customHeight="1" thickBot="1" x14ac:dyDescent="0.25">
      <c r="A22" s="456" t="s">
        <v>137</v>
      </c>
      <c r="B22" s="457"/>
      <c r="C22" s="457"/>
      <c r="D22" s="457"/>
      <c r="E22" s="457"/>
      <c r="F22" s="457"/>
      <c r="G22" s="457"/>
      <c r="H22" s="457"/>
      <c r="I22" s="457"/>
      <c r="J22" s="457"/>
      <c r="K22" s="457"/>
      <c r="L22" s="489"/>
      <c r="M22" s="490"/>
      <c r="N22" s="490"/>
      <c r="O22" s="490"/>
      <c r="P22" s="490"/>
      <c r="Q22" s="490"/>
      <c r="R22" s="490"/>
      <c r="S22" s="490"/>
      <c r="T22" s="490"/>
      <c r="U22" s="490"/>
      <c r="V22" s="490"/>
      <c r="W22" s="490"/>
      <c r="X22" s="490"/>
      <c r="Y22" s="490"/>
      <c r="Z22" s="490"/>
      <c r="AA22" s="490"/>
      <c r="AB22" s="490"/>
      <c r="AC22" s="490"/>
      <c r="AD22" s="490"/>
      <c r="AE22" s="490"/>
      <c r="AF22" s="490"/>
      <c r="AG22" s="491"/>
      <c r="AH22" s="492"/>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394"/>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c r="CH22" s="395"/>
      <c r="CI22" s="395"/>
      <c r="CJ22" s="395"/>
      <c r="CK22" s="395"/>
      <c r="CL22" s="395"/>
      <c r="CM22" s="395"/>
      <c r="CN22" s="395"/>
      <c r="CO22" s="226"/>
      <c r="CP22" s="226"/>
      <c r="CQ22" s="182">
        <v>6</v>
      </c>
      <c r="CR22" s="183"/>
      <c r="CS22" s="149"/>
    </row>
    <row r="23" spans="1:101" ht="22.5" customHeight="1" x14ac:dyDescent="0.2">
      <c r="A23" s="485" t="s">
        <v>18</v>
      </c>
      <c r="B23" s="486"/>
      <c r="C23" s="486"/>
      <c r="D23" s="486"/>
      <c r="E23" s="486"/>
      <c r="F23" s="486"/>
      <c r="G23" s="486"/>
      <c r="H23" s="486"/>
      <c r="I23" s="486"/>
      <c r="J23" s="486"/>
      <c r="K23" s="487"/>
      <c r="L23" s="445" t="s">
        <v>19</v>
      </c>
      <c r="M23" s="446"/>
      <c r="N23" s="446"/>
      <c r="O23" s="471"/>
      <c r="P23" s="471"/>
      <c r="Q23" s="471"/>
      <c r="R23" s="471"/>
      <c r="S23" s="472" t="s">
        <v>125</v>
      </c>
      <c r="T23" s="472"/>
      <c r="U23" s="471"/>
      <c r="V23" s="471"/>
      <c r="W23" s="471"/>
      <c r="X23" s="471"/>
      <c r="Y23" s="471"/>
      <c r="Z23" s="471"/>
      <c r="AA23" s="396"/>
      <c r="AB23" s="397"/>
      <c r="AC23" s="397"/>
      <c r="AD23" s="397"/>
      <c r="AE23" s="397"/>
      <c r="AF23" s="397"/>
      <c r="AG23" s="397"/>
      <c r="AH23" s="397"/>
      <c r="AI23" s="397"/>
      <c r="AJ23" s="397"/>
      <c r="AK23" s="397"/>
      <c r="AL23" s="398"/>
      <c r="AM23" s="398"/>
      <c r="AN23" s="398"/>
      <c r="AO23" s="398"/>
      <c r="AP23" s="398"/>
      <c r="AQ23" s="398"/>
      <c r="AR23" s="398"/>
      <c r="AS23" s="398"/>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400"/>
      <c r="CH23" s="400"/>
      <c r="CI23" s="400"/>
      <c r="CJ23" s="400"/>
      <c r="CK23" s="400"/>
      <c r="CL23" s="400"/>
      <c r="CM23" s="400"/>
      <c r="CN23" s="401"/>
      <c r="CO23" s="227"/>
      <c r="CP23" s="227"/>
      <c r="CQ23" s="335">
        <v>7</v>
      </c>
      <c r="CR23" s="183"/>
      <c r="CS23" s="149"/>
    </row>
    <row r="24" spans="1:101" ht="39" customHeight="1" x14ac:dyDescent="0.2">
      <c r="A24" s="488"/>
      <c r="B24" s="443"/>
      <c r="C24" s="443"/>
      <c r="D24" s="443"/>
      <c r="E24" s="443"/>
      <c r="F24" s="443"/>
      <c r="G24" s="443"/>
      <c r="H24" s="443"/>
      <c r="I24" s="443"/>
      <c r="J24" s="443"/>
      <c r="K24" s="444"/>
      <c r="L24" s="473"/>
      <c r="M24" s="474"/>
      <c r="N24" s="474"/>
      <c r="O24" s="474"/>
      <c r="P24" s="474"/>
      <c r="Q24" s="474"/>
      <c r="R24" s="474"/>
      <c r="S24" s="474"/>
      <c r="T24" s="474"/>
      <c r="U24" s="474"/>
      <c r="V24" s="474"/>
      <c r="W24" s="474"/>
      <c r="X24" s="474"/>
      <c r="Y24" s="474"/>
      <c r="Z24" s="474"/>
      <c r="AA24" s="474"/>
      <c r="AB24" s="475"/>
      <c r="AC24" s="509"/>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5"/>
      <c r="BE24" s="509"/>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c r="CE24" s="474"/>
      <c r="CF24" s="474"/>
      <c r="CG24" s="474"/>
      <c r="CH24" s="474"/>
      <c r="CI24" s="474"/>
      <c r="CJ24" s="474"/>
      <c r="CK24" s="474"/>
      <c r="CL24" s="474"/>
      <c r="CM24" s="474"/>
      <c r="CN24" s="510"/>
      <c r="CO24" s="228"/>
      <c r="CP24" s="228"/>
      <c r="CQ24" s="182">
        <v>8</v>
      </c>
      <c r="CR24" s="183"/>
      <c r="CS24" s="149"/>
    </row>
    <row r="25" spans="1:101" ht="39" hidden="1" customHeight="1" x14ac:dyDescent="0.2">
      <c r="A25" s="493" t="s">
        <v>56</v>
      </c>
      <c r="B25" s="494"/>
      <c r="C25" s="494"/>
      <c r="D25" s="494"/>
      <c r="E25" s="494"/>
      <c r="F25" s="494"/>
      <c r="G25" s="494"/>
      <c r="H25" s="494"/>
      <c r="I25" s="494"/>
      <c r="J25" s="494"/>
      <c r="K25" s="495"/>
      <c r="L25" s="496"/>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c r="BT25" s="497"/>
      <c r="BU25" s="497"/>
      <c r="BV25" s="497"/>
      <c r="BW25" s="497"/>
      <c r="BX25" s="497"/>
      <c r="BY25" s="497"/>
      <c r="BZ25" s="497"/>
      <c r="CA25" s="497"/>
      <c r="CB25" s="497"/>
      <c r="CC25" s="497"/>
      <c r="CD25" s="497"/>
      <c r="CE25" s="497"/>
      <c r="CF25" s="497"/>
      <c r="CG25" s="497"/>
      <c r="CH25" s="497"/>
      <c r="CI25" s="497"/>
      <c r="CJ25" s="497"/>
      <c r="CK25" s="497"/>
      <c r="CL25" s="497"/>
      <c r="CM25" s="497"/>
      <c r="CN25" s="498"/>
      <c r="CO25" s="228"/>
      <c r="CP25" s="228"/>
      <c r="CQ25" s="335">
        <v>9</v>
      </c>
      <c r="CR25" s="183"/>
      <c r="CS25" s="149"/>
      <c r="CW25" s="63"/>
    </row>
    <row r="26" spans="1:101" s="40" customFormat="1" ht="39" customHeight="1" x14ac:dyDescent="0.2">
      <c r="A26" s="499" t="s">
        <v>20</v>
      </c>
      <c r="B26" s="478"/>
      <c r="C26" s="478"/>
      <c r="D26" s="478"/>
      <c r="E26" s="478"/>
      <c r="F26" s="478"/>
      <c r="G26" s="478"/>
      <c r="H26" s="478"/>
      <c r="I26" s="478"/>
      <c r="J26" s="478"/>
      <c r="K26" s="479"/>
      <c r="L26" s="500" t="s">
        <v>126</v>
      </c>
      <c r="M26" s="484"/>
      <c r="N26" s="484"/>
      <c r="O26" s="463"/>
      <c r="P26" s="463"/>
      <c r="Q26" s="463"/>
      <c r="R26" s="463"/>
      <c r="S26" s="463"/>
      <c r="T26" s="463"/>
      <c r="U26" s="463"/>
      <c r="V26" s="484" t="s">
        <v>127</v>
      </c>
      <c r="W26" s="484"/>
      <c r="X26" s="484"/>
      <c r="Y26" s="463"/>
      <c r="Z26" s="463"/>
      <c r="AA26" s="463"/>
      <c r="AB26" s="463"/>
      <c r="AC26" s="463"/>
      <c r="AD26" s="463"/>
      <c r="AE26" s="463"/>
      <c r="AF26" s="484" t="s">
        <v>125</v>
      </c>
      <c r="AG26" s="484"/>
      <c r="AH26" s="484"/>
      <c r="AI26" s="463"/>
      <c r="AJ26" s="463"/>
      <c r="AK26" s="463"/>
      <c r="AL26" s="463"/>
      <c r="AM26" s="463"/>
      <c r="AN26" s="463"/>
      <c r="AO26" s="463"/>
      <c r="AP26" s="463"/>
      <c r="AQ26" s="463"/>
      <c r="AR26" s="476"/>
      <c r="AS26" s="477" t="s">
        <v>21</v>
      </c>
      <c r="AT26" s="478"/>
      <c r="AU26" s="478"/>
      <c r="AV26" s="478"/>
      <c r="AW26" s="478"/>
      <c r="AX26" s="478"/>
      <c r="AY26" s="478"/>
      <c r="AZ26" s="478"/>
      <c r="BA26" s="478"/>
      <c r="BB26" s="478"/>
      <c r="BC26" s="478"/>
      <c r="BD26" s="478"/>
      <c r="BE26" s="479"/>
      <c r="BF26" s="480"/>
      <c r="BG26" s="481"/>
      <c r="BH26" s="481"/>
      <c r="BI26" s="481"/>
      <c r="BJ26" s="481"/>
      <c r="BK26" s="481"/>
      <c r="BL26" s="481"/>
      <c r="BM26" s="481"/>
      <c r="BN26" s="481"/>
      <c r="BO26" s="481"/>
      <c r="BP26" s="481"/>
      <c r="BQ26" s="481"/>
      <c r="BR26" s="481"/>
      <c r="BS26" s="481"/>
      <c r="BT26" s="481"/>
      <c r="BU26" s="481"/>
      <c r="BV26" s="482" t="s">
        <v>128</v>
      </c>
      <c r="BW26" s="482"/>
      <c r="BX26" s="482"/>
      <c r="BY26" s="481"/>
      <c r="BZ26" s="481"/>
      <c r="CA26" s="481"/>
      <c r="CB26" s="481"/>
      <c r="CC26" s="481"/>
      <c r="CD26" s="481"/>
      <c r="CE26" s="481"/>
      <c r="CF26" s="481"/>
      <c r="CG26" s="481"/>
      <c r="CH26" s="481"/>
      <c r="CI26" s="481"/>
      <c r="CJ26" s="481"/>
      <c r="CK26" s="481"/>
      <c r="CL26" s="481"/>
      <c r="CM26" s="481"/>
      <c r="CN26" s="483"/>
      <c r="CO26" s="238"/>
      <c r="CP26" s="238"/>
      <c r="CQ26" s="182">
        <v>10</v>
      </c>
      <c r="CR26" s="183"/>
      <c r="CS26" s="149"/>
    </row>
    <row r="27" spans="1:101" ht="39" customHeight="1" thickBot="1" x14ac:dyDescent="0.25">
      <c r="A27" s="542" t="s">
        <v>22</v>
      </c>
      <c r="B27" s="537"/>
      <c r="C27" s="537"/>
      <c r="D27" s="537"/>
      <c r="E27" s="537"/>
      <c r="F27" s="537"/>
      <c r="G27" s="537"/>
      <c r="H27" s="537"/>
      <c r="I27" s="537"/>
      <c r="J27" s="537"/>
      <c r="K27" s="538"/>
      <c r="L27" s="539" t="s">
        <v>126</v>
      </c>
      <c r="M27" s="523"/>
      <c r="N27" s="523"/>
      <c r="O27" s="447"/>
      <c r="P27" s="447"/>
      <c r="Q27" s="447"/>
      <c r="R27" s="447"/>
      <c r="S27" s="447"/>
      <c r="T27" s="447"/>
      <c r="U27" s="447"/>
      <c r="V27" s="523" t="s">
        <v>127</v>
      </c>
      <c r="W27" s="523"/>
      <c r="X27" s="523"/>
      <c r="Y27" s="447"/>
      <c r="Z27" s="447"/>
      <c r="AA27" s="447"/>
      <c r="AB27" s="447"/>
      <c r="AC27" s="447"/>
      <c r="AD27" s="447"/>
      <c r="AE27" s="447"/>
      <c r="AF27" s="523" t="s">
        <v>125</v>
      </c>
      <c r="AG27" s="523"/>
      <c r="AH27" s="523"/>
      <c r="AI27" s="447"/>
      <c r="AJ27" s="447"/>
      <c r="AK27" s="447"/>
      <c r="AL27" s="447"/>
      <c r="AM27" s="447"/>
      <c r="AN27" s="447"/>
      <c r="AO27" s="447"/>
      <c r="AP27" s="447"/>
      <c r="AQ27" s="447"/>
      <c r="AR27" s="535"/>
      <c r="AS27" s="536" t="s">
        <v>23</v>
      </c>
      <c r="AT27" s="537"/>
      <c r="AU27" s="537"/>
      <c r="AV27" s="537"/>
      <c r="AW27" s="537"/>
      <c r="AX27" s="537"/>
      <c r="AY27" s="537"/>
      <c r="AZ27" s="537"/>
      <c r="BA27" s="537"/>
      <c r="BB27" s="537"/>
      <c r="BC27" s="537"/>
      <c r="BD27" s="537"/>
      <c r="BE27" s="538"/>
      <c r="BF27" s="539" t="s">
        <v>126</v>
      </c>
      <c r="BG27" s="523"/>
      <c r="BH27" s="523"/>
      <c r="BI27" s="447"/>
      <c r="BJ27" s="447"/>
      <c r="BK27" s="447"/>
      <c r="BL27" s="447"/>
      <c r="BM27" s="447"/>
      <c r="BN27" s="447"/>
      <c r="BO27" s="447"/>
      <c r="BP27" s="523" t="s">
        <v>127</v>
      </c>
      <c r="BQ27" s="523"/>
      <c r="BR27" s="523"/>
      <c r="BS27" s="447"/>
      <c r="BT27" s="447"/>
      <c r="BU27" s="447"/>
      <c r="BV27" s="447"/>
      <c r="BW27" s="447"/>
      <c r="BX27" s="447"/>
      <c r="BY27" s="447"/>
      <c r="BZ27" s="523" t="s">
        <v>125</v>
      </c>
      <c r="CA27" s="523"/>
      <c r="CB27" s="523"/>
      <c r="CC27" s="447"/>
      <c r="CD27" s="447"/>
      <c r="CE27" s="447"/>
      <c r="CF27" s="447"/>
      <c r="CG27" s="447"/>
      <c r="CH27" s="447"/>
      <c r="CI27" s="447"/>
      <c r="CJ27" s="447"/>
      <c r="CK27" s="447"/>
      <c r="CL27" s="447"/>
      <c r="CM27" s="447"/>
      <c r="CN27" s="448"/>
      <c r="CO27" s="239"/>
      <c r="CP27" s="239"/>
      <c r="CQ27" s="335">
        <v>11</v>
      </c>
      <c r="CR27" s="183"/>
      <c r="CS27" s="149"/>
    </row>
    <row r="28" spans="1:101" s="34" customFormat="1" ht="28.2" customHeight="1" x14ac:dyDescent="0.2">
      <c r="A28" s="166"/>
      <c r="B28" s="166"/>
      <c r="C28" s="166"/>
      <c r="D28" s="166"/>
      <c r="E28" s="166"/>
      <c r="F28" s="166"/>
      <c r="G28" s="166"/>
      <c r="H28" s="166"/>
      <c r="I28" s="166"/>
      <c r="J28" s="166"/>
      <c r="K28" s="166"/>
      <c r="L28" s="166"/>
      <c r="M28" s="166"/>
      <c r="N28" s="166"/>
      <c r="O28" s="166"/>
      <c r="P28" s="166"/>
      <c r="T28" s="37"/>
      <c r="AD28" s="37"/>
      <c r="AE28" s="37"/>
      <c r="AF28" s="37"/>
      <c r="AG28" s="37"/>
      <c r="AH28" s="37"/>
      <c r="AI28" s="37"/>
      <c r="AJ28" s="37"/>
      <c r="AK28" s="37"/>
      <c r="AL28" s="37"/>
      <c r="AM28" s="37"/>
      <c r="AN28" s="37"/>
      <c r="AO28" s="37"/>
      <c r="AP28" s="37"/>
      <c r="AQ28" s="37"/>
      <c r="AR28" s="37"/>
      <c r="CO28" s="230"/>
      <c r="CP28" s="230"/>
      <c r="CQ28" s="185"/>
      <c r="CR28" s="195"/>
      <c r="CS28" s="149"/>
    </row>
    <row r="29" spans="1:101" ht="16.5" customHeight="1" thickBot="1" x14ac:dyDescent="0.25">
      <c r="A29" s="470" t="s">
        <v>1186</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231"/>
      <c r="CP29" s="231"/>
      <c r="CQ29" s="182" t="s">
        <v>540</v>
      </c>
      <c r="CR29" s="218" t="s">
        <v>541</v>
      </c>
      <c r="CS29" s="165"/>
    </row>
    <row r="30" spans="1:101" s="34" customFormat="1" ht="39" customHeight="1" thickBot="1" x14ac:dyDescent="0.25">
      <c r="A30" s="524" t="s">
        <v>129</v>
      </c>
      <c r="B30" s="524"/>
      <c r="C30" s="525"/>
      <c r="D30" s="526" t="s">
        <v>54</v>
      </c>
      <c r="E30" s="526"/>
      <c r="F30" s="526"/>
      <c r="G30" s="526"/>
      <c r="H30" s="526"/>
      <c r="I30" s="526"/>
      <c r="J30" s="526"/>
      <c r="K30" s="527"/>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528"/>
      <c r="CB30" s="528"/>
      <c r="CC30" s="528"/>
      <c r="CD30" s="528"/>
      <c r="CE30" s="528"/>
      <c r="CF30" s="528"/>
      <c r="CG30" s="528"/>
      <c r="CH30" s="528"/>
      <c r="CI30" s="528"/>
      <c r="CJ30" s="528"/>
      <c r="CK30" s="528"/>
      <c r="CL30" s="528"/>
      <c r="CM30" s="528"/>
      <c r="CN30" s="529"/>
      <c r="CO30" s="239"/>
      <c r="CP30" s="239"/>
      <c r="CQ30" s="217">
        <v>12</v>
      </c>
      <c r="CR30" s="183"/>
      <c r="CS30" s="149"/>
    </row>
    <row r="31" spans="1:101" s="34" customFormat="1" ht="39" customHeight="1" thickBot="1" x14ac:dyDescent="0.25">
      <c r="A31" s="524"/>
      <c r="B31" s="524"/>
      <c r="C31" s="525"/>
      <c r="D31" s="530" t="s">
        <v>130</v>
      </c>
      <c r="E31" s="530"/>
      <c r="F31" s="530"/>
      <c r="G31" s="530"/>
      <c r="H31" s="530"/>
      <c r="I31" s="530"/>
      <c r="J31" s="530"/>
      <c r="K31" s="531"/>
      <c r="L31" s="438"/>
      <c r="M31" s="439"/>
      <c r="N31" s="439"/>
      <c r="O31" s="439"/>
      <c r="P31" s="439"/>
      <c r="Q31" s="439"/>
      <c r="R31" s="439"/>
      <c r="S31" s="439"/>
      <c r="T31" s="439"/>
      <c r="U31" s="439"/>
      <c r="V31" s="439"/>
      <c r="W31" s="439"/>
      <c r="X31" s="439"/>
      <c r="Y31" s="439"/>
      <c r="Z31" s="439"/>
      <c r="AA31" s="439"/>
      <c r="AB31" s="439"/>
      <c r="AC31" s="532"/>
      <c r="AD31" s="533"/>
      <c r="AE31" s="439"/>
      <c r="AF31" s="439"/>
      <c r="AG31" s="439"/>
      <c r="AH31" s="439"/>
      <c r="AI31" s="439"/>
      <c r="AJ31" s="439"/>
      <c r="AK31" s="439"/>
      <c r="AL31" s="439"/>
      <c r="AM31" s="439"/>
      <c r="AN31" s="439"/>
      <c r="AO31" s="439"/>
      <c r="AP31" s="439"/>
      <c r="AQ31" s="439"/>
      <c r="AR31" s="439"/>
      <c r="AS31" s="439"/>
      <c r="AT31" s="439"/>
      <c r="AU31" s="439"/>
      <c r="AV31" s="534"/>
      <c r="AW31" s="540" t="s">
        <v>55</v>
      </c>
      <c r="AX31" s="541"/>
      <c r="AY31" s="541"/>
      <c r="AZ31" s="541"/>
      <c r="BA31" s="541"/>
      <c r="BB31" s="541"/>
      <c r="BC31" s="541"/>
      <c r="BD31" s="541"/>
      <c r="BE31" s="541"/>
      <c r="BF31" s="541"/>
      <c r="BG31" s="541"/>
      <c r="BH31" s="438"/>
      <c r="BI31" s="439"/>
      <c r="BJ31" s="439"/>
      <c r="BK31" s="439"/>
      <c r="BL31" s="439"/>
      <c r="BM31" s="439"/>
      <c r="BN31" s="439"/>
      <c r="BO31" s="439"/>
      <c r="BP31" s="439"/>
      <c r="BQ31" s="439"/>
      <c r="BR31" s="439"/>
      <c r="BS31" s="439"/>
      <c r="BT31" s="439"/>
      <c r="BU31" s="439"/>
      <c r="BV31" s="439"/>
      <c r="BW31" s="439"/>
      <c r="BX31" s="439"/>
      <c r="BY31" s="439"/>
      <c r="BZ31" s="439"/>
      <c r="CA31" s="439"/>
      <c r="CB31" s="439"/>
      <c r="CC31" s="439"/>
      <c r="CD31" s="439"/>
      <c r="CE31" s="439"/>
      <c r="CF31" s="439"/>
      <c r="CG31" s="439"/>
      <c r="CH31" s="439"/>
      <c r="CI31" s="439"/>
      <c r="CJ31" s="439"/>
      <c r="CK31" s="439"/>
      <c r="CL31" s="439"/>
      <c r="CM31" s="439"/>
      <c r="CN31" s="440"/>
      <c r="CO31" s="239"/>
      <c r="CP31" s="239"/>
      <c r="CQ31" s="243">
        <v>13</v>
      </c>
      <c r="CR31" s="183"/>
      <c r="CS31" s="149"/>
    </row>
    <row r="32" spans="1:101" ht="22.5" customHeight="1" thickBot="1" x14ac:dyDescent="0.25">
      <c r="A32" s="524"/>
      <c r="B32" s="524"/>
      <c r="C32" s="525"/>
      <c r="D32" s="441" t="s">
        <v>120</v>
      </c>
      <c r="E32" s="441"/>
      <c r="F32" s="441"/>
      <c r="G32" s="441"/>
      <c r="H32" s="441"/>
      <c r="I32" s="441"/>
      <c r="J32" s="441"/>
      <c r="K32" s="442"/>
      <c r="L32" s="445" t="s">
        <v>19</v>
      </c>
      <c r="M32" s="446"/>
      <c r="N32" s="446"/>
      <c r="O32" s="471"/>
      <c r="P32" s="471"/>
      <c r="Q32" s="471"/>
      <c r="R32" s="471"/>
      <c r="S32" s="472" t="s">
        <v>125</v>
      </c>
      <c r="T32" s="472"/>
      <c r="U32" s="471"/>
      <c r="V32" s="471"/>
      <c r="W32" s="471"/>
      <c r="X32" s="471"/>
      <c r="Y32" s="471"/>
      <c r="Z32" s="471"/>
      <c r="AA32" s="396"/>
      <c r="AB32" s="402"/>
      <c r="AC32" s="402"/>
      <c r="AD32" s="402"/>
      <c r="AE32" s="402"/>
      <c r="AF32" s="402"/>
      <c r="AG32" s="402"/>
      <c r="AH32" s="402"/>
      <c r="AI32" s="402"/>
      <c r="AJ32" s="402"/>
      <c r="AK32" s="402"/>
      <c r="AL32" s="398"/>
      <c r="AM32" s="398"/>
      <c r="AN32" s="398"/>
      <c r="AO32" s="398"/>
      <c r="AP32" s="398"/>
      <c r="AQ32" s="398"/>
      <c r="AR32" s="398"/>
      <c r="AS32" s="398"/>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c r="BW32" s="403"/>
      <c r="BX32" s="403"/>
      <c r="BY32" s="403"/>
      <c r="BZ32" s="403"/>
      <c r="CA32" s="403"/>
      <c r="CB32" s="403"/>
      <c r="CC32" s="403"/>
      <c r="CD32" s="403"/>
      <c r="CE32" s="403"/>
      <c r="CF32" s="403"/>
      <c r="CG32" s="398"/>
      <c r="CH32" s="398"/>
      <c r="CI32" s="398"/>
      <c r="CJ32" s="398"/>
      <c r="CK32" s="398"/>
      <c r="CL32" s="398"/>
      <c r="CM32" s="398"/>
      <c r="CN32" s="404"/>
      <c r="CO32" s="229"/>
      <c r="CP32" s="229"/>
      <c r="CQ32" s="335">
        <v>14</v>
      </c>
      <c r="CR32" s="183"/>
      <c r="CS32" s="149"/>
    </row>
    <row r="33" spans="1:97" ht="39" customHeight="1" thickBot="1" x14ac:dyDescent="0.25">
      <c r="A33" s="524"/>
      <c r="B33" s="524"/>
      <c r="C33" s="525"/>
      <c r="D33" s="443"/>
      <c r="E33" s="443"/>
      <c r="F33" s="443"/>
      <c r="G33" s="443"/>
      <c r="H33" s="443"/>
      <c r="I33" s="443"/>
      <c r="J33" s="443"/>
      <c r="K33" s="444"/>
      <c r="L33" s="473"/>
      <c r="M33" s="474"/>
      <c r="N33" s="474"/>
      <c r="O33" s="474"/>
      <c r="P33" s="474"/>
      <c r="Q33" s="474"/>
      <c r="R33" s="474"/>
      <c r="S33" s="474"/>
      <c r="T33" s="474"/>
      <c r="U33" s="474"/>
      <c r="V33" s="474"/>
      <c r="W33" s="474"/>
      <c r="X33" s="474"/>
      <c r="Y33" s="474"/>
      <c r="Z33" s="474"/>
      <c r="AA33" s="474"/>
      <c r="AB33" s="475"/>
      <c r="AC33" s="509"/>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5"/>
      <c r="BE33" s="509"/>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510"/>
      <c r="CO33" s="228"/>
      <c r="CP33" s="228"/>
      <c r="CQ33" s="243">
        <v>15</v>
      </c>
      <c r="CR33" s="183"/>
      <c r="CS33" s="149"/>
    </row>
    <row r="34" spans="1:97" ht="39" customHeight="1" thickBot="1" x14ac:dyDescent="0.25">
      <c r="A34" s="524"/>
      <c r="B34" s="524"/>
      <c r="C34" s="525"/>
      <c r="D34" s="543" t="s">
        <v>56</v>
      </c>
      <c r="E34" s="543"/>
      <c r="F34" s="543"/>
      <c r="G34" s="543"/>
      <c r="H34" s="543"/>
      <c r="I34" s="543"/>
      <c r="J34" s="543"/>
      <c r="K34" s="544"/>
      <c r="L34" s="511"/>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3"/>
      <c r="CO34" s="228"/>
      <c r="CP34" s="228"/>
      <c r="CQ34" s="335">
        <v>16</v>
      </c>
      <c r="CR34" s="183"/>
      <c r="CS34" s="149"/>
    </row>
    <row r="35" spans="1:97" s="34" customFormat="1" ht="39" customHeight="1" thickBot="1" x14ac:dyDescent="0.25">
      <c r="A35" s="557" t="s">
        <v>131</v>
      </c>
      <c r="B35" s="557"/>
      <c r="C35" s="558"/>
      <c r="D35" s="546" t="s">
        <v>132</v>
      </c>
      <c r="E35" s="547"/>
      <c r="F35" s="547"/>
      <c r="G35" s="547"/>
      <c r="H35" s="547"/>
      <c r="I35" s="547"/>
      <c r="J35" s="547"/>
      <c r="K35" s="548"/>
      <c r="L35" s="549"/>
      <c r="M35" s="550"/>
      <c r="N35" s="550"/>
      <c r="O35" s="550"/>
      <c r="P35" s="550"/>
      <c r="Q35" s="550"/>
      <c r="R35" s="550"/>
      <c r="S35" s="550"/>
      <c r="T35" s="550"/>
      <c r="U35" s="550"/>
      <c r="V35" s="550"/>
      <c r="W35" s="550"/>
      <c r="X35" s="550"/>
      <c r="Y35" s="550"/>
      <c r="Z35" s="550"/>
      <c r="AA35" s="550"/>
      <c r="AB35" s="550"/>
      <c r="AC35" s="551"/>
      <c r="AD35" s="552"/>
      <c r="AE35" s="550"/>
      <c r="AF35" s="550"/>
      <c r="AG35" s="550"/>
      <c r="AH35" s="550"/>
      <c r="AI35" s="550"/>
      <c r="AJ35" s="550"/>
      <c r="AK35" s="550"/>
      <c r="AL35" s="550"/>
      <c r="AM35" s="550"/>
      <c r="AN35" s="550"/>
      <c r="AO35" s="550"/>
      <c r="AP35" s="550"/>
      <c r="AQ35" s="550"/>
      <c r="AR35" s="550"/>
      <c r="AS35" s="550"/>
      <c r="AT35" s="550"/>
      <c r="AU35" s="550"/>
      <c r="AV35" s="553"/>
      <c r="AW35" s="554" t="s">
        <v>121</v>
      </c>
      <c r="AX35" s="555"/>
      <c r="AY35" s="555"/>
      <c r="AZ35" s="555"/>
      <c r="BA35" s="555"/>
      <c r="BB35" s="555"/>
      <c r="BC35" s="555"/>
      <c r="BD35" s="555"/>
      <c r="BE35" s="555"/>
      <c r="BF35" s="555"/>
      <c r="BG35" s="555"/>
      <c r="BH35" s="549"/>
      <c r="BI35" s="550"/>
      <c r="BJ35" s="550"/>
      <c r="BK35" s="550"/>
      <c r="BL35" s="550"/>
      <c r="BM35" s="550"/>
      <c r="BN35" s="550"/>
      <c r="BO35" s="550"/>
      <c r="BP35" s="550"/>
      <c r="BQ35" s="550"/>
      <c r="BR35" s="550"/>
      <c r="BS35" s="550"/>
      <c r="BT35" s="550"/>
      <c r="BU35" s="550"/>
      <c r="BV35" s="550"/>
      <c r="BW35" s="550"/>
      <c r="BX35" s="550"/>
      <c r="BY35" s="550"/>
      <c r="BZ35" s="550"/>
      <c r="CA35" s="550"/>
      <c r="CB35" s="550"/>
      <c r="CC35" s="550"/>
      <c r="CD35" s="550"/>
      <c r="CE35" s="550"/>
      <c r="CF35" s="550"/>
      <c r="CG35" s="550"/>
      <c r="CH35" s="550"/>
      <c r="CI35" s="550"/>
      <c r="CJ35" s="550"/>
      <c r="CK35" s="550"/>
      <c r="CL35" s="550"/>
      <c r="CM35" s="550"/>
      <c r="CN35" s="556"/>
      <c r="CO35" s="239"/>
      <c r="CP35" s="239"/>
      <c r="CQ35" s="243">
        <v>17</v>
      </c>
      <c r="CR35" s="183"/>
      <c r="CS35" s="149"/>
    </row>
    <row r="36" spans="1:97" ht="19.8" customHeight="1" thickBot="1" x14ac:dyDescent="0.25">
      <c r="A36" s="557"/>
      <c r="B36" s="557"/>
      <c r="C36" s="558"/>
      <c r="D36" s="564" t="s">
        <v>122</v>
      </c>
      <c r="E36" s="441"/>
      <c r="F36" s="441"/>
      <c r="G36" s="441"/>
      <c r="H36" s="441"/>
      <c r="I36" s="441"/>
      <c r="J36" s="441"/>
      <c r="K36" s="442"/>
      <c r="L36" s="568" t="s">
        <v>3</v>
      </c>
      <c r="M36" s="569"/>
      <c r="N36" s="569"/>
      <c r="O36" s="405"/>
      <c r="P36" s="570" t="s">
        <v>133</v>
      </c>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0"/>
      <c r="CN36" s="571"/>
      <c r="CO36" s="240"/>
      <c r="CP36" s="240"/>
      <c r="CQ36" s="335">
        <v>18</v>
      </c>
      <c r="CR36" s="183"/>
      <c r="CS36" s="149"/>
    </row>
    <row r="37" spans="1:97" ht="22.5" customHeight="1" thickBot="1" x14ac:dyDescent="0.25">
      <c r="A37" s="524"/>
      <c r="B37" s="524"/>
      <c r="C37" s="525"/>
      <c r="D37" s="565"/>
      <c r="E37" s="566"/>
      <c r="F37" s="566"/>
      <c r="G37" s="566"/>
      <c r="H37" s="566"/>
      <c r="I37" s="566"/>
      <c r="J37" s="566"/>
      <c r="K37" s="487"/>
      <c r="L37" s="446" t="s">
        <v>19</v>
      </c>
      <c r="M37" s="446"/>
      <c r="N37" s="446"/>
      <c r="O37" s="545"/>
      <c r="P37" s="545"/>
      <c r="Q37" s="545"/>
      <c r="R37" s="545"/>
      <c r="S37" s="572" t="s">
        <v>125</v>
      </c>
      <c r="T37" s="572"/>
      <c r="U37" s="545"/>
      <c r="V37" s="545"/>
      <c r="W37" s="545"/>
      <c r="X37" s="545"/>
      <c r="Y37" s="545"/>
      <c r="Z37" s="545"/>
      <c r="AA37" s="396"/>
      <c r="AB37" s="397"/>
      <c r="AC37" s="397"/>
      <c r="AD37" s="397"/>
      <c r="AE37" s="397"/>
      <c r="AF37" s="397"/>
      <c r="AG37" s="397"/>
      <c r="AH37" s="397"/>
      <c r="AI37" s="397"/>
      <c r="AJ37" s="397"/>
      <c r="AK37" s="397"/>
      <c r="AL37" s="398"/>
      <c r="AM37" s="398"/>
      <c r="AN37" s="398"/>
      <c r="AO37" s="398"/>
      <c r="AP37" s="398"/>
      <c r="AQ37" s="398"/>
      <c r="AR37" s="398"/>
      <c r="AS37" s="398"/>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c r="CG37" s="398"/>
      <c r="CH37" s="398"/>
      <c r="CI37" s="398"/>
      <c r="CJ37" s="398"/>
      <c r="CK37" s="398"/>
      <c r="CL37" s="398"/>
      <c r="CM37" s="398"/>
      <c r="CN37" s="404"/>
      <c r="CO37" s="229"/>
      <c r="CP37" s="229"/>
      <c r="CQ37" s="243">
        <v>19</v>
      </c>
      <c r="CR37" s="183"/>
      <c r="CS37" s="149"/>
    </row>
    <row r="38" spans="1:97" ht="39" customHeight="1" thickBot="1" x14ac:dyDescent="0.25">
      <c r="A38" s="524"/>
      <c r="B38" s="524"/>
      <c r="C38" s="525"/>
      <c r="D38" s="567"/>
      <c r="E38" s="443"/>
      <c r="F38" s="443"/>
      <c r="G38" s="443"/>
      <c r="H38" s="443"/>
      <c r="I38" s="443"/>
      <c r="J38" s="443"/>
      <c r="K38" s="444"/>
      <c r="L38" s="474"/>
      <c r="M38" s="474"/>
      <c r="N38" s="474"/>
      <c r="O38" s="474"/>
      <c r="P38" s="474"/>
      <c r="Q38" s="474"/>
      <c r="R38" s="474"/>
      <c r="S38" s="474"/>
      <c r="T38" s="474"/>
      <c r="U38" s="474"/>
      <c r="V38" s="474"/>
      <c r="W38" s="474"/>
      <c r="X38" s="474"/>
      <c r="Y38" s="474"/>
      <c r="Z38" s="474"/>
      <c r="AA38" s="474"/>
      <c r="AB38" s="475"/>
      <c r="AC38" s="509"/>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5"/>
      <c r="BE38" s="509"/>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c r="CE38" s="474"/>
      <c r="CF38" s="474"/>
      <c r="CG38" s="474"/>
      <c r="CH38" s="474"/>
      <c r="CI38" s="474"/>
      <c r="CJ38" s="474"/>
      <c r="CK38" s="474"/>
      <c r="CL38" s="474"/>
      <c r="CM38" s="474"/>
      <c r="CN38" s="510"/>
      <c r="CO38" s="228"/>
      <c r="CP38" s="228"/>
      <c r="CQ38" s="335">
        <v>20</v>
      </c>
      <c r="CR38" s="183"/>
      <c r="CS38" s="149"/>
    </row>
    <row r="39" spans="1:97" ht="39" customHeight="1" thickBot="1" x14ac:dyDescent="0.25">
      <c r="A39" s="524"/>
      <c r="B39" s="524"/>
      <c r="C39" s="525"/>
      <c r="D39" s="559" t="s">
        <v>56</v>
      </c>
      <c r="E39" s="559"/>
      <c r="F39" s="559"/>
      <c r="G39" s="559"/>
      <c r="H39" s="559"/>
      <c r="I39" s="559"/>
      <c r="J39" s="559"/>
      <c r="K39" s="560"/>
      <c r="L39" s="561"/>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562"/>
      <c r="BT39" s="562"/>
      <c r="BU39" s="562"/>
      <c r="BV39" s="562"/>
      <c r="BW39" s="562"/>
      <c r="BX39" s="562"/>
      <c r="BY39" s="562"/>
      <c r="BZ39" s="562"/>
      <c r="CA39" s="562"/>
      <c r="CB39" s="562"/>
      <c r="CC39" s="562"/>
      <c r="CD39" s="562"/>
      <c r="CE39" s="562"/>
      <c r="CF39" s="562"/>
      <c r="CG39" s="562"/>
      <c r="CH39" s="562"/>
      <c r="CI39" s="562"/>
      <c r="CJ39" s="562"/>
      <c r="CK39" s="562"/>
      <c r="CL39" s="562"/>
      <c r="CM39" s="562"/>
      <c r="CN39" s="563"/>
      <c r="CO39" s="228"/>
      <c r="CP39" s="228"/>
      <c r="CQ39" s="243">
        <v>21</v>
      </c>
      <c r="CR39" s="183"/>
      <c r="CS39" s="172"/>
    </row>
    <row r="40" spans="1:97" s="40" customFormat="1" ht="39" customHeight="1" thickBot="1" x14ac:dyDescent="0.25">
      <c r="A40" s="524"/>
      <c r="B40" s="524"/>
      <c r="C40" s="525"/>
      <c r="D40" s="478" t="s">
        <v>20</v>
      </c>
      <c r="E40" s="478"/>
      <c r="F40" s="478"/>
      <c r="G40" s="478"/>
      <c r="H40" s="478"/>
      <c r="I40" s="478"/>
      <c r="J40" s="478"/>
      <c r="K40" s="479"/>
      <c r="L40" s="500" t="s">
        <v>126</v>
      </c>
      <c r="M40" s="484"/>
      <c r="N40" s="484"/>
      <c r="O40" s="463"/>
      <c r="P40" s="463"/>
      <c r="Q40" s="463"/>
      <c r="R40" s="463"/>
      <c r="S40" s="463"/>
      <c r="T40" s="463"/>
      <c r="U40" s="463"/>
      <c r="V40" s="484" t="s">
        <v>127</v>
      </c>
      <c r="W40" s="484"/>
      <c r="X40" s="484"/>
      <c r="Y40" s="463"/>
      <c r="Z40" s="463"/>
      <c r="AA40" s="463"/>
      <c r="AB40" s="463"/>
      <c r="AC40" s="463"/>
      <c r="AD40" s="463"/>
      <c r="AE40" s="463"/>
      <c r="AF40" s="484" t="s">
        <v>125</v>
      </c>
      <c r="AG40" s="484"/>
      <c r="AH40" s="484"/>
      <c r="AI40" s="463"/>
      <c r="AJ40" s="463"/>
      <c r="AK40" s="463"/>
      <c r="AL40" s="463"/>
      <c r="AM40" s="463"/>
      <c r="AN40" s="463"/>
      <c r="AO40" s="463"/>
      <c r="AP40" s="463"/>
      <c r="AQ40" s="463"/>
      <c r="AR40" s="476"/>
      <c r="AS40" s="477" t="s">
        <v>21</v>
      </c>
      <c r="AT40" s="478"/>
      <c r="AU40" s="478"/>
      <c r="AV40" s="478"/>
      <c r="AW40" s="478"/>
      <c r="AX40" s="478"/>
      <c r="AY40" s="478"/>
      <c r="AZ40" s="478"/>
      <c r="BA40" s="478"/>
      <c r="BB40" s="478"/>
      <c r="BC40" s="478"/>
      <c r="BD40" s="478"/>
      <c r="BE40" s="479"/>
      <c r="BF40" s="480"/>
      <c r="BG40" s="481"/>
      <c r="BH40" s="481"/>
      <c r="BI40" s="481"/>
      <c r="BJ40" s="481"/>
      <c r="BK40" s="481"/>
      <c r="BL40" s="481"/>
      <c r="BM40" s="481"/>
      <c r="BN40" s="481"/>
      <c r="BO40" s="481"/>
      <c r="BP40" s="481"/>
      <c r="BQ40" s="481"/>
      <c r="BR40" s="481"/>
      <c r="BS40" s="481"/>
      <c r="BT40" s="481"/>
      <c r="BU40" s="481"/>
      <c r="BV40" s="482" t="s">
        <v>128</v>
      </c>
      <c r="BW40" s="482"/>
      <c r="BX40" s="482"/>
      <c r="BY40" s="481"/>
      <c r="BZ40" s="481"/>
      <c r="CA40" s="481"/>
      <c r="CB40" s="481"/>
      <c r="CC40" s="481"/>
      <c r="CD40" s="481"/>
      <c r="CE40" s="481"/>
      <c r="CF40" s="481"/>
      <c r="CG40" s="481"/>
      <c r="CH40" s="481"/>
      <c r="CI40" s="481"/>
      <c r="CJ40" s="481"/>
      <c r="CK40" s="481"/>
      <c r="CL40" s="481"/>
      <c r="CM40" s="481"/>
      <c r="CN40" s="483"/>
      <c r="CO40" s="238"/>
      <c r="CP40" s="238"/>
      <c r="CQ40" s="335">
        <v>22</v>
      </c>
      <c r="CR40" s="183"/>
      <c r="CS40" s="149"/>
    </row>
    <row r="41" spans="1:97" ht="39" customHeight="1" thickBot="1" x14ac:dyDescent="0.25">
      <c r="A41" s="524"/>
      <c r="B41" s="524"/>
      <c r="C41" s="525"/>
      <c r="D41" s="537" t="s">
        <v>134</v>
      </c>
      <c r="E41" s="537"/>
      <c r="F41" s="537"/>
      <c r="G41" s="537"/>
      <c r="H41" s="537"/>
      <c r="I41" s="537"/>
      <c r="J41" s="537"/>
      <c r="K41" s="538"/>
      <c r="L41" s="539" t="s">
        <v>126</v>
      </c>
      <c r="M41" s="523"/>
      <c r="N41" s="523"/>
      <c r="O41" s="447"/>
      <c r="P41" s="447"/>
      <c r="Q41" s="447"/>
      <c r="R41" s="447"/>
      <c r="S41" s="447"/>
      <c r="T41" s="447"/>
      <c r="U41" s="447"/>
      <c r="V41" s="523" t="s">
        <v>127</v>
      </c>
      <c r="W41" s="523"/>
      <c r="X41" s="523"/>
      <c r="Y41" s="447"/>
      <c r="Z41" s="447"/>
      <c r="AA41" s="447"/>
      <c r="AB41" s="447"/>
      <c r="AC41" s="447"/>
      <c r="AD41" s="447"/>
      <c r="AE41" s="447"/>
      <c r="AF41" s="523" t="s">
        <v>125</v>
      </c>
      <c r="AG41" s="523"/>
      <c r="AH41" s="523"/>
      <c r="AI41" s="447"/>
      <c r="AJ41" s="447"/>
      <c r="AK41" s="447"/>
      <c r="AL41" s="447"/>
      <c r="AM41" s="447"/>
      <c r="AN41" s="447"/>
      <c r="AO41" s="447"/>
      <c r="AP41" s="447"/>
      <c r="AQ41" s="447"/>
      <c r="AR41" s="535"/>
      <c r="AS41" s="536" t="s">
        <v>23</v>
      </c>
      <c r="AT41" s="537"/>
      <c r="AU41" s="537"/>
      <c r="AV41" s="537"/>
      <c r="AW41" s="537"/>
      <c r="AX41" s="537"/>
      <c r="AY41" s="537"/>
      <c r="AZ41" s="537"/>
      <c r="BA41" s="537"/>
      <c r="BB41" s="537"/>
      <c r="BC41" s="537"/>
      <c r="BD41" s="537"/>
      <c r="BE41" s="538"/>
      <c r="BF41" s="539" t="s">
        <v>126</v>
      </c>
      <c r="BG41" s="523"/>
      <c r="BH41" s="523"/>
      <c r="BI41" s="447"/>
      <c r="BJ41" s="447"/>
      <c r="BK41" s="447"/>
      <c r="BL41" s="447"/>
      <c r="BM41" s="447"/>
      <c r="BN41" s="447"/>
      <c r="BO41" s="447"/>
      <c r="BP41" s="523" t="s">
        <v>127</v>
      </c>
      <c r="BQ41" s="523"/>
      <c r="BR41" s="523"/>
      <c r="BS41" s="447"/>
      <c r="BT41" s="447"/>
      <c r="BU41" s="447"/>
      <c r="BV41" s="447"/>
      <c r="BW41" s="447"/>
      <c r="BX41" s="447"/>
      <c r="BY41" s="447"/>
      <c r="BZ41" s="523" t="s">
        <v>125</v>
      </c>
      <c r="CA41" s="523"/>
      <c r="CB41" s="523"/>
      <c r="CC41" s="447"/>
      <c r="CD41" s="447"/>
      <c r="CE41" s="447"/>
      <c r="CF41" s="447"/>
      <c r="CG41" s="447"/>
      <c r="CH41" s="447"/>
      <c r="CI41" s="447"/>
      <c r="CJ41" s="447"/>
      <c r="CK41" s="447"/>
      <c r="CL41" s="447"/>
      <c r="CM41" s="447"/>
      <c r="CN41" s="448"/>
      <c r="CO41" s="239"/>
      <c r="CP41" s="239"/>
      <c r="CQ41" s="243">
        <v>23</v>
      </c>
      <c r="CR41" s="183"/>
      <c r="CS41" s="149"/>
    </row>
    <row r="42" spans="1:97" ht="19.2" customHeight="1" x14ac:dyDescent="0.2">
      <c r="A42" s="42"/>
      <c r="B42" s="42"/>
      <c r="C42" s="43"/>
      <c r="D42" s="43"/>
      <c r="E42" s="43"/>
      <c r="F42" s="43"/>
      <c r="G42" s="43"/>
      <c r="H42" s="43"/>
      <c r="I42" s="43"/>
      <c r="J42" s="43"/>
      <c r="K42" s="43"/>
      <c r="L42" s="44"/>
      <c r="M42" s="44"/>
      <c r="N42" s="45"/>
      <c r="O42" s="45"/>
      <c r="P42" s="45"/>
      <c r="Q42" s="45"/>
      <c r="R42" s="45"/>
      <c r="S42" s="45"/>
      <c r="T42" s="45"/>
      <c r="U42" s="45"/>
      <c r="V42" s="45"/>
      <c r="W42" s="44"/>
      <c r="X42" s="44"/>
      <c r="Y42" s="45"/>
      <c r="Z42" s="45"/>
      <c r="AA42" s="45"/>
      <c r="AB42" s="45"/>
      <c r="AC42" s="45"/>
      <c r="AD42" s="45"/>
      <c r="AE42" s="45"/>
      <c r="AF42" s="45"/>
      <c r="AG42" s="45"/>
      <c r="AH42" s="44"/>
      <c r="AI42" s="44"/>
      <c r="AJ42" s="45"/>
      <c r="AK42" s="45"/>
      <c r="AL42" s="45"/>
      <c r="AM42" s="45"/>
      <c r="AN42" s="45"/>
      <c r="AO42" s="45"/>
      <c r="AP42" s="45"/>
      <c r="AQ42" s="45"/>
      <c r="AR42" s="45"/>
      <c r="AS42" s="43"/>
      <c r="AT42" s="43"/>
      <c r="AU42" s="43"/>
      <c r="AV42" s="43"/>
      <c r="AW42" s="43"/>
      <c r="AX42" s="43"/>
      <c r="AY42" s="43"/>
      <c r="AZ42" s="43"/>
      <c r="BA42" s="43"/>
      <c r="BB42" s="43"/>
      <c r="BC42" s="43"/>
      <c r="BD42" s="46"/>
      <c r="BE42" s="44"/>
      <c r="BF42" s="44"/>
      <c r="BG42" s="45"/>
      <c r="BH42" s="45"/>
      <c r="BI42" s="45"/>
      <c r="BJ42" s="45"/>
      <c r="BK42" s="45"/>
      <c r="BL42" s="45"/>
      <c r="BM42" s="45"/>
      <c r="BN42" s="45"/>
      <c r="BO42" s="45"/>
      <c r="BP42" s="44"/>
      <c r="BQ42" s="44"/>
      <c r="BR42" s="45"/>
      <c r="BS42" s="45"/>
      <c r="BT42" s="45"/>
      <c r="BU42" s="45"/>
      <c r="BV42" s="45"/>
      <c r="BW42" s="45"/>
      <c r="BX42" s="45"/>
      <c r="BY42" s="45"/>
      <c r="BZ42" s="45"/>
      <c r="CA42" s="45"/>
      <c r="CB42" s="44"/>
      <c r="CC42" s="44"/>
      <c r="CD42" s="45"/>
      <c r="CE42" s="45"/>
      <c r="CF42" s="45"/>
      <c r="CG42" s="45"/>
      <c r="CH42" s="45"/>
      <c r="CI42" s="45"/>
      <c r="CJ42" s="45"/>
      <c r="CK42" s="45"/>
      <c r="CL42" s="45"/>
      <c r="CM42" s="45"/>
      <c r="CN42" s="45"/>
      <c r="CO42" s="349"/>
      <c r="CP42" s="349"/>
      <c r="CR42" s="344"/>
    </row>
    <row r="43" spans="1:97" ht="19.2" customHeight="1" x14ac:dyDescent="0.2">
      <c r="A43" s="42"/>
      <c r="B43" s="42"/>
      <c r="C43" s="43"/>
      <c r="D43" s="43"/>
      <c r="E43" s="43"/>
      <c r="F43" s="43"/>
      <c r="G43" s="43"/>
      <c r="H43" s="43"/>
      <c r="I43" s="43"/>
      <c r="J43" s="43"/>
      <c r="K43" s="43"/>
      <c r="L43" s="44"/>
      <c r="M43" s="44"/>
      <c r="N43" s="45"/>
      <c r="O43" s="45"/>
      <c r="P43" s="45"/>
      <c r="Q43" s="45"/>
      <c r="R43" s="45"/>
      <c r="S43" s="45"/>
      <c r="T43" s="45"/>
      <c r="U43" s="45"/>
      <c r="V43" s="45"/>
      <c r="W43" s="44"/>
      <c r="X43" s="44"/>
      <c r="Y43" s="45"/>
      <c r="Z43" s="45"/>
      <c r="AA43" s="45"/>
      <c r="AB43" s="45"/>
      <c r="AC43" s="45"/>
      <c r="AD43" s="45"/>
      <c r="AE43" s="45"/>
      <c r="AF43" s="45"/>
      <c r="AG43" s="45"/>
      <c r="AH43" s="44"/>
      <c r="AI43" s="44"/>
      <c r="AJ43" s="45"/>
      <c r="AK43" s="45"/>
      <c r="AL43" s="45"/>
      <c r="AM43" s="45"/>
      <c r="AN43" s="45"/>
      <c r="AO43" s="45"/>
      <c r="AP43" s="45"/>
      <c r="AQ43" s="45"/>
      <c r="AR43" s="45"/>
      <c r="AS43" s="43"/>
      <c r="AT43" s="43"/>
      <c r="AU43" s="43"/>
      <c r="AV43" s="43"/>
      <c r="AW43" s="43"/>
      <c r="AX43" s="43"/>
      <c r="AY43" s="43"/>
      <c r="AZ43" s="43"/>
      <c r="BA43" s="43"/>
      <c r="BB43" s="43"/>
      <c r="BC43" s="43"/>
      <c r="BD43" s="46"/>
      <c r="BE43" s="44"/>
      <c r="BF43" s="44"/>
      <c r="BG43" s="45"/>
      <c r="BH43" s="45"/>
      <c r="BI43" s="45"/>
      <c r="BJ43" s="45"/>
      <c r="BK43" s="45"/>
      <c r="BL43" s="45"/>
      <c r="BM43" s="45"/>
      <c r="BN43" s="45"/>
      <c r="BO43" s="45"/>
      <c r="BP43" s="44"/>
      <c r="BQ43" s="44"/>
      <c r="BR43" s="45"/>
      <c r="BS43" s="45"/>
      <c r="BT43" s="45"/>
      <c r="BU43" s="45"/>
      <c r="BV43" s="45"/>
      <c r="BW43" s="45"/>
      <c r="BX43" s="45"/>
      <c r="BY43" s="45"/>
      <c r="BZ43" s="45"/>
      <c r="CA43" s="45"/>
      <c r="CB43" s="44"/>
      <c r="CC43" s="44"/>
      <c r="CD43" s="45"/>
      <c r="CE43" s="45"/>
      <c r="CF43" s="45"/>
      <c r="CG43" s="45"/>
      <c r="CH43" s="45"/>
      <c r="CI43" s="45"/>
      <c r="CJ43" s="45"/>
      <c r="CK43" s="45"/>
      <c r="CL43" s="45"/>
      <c r="CM43" s="45"/>
      <c r="CN43" s="45"/>
      <c r="CO43" s="349"/>
      <c r="CP43" s="349"/>
      <c r="CR43" s="344"/>
    </row>
    <row r="44" spans="1:97" ht="10.8" customHeight="1" x14ac:dyDescent="0.2">
      <c r="A44" s="345"/>
      <c r="B44" s="345"/>
      <c r="C44" s="345"/>
      <c r="D44" s="345"/>
      <c r="E44" s="345"/>
      <c r="F44" s="345"/>
      <c r="G44" s="345"/>
      <c r="H44" s="345"/>
      <c r="I44" s="345"/>
      <c r="J44" s="345"/>
      <c r="K44" s="345"/>
      <c r="L44" s="345"/>
      <c r="M44" s="345"/>
      <c r="N44" s="345"/>
      <c r="O44" s="345"/>
      <c r="P44" s="345"/>
      <c r="Q44" s="345"/>
      <c r="R44" s="345"/>
      <c r="S44" s="373"/>
      <c r="T44" s="373"/>
      <c r="U44" s="373"/>
      <c r="V44" s="373"/>
      <c r="W44" s="374"/>
      <c r="X44" s="374"/>
      <c r="Y44" s="374"/>
      <c r="Z44" s="374"/>
      <c r="AA44" s="374"/>
      <c r="AB44" s="374"/>
      <c r="AC44" s="374"/>
      <c r="AD44" s="374"/>
      <c r="AE44" s="374"/>
      <c r="AF44" s="374"/>
      <c r="AG44" s="374"/>
      <c r="AH44" s="346"/>
      <c r="AI44" s="346"/>
      <c r="AJ44" s="346"/>
      <c r="AK44" s="346"/>
      <c r="AL44" s="346"/>
      <c r="AM44" s="346"/>
      <c r="AN44" s="347"/>
      <c r="AO44" s="347"/>
      <c r="AP44" s="347"/>
      <c r="AQ44" s="347"/>
      <c r="CR44" s="344"/>
    </row>
    <row r="45" spans="1:97" ht="16.2" customHeight="1" thickBot="1" x14ac:dyDescent="0.25">
      <c r="A45" s="584" t="s">
        <v>1187</v>
      </c>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406"/>
      <c r="AF45" s="584" t="s">
        <v>1248</v>
      </c>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406"/>
      <c r="BK45" s="584" t="s">
        <v>1249</v>
      </c>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Q45" s="182" t="s">
        <v>540</v>
      </c>
      <c r="CR45" s="341" t="s">
        <v>541</v>
      </c>
    </row>
    <row r="46" spans="1:97" ht="38.4" customHeight="1" thickBot="1" x14ac:dyDescent="0.25">
      <c r="A46" s="585" t="s">
        <v>1250</v>
      </c>
      <c r="B46" s="586"/>
      <c r="C46" s="586"/>
      <c r="D46" s="586"/>
      <c r="E46" s="586"/>
      <c r="F46" s="586"/>
      <c r="G46" s="586"/>
      <c r="H46" s="586"/>
      <c r="I46" s="586"/>
      <c r="J46" s="586"/>
      <c r="K46" s="586"/>
      <c r="L46" s="586"/>
      <c r="M46" s="586"/>
      <c r="N46" s="586"/>
      <c r="O46" s="586"/>
      <c r="P46" s="586"/>
      <c r="Q46" s="587"/>
      <c r="R46" s="587"/>
      <c r="S46" s="587"/>
      <c r="T46" s="587"/>
      <c r="U46" s="587"/>
      <c r="V46" s="587"/>
      <c r="W46" s="587"/>
      <c r="X46" s="587"/>
      <c r="Y46" s="587"/>
      <c r="Z46" s="587"/>
      <c r="AA46" s="588" t="s">
        <v>1251</v>
      </c>
      <c r="AB46" s="588"/>
      <c r="AC46" s="588"/>
      <c r="AD46" s="589"/>
      <c r="AE46" s="407"/>
      <c r="AF46" s="590">
        <v>2022</v>
      </c>
      <c r="AG46" s="591"/>
      <c r="AH46" s="591"/>
      <c r="AI46" s="591"/>
      <c r="AJ46" s="591"/>
      <c r="AK46" s="591"/>
      <c r="AL46" s="591"/>
      <c r="AM46" s="591"/>
      <c r="AN46" s="591"/>
      <c r="AO46" s="592" t="s">
        <v>1252</v>
      </c>
      <c r="AP46" s="592"/>
      <c r="AQ46" s="592"/>
      <c r="AR46" s="593"/>
      <c r="AS46" s="593"/>
      <c r="AT46" s="593"/>
      <c r="AU46" s="593"/>
      <c r="AV46" s="593"/>
      <c r="AW46" s="593"/>
      <c r="AX46" s="592" t="s">
        <v>1253</v>
      </c>
      <c r="AY46" s="592"/>
      <c r="AZ46" s="592"/>
      <c r="BA46" s="593"/>
      <c r="BB46" s="593"/>
      <c r="BC46" s="593"/>
      <c r="BD46" s="593"/>
      <c r="BE46" s="593"/>
      <c r="BF46" s="593"/>
      <c r="BG46" s="594" t="s">
        <v>1254</v>
      </c>
      <c r="BH46" s="594"/>
      <c r="BI46" s="595"/>
      <c r="BJ46" s="408"/>
      <c r="BK46" s="596"/>
      <c r="BL46" s="597"/>
      <c r="BM46" s="597"/>
      <c r="BN46" s="597"/>
      <c r="BO46" s="597"/>
      <c r="BP46" s="597"/>
      <c r="BQ46" s="597"/>
      <c r="BR46" s="597"/>
      <c r="BS46" s="597"/>
      <c r="BT46" s="592" t="s">
        <v>1252</v>
      </c>
      <c r="BU46" s="592"/>
      <c r="BV46" s="592"/>
      <c r="BW46" s="593"/>
      <c r="BX46" s="593"/>
      <c r="BY46" s="593"/>
      <c r="BZ46" s="593"/>
      <c r="CA46" s="593"/>
      <c r="CB46" s="593"/>
      <c r="CC46" s="592" t="s">
        <v>1253</v>
      </c>
      <c r="CD46" s="592"/>
      <c r="CE46" s="592"/>
      <c r="CF46" s="593"/>
      <c r="CG46" s="593"/>
      <c r="CH46" s="593"/>
      <c r="CI46" s="593"/>
      <c r="CJ46" s="593"/>
      <c r="CK46" s="593"/>
      <c r="CL46" s="594" t="s">
        <v>1254</v>
      </c>
      <c r="CM46" s="594"/>
      <c r="CN46" s="595"/>
      <c r="CQ46" s="182">
        <v>24</v>
      </c>
      <c r="CR46" s="342"/>
    </row>
    <row r="47" spans="1:97" ht="15.6" x14ac:dyDescent="0.2">
      <c r="A47" s="343"/>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598" t="str">
        <f>IF(OR(AF46="",AR46=""),"",IF(DATE(AF46,AR46,BA46)&lt;=EOMONTH(DATE(AF46,AR46,1), 0),"","日付をご確認ください↑"))</f>
        <v/>
      </c>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152"/>
      <c r="BK47" s="598" t="str">
        <f>IF(OR(BK46="",BW46=""),"",IF(DATE(BK46,BW46,CF46)&lt;=EOMONTH(DATE(BK46,BW46,1), 0),"","日付をご確認ください↑"))</f>
        <v/>
      </c>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338"/>
      <c r="CP47" s="338"/>
      <c r="CR47" s="344"/>
    </row>
    <row r="48" spans="1:97" ht="29.4" customHeight="1" x14ac:dyDescent="0.2">
      <c r="A48" s="343"/>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605" t="str">
        <f>IFERROR(IF(OR(BK46="",BW46="",CF46=""),"",IF(DATE(AF46,AR46,BA46)&lt;=DATE(BK46,BW46,CF46),"","交付決定日より前に工事契約をした場合、補助金の支払いができません。↑")),"")</f>
        <v/>
      </c>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338"/>
      <c r="CP48" s="338"/>
      <c r="CR48" s="344"/>
    </row>
    <row r="49" spans="1:97" ht="16.2" customHeight="1" thickBot="1" x14ac:dyDescent="0.25">
      <c r="A49" s="470" t="s">
        <v>1188</v>
      </c>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336"/>
      <c r="CP49" s="336"/>
      <c r="CQ49" s="182" t="s">
        <v>540</v>
      </c>
      <c r="CR49" s="341" t="s">
        <v>541</v>
      </c>
      <c r="CS49" s="334"/>
    </row>
    <row r="50" spans="1:97" ht="38.4" customHeight="1" thickBot="1" x14ac:dyDescent="0.25">
      <c r="A50" s="596"/>
      <c r="B50" s="597"/>
      <c r="C50" s="597"/>
      <c r="D50" s="597"/>
      <c r="E50" s="597"/>
      <c r="F50" s="597"/>
      <c r="G50" s="597"/>
      <c r="H50" s="597"/>
      <c r="I50" s="597"/>
      <c r="J50" s="601" t="s">
        <v>6</v>
      </c>
      <c r="K50" s="601"/>
      <c r="L50" s="601"/>
      <c r="M50" s="601"/>
      <c r="N50" s="601"/>
      <c r="O50" s="597"/>
      <c r="P50" s="597"/>
      <c r="Q50" s="597"/>
      <c r="R50" s="597"/>
      <c r="S50" s="597"/>
      <c r="T50" s="602" t="s">
        <v>135</v>
      </c>
      <c r="U50" s="602"/>
      <c r="V50" s="602"/>
      <c r="W50" s="602"/>
      <c r="X50" s="597"/>
      <c r="Y50" s="597"/>
      <c r="Z50" s="597"/>
      <c r="AA50" s="597"/>
      <c r="AB50" s="597"/>
      <c r="AC50" s="602" t="s">
        <v>4</v>
      </c>
      <c r="AD50" s="602"/>
      <c r="AE50" s="602"/>
      <c r="AF50" s="602"/>
      <c r="AG50" s="409"/>
      <c r="AH50" s="406"/>
      <c r="AI50" s="406"/>
      <c r="AJ50" s="603"/>
      <c r="AK50" s="603"/>
      <c r="AL50" s="603"/>
      <c r="AM50" s="603"/>
      <c r="AN50" s="603"/>
      <c r="AO50" s="604"/>
      <c r="AP50" s="604"/>
      <c r="AQ50" s="604"/>
      <c r="AR50" s="604"/>
      <c r="AS50" s="406"/>
      <c r="AT50" s="406"/>
      <c r="AU50" s="410"/>
      <c r="AV50" s="410"/>
      <c r="AW50" s="410"/>
      <c r="AX50" s="410"/>
      <c r="AY50" s="410"/>
      <c r="AZ50" s="410"/>
      <c r="BA50" s="410"/>
      <c r="BB50" s="410"/>
      <c r="BC50" s="410"/>
      <c r="BD50" s="410"/>
      <c r="BE50" s="410"/>
      <c r="BF50" s="410"/>
      <c r="BG50" s="410"/>
      <c r="BH50" s="410"/>
      <c r="BI50" s="411"/>
      <c r="BJ50" s="411"/>
      <c r="BK50" s="411"/>
      <c r="BL50" s="411"/>
      <c r="BM50" s="411"/>
      <c r="BN50" s="411"/>
      <c r="BO50" s="410"/>
      <c r="BP50" s="152"/>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75">
        <v>25</v>
      </c>
      <c r="CR50" s="342"/>
    </row>
    <row r="51" spans="1:97" ht="15.6" x14ac:dyDescent="0.2">
      <c r="A51" s="608" t="str">
        <f>IF(OR(A50="",O50=""),"",IF(DATE(A50,O50,X50)&lt;=EOMONTH(DATE(A50,O50,1), 0),"","日付をご確認ください↑"))</f>
        <v/>
      </c>
      <c r="B51" s="608"/>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366"/>
      <c r="AH51" s="366"/>
      <c r="AI51" s="366"/>
      <c r="AJ51" s="376"/>
      <c r="AK51" s="376"/>
      <c r="AL51" s="376"/>
      <c r="AM51" s="376"/>
      <c r="AN51" s="376"/>
      <c r="AO51" s="366"/>
      <c r="AP51" s="366"/>
      <c r="AQ51" s="366"/>
      <c r="AR51" s="366"/>
      <c r="AS51" s="41"/>
      <c r="AT51" s="41"/>
      <c r="BI51" s="152"/>
      <c r="BJ51" s="152"/>
      <c r="BK51" s="152"/>
      <c r="BL51" s="152"/>
      <c r="BM51" s="152"/>
      <c r="BN51" s="152"/>
      <c r="BP51" s="152"/>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77"/>
      <c r="CR51" s="378"/>
    </row>
    <row r="52" spans="1:97" ht="15.6" x14ac:dyDescent="0.2">
      <c r="A52" s="608"/>
      <c r="B52" s="608"/>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366"/>
      <c r="AH52" s="366"/>
      <c r="AI52" s="366"/>
      <c r="AJ52" s="376"/>
      <c r="AK52" s="376"/>
      <c r="AL52" s="376"/>
      <c r="AM52" s="376"/>
      <c r="AN52" s="376"/>
      <c r="AO52" s="366"/>
      <c r="AP52" s="366"/>
      <c r="AQ52" s="366"/>
      <c r="AR52" s="366"/>
      <c r="AS52" s="41"/>
      <c r="AT52" s="41"/>
      <c r="BI52" s="152"/>
      <c r="BJ52" s="152"/>
      <c r="BK52" s="152"/>
      <c r="BL52" s="152"/>
      <c r="BM52" s="152"/>
      <c r="BN52" s="152"/>
      <c r="BP52" s="152"/>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77"/>
      <c r="CR52" s="378"/>
    </row>
    <row r="53" spans="1:97" ht="16.8" customHeight="1" thickBot="1" x14ac:dyDescent="0.25">
      <c r="A53" s="470" t="s">
        <v>1189</v>
      </c>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06"/>
      <c r="Z53" s="406"/>
      <c r="AA53" s="406"/>
      <c r="AB53" s="406"/>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0"/>
      <c r="CL53" s="410"/>
      <c r="CM53" s="410"/>
      <c r="CN53" s="410"/>
      <c r="CO53" s="410"/>
      <c r="CQ53" s="375" t="s">
        <v>540</v>
      </c>
      <c r="CR53" s="379" t="s">
        <v>541</v>
      </c>
      <c r="CS53" s="367"/>
    </row>
    <row r="54" spans="1:97" ht="16.8" hidden="1" customHeight="1" thickBot="1" x14ac:dyDescent="0.25">
      <c r="A54" s="458" t="s">
        <v>1191</v>
      </c>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c r="BT54" s="458"/>
      <c r="BU54" s="458"/>
      <c r="BV54" s="458"/>
      <c r="BW54" s="458"/>
      <c r="BX54" s="458"/>
      <c r="BY54" s="458"/>
      <c r="BZ54" s="458"/>
      <c r="CA54" s="458"/>
      <c r="CB54" s="458"/>
      <c r="CC54" s="458"/>
      <c r="CD54" s="458"/>
      <c r="CE54" s="458"/>
      <c r="CF54" s="458"/>
      <c r="CG54" s="458"/>
      <c r="CH54" s="458"/>
      <c r="CI54" s="458"/>
      <c r="CJ54" s="458"/>
      <c r="CK54" s="458"/>
      <c r="CL54" s="458"/>
      <c r="CM54" s="458"/>
      <c r="CN54" s="458"/>
      <c r="CO54" s="458"/>
      <c r="CQ54" s="182" t="s">
        <v>540</v>
      </c>
      <c r="CR54" s="341" t="s">
        <v>541</v>
      </c>
      <c r="CS54" s="334"/>
    </row>
    <row r="55" spans="1:97" ht="43.2" hidden="1" customHeight="1" thickBot="1" x14ac:dyDescent="0.25">
      <c r="A55" s="434"/>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6"/>
      <c r="AR55" s="437" t="s">
        <v>58</v>
      </c>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12"/>
      <c r="BR55" s="412"/>
      <c r="BS55" s="412"/>
      <c r="BT55" s="412"/>
      <c r="BU55" s="412"/>
      <c r="BV55" s="412"/>
      <c r="BW55" s="412"/>
      <c r="BX55" s="412"/>
      <c r="BY55" s="412"/>
      <c r="BZ55" s="412"/>
      <c r="CA55" s="412"/>
      <c r="CB55" s="412"/>
      <c r="CC55" s="412"/>
      <c r="CD55" s="412"/>
      <c r="CE55" s="412"/>
      <c r="CF55" s="412"/>
      <c r="CG55" s="412"/>
      <c r="CH55" s="412"/>
      <c r="CI55" s="412"/>
      <c r="CJ55" s="412"/>
      <c r="CK55" s="410"/>
      <c r="CL55" s="410"/>
      <c r="CM55" s="410"/>
      <c r="CN55" s="410"/>
      <c r="CO55" s="410"/>
      <c r="CQ55" s="182">
        <v>26</v>
      </c>
      <c r="CR55" s="341"/>
      <c r="CS55" s="334"/>
    </row>
    <row r="56" spans="1:97" ht="6.6" hidden="1" customHeight="1" x14ac:dyDescent="0.2">
      <c r="A56" s="413"/>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2"/>
      <c r="BR56" s="412"/>
      <c r="BS56" s="412"/>
      <c r="BT56" s="412"/>
      <c r="BU56" s="412"/>
      <c r="BV56" s="412"/>
      <c r="BW56" s="412"/>
      <c r="BX56" s="412"/>
      <c r="BY56" s="412"/>
      <c r="BZ56" s="412"/>
      <c r="CA56" s="412"/>
      <c r="CB56" s="412"/>
      <c r="CC56" s="412"/>
      <c r="CD56" s="412"/>
      <c r="CE56" s="412"/>
      <c r="CF56" s="412"/>
      <c r="CG56" s="412"/>
      <c r="CH56" s="412"/>
      <c r="CI56" s="412"/>
      <c r="CJ56" s="412"/>
      <c r="CK56" s="410"/>
      <c r="CL56" s="410"/>
      <c r="CM56" s="410"/>
      <c r="CN56" s="410"/>
      <c r="CO56" s="410"/>
      <c r="CR56" s="348"/>
      <c r="CS56" s="334"/>
    </row>
    <row r="57" spans="1:97" ht="17.25" hidden="1" customHeight="1" thickBot="1" x14ac:dyDescent="0.25">
      <c r="A57" s="458" t="s">
        <v>1235</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8"/>
      <c r="AY57" s="458"/>
      <c r="AZ57" s="458"/>
      <c r="BA57" s="458"/>
      <c r="BB57" s="458"/>
      <c r="BC57" s="458"/>
      <c r="BD57" s="458"/>
      <c r="BE57" s="458"/>
      <c r="BF57" s="458"/>
      <c r="BG57" s="458"/>
      <c r="BH57" s="458"/>
      <c r="BI57" s="458"/>
      <c r="BJ57" s="458"/>
      <c r="BK57" s="458"/>
      <c r="BL57" s="458"/>
      <c r="BM57" s="458"/>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c r="CJ57" s="458"/>
      <c r="CK57" s="458"/>
      <c r="CL57" s="458"/>
      <c r="CM57" s="458"/>
      <c r="CN57" s="458"/>
      <c r="CO57" s="458"/>
      <c r="CQ57" s="182" t="s">
        <v>540</v>
      </c>
      <c r="CR57" s="341" t="s">
        <v>541</v>
      </c>
      <c r="CS57" s="334"/>
    </row>
    <row r="58" spans="1:97" ht="42.6" hidden="1" customHeight="1" thickBot="1" x14ac:dyDescent="0.25">
      <c r="A58" s="434"/>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6"/>
      <c r="AR58" s="437" t="s">
        <v>58</v>
      </c>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7"/>
      <c r="BO58" s="437"/>
      <c r="BP58" s="437"/>
      <c r="BQ58" s="412"/>
      <c r="BR58" s="412"/>
      <c r="BS58" s="412"/>
      <c r="BT58" s="412"/>
      <c r="BU58" s="412"/>
      <c r="BV58" s="412"/>
      <c r="BW58" s="412"/>
      <c r="BX58" s="412"/>
      <c r="BY58" s="412"/>
      <c r="BZ58" s="412"/>
      <c r="CA58" s="412"/>
      <c r="CB58" s="412"/>
      <c r="CC58" s="412"/>
      <c r="CD58" s="412"/>
      <c r="CE58" s="412"/>
      <c r="CF58" s="412"/>
      <c r="CG58" s="412"/>
      <c r="CH58" s="412"/>
      <c r="CI58" s="412"/>
      <c r="CJ58" s="412"/>
      <c r="CK58" s="410"/>
      <c r="CL58" s="410"/>
      <c r="CM58" s="410"/>
      <c r="CN58" s="410"/>
      <c r="CO58" s="410"/>
      <c r="CQ58" s="182">
        <v>27</v>
      </c>
      <c r="CR58" s="341"/>
      <c r="CS58" s="334"/>
    </row>
    <row r="59" spans="1:97" ht="6.6" hidden="1" customHeight="1" x14ac:dyDescent="0.2">
      <c r="A59" s="413"/>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2"/>
      <c r="BR59" s="412"/>
      <c r="BS59" s="412"/>
      <c r="BT59" s="412"/>
      <c r="BU59" s="412"/>
      <c r="BV59" s="412"/>
      <c r="BW59" s="412"/>
      <c r="BX59" s="412"/>
      <c r="BY59" s="412"/>
      <c r="BZ59" s="412"/>
      <c r="CA59" s="412"/>
      <c r="CB59" s="412"/>
      <c r="CC59" s="412"/>
      <c r="CD59" s="412"/>
      <c r="CE59" s="412"/>
      <c r="CF59" s="412"/>
      <c r="CG59" s="412"/>
      <c r="CH59" s="412"/>
      <c r="CI59" s="412"/>
      <c r="CJ59" s="412"/>
      <c r="CK59" s="410"/>
      <c r="CL59" s="410"/>
      <c r="CM59" s="410"/>
      <c r="CN59" s="410"/>
      <c r="CO59" s="410"/>
      <c r="CR59" s="348"/>
      <c r="CS59" s="334"/>
    </row>
    <row r="60" spans="1:97" ht="17.25" hidden="1" customHeight="1" thickBot="1" x14ac:dyDescent="0.25">
      <c r="A60" s="458" t="s">
        <v>1192</v>
      </c>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8"/>
      <c r="AY60" s="458"/>
      <c r="AZ60" s="458"/>
      <c r="BA60" s="458"/>
      <c r="BB60" s="458"/>
      <c r="BC60" s="458"/>
      <c r="BD60" s="458"/>
      <c r="BE60" s="458"/>
      <c r="BF60" s="458"/>
      <c r="BG60" s="458"/>
      <c r="BH60" s="458"/>
      <c r="BI60" s="458"/>
      <c r="BJ60" s="458"/>
      <c r="BK60" s="458"/>
      <c r="BL60" s="458"/>
      <c r="BM60" s="458"/>
      <c r="BN60" s="458"/>
      <c r="BO60" s="458"/>
      <c r="BP60" s="458"/>
      <c r="BQ60" s="458"/>
      <c r="BR60" s="458"/>
      <c r="BS60" s="458"/>
      <c r="BT60" s="458"/>
      <c r="BU60" s="458"/>
      <c r="BV60" s="458"/>
      <c r="BW60" s="458"/>
      <c r="BX60" s="458"/>
      <c r="BY60" s="458"/>
      <c r="BZ60" s="458"/>
      <c r="CA60" s="458"/>
      <c r="CB60" s="458"/>
      <c r="CC60" s="458"/>
      <c r="CD60" s="458"/>
      <c r="CE60" s="458"/>
      <c r="CF60" s="458"/>
      <c r="CG60" s="458"/>
      <c r="CH60" s="458"/>
      <c r="CI60" s="458"/>
      <c r="CJ60" s="458"/>
      <c r="CK60" s="458"/>
      <c r="CL60" s="458"/>
      <c r="CM60" s="458"/>
      <c r="CN60" s="458"/>
      <c r="CO60" s="458"/>
      <c r="CQ60" s="182" t="s">
        <v>540</v>
      </c>
      <c r="CR60" s="341" t="s">
        <v>541</v>
      </c>
      <c r="CS60" s="334"/>
    </row>
    <row r="61" spans="1:97" ht="51.6" customHeight="1" thickBot="1" x14ac:dyDescent="0.25">
      <c r="A61" s="434" t="str">
        <f>IF(OR(総括表_外断!T35=0,総括表_外断!T37=""),"",MIN(総括表_外断!T35,総括表_外断!T37))</f>
        <v/>
      </c>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6"/>
      <c r="AR61" s="437" t="s">
        <v>58</v>
      </c>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609"/>
      <c r="BR61" s="609"/>
      <c r="BS61" s="609"/>
      <c r="BT61" s="609"/>
      <c r="BU61" s="609"/>
      <c r="BV61" s="609"/>
      <c r="BW61" s="609"/>
      <c r="BX61" s="609"/>
      <c r="BY61" s="609"/>
      <c r="BZ61" s="609"/>
      <c r="CA61" s="609"/>
      <c r="CB61" s="609"/>
      <c r="CC61" s="609"/>
      <c r="CD61" s="609"/>
      <c r="CE61" s="609"/>
      <c r="CF61" s="609"/>
      <c r="CG61" s="609"/>
      <c r="CH61" s="609"/>
      <c r="CI61" s="609"/>
      <c r="CJ61" s="609"/>
      <c r="CK61" s="609"/>
      <c r="CL61" s="609"/>
      <c r="CM61" s="609"/>
      <c r="CN61" s="609"/>
      <c r="CO61" s="415"/>
      <c r="CP61" s="338"/>
      <c r="CQ61" s="182">
        <v>28</v>
      </c>
      <c r="CR61" s="342"/>
      <c r="CS61" s="149"/>
    </row>
    <row r="62" spans="1:97" ht="16.2" customHeight="1" x14ac:dyDescent="0.2">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R62" s="344"/>
      <c r="CS62" s="149"/>
    </row>
    <row r="63" spans="1:97" ht="18" customHeight="1" x14ac:dyDescent="0.2">
      <c r="A63" s="142"/>
      <c r="B63" s="142"/>
      <c r="C63" s="142"/>
      <c r="D63" s="153"/>
      <c r="E63" s="153"/>
      <c r="F63" s="153"/>
      <c r="G63" s="153"/>
      <c r="H63" s="153"/>
      <c r="I63" s="153"/>
      <c r="J63" s="153"/>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CR63" s="344"/>
    </row>
    <row r="64" spans="1:97" ht="18.600000000000001" customHeight="1" x14ac:dyDescent="0.2">
      <c r="A64" s="610" t="s">
        <v>1190</v>
      </c>
      <c r="B64" s="610"/>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610"/>
      <c r="AY64" s="610"/>
      <c r="AZ64" s="610"/>
      <c r="BA64" s="610"/>
      <c r="BB64" s="610"/>
      <c r="BC64" s="610"/>
      <c r="BD64" s="610"/>
      <c r="BE64" s="610"/>
      <c r="BF64" s="610"/>
      <c r="BG64" s="610"/>
      <c r="BH64" s="610"/>
      <c r="BI64" s="610"/>
      <c r="BJ64" s="610"/>
      <c r="BK64" s="610"/>
      <c r="BL64" s="610"/>
      <c r="BM64" s="610"/>
      <c r="BN64" s="610"/>
      <c r="BO64" s="610"/>
      <c r="BP64" s="610"/>
      <c r="BQ64" s="610"/>
      <c r="BR64" s="610"/>
      <c r="BS64" s="610"/>
      <c r="BT64" s="610"/>
      <c r="BU64" s="610"/>
      <c r="BV64" s="610"/>
      <c r="BW64" s="610"/>
      <c r="BX64" s="610"/>
      <c r="BY64" s="610"/>
      <c r="BZ64" s="610"/>
      <c r="CA64" s="610"/>
      <c r="CB64" s="610"/>
      <c r="CC64" s="610"/>
      <c r="CD64" s="610"/>
      <c r="CE64" s="610"/>
      <c r="CF64" s="610"/>
      <c r="CG64" s="610"/>
      <c r="CH64" s="610"/>
      <c r="CI64" s="610"/>
      <c r="CJ64" s="610"/>
      <c r="CK64" s="610"/>
      <c r="CL64" s="610"/>
      <c r="CM64" s="154"/>
      <c r="CN64" s="154"/>
      <c r="CO64" s="154"/>
      <c r="CP64" s="154"/>
      <c r="CR64" s="344"/>
    </row>
    <row r="65" spans="1:96" ht="7.8" customHeight="1" x14ac:dyDescent="0.2">
      <c r="G65" s="311"/>
      <c r="H65" s="311"/>
      <c r="CR65" s="344"/>
    </row>
    <row r="66" spans="1:96" ht="18.600000000000001" customHeight="1" x14ac:dyDescent="0.2">
      <c r="A66" s="611" t="s">
        <v>1255</v>
      </c>
      <c r="B66" s="611"/>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1"/>
      <c r="BO66" s="611"/>
      <c r="BP66" s="611"/>
      <c r="BQ66" s="611"/>
      <c r="BR66" s="611"/>
      <c r="BS66" s="611"/>
      <c r="BT66" s="611"/>
      <c r="BU66" s="611"/>
      <c r="BV66" s="611"/>
      <c r="BW66" s="611"/>
      <c r="BX66" s="611"/>
      <c r="BY66" s="611"/>
      <c r="BZ66" s="611"/>
      <c r="CA66" s="611"/>
      <c r="CB66" s="611"/>
      <c r="CC66" s="611"/>
      <c r="CD66" s="611"/>
      <c r="CE66" s="611"/>
      <c r="CF66" s="611"/>
      <c r="CG66" s="611"/>
      <c r="CH66" s="611"/>
      <c r="CI66" s="611"/>
      <c r="CJ66" s="611"/>
      <c r="CK66" s="611"/>
      <c r="CL66" s="611"/>
      <c r="CM66" s="611"/>
      <c r="CN66" s="611"/>
      <c r="CQ66" s="182" t="s">
        <v>540</v>
      </c>
      <c r="CR66" s="341" t="s">
        <v>541</v>
      </c>
    </row>
    <row r="67" spans="1:96" ht="18.600000000000001" customHeight="1" x14ac:dyDescent="0.2">
      <c r="B67" s="606" t="s">
        <v>3</v>
      </c>
      <c r="C67" s="606"/>
      <c r="D67" s="606"/>
      <c r="E67" s="607" t="s">
        <v>1237</v>
      </c>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Q67" s="182">
        <v>29</v>
      </c>
      <c r="CR67" s="342"/>
    </row>
    <row r="68" spans="1:96" ht="18.600000000000001" customHeight="1" x14ac:dyDescent="0.2">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R68" s="344"/>
    </row>
    <row r="69" spans="1:96" ht="18.600000000000001" customHeight="1" x14ac:dyDescent="0.2">
      <c r="E69" s="607"/>
      <c r="F69" s="607"/>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c r="AK69" s="607"/>
      <c r="AL69" s="607"/>
      <c r="AM69" s="607"/>
      <c r="AN69" s="607"/>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R69" s="344"/>
    </row>
    <row r="70" spans="1:96" ht="18.600000000000001" customHeight="1" x14ac:dyDescent="0.2">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R70" s="344"/>
    </row>
    <row r="71" spans="1:96" ht="18" customHeight="1" x14ac:dyDescent="0.2">
      <c r="CR71" s="344"/>
    </row>
  </sheetData>
  <sheetProtection algorithmName="SHA-512" hashValue="+ODaYHv8oRcFwHn7NmDoN7WMJOxEGxcKvCbd5siJcnf1OAZjDQ28X+VqPwLVItPkuhz1ZMr+bNCYiB25fkWzLQ==" saltValue="6ZniKCnj9KQ8mqzHStbTIw==" spinCount="100000" sheet="1" objects="1" scenarios="1" formatColumns="0"/>
  <mergeCells count="179">
    <mergeCell ref="B67:D67"/>
    <mergeCell ref="E67:CN70"/>
    <mergeCell ref="A51:AF51"/>
    <mergeCell ref="A52:AF52"/>
    <mergeCell ref="A53:X53"/>
    <mergeCell ref="A60:CO60"/>
    <mergeCell ref="A61:AQ61"/>
    <mergeCell ref="AR61:BP61"/>
    <mergeCell ref="BQ61:CN61"/>
    <mergeCell ref="A64:CL64"/>
    <mergeCell ref="A66:CN66"/>
    <mergeCell ref="A57:CO57"/>
    <mergeCell ref="AF47:BI47"/>
    <mergeCell ref="BK47:CN47"/>
    <mergeCell ref="A49:X49"/>
    <mergeCell ref="Y49:BO49"/>
    <mergeCell ref="BP49:CN49"/>
    <mergeCell ref="A50:I50"/>
    <mergeCell ref="J50:N50"/>
    <mergeCell ref="O50:S50"/>
    <mergeCell ref="T50:W50"/>
    <mergeCell ref="X50:AB50"/>
    <mergeCell ref="AC50:AF50"/>
    <mergeCell ref="AJ50:AN50"/>
    <mergeCell ref="AO50:AR50"/>
    <mergeCell ref="Z48:CN48"/>
    <mergeCell ref="A18:K18"/>
    <mergeCell ref="L18:N18"/>
    <mergeCell ref="O18:W18"/>
    <mergeCell ref="X18:Z18"/>
    <mergeCell ref="AA18:AI18"/>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Y41:AE41"/>
    <mergeCell ref="AF41:AH41"/>
    <mergeCell ref="AI41:AR41"/>
    <mergeCell ref="CC41:CN41"/>
    <mergeCell ref="AS41:BE41"/>
    <mergeCell ref="BF41:BH41"/>
    <mergeCell ref="BI41:BO41"/>
    <mergeCell ref="BP41:BR41"/>
    <mergeCell ref="BS41:BY41"/>
    <mergeCell ref="BZ41:CB41"/>
    <mergeCell ref="A35:C41"/>
    <mergeCell ref="D41:K41"/>
    <mergeCell ref="L41:N41"/>
    <mergeCell ref="O41:U41"/>
    <mergeCell ref="V41:X41"/>
    <mergeCell ref="D39:K39"/>
    <mergeCell ref="L39:CN39"/>
    <mergeCell ref="D40:K40"/>
    <mergeCell ref="L40:N40"/>
    <mergeCell ref="O40:U40"/>
    <mergeCell ref="V40:X40"/>
    <mergeCell ref="Y40:AE40"/>
    <mergeCell ref="D36:K38"/>
    <mergeCell ref="L36:N36"/>
    <mergeCell ref="AF40:AH40"/>
    <mergeCell ref="AI40:AR40"/>
    <mergeCell ref="AS40:BE40"/>
    <mergeCell ref="BF40:BU40"/>
    <mergeCell ref="BV40:BX40"/>
    <mergeCell ref="BY40:CN40"/>
    <mergeCell ref="P36:CN36"/>
    <mergeCell ref="L37:N37"/>
    <mergeCell ref="O37:R37"/>
    <mergeCell ref="S37:T37"/>
    <mergeCell ref="U37:Z37"/>
    <mergeCell ref="L38:AB38"/>
    <mergeCell ref="AC38:BD38"/>
    <mergeCell ref="BE38:CN38"/>
    <mergeCell ref="D35:K35"/>
    <mergeCell ref="L35:AC35"/>
    <mergeCell ref="AD35:AV35"/>
    <mergeCell ref="AW35:BG35"/>
    <mergeCell ref="BH35:CN35"/>
    <mergeCell ref="O27:U27"/>
    <mergeCell ref="V27:X27"/>
    <mergeCell ref="A30:C34"/>
    <mergeCell ref="D30:K30"/>
    <mergeCell ref="L30:CN30"/>
    <mergeCell ref="D31:K31"/>
    <mergeCell ref="L31:AC31"/>
    <mergeCell ref="AD31:AV31"/>
    <mergeCell ref="AF27:AH27"/>
    <mergeCell ref="AI27:AR27"/>
    <mergeCell ref="AS27:BE27"/>
    <mergeCell ref="BF27:BH27"/>
    <mergeCell ref="BI27:BO27"/>
    <mergeCell ref="BP27:BR27"/>
    <mergeCell ref="AW31:BG31"/>
    <mergeCell ref="O32:R32"/>
    <mergeCell ref="S32:T32"/>
    <mergeCell ref="U32:Z32"/>
    <mergeCell ref="L33:AB33"/>
    <mergeCell ref="AC33:BD33"/>
    <mergeCell ref="BE33:CN33"/>
    <mergeCell ref="A27:K27"/>
    <mergeCell ref="L27:N27"/>
    <mergeCell ref="D34:K34"/>
    <mergeCell ref="A21:K21"/>
    <mergeCell ref="L21:AG21"/>
    <mergeCell ref="AH21:BE21"/>
    <mergeCell ref="AC24:BD24"/>
    <mergeCell ref="BE24:CN24"/>
    <mergeCell ref="L34:CN34"/>
    <mergeCell ref="CR4:CR5"/>
    <mergeCell ref="CS4:CS5"/>
    <mergeCell ref="CM6:CN6"/>
    <mergeCell ref="O8:AA8"/>
    <mergeCell ref="A14:CN14"/>
    <mergeCell ref="A17:CN17"/>
    <mergeCell ref="CF6:CG6"/>
    <mergeCell ref="CH6:CL6"/>
    <mergeCell ref="A10:CN12"/>
    <mergeCell ref="BJ6:BS6"/>
    <mergeCell ref="BT6:BX6"/>
    <mergeCell ref="BY6:BZ6"/>
    <mergeCell ref="CA6:CE6"/>
    <mergeCell ref="BK7:CJ7"/>
    <mergeCell ref="CQ4:CQ5"/>
    <mergeCell ref="Y27:AE27"/>
    <mergeCell ref="BS27:BY27"/>
    <mergeCell ref="BZ27:CB27"/>
    <mergeCell ref="AS26:BE26"/>
    <mergeCell ref="BF26:BU26"/>
    <mergeCell ref="BV26:BX26"/>
    <mergeCell ref="BY26:CN26"/>
    <mergeCell ref="V26:X26"/>
    <mergeCell ref="Y26:AE26"/>
    <mergeCell ref="AF26:AH26"/>
    <mergeCell ref="A23:K24"/>
    <mergeCell ref="L22:AG22"/>
    <mergeCell ref="AH22:BE22"/>
    <mergeCell ref="A25:K25"/>
    <mergeCell ref="L25:CN25"/>
    <mergeCell ref="A26:K26"/>
    <mergeCell ref="L26:N26"/>
    <mergeCell ref="O26:U26"/>
    <mergeCell ref="A1:CO1"/>
    <mergeCell ref="A58:AQ58"/>
    <mergeCell ref="AR58:BP58"/>
    <mergeCell ref="BH31:CN31"/>
    <mergeCell ref="D32:K33"/>
    <mergeCell ref="L32:N32"/>
    <mergeCell ref="CC27:CN27"/>
    <mergeCell ref="A19:K19"/>
    <mergeCell ref="L19:BE19"/>
    <mergeCell ref="A22:K22"/>
    <mergeCell ref="A54:CO54"/>
    <mergeCell ref="A55:AQ55"/>
    <mergeCell ref="AR55:BP55"/>
    <mergeCell ref="A20:K20"/>
    <mergeCell ref="L20:BE20"/>
    <mergeCell ref="A2:CN2"/>
    <mergeCell ref="A3:CN3"/>
    <mergeCell ref="A29:CN29"/>
    <mergeCell ref="L23:N23"/>
    <mergeCell ref="O23:R23"/>
    <mergeCell ref="S23:T23"/>
    <mergeCell ref="U23:Z23"/>
    <mergeCell ref="L24:AB24"/>
    <mergeCell ref="AI26:AR26"/>
  </mergeCells>
  <phoneticPr fontId="43"/>
  <conditionalFormatting sqref="BT6:BX6">
    <cfRule type="expression" dxfId="102" priority="153">
      <formula>$BT$6=""</formula>
    </cfRule>
  </conditionalFormatting>
  <conditionalFormatting sqref="CA6:CE6">
    <cfRule type="expression" dxfId="101" priority="152">
      <formula>$CA$6=""</formula>
    </cfRule>
  </conditionalFormatting>
  <conditionalFormatting sqref="CH6:CL6">
    <cfRule type="expression" dxfId="100" priority="134">
      <formula>$CH$6=""</formula>
    </cfRule>
  </conditionalFormatting>
  <conditionalFormatting sqref="L21">
    <cfRule type="expression" dxfId="99" priority="154">
      <formula>$L$21=""</formula>
    </cfRule>
  </conditionalFormatting>
  <conditionalFormatting sqref="AH22">
    <cfRule type="expression" dxfId="98" priority="157">
      <formula>$AH$22=""</formula>
    </cfRule>
  </conditionalFormatting>
  <conditionalFormatting sqref="AH21:BE21">
    <cfRule type="expression" dxfId="97" priority="133">
      <formula>$AH$21=""</formula>
    </cfRule>
  </conditionalFormatting>
  <conditionalFormatting sqref="L22:AG22">
    <cfRule type="expression" dxfId="96" priority="127">
      <formula>$L$22=""</formula>
    </cfRule>
  </conditionalFormatting>
  <conditionalFormatting sqref="O23:R23">
    <cfRule type="expression" dxfId="95" priority="126">
      <formula>$O$23=""</formula>
    </cfRule>
  </conditionalFormatting>
  <conditionalFormatting sqref="U23:Z23">
    <cfRule type="expression" dxfId="94" priority="125">
      <formula>$U$23=""</formula>
    </cfRule>
  </conditionalFormatting>
  <conditionalFormatting sqref="L24:AB24">
    <cfRule type="expression" dxfId="93" priority="124">
      <formula>$L$24=""</formula>
    </cfRule>
  </conditionalFormatting>
  <conditionalFormatting sqref="AC24:BD24">
    <cfRule type="expression" dxfId="92" priority="123">
      <formula>$AC$24=""</formula>
    </cfRule>
  </conditionalFormatting>
  <conditionalFormatting sqref="BE24:CN24">
    <cfRule type="expression" dxfId="91" priority="121">
      <formula>$BE$24=""</formula>
    </cfRule>
  </conditionalFormatting>
  <conditionalFormatting sqref="O26:U26">
    <cfRule type="expression" dxfId="90" priority="118">
      <formula>$O$26=""</formula>
    </cfRule>
  </conditionalFormatting>
  <conditionalFormatting sqref="BF26">
    <cfRule type="expression" dxfId="89" priority="117">
      <formula>$BF$26=""</formula>
    </cfRule>
  </conditionalFormatting>
  <conditionalFormatting sqref="BY26:CN26">
    <cfRule type="expression" dxfId="88" priority="102">
      <formula>$BY$26=""</formula>
    </cfRule>
  </conditionalFormatting>
  <conditionalFormatting sqref="L36:N36">
    <cfRule type="expression" dxfId="87" priority="63">
      <formula>$L$36="■"</formula>
    </cfRule>
    <cfRule type="expression" dxfId="86" priority="64">
      <formula>ISBLANK($O$37)=FALSE</formula>
    </cfRule>
    <cfRule type="expression" dxfId="85" priority="77">
      <formula>$L$30&lt;&gt;""</formula>
    </cfRule>
  </conditionalFormatting>
  <conditionalFormatting sqref="L37:CN39">
    <cfRule type="expression" dxfId="84" priority="71">
      <formula>$L$36="■"</formula>
    </cfRule>
  </conditionalFormatting>
  <conditionalFormatting sqref="Y26:AE26">
    <cfRule type="expression" dxfId="83" priority="70">
      <formula>$Y$26=""</formula>
    </cfRule>
  </conditionalFormatting>
  <conditionalFormatting sqref="AI26:AR26">
    <cfRule type="expression" dxfId="82" priority="69">
      <formula>$AI$26=""</formula>
    </cfRule>
  </conditionalFormatting>
  <conditionalFormatting sqref="CR6 CR18:CR27 CR30:CR41 CR46 CR50 CR61 CR67">
    <cfRule type="notContainsBlanks" dxfId="81" priority="158">
      <formula>LEN(TRIM(CR6))&gt;0</formula>
    </cfRule>
  </conditionalFormatting>
  <conditionalFormatting sqref="L19:BE19 L20">
    <cfRule type="expression" dxfId="80" priority="62">
      <formula>$L$21="■"</formula>
    </cfRule>
  </conditionalFormatting>
  <conditionalFormatting sqref="L19:BE19 L20">
    <cfRule type="expression" dxfId="79" priority="61">
      <formula>AND($X$21="■",$L$22="")</formula>
    </cfRule>
  </conditionalFormatting>
  <conditionalFormatting sqref="X18:Z18 L18:N18">
    <cfRule type="expression" dxfId="78" priority="40">
      <formula>AND($L$21="□",$X$21="□")</formula>
    </cfRule>
  </conditionalFormatting>
  <conditionalFormatting sqref="X18:AI18">
    <cfRule type="expression" dxfId="77" priority="42">
      <formula>$L$21="■"</formula>
    </cfRule>
  </conditionalFormatting>
  <conditionalFormatting sqref="L18:W18">
    <cfRule type="expression" dxfId="76" priority="41">
      <formula>$X$21="■"</formula>
    </cfRule>
  </conditionalFormatting>
  <conditionalFormatting sqref="B67">
    <cfRule type="expression" dxfId="75" priority="18">
      <formula>$B$67="□"</formula>
    </cfRule>
  </conditionalFormatting>
  <conditionalFormatting sqref="A55:AQ55">
    <cfRule type="expression" dxfId="74" priority="16">
      <formula>$A$55=""</formula>
    </cfRule>
  </conditionalFormatting>
  <conditionalFormatting sqref="A58:AQ58">
    <cfRule type="expression" dxfId="73" priority="15">
      <formula>$A$58=""</formula>
    </cfRule>
  </conditionalFormatting>
  <conditionalFormatting sqref="A50">
    <cfRule type="expression" dxfId="72" priority="14">
      <formula>$A$50=""</formula>
    </cfRule>
  </conditionalFormatting>
  <conditionalFormatting sqref="O50:S50">
    <cfRule type="expression" dxfId="71" priority="13">
      <formula>$O$50=""</formula>
    </cfRule>
  </conditionalFormatting>
  <conditionalFormatting sqref="X50:AB50">
    <cfRule type="expression" dxfId="70" priority="12">
      <formula>$X$50=""</formula>
    </cfRule>
  </conditionalFormatting>
  <conditionalFormatting sqref="AF46">
    <cfRule type="expression" dxfId="69" priority="9">
      <formula>$AF$46=""</formula>
    </cfRule>
  </conditionalFormatting>
  <conditionalFormatting sqref="BK46">
    <cfRule type="expression" dxfId="68" priority="8">
      <formula>$BK$46=""</formula>
    </cfRule>
  </conditionalFormatting>
  <conditionalFormatting sqref="Q46:Z46">
    <cfRule type="expression" dxfId="67" priority="7">
      <formula>$Q$46=""</formula>
    </cfRule>
  </conditionalFormatting>
  <conditionalFormatting sqref="AR46:AW46">
    <cfRule type="expression" dxfId="66" priority="6">
      <formula>$AR$46=""</formula>
    </cfRule>
  </conditionalFormatting>
  <conditionalFormatting sqref="BA46:BF46">
    <cfRule type="expression" dxfId="65" priority="5">
      <formula>$BA$46=""</formula>
    </cfRule>
  </conditionalFormatting>
  <conditionalFormatting sqref="BW46">
    <cfRule type="expression" dxfId="64" priority="4">
      <formula>$BW$46=""</formula>
    </cfRule>
  </conditionalFormatting>
  <conditionalFormatting sqref="CF46:CK46">
    <cfRule type="expression" dxfId="63" priority="3">
      <formula>$CF$46=""</formula>
    </cfRule>
  </conditionalFormatting>
  <conditionalFormatting sqref="Z48">
    <cfRule type="expression" dxfId="62" priority="1">
      <formula>$Z$48&lt;&gt;""</formula>
    </cfRule>
  </conditionalFormatting>
  <dataValidations count="12">
    <dataValidation type="custom" imeMode="disabled" allowBlank="1" showInputMessage="1" showErrorMessage="1" error="日付をご確認ください。" sqref="AJ50:AN52 X50:AB50" xr:uid="{FD9916C1-CB49-4B6E-8E2A-37AC93EB6328}">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sqref="CA6:CE6 AR46:AW46 O50:S50" xr:uid="{798D0019-BC5F-4038-80A1-FBA0E2745213}">
      <formula1>OR(O6=1,O6=2,O6=3,O6=4,O6=5,O6=6,O6=7,O6=8,O6=9,O6=10,O6=11,O6=12)</formula1>
    </dataValidation>
    <dataValidation imeMode="hiragana" allowBlank="1" showInputMessage="1" showErrorMessage="1" sqref="L21:BE22 L24:CP25 L31:AV31 L33:CP34 L35:AV35 L38:CP39" xr:uid="{6BFF0E71-4324-4AC2-A887-490201AE2DC0}"/>
    <dataValidation type="whole" operator="lessThanOrEqual" allowBlank="1" showInputMessage="1" showErrorMessage="1" sqref="Y49:BO49" xr:uid="{E344EF7C-26B3-47B2-BD3D-DC349B91B1D4}">
      <formula1>2000000</formula1>
    </dataValidation>
    <dataValidation type="textLength" imeMode="disabled" operator="equal" allowBlank="1" showInputMessage="1" showErrorMessage="1" error="西暦4桁で入力してください。" sqref="BT6:BX6 A50:I50 BK46:BS46 AF46:AN46" xr:uid="{A64126F4-E263-4CED-A8A9-80D9CB3713A9}">
      <formula1>4</formula1>
    </dataValidation>
    <dataValidation type="list" allowBlank="1" showInputMessage="1" showErrorMessage="1" sqref="L36:N36 B67" xr:uid="{8C51757C-C776-4E0A-807E-843E237F6006}">
      <formula1>"□,■"</formula1>
    </dataValidation>
    <dataValidation imeMode="disabled" allowBlank="1" showInputMessage="1" showErrorMessage="1" sqref="BW46:CB46 CC41:CP41 O26:U27 Y26:AE27 AI26:AR27 BI27:BO27 BS27:BY27 CC27:CP27 CS39 BF40:BU40 BY40:CP40 O40:U41 Y40:AE41 AI40:AR41 BI41:BO41 BS41:BY41 CO26:CP26 BF26:BU26 BY26:CN26" xr:uid="{71453A91-EAAD-4F4F-9DFB-0F7C18C13297}"/>
    <dataValidation type="textLength" imeMode="disabled" operator="equal" allowBlank="1" showInputMessage="1" showErrorMessage="1" error="入力された桁数が不正です。_x000a_6ケタで再度入力してください。" sqref="S47:W48 S44:W44 Q46:Z46" xr:uid="{6F63EDB8-7002-4487-9F42-D2F35F58D7DB}">
      <formula1>6</formula1>
    </dataValidation>
    <dataValidation type="custom" imeMode="disabled" allowBlank="1" showInputMessage="1" showErrorMessage="1" error="日付をご確認ください。" sqref="CF46:CK46 BA46:BF46" xr:uid="{22745F86-F6BB-4696-9079-D24431B5E074}">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2"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CC83"/>
  <sheetViews>
    <sheetView showGridLines="0" showZeros="0" zoomScale="50" zoomScaleNormal="50" zoomScaleSheetLayoutView="50" workbookViewId="0"/>
  </sheetViews>
  <sheetFormatPr defaultColWidth="9" defaultRowHeight="19.2" x14ac:dyDescent="0.2"/>
  <cols>
    <col min="1" max="55" width="3.77734375" style="4" customWidth="1"/>
    <col min="56" max="57" width="3.77734375" style="251" hidden="1" customWidth="1"/>
    <col min="58" max="58" width="5.77734375" style="200" hidden="1" customWidth="1"/>
    <col min="59" max="59" width="51.77734375" style="201" hidden="1" customWidth="1"/>
    <col min="60" max="60" width="51.77734375" style="4" customWidth="1"/>
    <col min="61" max="61" width="3.44140625" style="4" customWidth="1"/>
    <col min="62" max="71" width="9" style="4"/>
    <col min="72" max="72" width="9" style="4" customWidth="1"/>
    <col min="73" max="16384" width="9" style="4"/>
  </cols>
  <sheetData>
    <row r="1" spans="1:81"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2"/>
      <c r="AP1" s="22"/>
      <c r="AQ1" s="22"/>
      <c r="AR1" s="22"/>
      <c r="AS1" s="22"/>
      <c r="AT1" s="22"/>
      <c r="AU1" s="1"/>
      <c r="AV1" s="1"/>
      <c r="AW1" s="1"/>
      <c r="AX1" s="1"/>
      <c r="AY1" s="1"/>
      <c r="AZ1" s="1"/>
      <c r="BA1" s="1"/>
      <c r="BC1" s="61" t="s">
        <v>1202</v>
      </c>
      <c r="BD1" s="256"/>
      <c r="BE1" s="256"/>
    </row>
    <row r="2" spans="1:81" ht="30" customHeight="1" x14ac:dyDescent="0.2">
      <c r="A2" s="467" t="s">
        <v>1201</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9"/>
      <c r="BD2" s="234"/>
      <c r="BE2" s="234"/>
    </row>
    <row r="3" spans="1:81" ht="8.4" customHeight="1" x14ac:dyDescent="0.2">
      <c r="A3" s="9"/>
      <c r="B3" s="9"/>
      <c r="C3" s="9"/>
      <c r="D3" s="9"/>
      <c r="E3" s="9"/>
      <c r="F3" s="9"/>
      <c r="G3" s="9"/>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257"/>
      <c r="BE3" s="257"/>
    </row>
    <row r="4" spans="1:81" ht="24" customHeight="1" x14ac:dyDescent="0.2">
      <c r="A4" s="20" t="s">
        <v>1203</v>
      </c>
      <c r="B4" s="20"/>
      <c r="C4" s="20"/>
      <c r="D4" s="20"/>
      <c r="E4" s="20"/>
      <c r="F4" s="20"/>
      <c r="G4" s="2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50"/>
      <c r="AZ4" s="50"/>
      <c r="BD4" s="160"/>
      <c r="BE4" s="160"/>
    </row>
    <row r="5" spans="1:81" ht="49.2" customHeight="1" x14ac:dyDescent="0.2">
      <c r="A5" s="625" t="s">
        <v>1244</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258"/>
      <c r="BE5" s="258"/>
    </row>
    <row r="6" spans="1:81" ht="16.8" customHeight="1" x14ac:dyDescent="0.2">
      <c r="A6" s="155"/>
      <c r="B6" s="156"/>
      <c r="C6" s="157" t="s">
        <v>136</v>
      </c>
      <c r="D6" s="11"/>
      <c r="E6" s="11"/>
      <c r="F6" s="11"/>
      <c r="G6" s="158"/>
      <c r="H6" s="159"/>
      <c r="I6" s="157" t="s">
        <v>1220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9"/>
      <c r="BD6" s="259"/>
      <c r="BE6" s="259"/>
    </row>
    <row r="7" spans="1:81" ht="14.4" customHeight="1" thickBot="1" x14ac:dyDescent="0.25">
      <c r="A7" s="18"/>
      <c r="B7" s="18"/>
      <c r="C7" s="18"/>
      <c r="D7" s="18"/>
      <c r="E7" s="18"/>
      <c r="F7" s="18"/>
      <c r="G7" s="1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7"/>
      <c r="AS7" s="319" t="s">
        <v>77</v>
      </c>
      <c r="AT7" s="1"/>
      <c r="AU7" s="1"/>
      <c r="AV7" s="1"/>
      <c r="AW7" s="1"/>
      <c r="AX7" s="1"/>
      <c r="AY7" s="1"/>
      <c r="AZ7" s="1"/>
      <c r="BA7" s="1"/>
      <c r="BB7" s="1"/>
      <c r="BC7" s="1"/>
      <c r="BD7" s="160"/>
      <c r="BE7" s="160"/>
    </row>
    <row r="8" spans="1:81" ht="46.2" customHeight="1" x14ac:dyDescent="0.2">
      <c r="A8" s="612" t="s">
        <v>14</v>
      </c>
      <c r="B8" s="613"/>
      <c r="C8" s="614"/>
      <c r="D8" s="615" t="s">
        <v>78</v>
      </c>
      <c r="E8" s="613"/>
      <c r="F8" s="614"/>
      <c r="G8" s="616" t="s">
        <v>79</v>
      </c>
      <c r="H8" s="617"/>
      <c r="I8" s="617"/>
      <c r="J8" s="618"/>
      <c r="K8" s="619" t="s">
        <v>9</v>
      </c>
      <c r="L8" s="620"/>
      <c r="M8" s="620"/>
      <c r="N8" s="621"/>
      <c r="O8" s="622" t="s">
        <v>7</v>
      </c>
      <c r="P8" s="622"/>
      <c r="Q8" s="622"/>
      <c r="R8" s="622"/>
      <c r="S8" s="622"/>
      <c r="T8" s="622"/>
      <c r="U8" s="622"/>
      <c r="V8" s="622"/>
      <c r="W8" s="622"/>
      <c r="X8" s="622"/>
      <c r="Y8" s="622"/>
      <c r="Z8" s="622" t="s">
        <v>2</v>
      </c>
      <c r="AA8" s="622"/>
      <c r="AB8" s="622"/>
      <c r="AC8" s="622"/>
      <c r="AD8" s="622"/>
      <c r="AE8" s="622"/>
      <c r="AF8" s="622"/>
      <c r="AG8" s="622"/>
      <c r="AH8" s="622"/>
      <c r="AI8" s="622"/>
      <c r="AJ8" s="622"/>
      <c r="AK8" s="622"/>
      <c r="AL8" s="622"/>
      <c r="AM8" s="622"/>
      <c r="AN8" s="622"/>
      <c r="AO8" s="622"/>
      <c r="AP8" s="622"/>
      <c r="AQ8" s="622"/>
      <c r="AR8" s="622"/>
      <c r="AS8" s="623" t="s">
        <v>80</v>
      </c>
      <c r="AT8" s="617"/>
      <c r="AU8" s="620"/>
      <c r="AV8" s="620"/>
      <c r="AW8" s="620"/>
      <c r="AX8" s="616" t="s">
        <v>1</v>
      </c>
      <c r="AY8" s="617"/>
      <c r="AZ8" s="617"/>
      <c r="BA8" s="617"/>
      <c r="BB8" s="617"/>
      <c r="BC8" s="624"/>
      <c r="BD8" s="253"/>
      <c r="BE8" s="253"/>
      <c r="BF8" s="203" t="s">
        <v>542</v>
      </c>
      <c r="BG8" s="223" t="s">
        <v>124</v>
      </c>
    </row>
    <row r="9" spans="1:81" ht="28.8" customHeight="1" x14ac:dyDescent="0.2">
      <c r="A9" s="656" t="s">
        <v>48</v>
      </c>
      <c r="B9" s="657"/>
      <c r="C9" s="657"/>
      <c r="D9" s="660" t="s">
        <v>81</v>
      </c>
      <c r="E9" s="660"/>
      <c r="F9" s="660"/>
      <c r="G9" s="640"/>
      <c r="H9" s="640"/>
      <c r="I9" s="640"/>
      <c r="J9" s="640"/>
      <c r="K9" s="641"/>
      <c r="L9" s="642"/>
      <c r="M9" s="642"/>
      <c r="N9" s="643"/>
      <c r="O9" s="644"/>
      <c r="P9" s="645"/>
      <c r="Q9" s="645"/>
      <c r="R9" s="645"/>
      <c r="S9" s="645"/>
      <c r="T9" s="645"/>
      <c r="U9" s="645"/>
      <c r="V9" s="645"/>
      <c r="W9" s="645"/>
      <c r="X9" s="645"/>
      <c r="Y9" s="646"/>
      <c r="Z9" s="647"/>
      <c r="AA9" s="647"/>
      <c r="AB9" s="647"/>
      <c r="AC9" s="647"/>
      <c r="AD9" s="647"/>
      <c r="AE9" s="647"/>
      <c r="AF9" s="647"/>
      <c r="AG9" s="647"/>
      <c r="AH9" s="647"/>
      <c r="AI9" s="647"/>
      <c r="AJ9" s="647"/>
      <c r="AK9" s="647"/>
      <c r="AL9" s="647"/>
      <c r="AM9" s="647"/>
      <c r="AN9" s="647"/>
      <c r="AO9" s="647"/>
      <c r="AP9" s="647"/>
      <c r="AQ9" s="647"/>
      <c r="AR9" s="647"/>
      <c r="AS9" s="626"/>
      <c r="AT9" s="627"/>
      <c r="AU9" s="627"/>
      <c r="AV9" s="627"/>
      <c r="AW9" s="95" t="s">
        <v>13</v>
      </c>
      <c r="AX9" s="628"/>
      <c r="AY9" s="629"/>
      <c r="AZ9" s="629"/>
      <c r="BA9" s="629"/>
      <c r="BB9" s="629"/>
      <c r="BC9" s="630"/>
      <c r="BD9" s="244"/>
      <c r="BE9" s="244"/>
      <c r="BF9" s="203">
        <v>1</v>
      </c>
      <c r="BG9" s="199"/>
    </row>
    <row r="10" spans="1:81" s="380" customFormat="1" ht="28.5" customHeight="1" x14ac:dyDescent="0.2">
      <c r="A10" s="656"/>
      <c r="B10" s="657"/>
      <c r="C10" s="657"/>
      <c r="D10" s="660"/>
      <c r="E10" s="660"/>
      <c r="F10" s="660"/>
      <c r="G10" s="631"/>
      <c r="H10" s="631"/>
      <c r="I10" s="631"/>
      <c r="J10" s="631"/>
      <c r="K10" s="632"/>
      <c r="L10" s="631"/>
      <c r="M10" s="631"/>
      <c r="N10" s="633"/>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5"/>
      <c r="AT10" s="636"/>
      <c r="AU10" s="636"/>
      <c r="AV10" s="636"/>
      <c r="AW10" s="96" t="s">
        <v>13</v>
      </c>
      <c r="AX10" s="637"/>
      <c r="AY10" s="638"/>
      <c r="AZ10" s="638"/>
      <c r="BA10" s="638"/>
      <c r="BB10" s="638"/>
      <c r="BC10" s="639"/>
      <c r="BD10" s="244"/>
      <c r="BE10" s="244"/>
      <c r="BF10" s="204">
        <v>2</v>
      </c>
      <c r="BG10" s="199"/>
      <c r="BH10" s="1"/>
      <c r="BI10" s="1"/>
      <c r="BJ10" s="1"/>
      <c r="BK10" s="1"/>
      <c r="BL10" s="1"/>
      <c r="BM10" s="1"/>
      <c r="BN10" s="1"/>
      <c r="BO10" s="1"/>
      <c r="BP10" s="1"/>
      <c r="BQ10" s="1"/>
      <c r="BR10" s="1"/>
      <c r="BS10" s="1"/>
      <c r="BT10" s="1"/>
      <c r="BU10" s="1"/>
      <c r="BV10" s="1"/>
      <c r="BW10" s="1"/>
      <c r="BX10" s="1"/>
      <c r="BY10" s="1"/>
      <c r="BZ10" s="1"/>
      <c r="CA10" s="1"/>
      <c r="CB10" s="1"/>
      <c r="CC10" s="1"/>
    </row>
    <row r="11" spans="1:81" s="380" customFormat="1" ht="28.5" customHeight="1" x14ac:dyDescent="0.2">
      <c r="A11" s="656"/>
      <c r="B11" s="657"/>
      <c r="C11" s="657"/>
      <c r="D11" s="660"/>
      <c r="E11" s="660"/>
      <c r="F11" s="660"/>
      <c r="G11" s="631"/>
      <c r="H11" s="631"/>
      <c r="I11" s="631"/>
      <c r="J11" s="631"/>
      <c r="K11" s="632"/>
      <c r="L11" s="631"/>
      <c r="M11" s="631"/>
      <c r="N11" s="633"/>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5"/>
      <c r="AT11" s="636"/>
      <c r="AU11" s="636"/>
      <c r="AV11" s="636"/>
      <c r="AW11" s="96" t="s">
        <v>13</v>
      </c>
      <c r="AX11" s="637"/>
      <c r="AY11" s="638"/>
      <c r="AZ11" s="638"/>
      <c r="BA11" s="638"/>
      <c r="BB11" s="638"/>
      <c r="BC11" s="639"/>
      <c r="BD11" s="244"/>
      <c r="BE11" s="244"/>
      <c r="BF11" s="204">
        <v>3</v>
      </c>
      <c r="BG11" s="199"/>
      <c r="BH11" s="1"/>
      <c r="BI11" s="1"/>
      <c r="BJ11" s="1"/>
      <c r="BK11" s="1"/>
      <c r="BL11" s="1"/>
      <c r="BM11" s="1"/>
      <c r="BN11" s="1"/>
      <c r="BO11" s="1"/>
      <c r="BP11" s="1"/>
      <c r="BQ11" s="1"/>
      <c r="BR11" s="1"/>
      <c r="BS11" s="1"/>
      <c r="BT11" s="1"/>
      <c r="BU11" s="1"/>
      <c r="BV11" s="1"/>
      <c r="BW11" s="1"/>
      <c r="BX11" s="1"/>
      <c r="BY11" s="1"/>
      <c r="BZ11" s="1"/>
      <c r="CA11" s="1"/>
      <c r="CB11" s="1"/>
      <c r="CC11" s="1"/>
    </row>
    <row r="12" spans="1:81" s="380" customFormat="1" ht="28.5" customHeight="1" x14ac:dyDescent="0.2">
      <c r="A12" s="656"/>
      <c r="B12" s="657"/>
      <c r="C12" s="657"/>
      <c r="D12" s="660"/>
      <c r="E12" s="660"/>
      <c r="F12" s="660"/>
      <c r="G12" s="631"/>
      <c r="H12" s="631"/>
      <c r="I12" s="631"/>
      <c r="J12" s="631"/>
      <c r="K12" s="632"/>
      <c r="L12" s="631"/>
      <c r="M12" s="631"/>
      <c r="N12" s="633"/>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5"/>
      <c r="AT12" s="636"/>
      <c r="AU12" s="636"/>
      <c r="AV12" s="636"/>
      <c r="AW12" s="96" t="s">
        <v>13</v>
      </c>
      <c r="AX12" s="637"/>
      <c r="AY12" s="638"/>
      <c r="AZ12" s="638"/>
      <c r="BA12" s="638"/>
      <c r="BB12" s="638"/>
      <c r="BC12" s="639"/>
      <c r="BD12" s="244"/>
      <c r="BE12" s="244"/>
      <c r="BF12" s="204">
        <v>4</v>
      </c>
      <c r="BG12" s="199"/>
      <c r="BH12" s="1"/>
      <c r="BI12" s="1"/>
      <c r="BJ12" s="1"/>
      <c r="BK12" s="1"/>
      <c r="BL12" s="1"/>
      <c r="BM12" s="1"/>
      <c r="BN12" s="1"/>
      <c r="BO12" s="1"/>
      <c r="BP12" s="1"/>
      <c r="BQ12" s="1"/>
      <c r="BR12" s="1"/>
      <c r="BS12" s="1"/>
      <c r="BT12" s="1"/>
      <c r="BU12" s="1"/>
      <c r="BV12" s="1"/>
      <c r="BW12" s="1"/>
      <c r="BX12" s="1"/>
      <c r="BY12" s="1"/>
      <c r="BZ12" s="1"/>
      <c r="CA12" s="1"/>
      <c r="CB12" s="1"/>
      <c r="CC12" s="1"/>
    </row>
    <row r="13" spans="1:81" s="380" customFormat="1" ht="28.5" customHeight="1" x14ac:dyDescent="0.2">
      <c r="A13" s="656"/>
      <c r="B13" s="657"/>
      <c r="C13" s="657"/>
      <c r="D13" s="660"/>
      <c r="E13" s="660"/>
      <c r="F13" s="660"/>
      <c r="G13" s="631"/>
      <c r="H13" s="631"/>
      <c r="I13" s="631"/>
      <c r="J13" s="631"/>
      <c r="K13" s="632"/>
      <c r="L13" s="631"/>
      <c r="M13" s="631"/>
      <c r="N13" s="633"/>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5"/>
      <c r="AT13" s="636"/>
      <c r="AU13" s="636"/>
      <c r="AV13" s="636"/>
      <c r="AW13" s="96" t="s">
        <v>13</v>
      </c>
      <c r="AX13" s="637"/>
      <c r="AY13" s="638"/>
      <c r="AZ13" s="638"/>
      <c r="BA13" s="638"/>
      <c r="BB13" s="638"/>
      <c r="BC13" s="639"/>
      <c r="BD13" s="244"/>
      <c r="BE13" s="244"/>
      <c r="BF13" s="204">
        <v>5</v>
      </c>
      <c r="BG13" s="199"/>
      <c r="BH13" s="1"/>
      <c r="BI13" s="1"/>
      <c r="BJ13" s="1"/>
      <c r="BK13" s="1"/>
      <c r="BL13" s="1"/>
      <c r="BM13" s="1"/>
      <c r="BN13" s="1"/>
      <c r="BO13" s="1"/>
      <c r="BP13" s="1"/>
      <c r="BQ13" s="1"/>
      <c r="BR13" s="1"/>
      <c r="BS13" s="1"/>
      <c r="BT13" s="1"/>
      <c r="BU13" s="1"/>
      <c r="BV13" s="1"/>
      <c r="BW13" s="1"/>
      <c r="BX13" s="1"/>
      <c r="BY13" s="1"/>
      <c r="BZ13" s="1"/>
      <c r="CA13" s="1"/>
      <c r="CB13" s="1"/>
      <c r="CC13" s="1"/>
    </row>
    <row r="14" spans="1:81" s="380" customFormat="1" ht="28.5" customHeight="1" x14ac:dyDescent="0.2">
      <c r="A14" s="656"/>
      <c r="B14" s="657"/>
      <c r="C14" s="657"/>
      <c r="D14" s="660"/>
      <c r="E14" s="660"/>
      <c r="F14" s="660"/>
      <c r="G14" s="631"/>
      <c r="H14" s="631"/>
      <c r="I14" s="631"/>
      <c r="J14" s="631"/>
      <c r="K14" s="632"/>
      <c r="L14" s="631"/>
      <c r="M14" s="631"/>
      <c r="N14" s="633"/>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5"/>
      <c r="AT14" s="636"/>
      <c r="AU14" s="636"/>
      <c r="AV14" s="636"/>
      <c r="AW14" s="96" t="s">
        <v>13</v>
      </c>
      <c r="AX14" s="637"/>
      <c r="AY14" s="638"/>
      <c r="AZ14" s="638"/>
      <c r="BA14" s="638"/>
      <c r="BB14" s="638"/>
      <c r="BC14" s="639"/>
      <c r="BD14" s="244"/>
      <c r="BE14" s="244"/>
      <c r="BF14" s="204">
        <v>6</v>
      </c>
      <c r="BG14" s="199"/>
      <c r="BH14" s="1"/>
      <c r="BI14" s="1"/>
      <c r="BJ14" s="1"/>
      <c r="BK14" s="1"/>
      <c r="BL14" s="1"/>
      <c r="BM14" s="1"/>
      <c r="BN14" s="1"/>
      <c r="BO14" s="1"/>
      <c r="BP14" s="1"/>
      <c r="BQ14" s="1"/>
      <c r="BR14" s="1"/>
      <c r="BS14" s="1"/>
      <c r="BT14" s="1"/>
      <c r="BU14" s="1"/>
      <c r="BV14" s="1"/>
      <c r="BW14" s="1"/>
      <c r="BX14" s="1"/>
      <c r="BY14" s="1"/>
      <c r="BZ14" s="1"/>
      <c r="CA14" s="1"/>
      <c r="CB14" s="1"/>
      <c r="CC14" s="1"/>
    </row>
    <row r="15" spans="1:81" s="380" customFormat="1" ht="28.5" customHeight="1" x14ac:dyDescent="0.2">
      <c r="A15" s="656"/>
      <c r="B15" s="657"/>
      <c r="C15" s="657"/>
      <c r="D15" s="660"/>
      <c r="E15" s="660"/>
      <c r="F15" s="660"/>
      <c r="G15" s="631"/>
      <c r="H15" s="631"/>
      <c r="I15" s="631"/>
      <c r="J15" s="631"/>
      <c r="K15" s="632"/>
      <c r="L15" s="631"/>
      <c r="M15" s="631"/>
      <c r="N15" s="633"/>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5"/>
      <c r="AT15" s="636"/>
      <c r="AU15" s="636"/>
      <c r="AV15" s="636"/>
      <c r="AW15" s="96" t="s">
        <v>13</v>
      </c>
      <c r="AX15" s="637"/>
      <c r="AY15" s="638"/>
      <c r="AZ15" s="638"/>
      <c r="BA15" s="638"/>
      <c r="BB15" s="638"/>
      <c r="BC15" s="639"/>
      <c r="BD15" s="244"/>
      <c r="BE15" s="244"/>
      <c r="BF15" s="204">
        <v>7</v>
      </c>
      <c r="BG15" s="199"/>
      <c r="BH15" s="1"/>
      <c r="BI15" s="1"/>
      <c r="BJ15" s="1"/>
      <c r="BK15" s="1"/>
      <c r="BL15" s="1"/>
      <c r="BM15" s="1"/>
      <c r="BN15" s="1"/>
      <c r="BO15" s="1"/>
      <c r="BP15" s="1"/>
      <c r="BQ15" s="1"/>
      <c r="BR15" s="1"/>
      <c r="BS15" s="1"/>
      <c r="BT15" s="1"/>
      <c r="BU15" s="1"/>
      <c r="BV15" s="1"/>
      <c r="BW15" s="1"/>
      <c r="BX15" s="1"/>
      <c r="BY15" s="1"/>
      <c r="BZ15" s="1"/>
      <c r="CA15" s="1"/>
      <c r="CB15" s="1"/>
      <c r="CC15" s="1"/>
    </row>
    <row r="16" spans="1:81" s="380" customFormat="1" ht="28.5" customHeight="1" x14ac:dyDescent="0.2">
      <c r="A16" s="656"/>
      <c r="B16" s="657"/>
      <c r="C16" s="657"/>
      <c r="D16" s="660"/>
      <c r="E16" s="660"/>
      <c r="F16" s="660"/>
      <c r="G16" s="631"/>
      <c r="H16" s="631"/>
      <c r="I16" s="631"/>
      <c r="J16" s="631"/>
      <c r="K16" s="632"/>
      <c r="L16" s="631"/>
      <c r="M16" s="631"/>
      <c r="N16" s="633"/>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5"/>
      <c r="AT16" s="636"/>
      <c r="AU16" s="636"/>
      <c r="AV16" s="636"/>
      <c r="AW16" s="96" t="s">
        <v>13</v>
      </c>
      <c r="AX16" s="637"/>
      <c r="AY16" s="638"/>
      <c r="AZ16" s="638"/>
      <c r="BA16" s="638"/>
      <c r="BB16" s="638"/>
      <c r="BC16" s="639"/>
      <c r="BD16" s="244"/>
      <c r="BE16" s="244"/>
      <c r="BF16" s="204">
        <v>8</v>
      </c>
      <c r="BG16" s="199"/>
      <c r="BH16" s="1"/>
      <c r="BI16" s="1"/>
      <c r="BJ16" s="1"/>
      <c r="BK16" s="1"/>
      <c r="BL16" s="1"/>
      <c r="BM16" s="1"/>
      <c r="BN16" s="1"/>
      <c r="BO16" s="1"/>
      <c r="BP16" s="1"/>
      <c r="BQ16" s="1"/>
      <c r="BR16" s="1"/>
      <c r="BS16" s="1"/>
      <c r="BT16" s="1"/>
      <c r="BU16" s="1"/>
      <c r="BV16" s="1"/>
      <c r="BW16" s="1"/>
      <c r="BX16" s="1"/>
      <c r="BY16" s="1"/>
      <c r="BZ16" s="1"/>
      <c r="CA16" s="1"/>
      <c r="CB16" s="1"/>
      <c r="CC16" s="1"/>
    </row>
    <row r="17" spans="1:81" s="380" customFormat="1" ht="28.5" customHeight="1" x14ac:dyDescent="0.2">
      <c r="A17" s="656"/>
      <c r="B17" s="657"/>
      <c r="C17" s="657"/>
      <c r="D17" s="660"/>
      <c r="E17" s="660"/>
      <c r="F17" s="660"/>
      <c r="G17" s="631"/>
      <c r="H17" s="631"/>
      <c r="I17" s="631"/>
      <c r="J17" s="631"/>
      <c r="K17" s="632"/>
      <c r="L17" s="631"/>
      <c r="M17" s="631"/>
      <c r="N17" s="633"/>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5"/>
      <c r="AT17" s="636"/>
      <c r="AU17" s="636"/>
      <c r="AV17" s="636"/>
      <c r="AW17" s="96" t="s">
        <v>13</v>
      </c>
      <c r="AX17" s="637"/>
      <c r="AY17" s="638"/>
      <c r="AZ17" s="638"/>
      <c r="BA17" s="638"/>
      <c r="BB17" s="638"/>
      <c r="BC17" s="639"/>
      <c r="BD17" s="244"/>
      <c r="BE17" s="244"/>
      <c r="BF17" s="204">
        <v>9</v>
      </c>
      <c r="BG17" s="199"/>
      <c r="BH17" s="1"/>
      <c r="BI17" s="1"/>
      <c r="BJ17" s="1"/>
      <c r="BK17" s="1"/>
      <c r="BL17" s="1"/>
      <c r="BM17" s="1"/>
      <c r="BN17" s="1"/>
      <c r="BO17" s="1"/>
      <c r="BP17" s="1"/>
      <c r="BQ17" s="1"/>
      <c r="BR17" s="1"/>
      <c r="BS17" s="1"/>
      <c r="BT17" s="1"/>
      <c r="BU17" s="1"/>
      <c r="BV17" s="1"/>
      <c r="BW17" s="1"/>
      <c r="BX17" s="1"/>
      <c r="BY17" s="1"/>
      <c r="BZ17" s="1"/>
      <c r="CA17" s="1"/>
      <c r="CB17" s="1"/>
      <c r="CC17" s="1"/>
    </row>
    <row r="18" spans="1:81" s="380" customFormat="1" ht="28.5" customHeight="1" x14ac:dyDescent="0.2">
      <c r="A18" s="656"/>
      <c r="B18" s="657"/>
      <c r="C18" s="657"/>
      <c r="D18" s="660"/>
      <c r="E18" s="660"/>
      <c r="F18" s="660"/>
      <c r="G18" s="631"/>
      <c r="H18" s="631"/>
      <c r="I18" s="631"/>
      <c r="J18" s="631"/>
      <c r="K18" s="632"/>
      <c r="L18" s="631"/>
      <c r="M18" s="631"/>
      <c r="N18" s="633"/>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5"/>
      <c r="AT18" s="636"/>
      <c r="AU18" s="636"/>
      <c r="AV18" s="636"/>
      <c r="AW18" s="96" t="s">
        <v>13</v>
      </c>
      <c r="AX18" s="637"/>
      <c r="AY18" s="638"/>
      <c r="AZ18" s="638"/>
      <c r="BA18" s="638"/>
      <c r="BB18" s="638"/>
      <c r="BC18" s="639"/>
      <c r="BD18" s="244"/>
      <c r="BE18" s="244"/>
      <c r="BF18" s="204">
        <v>10</v>
      </c>
      <c r="BG18" s="199"/>
      <c r="BH18" s="1"/>
      <c r="BI18" s="1"/>
      <c r="BJ18" s="1"/>
      <c r="BK18" s="1"/>
      <c r="BL18" s="1"/>
      <c r="BM18" s="1"/>
      <c r="BN18" s="1"/>
      <c r="BO18" s="1"/>
      <c r="BP18" s="1"/>
      <c r="BQ18" s="1"/>
      <c r="BR18" s="1"/>
      <c r="BS18" s="1"/>
      <c r="BT18" s="1"/>
      <c r="BU18" s="1"/>
      <c r="BV18" s="1"/>
      <c r="BW18" s="1"/>
      <c r="BX18" s="1"/>
      <c r="BY18" s="1"/>
      <c r="BZ18" s="1"/>
      <c r="CA18" s="1"/>
      <c r="CB18" s="1"/>
      <c r="CC18" s="1"/>
    </row>
    <row r="19" spans="1:81" s="380" customFormat="1" ht="28.5" customHeight="1" x14ac:dyDescent="0.2">
      <c r="A19" s="656"/>
      <c r="B19" s="657"/>
      <c r="C19" s="657"/>
      <c r="D19" s="660"/>
      <c r="E19" s="660"/>
      <c r="F19" s="660"/>
      <c r="G19" s="631"/>
      <c r="H19" s="631"/>
      <c r="I19" s="631"/>
      <c r="J19" s="631"/>
      <c r="K19" s="632"/>
      <c r="L19" s="631"/>
      <c r="M19" s="631"/>
      <c r="N19" s="633"/>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5"/>
      <c r="AT19" s="636"/>
      <c r="AU19" s="636"/>
      <c r="AV19" s="636"/>
      <c r="AW19" s="96" t="s">
        <v>13</v>
      </c>
      <c r="AX19" s="637"/>
      <c r="AY19" s="638"/>
      <c r="AZ19" s="638"/>
      <c r="BA19" s="638"/>
      <c r="BB19" s="638"/>
      <c r="BC19" s="639"/>
      <c r="BD19" s="244"/>
      <c r="BE19" s="244"/>
      <c r="BF19" s="204">
        <v>11</v>
      </c>
      <c r="BG19" s="199"/>
      <c r="BH19" s="1"/>
      <c r="BI19" s="1"/>
      <c r="BJ19" s="1"/>
      <c r="BK19" s="1"/>
      <c r="BL19" s="1"/>
      <c r="BM19" s="1"/>
      <c r="BN19" s="1"/>
      <c r="BO19" s="1"/>
      <c r="BP19" s="1"/>
      <c r="BQ19" s="1"/>
      <c r="BR19" s="1"/>
      <c r="BS19" s="1"/>
      <c r="BT19" s="1"/>
      <c r="BU19" s="1"/>
      <c r="BV19" s="1"/>
      <c r="BW19" s="1"/>
      <c r="BX19" s="1"/>
      <c r="BY19" s="1"/>
      <c r="BZ19" s="1"/>
      <c r="CA19" s="1"/>
      <c r="CB19" s="1"/>
      <c r="CC19" s="1"/>
    </row>
    <row r="20" spans="1:81" s="380" customFormat="1" ht="28.5" customHeight="1" x14ac:dyDescent="0.2">
      <c r="A20" s="656"/>
      <c r="B20" s="657"/>
      <c r="C20" s="657"/>
      <c r="D20" s="660"/>
      <c r="E20" s="660"/>
      <c r="F20" s="660"/>
      <c r="G20" s="631"/>
      <c r="H20" s="631"/>
      <c r="I20" s="631"/>
      <c r="J20" s="631"/>
      <c r="K20" s="632"/>
      <c r="L20" s="631"/>
      <c r="M20" s="631"/>
      <c r="N20" s="633"/>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5"/>
      <c r="AT20" s="636"/>
      <c r="AU20" s="636"/>
      <c r="AV20" s="636"/>
      <c r="AW20" s="96" t="s">
        <v>13</v>
      </c>
      <c r="AX20" s="637"/>
      <c r="AY20" s="638"/>
      <c r="AZ20" s="638"/>
      <c r="BA20" s="638"/>
      <c r="BB20" s="638"/>
      <c r="BC20" s="639"/>
      <c r="BD20" s="244"/>
      <c r="BE20" s="244"/>
      <c r="BF20" s="204">
        <v>12</v>
      </c>
      <c r="BG20" s="199"/>
      <c r="BH20" s="1"/>
      <c r="BI20" s="1"/>
      <c r="BJ20" s="1"/>
      <c r="BK20" s="1"/>
      <c r="BL20" s="1"/>
      <c r="BM20" s="1"/>
      <c r="BN20" s="1"/>
      <c r="BO20" s="1"/>
      <c r="BP20" s="1"/>
      <c r="BQ20" s="1"/>
      <c r="BR20" s="1"/>
      <c r="BS20" s="1"/>
      <c r="BT20" s="1"/>
      <c r="BU20" s="1"/>
      <c r="BV20" s="1"/>
      <c r="BW20" s="1"/>
      <c r="BX20" s="1"/>
      <c r="BY20" s="1"/>
      <c r="BZ20" s="1"/>
      <c r="CA20" s="1"/>
      <c r="CB20" s="1"/>
      <c r="CC20" s="1"/>
    </row>
    <row r="21" spans="1:81" s="380" customFormat="1" ht="28.5" customHeight="1" x14ac:dyDescent="0.2">
      <c r="A21" s="656"/>
      <c r="B21" s="657"/>
      <c r="C21" s="657"/>
      <c r="D21" s="660"/>
      <c r="E21" s="660"/>
      <c r="F21" s="660"/>
      <c r="G21" s="631"/>
      <c r="H21" s="631"/>
      <c r="I21" s="631"/>
      <c r="J21" s="631"/>
      <c r="K21" s="632"/>
      <c r="L21" s="631"/>
      <c r="M21" s="631"/>
      <c r="N21" s="633"/>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5"/>
      <c r="AT21" s="636"/>
      <c r="AU21" s="636"/>
      <c r="AV21" s="636"/>
      <c r="AW21" s="96" t="s">
        <v>13</v>
      </c>
      <c r="AX21" s="637"/>
      <c r="AY21" s="638"/>
      <c r="AZ21" s="638"/>
      <c r="BA21" s="638"/>
      <c r="BB21" s="638"/>
      <c r="BC21" s="639"/>
      <c r="BD21" s="244"/>
      <c r="BE21" s="244"/>
      <c r="BF21" s="204">
        <v>13</v>
      </c>
      <c r="BG21" s="199"/>
      <c r="BH21" s="1"/>
      <c r="BI21" s="1"/>
      <c r="BJ21" s="1"/>
      <c r="BK21" s="1"/>
      <c r="BL21" s="1"/>
      <c r="BM21" s="1"/>
      <c r="BN21" s="1"/>
      <c r="BO21" s="1"/>
      <c r="BP21" s="1"/>
      <c r="BQ21" s="1"/>
      <c r="BR21" s="1"/>
      <c r="BS21" s="1"/>
      <c r="BT21" s="1"/>
      <c r="BU21" s="1"/>
      <c r="BV21" s="1"/>
      <c r="BW21" s="1"/>
      <c r="BX21" s="1"/>
      <c r="BY21" s="1"/>
      <c r="BZ21" s="1"/>
      <c r="CA21" s="1"/>
      <c r="CB21" s="1"/>
      <c r="CC21" s="1"/>
    </row>
    <row r="22" spans="1:81" s="380" customFormat="1" ht="28.5" customHeight="1" x14ac:dyDescent="0.2">
      <c r="A22" s="656"/>
      <c r="B22" s="657"/>
      <c r="C22" s="657"/>
      <c r="D22" s="660"/>
      <c r="E22" s="660"/>
      <c r="F22" s="660"/>
      <c r="G22" s="631"/>
      <c r="H22" s="631"/>
      <c r="I22" s="631"/>
      <c r="J22" s="631"/>
      <c r="K22" s="632"/>
      <c r="L22" s="631"/>
      <c r="M22" s="631"/>
      <c r="N22" s="633"/>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5"/>
      <c r="AT22" s="636"/>
      <c r="AU22" s="636"/>
      <c r="AV22" s="636"/>
      <c r="AW22" s="96" t="s">
        <v>13</v>
      </c>
      <c r="AX22" s="637"/>
      <c r="AY22" s="638"/>
      <c r="AZ22" s="638"/>
      <c r="BA22" s="638"/>
      <c r="BB22" s="638"/>
      <c r="BC22" s="639"/>
      <c r="BD22" s="244"/>
      <c r="BE22" s="244"/>
      <c r="BF22" s="204">
        <v>14</v>
      </c>
      <c r="BG22" s="199"/>
      <c r="BH22" s="1"/>
      <c r="BI22" s="1"/>
      <c r="BJ22" s="1"/>
      <c r="BK22" s="1"/>
      <c r="BL22" s="1"/>
      <c r="BM22" s="1"/>
      <c r="BN22" s="1"/>
      <c r="BO22" s="1"/>
      <c r="BP22" s="1"/>
      <c r="BQ22" s="1"/>
      <c r="BR22" s="1"/>
      <c r="BS22" s="1"/>
      <c r="BT22" s="1"/>
      <c r="BU22" s="1"/>
      <c r="BV22" s="1"/>
      <c r="BW22" s="1"/>
      <c r="BX22" s="1"/>
      <c r="BY22" s="1"/>
      <c r="BZ22" s="1"/>
      <c r="CA22" s="1"/>
      <c r="CB22" s="1"/>
      <c r="CC22" s="1"/>
    </row>
    <row r="23" spans="1:81" s="380" customFormat="1" ht="28.5" customHeight="1" x14ac:dyDescent="0.2">
      <c r="A23" s="656"/>
      <c r="B23" s="657"/>
      <c r="C23" s="657"/>
      <c r="D23" s="660"/>
      <c r="E23" s="660"/>
      <c r="F23" s="660"/>
      <c r="G23" s="631"/>
      <c r="H23" s="631"/>
      <c r="I23" s="631"/>
      <c r="J23" s="631"/>
      <c r="K23" s="632"/>
      <c r="L23" s="631"/>
      <c r="M23" s="631"/>
      <c r="N23" s="633"/>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5"/>
      <c r="AT23" s="636"/>
      <c r="AU23" s="636"/>
      <c r="AV23" s="636"/>
      <c r="AW23" s="96" t="s">
        <v>13</v>
      </c>
      <c r="AX23" s="637"/>
      <c r="AY23" s="638"/>
      <c r="AZ23" s="638"/>
      <c r="BA23" s="638"/>
      <c r="BB23" s="638"/>
      <c r="BC23" s="639"/>
      <c r="BD23" s="244"/>
      <c r="BE23" s="244"/>
      <c r="BF23" s="204">
        <v>15</v>
      </c>
      <c r="BG23" s="199"/>
      <c r="BH23" s="1"/>
      <c r="BI23" s="1"/>
      <c r="BJ23" s="1"/>
      <c r="BK23" s="1"/>
      <c r="BL23" s="1"/>
      <c r="BM23" s="1"/>
      <c r="BN23" s="1"/>
      <c r="BO23" s="1"/>
      <c r="BP23" s="1"/>
      <c r="BQ23" s="1"/>
      <c r="BR23" s="1"/>
      <c r="BS23" s="1"/>
      <c r="BT23" s="1"/>
      <c r="BU23" s="1"/>
      <c r="BV23" s="1"/>
      <c r="BW23" s="1"/>
      <c r="BX23" s="1"/>
      <c r="BY23" s="1"/>
      <c r="BZ23" s="1"/>
      <c r="CA23" s="1"/>
      <c r="CB23" s="1"/>
      <c r="CC23" s="1"/>
    </row>
    <row r="24" spans="1:81" ht="33" customHeight="1" x14ac:dyDescent="0.2">
      <c r="A24" s="656"/>
      <c r="B24" s="657"/>
      <c r="C24" s="657"/>
      <c r="D24" s="661"/>
      <c r="E24" s="661"/>
      <c r="F24" s="661"/>
      <c r="G24" s="664" t="s">
        <v>82</v>
      </c>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5"/>
      <c r="AS24" s="666">
        <f>SUM(AS9:AV23)</f>
        <v>0</v>
      </c>
      <c r="AT24" s="666"/>
      <c r="AU24" s="666"/>
      <c r="AV24" s="666"/>
      <c r="AW24" s="97" t="s">
        <v>13</v>
      </c>
      <c r="AX24" s="667">
        <f>SUM(AX9:BC23)</f>
        <v>0</v>
      </c>
      <c r="AY24" s="668"/>
      <c r="AZ24" s="668"/>
      <c r="BA24" s="668"/>
      <c r="BB24" s="668"/>
      <c r="BC24" s="669"/>
      <c r="BD24" s="263"/>
      <c r="BE24" s="265"/>
      <c r="BF24" s="204">
        <v>16</v>
      </c>
      <c r="BG24" s="199"/>
    </row>
    <row r="25" spans="1:81" s="380" customFormat="1" ht="35.25" customHeight="1" thickBot="1" x14ac:dyDescent="0.25">
      <c r="A25" s="658"/>
      <c r="B25" s="659"/>
      <c r="C25" s="659"/>
      <c r="D25" s="662" t="s">
        <v>83</v>
      </c>
      <c r="E25" s="662"/>
      <c r="F25" s="662"/>
      <c r="G25" s="663" t="s">
        <v>84</v>
      </c>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48"/>
      <c r="AY25" s="649"/>
      <c r="AZ25" s="649"/>
      <c r="BA25" s="649"/>
      <c r="BB25" s="649"/>
      <c r="BC25" s="650"/>
      <c r="BD25" s="244"/>
      <c r="BE25" s="244"/>
      <c r="BF25" s="204">
        <v>17</v>
      </c>
      <c r="BG25" s="199"/>
      <c r="BH25" s="1"/>
      <c r="BI25" s="1"/>
      <c r="BJ25" s="1"/>
      <c r="BK25" s="1"/>
      <c r="BL25" s="1"/>
      <c r="BM25" s="1"/>
      <c r="BN25" s="1"/>
      <c r="BO25" s="1"/>
      <c r="BP25" s="1"/>
      <c r="BQ25" s="1"/>
      <c r="BR25" s="1"/>
      <c r="BS25" s="1"/>
      <c r="BT25" s="1"/>
      <c r="BU25" s="1"/>
      <c r="BV25" s="1"/>
      <c r="BW25" s="1"/>
      <c r="BX25" s="1"/>
      <c r="BY25" s="1"/>
      <c r="BZ25" s="1"/>
      <c r="CA25" s="1"/>
      <c r="CB25" s="1"/>
      <c r="CC25" s="1"/>
    </row>
    <row r="26" spans="1:81" ht="35.25" customHeight="1" thickTop="1" thickBot="1" x14ac:dyDescent="0.25">
      <c r="A26" s="651" t="s">
        <v>46</v>
      </c>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2"/>
      <c r="AR26" s="652"/>
      <c r="AS26" s="652"/>
      <c r="AT26" s="652"/>
      <c r="AU26" s="652"/>
      <c r="AV26" s="652"/>
      <c r="AW26" s="652"/>
      <c r="AX26" s="653">
        <f>SUM(AX24:BC25)</f>
        <v>0</v>
      </c>
      <c r="AY26" s="654"/>
      <c r="AZ26" s="654"/>
      <c r="BA26" s="654"/>
      <c r="BB26" s="654"/>
      <c r="BC26" s="655"/>
      <c r="BD26" s="245"/>
      <c r="BE26" s="245"/>
      <c r="BF26" s="204">
        <v>18</v>
      </c>
      <c r="BG26" s="199"/>
    </row>
    <row r="27" spans="1:81" s="381" customFormat="1" ht="15.6" customHeight="1" thickBot="1" x14ac:dyDescent="0.25">
      <c r="A27" s="98"/>
      <c r="B27" s="98"/>
      <c r="C27" s="98"/>
      <c r="D27" s="98"/>
      <c r="E27" s="98"/>
      <c r="F27" s="98"/>
      <c r="G27" s="98"/>
      <c r="H27" s="98"/>
      <c r="I27" s="98"/>
      <c r="J27" s="98"/>
      <c r="K27" s="98"/>
      <c r="L27" s="98"/>
      <c r="M27" s="98"/>
      <c r="N27" s="98"/>
      <c r="O27" s="98"/>
      <c r="P27" s="98"/>
      <c r="Q27" s="98"/>
      <c r="R27" s="98"/>
      <c r="S27" s="98"/>
      <c r="T27" s="98"/>
      <c r="U27" s="98"/>
      <c r="V27" s="98"/>
      <c r="W27" s="98"/>
      <c r="X27" s="98"/>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100"/>
      <c r="AW27" s="101"/>
      <c r="AX27" s="101"/>
      <c r="AY27" s="102"/>
      <c r="AZ27" s="102"/>
      <c r="BA27" s="102"/>
      <c r="BB27" s="102"/>
      <c r="BC27" s="102"/>
      <c r="BD27" s="246"/>
      <c r="BE27" s="246"/>
      <c r="BF27" s="200"/>
      <c r="BG27" s="201"/>
      <c r="BH27" s="4"/>
      <c r="BI27" s="4"/>
      <c r="BJ27" s="4"/>
      <c r="BK27" s="4"/>
      <c r="BL27" s="4"/>
      <c r="BM27" s="4"/>
      <c r="BN27" s="4"/>
      <c r="BO27" s="4"/>
      <c r="BP27" s="4"/>
      <c r="BQ27" s="4"/>
      <c r="BR27" s="4"/>
      <c r="BS27" s="4"/>
      <c r="BT27" s="4"/>
      <c r="BU27" s="4"/>
      <c r="BV27" s="4"/>
      <c r="BW27" s="4"/>
      <c r="BX27" s="4"/>
      <c r="BY27" s="4"/>
      <c r="BZ27" s="4"/>
      <c r="CA27" s="4"/>
      <c r="CB27" s="4"/>
      <c r="CC27" s="4"/>
    </row>
    <row r="28" spans="1:81" ht="46.5" customHeight="1" x14ac:dyDescent="0.2">
      <c r="A28" s="670" t="s">
        <v>14</v>
      </c>
      <c r="B28" s="671"/>
      <c r="C28" s="671"/>
      <c r="D28" s="671" t="s">
        <v>78</v>
      </c>
      <c r="E28" s="671"/>
      <c r="F28" s="671"/>
      <c r="G28" s="616" t="s">
        <v>79</v>
      </c>
      <c r="H28" s="620"/>
      <c r="I28" s="620"/>
      <c r="J28" s="620"/>
      <c r="K28" s="619" t="s">
        <v>9</v>
      </c>
      <c r="L28" s="620"/>
      <c r="M28" s="620"/>
      <c r="N28" s="621"/>
      <c r="O28" s="622" t="s">
        <v>7</v>
      </c>
      <c r="P28" s="622"/>
      <c r="Q28" s="622"/>
      <c r="R28" s="622"/>
      <c r="S28" s="622"/>
      <c r="T28" s="622"/>
      <c r="U28" s="622"/>
      <c r="V28" s="622"/>
      <c r="W28" s="622"/>
      <c r="X28" s="622"/>
      <c r="Y28" s="622"/>
      <c r="Z28" s="622" t="s">
        <v>2</v>
      </c>
      <c r="AA28" s="622"/>
      <c r="AB28" s="622"/>
      <c r="AC28" s="622"/>
      <c r="AD28" s="622"/>
      <c r="AE28" s="622"/>
      <c r="AF28" s="622"/>
      <c r="AG28" s="622"/>
      <c r="AH28" s="622"/>
      <c r="AI28" s="622"/>
      <c r="AJ28" s="622"/>
      <c r="AK28" s="622"/>
      <c r="AL28" s="622"/>
      <c r="AM28" s="622"/>
      <c r="AN28" s="622"/>
      <c r="AO28" s="622"/>
      <c r="AP28" s="622"/>
      <c r="AQ28" s="622"/>
      <c r="AR28" s="622"/>
      <c r="AS28" s="623" t="s">
        <v>80</v>
      </c>
      <c r="AT28" s="617"/>
      <c r="AU28" s="620"/>
      <c r="AV28" s="620"/>
      <c r="AW28" s="620"/>
      <c r="AX28" s="616" t="s">
        <v>1</v>
      </c>
      <c r="AY28" s="617"/>
      <c r="AZ28" s="617"/>
      <c r="BA28" s="617"/>
      <c r="BB28" s="617"/>
      <c r="BC28" s="624"/>
      <c r="BD28" s="253"/>
      <c r="BE28" s="253"/>
      <c r="BF28" s="203" t="s">
        <v>542</v>
      </c>
      <c r="BG28" s="198" t="s">
        <v>124</v>
      </c>
    </row>
    <row r="29" spans="1:81" ht="29.25" customHeight="1" x14ac:dyDescent="0.2">
      <c r="A29" s="656" t="s">
        <v>49</v>
      </c>
      <c r="B29" s="657"/>
      <c r="C29" s="657"/>
      <c r="D29" s="660" t="s">
        <v>81</v>
      </c>
      <c r="E29" s="660"/>
      <c r="F29" s="660"/>
      <c r="G29" s="640"/>
      <c r="H29" s="640"/>
      <c r="I29" s="640"/>
      <c r="J29" s="640"/>
      <c r="K29" s="641"/>
      <c r="L29" s="642"/>
      <c r="M29" s="642"/>
      <c r="N29" s="643"/>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26"/>
      <c r="AT29" s="627"/>
      <c r="AU29" s="627"/>
      <c r="AV29" s="627"/>
      <c r="AW29" s="95" t="s">
        <v>13</v>
      </c>
      <c r="AX29" s="628"/>
      <c r="AY29" s="629"/>
      <c r="AZ29" s="629"/>
      <c r="BA29" s="629"/>
      <c r="BB29" s="629"/>
      <c r="BC29" s="630"/>
      <c r="BD29" s="244"/>
      <c r="BE29" s="244"/>
      <c r="BF29" s="203">
        <v>19</v>
      </c>
      <c r="BG29" s="199"/>
    </row>
    <row r="30" spans="1:81" s="380" customFormat="1" ht="28.5" customHeight="1" x14ac:dyDescent="0.2">
      <c r="A30" s="656"/>
      <c r="B30" s="657"/>
      <c r="C30" s="657"/>
      <c r="D30" s="660"/>
      <c r="E30" s="660"/>
      <c r="F30" s="660"/>
      <c r="G30" s="631"/>
      <c r="H30" s="631"/>
      <c r="I30" s="631"/>
      <c r="J30" s="631"/>
      <c r="K30" s="632"/>
      <c r="L30" s="631"/>
      <c r="M30" s="631"/>
      <c r="N30" s="633"/>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5"/>
      <c r="AT30" s="636"/>
      <c r="AU30" s="636"/>
      <c r="AV30" s="636"/>
      <c r="AW30" s="96" t="s">
        <v>13</v>
      </c>
      <c r="AX30" s="637"/>
      <c r="AY30" s="638"/>
      <c r="AZ30" s="638"/>
      <c r="BA30" s="638"/>
      <c r="BB30" s="638"/>
      <c r="BC30" s="639"/>
      <c r="BD30" s="244"/>
      <c r="BE30" s="244"/>
      <c r="BF30" s="203">
        <v>20</v>
      </c>
      <c r="BG30" s="199"/>
      <c r="BH30" s="1"/>
      <c r="BI30" s="1"/>
      <c r="BJ30" s="1"/>
      <c r="BK30" s="1"/>
      <c r="BL30" s="1"/>
      <c r="BM30" s="1"/>
      <c r="BN30" s="1"/>
      <c r="BO30" s="1"/>
      <c r="BP30" s="1"/>
      <c r="BQ30" s="1"/>
      <c r="BR30" s="1"/>
      <c r="BS30" s="1"/>
      <c r="BT30" s="1"/>
      <c r="BU30" s="1"/>
      <c r="BV30" s="1"/>
      <c r="BW30" s="1"/>
      <c r="BX30" s="1"/>
      <c r="BY30" s="1"/>
      <c r="BZ30" s="1"/>
      <c r="CA30" s="1"/>
      <c r="CB30" s="1"/>
      <c r="CC30" s="1"/>
    </row>
    <row r="31" spans="1:81" s="380" customFormat="1" ht="28.5" customHeight="1" x14ac:dyDescent="0.2">
      <c r="A31" s="656"/>
      <c r="B31" s="657"/>
      <c r="C31" s="657"/>
      <c r="D31" s="660"/>
      <c r="E31" s="660"/>
      <c r="F31" s="660"/>
      <c r="G31" s="631"/>
      <c r="H31" s="631"/>
      <c r="I31" s="631"/>
      <c r="J31" s="631"/>
      <c r="K31" s="632"/>
      <c r="L31" s="631"/>
      <c r="M31" s="631"/>
      <c r="N31" s="633"/>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5"/>
      <c r="AT31" s="636"/>
      <c r="AU31" s="636"/>
      <c r="AV31" s="636"/>
      <c r="AW31" s="96" t="s">
        <v>13</v>
      </c>
      <c r="AX31" s="637"/>
      <c r="AY31" s="638"/>
      <c r="AZ31" s="638"/>
      <c r="BA31" s="638"/>
      <c r="BB31" s="638"/>
      <c r="BC31" s="639"/>
      <c r="BD31" s="244"/>
      <c r="BE31" s="244"/>
      <c r="BF31" s="203">
        <v>21</v>
      </c>
      <c r="BG31" s="199"/>
      <c r="BH31" s="1"/>
      <c r="BI31" s="1"/>
      <c r="BJ31" s="1"/>
      <c r="BK31" s="1"/>
      <c r="BL31" s="1"/>
      <c r="BM31" s="1"/>
      <c r="BN31" s="1"/>
      <c r="BO31" s="1"/>
      <c r="BP31" s="1"/>
      <c r="BQ31" s="1"/>
      <c r="BR31" s="1"/>
      <c r="BS31" s="1"/>
      <c r="BT31" s="1"/>
      <c r="BU31" s="1"/>
      <c r="BV31" s="1"/>
      <c r="BW31" s="1"/>
      <c r="BX31" s="1"/>
      <c r="BY31" s="1"/>
      <c r="BZ31" s="1"/>
      <c r="CA31" s="1"/>
      <c r="CB31" s="1"/>
      <c r="CC31" s="1"/>
    </row>
    <row r="32" spans="1:81" s="380" customFormat="1" ht="28.5" customHeight="1" x14ac:dyDescent="0.2">
      <c r="A32" s="656"/>
      <c r="B32" s="657"/>
      <c r="C32" s="657"/>
      <c r="D32" s="660"/>
      <c r="E32" s="660"/>
      <c r="F32" s="660"/>
      <c r="G32" s="631"/>
      <c r="H32" s="631"/>
      <c r="I32" s="631"/>
      <c r="J32" s="631"/>
      <c r="K32" s="632"/>
      <c r="L32" s="631"/>
      <c r="M32" s="631"/>
      <c r="N32" s="633"/>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5"/>
      <c r="AT32" s="636"/>
      <c r="AU32" s="636"/>
      <c r="AV32" s="636"/>
      <c r="AW32" s="96" t="s">
        <v>13</v>
      </c>
      <c r="AX32" s="637"/>
      <c r="AY32" s="638"/>
      <c r="AZ32" s="638"/>
      <c r="BA32" s="638"/>
      <c r="BB32" s="638"/>
      <c r="BC32" s="639"/>
      <c r="BD32" s="244"/>
      <c r="BE32" s="244"/>
      <c r="BF32" s="203">
        <v>22</v>
      </c>
      <c r="BG32" s="199"/>
      <c r="BH32" s="1"/>
      <c r="BI32" s="1"/>
      <c r="BJ32" s="1"/>
      <c r="BK32" s="1"/>
      <c r="BL32" s="1"/>
      <c r="BM32" s="1"/>
      <c r="BN32" s="1"/>
      <c r="BO32" s="1"/>
      <c r="BP32" s="1"/>
      <c r="BQ32" s="1"/>
      <c r="BR32" s="1"/>
      <c r="BS32" s="1"/>
      <c r="BT32" s="1"/>
      <c r="BU32" s="1"/>
      <c r="BV32" s="1"/>
      <c r="BW32" s="1"/>
      <c r="BX32" s="1"/>
      <c r="BY32" s="1"/>
      <c r="BZ32" s="1"/>
      <c r="CA32" s="1"/>
      <c r="CB32" s="1"/>
      <c r="CC32" s="1"/>
    </row>
    <row r="33" spans="1:81" s="380" customFormat="1" ht="28.5" customHeight="1" x14ac:dyDescent="0.2">
      <c r="A33" s="656"/>
      <c r="B33" s="657"/>
      <c r="C33" s="657"/>
      <c r="D33" s="660"/>
      <c r="E33" s="660"/>
      <c r="F33" s="660"/>
      <c r="G33" s="631"/>
      <c r="H33" s="631"/>
      <c r="I33" s="631"/>
      <c r="J33" s="631"/>
      <c r="K33" s="632"/>
      <c r="L33" s="631"/>
      <c r="M33" s="631"/>
      <c r="N33" s="633"/>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5"/>
      <c r="AT33" s="636"/>
      <c r="AU33" s="636"/>
      <c r="AV33" s="636"/>
      <c r="AW33" s="96" t="s">
        <v>13</v>
      </c>
      <c r="AX33" s="637"/>
      <c r="AY33" s="638"/>
      <c r="AZ33" s="638"/>
      <c r="BA33" s="638"/>
      <c r="BB33" s="638"/>
      <c r="BC33" s="639"/>
      <c r="BD33" s="244"/>
      <c r="BE33" s="244"/>
      <c r="BF33" s="203">
        <v>23</v>
      </c>
      <c r="BG33" s="199"/>
      <c r="BH33" s="1"/>
      <c r="BI33" s="1"/>
      <c r="BJ33" s="1"/>
      <c r="BK33" s="1"/>
      <c r="BL33" s="1"/>
      <c r="BM33" s="1"/>
      <c r="BN33" s="1"/>
      <c r="BO33" s="1"/>
      <c r="BP33" s="1"/>
      <c r="BQ33" s="1"/>
      <c r="BR33" s="1"/>
      <c r="BS33" s="1"/>
      <c r="BT33" s="1"/>
      <c r="BU33" s="1"/>
      <c r="BV33" s="1"/>
      <c r="BW33" s="1"/>
      <c r="BX33" s="1"/>
      <c r="BY33" s="1"/>
      <c r="BZ33" s="1"/>
      <c r="CA33" s="1"/>
      <c r="CB33" s="1"/>
      <c r="CC33" s="1"/>
    </row>
    <row r="34" spans="1:81" s="380" customFormat="1" ht="28.5" customHeight="1" x14ac:dyDescent="0.2">
      <c r="A34" s="656"/>
      <c r="B34" s="657"/>
      <c r="C34" s="657"/>
      <c r="D34" s="660"/>
      <c r="E34" s="660"/>
      <c r="F34" s="660"/>
      <c r="G34" s="631"/>
      <c r="H34" s="631"/>
      <c r="I34" s="631"/>
      <c r="J34" s="631"/>
      <c r="K34" s="632"/>
      <c r="L34" s="631"/>
      <c r="M34" s="631"/>
      <c r="N34" s="633"/>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5"/>
      <c r="AT34" s="636"/>
      <c r="AU34" s="636"/>
      <c r="AV34" s="636"/>
      <c r="AW34" s="96" t="s">
        <v>13</v>
      </c>
      <c r="AX34" s="637"/>
      <c r="AY34" s="638"/>
      <c r="AZ34" s="638"/>
      <c r="BA34" s="638"/>
      <c r="BB34" s="638"/>
      <c r="BC34" s="639"/>
      <c r="BD34" s="244"/>
      <c r="BE34" s="244"/>
      <c r="BF34" s="203">
        <v>24</v>
      </c>
      <c r="BG34" s="199"/>
      <c r="BH34" s="1"/>
      <c r="BI34" s="1"/>
      <c r="BJ34" s="1"/>
      <c r="BK34" s="1"/>
      <c r="BL34" s="1"/>
      <c r="BM34" s="1"/>
      <c r="BN34" s="1"/>
      <c r="BO34" s="1"/>
      <c r="BP34" s="1"/>
      <c r="BQ34" s="1"/>
      <c r="BR34" s="1"/>
      <c r="BS34" s="1"/>
      <c r="BT34" s="1"/>
      <c r="BU34" s="1"/>
      <c r="BV34" s="1"/>
      <c r="BW34" s="1"/>
      <c r="BX34" s="1"/>
      <c r="BY34" s="1"/>
      <c r="BZ34" s="1"/>
      <c r="CA34" s="1"/>
      <c r="CB34" s="1"/>
      <c r="CC34" s="1"/>
    </row>
    <row r="35" spans="1:81" s="380" customFormat="1" ht="28.5" customHeight="1" x14ac:dyDescent="0.2">
      <c r="A35" s="656"/>
      <c r="B35" s="657"/>
      <c r="C35" s="657"/>
      <c r="D35" s="660"/>
      <c r="E35" s="660"/>
      <c r="F35" s="660"/>
      <c r="G35" s="631"/>
      <c r="H35" s="631"/>
      <c r="I35" s="631"/>
      <c r="J35" s="631"/>
      <c r="K35" s="632"/>
      <c r="L35" s="631"/>
      <c r="M35" s="631"/>
      <c r="N35" s="633"/>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5"/>
      <c r="AT35" s="636"/>
      <c r="AU35" s="636"/>
      <c r="AV35" s="636"/>
      <c r="AW35" s="96" t="s">
        <v>13</v>
      </c>
      <c r="AX35" s="637"/>
      <c r="AY35" s="638"/>
      <c r="AZ35" s="638"/>
      <c r="BA35" s="638"/>
      <c r="BB35" s="638"/>
      <c r="BC35" s="639"/>
      <c r="BD35" s="244"/>
      <c r="BE35" s="244"/>
      <c r="BF35" s="203">
        <v>25</v>
      </c>
      <c r="BG35" s="199"/>
      <c r="BH35" s="1"/>
      <c r="BI35" s="1"/>
      <c r="BJ35" s="1"/>
      <c r="BK35" s="1"/>
      <c r="BL35" s="1"/>
      <c r="BM35" s="1"/>
      <c r="BN35" s="1"/>
      <c r="BO35" s="1"/>
      <c r="BP35" s="1"/>
      <c r="BQ35" s="1"/>
      <c r="BR35" s="1"/>
      <c r="BS35" s="1"/>
      <c r="BT35" s="1"/>
      <c r="BU35" s="1"/>
      <c r="BV35" s="1"/>
      <c r="BW35" s="1"/>
      <c r="BX35" s="1"/>
      <c r="BY35" s="1"/>
      <c r="BZ35" s="1"/>
      <c r="CA35" s="1"/>
      <c r="CB35" s="1"/>
      <c r="CC35" s="1"/>
    </row>
    <row r="36" spans="1:81" s="380" customFormat="1" ht="28.5" customHeight="1" x14ac:dyDescent="0.2">
      <c r="A36" s="656"/>
      <c r="B36" s="657"/>
      <c r="C36" s="657"/>
      <c r="D36" s="660"/>
      <c r="E36" s="660"/>
      <c r="F36" s="660"/>
      <c r="G36" s="631"/>
      <c r="H36" s="631"/>
      <c r="I36" s="631"/>
      <c r="J36" s="631"/>
      <c r="K36" s="632"/>
      <c r="L36" s="631"/>
      <c r="M36" s="631"/>
      <c r="N36" s="633"/>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5"/>
      <c r="AT36" s="636"/>
      <c r="AU36" s="636"/>
      <c r="AV36" s="636"/>
      <c r="AW36" s="96" t="s">
        <v>13</v>
      </c>
      <c r="AX36" s="637"/>
      <c r="AY36" s="638"/>
      <c r="AZ36" s="638"/>
      <c r="BA36" s="638"/>
      <c r="BB36" s="638"/>
      <c r="BC36" s="639"/>
      <c r="BD36" s="244"/>
      <c r="BE36" s="244"/>
      <c r="BF36" s="203">
        <v>26</v>
      </c>
      <c r="BG36" s="199"/>
      <c r="BH36" s="1"/>
      <c r="BI36" s="1"/>
      <c r="BJ36" s="1"/>
      <c r="BK36" s="1"/>
      <c r="BL36" s="1"/>
      <c r="BM36" s="1"/>
      <c r="BN36" s="1"/>
      <c r="BO36" s="1"/>
      <c r="BP36" s="1"/>
      <c r="BQ36" s="1"/>
      <c r="BR36" s="1"/>
      <c r="BS36" s="1"/>
      <c r="BT36" s="1"/>
      <c r="BU36" s="1"/>
      <c r="BV36" s="1"/>
      <c r="BW36" s="1"/>
      <c r="BX36" s="1"/>
      <c r="BY36" s="1"/>
      <c r="BZ36" s="1"/>
      <c r="CA36" s="1"/>
      <c r="CB36" s="1"/>
      <c r="CC36" s="1"/>
    </row>
    <row r="37" spans="1:81" s="380" customFormat="1" ht="28.5" customHeight="1" x14ac:dyDescent="0.2">
      <c r="A37" s="656"/>
      <c r="B37" s="657"/>
      <c r="C37" s="657"/>
      <c r="D37" s="660"/>
      <c r="E37" s="660"/>
      <c r="F37" s="660"/>
      <c r="G37" s="631"/>
      <c r="H37" s="631"/>
      <c r="I37" s="631"/>
      <c r="J37" s="631"/>
      <c r="K37" s="632"/>
      <c r="L37" s="631"/>
      <c r="M37" s="631"/>
      <c r="N37" s="633"/>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5"/>
      <c r="AT37" s="636"/>
      <c r="AU37" s="636"/>
      <c r="AV37" s="636"/>
      <c r="AW37" s="96" t="s">
        <v>13</v>
      </c>
      <c r="AX37" s="637"/>
      <c r="AY37" s="638"/>
      <c r="AZ37" s="638"/>
      <c r="BA37" s="638"/>
      <c r="BB37" s="638"/>
      <c r="BC37" s="639"/>
      <c r="BD37" s="244"/>
      <c r="BE37" s="244"/>
      <c r="BF37" s="203">
        <v>27</v>
      </c>
      <c r="BG37" s="199"/>
      <c r="BH37" s="1"/>
      <c r="BI37" s="1"/>
      <c r="BJ37" s="1"/>
      <c r="BK37" s="1"/>
      <c r="BL37" s="1"/>
      <c r="BM37" s="1"/>
      <c r="BN37" s="1"/>
      <c r="BO37" s="1"/>
      <c r="BP37" s="1"/>
      <c r="BQ37" s="1"/>
      <c r="BR37" s="1"/>
      <c r="BS37" s="1"/>
      <c r="BT37" s="1"/>
      <c r="BU37" s="1"/>
      <c r="BV37" s="1"/>
      <c r="BW37" s="1"/>
      <c r="BX37" s="1"/>
      <c r="BY37" s="1"/>
      <c r="BZ37" s="1"/>
      <c r="CA37" s="1"/>
      <c r="CB37" s="1"/>
      <c r="CC37" s="1"/>
    </row>
    <row r="38" spans="1:81" s="380" customFormat="1" ht="28.5" customHeight="1" x14ac:dyDescent="0.2">
      <c r="A38" s="656"/>
      <c r="B38" s="657"/>
      <c r="C38" s="657"/>
      <c r="D38" s="660"/>
      <c r="E38" s="660"/>
      <c r="F38" s="660"/>
      <c r="G38" s="631"/>
      <c r="H38" s="631"/>
      <c r="I38" s="631"/>
      <c r="J38" s="631"/>
      <c r="K38" s="632"/>
      <c r="L38" s="631"/>
      <c r="M38" s="631"/>
      <c r="N38" s="633"/>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5"/>
      <c r="AT38" s="636"/>
      <c r="AU38" s="636"/>
      <c r="AV38" s="636"/>
      <c r="AW38" s="96" t="s">
        <v>13</v>
      </c>
      <c r="AX38" s="637"/>
      <c r="AY38" s="638"/>
      <c r="AZ38" s="638"/>
      <c r="BA38" s="638"/>
      <c r="BB38" s="638"/>
      <c r="BC38" s="639"/>
      <c r="BD38" s="244"/>
      <c r="BE38" s="244"/>
      <c r="BF38" s="203">
        <v>28</v>
      </c>
      <c r="BG38" s="199"/>
      <c r="BH38" s="1"/>
      <c r="BI38" s="1"/>
      <c r="BJ38" s="1"/>
      <c r="BK38" s="1"/>
      <c r="BL38" s="1"/>
      <c r="BM38" s="1"/>
      <c r="BN38" s="1"/>
      <c r="BO38" s="1"/>
      <c r="BP38" s="1"/>
      <c r="BQ38" s="1"/>
      <c r="BR38" s="1"/>
      <c r="BS38" s="1"/>
      <c r="BT38" s="1"/>
      <c r="BU38" s="1"/>
      <c r="BV38" s="1"/>
      <c r="BW38" s="1"/>
      <c r="BX38" s="1"/>
      <c r="BY38" s="1"/>
      <c r="BZ38" s="1"/>
      <c r="CA38" s="1"/>
      <c r="CB38" s="1"/>
      <c r="CC38" s="1"/>
    </row>
    <row r="39" spans="1:81" s="380" customFormat="1" ht="28.5" customHeight="1" x14ac:dyDescent="0.2">
      <c r="A39" s="656"/>
      <c r="B39" s="657"/>
      <c r="C39" s="657"/>
      <c r="D39" s="660"/>
      <c r="E39" s="660"/>
      <c r="F39" s="660"/>
      <c r="G39" s="631"/>
      <c r="H39" s="631"/>
      <c r="I39" s="631"/>
      <c r="J39" s="631"/>
      <c r="K39" s="632"/>
      <c r="L39" s="631"/>
      <c r="M39" s="631"/>
      <c r="N39" s="633"/>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5"/>
      <c r="AT39" s="636"/>
      <c r="AU39" s="636"/>
      <c r="AV39" s="636"/>
      <c r="AW39" s="96" t="s">
        <v>13</v>
      </c>
      <c r="AX39" s="637"/>
      <c r="AY39" s="638"/>
      <c r="AZ39" s="638"/>
      <c r="BA39" s="638"/>
      <c r="BB39" s="638"/>
      <c r="BC39" s="639"/>
      <c r="BD39" s="244"/>
      <c r="BE39" s="244"/>
      <c r="BF39" s="203">
        <v>29</v>
      </c>
      <c r="BG39" s="199"/>
      <c r="BH39" s="1"/>
      <c r="BI39" s="1"/>
      <c r="BJ39" s="1"/>
      <c r="BK39" s="1"/>
      <c r="BL39" s="1"/>
      <c r="BM39" s="1"/>
      <c r="BN39" s="1"/>
      <c r="BO39" s="1"/>
      <c r="BP39" s="1"/>
      <c r="BQ39" s="1"/>
      <c r="BR39" s="1"/>
      <c r="BS39" s="1"/>
      <c r="BT39" s="1"/>
      <c r="BU39" s="1"/>
      <c r="BV39" s="1"/>
      <c r="BW39" s="1"/>
      <c r="BX39" s="1"/>
      <c r="BY39" s="1"/>
      <c r="BZ39" s="1"/>
      <c r="CA39" s="1"/>
      <c r="CB39" s="1"/>
      <c r="CC39" s="1"/>
    </row>
    <row r="40" spans="1:81" s="380" customFormat="1" ht="28.5" customHeight="1" x14ac:dyDescent="0.2">
      <c r="A40" s="656"/>
      <c r="B40" s="657"/>
      <c r="C40" s="657"/>
      <c r="D40" s="660"/>
      <c r="E40" s="660"/>
      <c r="F40" s="660"/>
      <c r="G40" s="631"/>
      <c r="H40" s="631"/>
      <c r="I40" s="631"/>
      <c r="J40" s="631"/>
      <c r="K40" s="632"/>
      <c r="L40" s="631"/>
      <c r="M40" s="631"/>
      <c r="N40" s="633"/>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5"/>
      <c r="AT40" s="636"/>
      <c r="AU40" s="636"/>
      <c r="AV40" s="636"/>
      <c r="AW40" s="96" t="s">
        <v>13</v>
      </c>
      <c r="AX40" s="637"/>
      <c r="AY40" s="638"/>
      <c r="AZ40" s="638"/>
      <c r="BA40" s="638"/>
      <c r="BB40" s="638"/>
      <c r="BC40" s="639"/>
      <c r="BD40" s="244"/>
      <c r="BE40" s="244"/>
      <c r="BF40" s="203">
        <v>30</v>
      </c>
      <c r="BG40" s="199"/>
      <c r="BH40" s="1"/>
      <c r="BI40" s="1"/>
      <c r="BJ40" s="1"/>
      <c r="BK40" s="1"/>
      <c r="BL40" s="1"/>
      <c r="BM40" s="1"/>
      <c r="BN40" s="1"/>
      <c r="BO40" s="1"/>
      <c r="BP40" s="1"/>
      <c r="BQ40" s="1"/>
      <c r="BR40" s="1"/>
      <c r="BS40" s="1"/>
      <c r="BT40" s="1"/>
      <c r="BU40" s="1"/>
      <c r="BV40" s="1"/>
      <c r="BW40" s="1"/>
      <c r="BX40" s="1"/>
      <c r="BY40" s="1"/>
      <c r="BZ40" s="1"/>
      <c r="CA40" s="1"/>
      <c r="CB40" s="1"/>
      <c r="CC40" s="1"/>
    </row>
    <row r="41" spans="1:81" s="380" customFormat="1" ht="28.5" customHeight="1" x14ac:dyDescent="0.2">
      <c r="A41" s="656"/>
      <c r="B41" s="657"/>
      <c r="C41" s="657"/>
      <c r="D41" s="660"/>
      <c r="E41" s="660"/>
      <c r="F41" s="660"/>
      <c r="G41" s="631"/>
      <c r="H41" s="631"/>
      <c r="I41" s="631"/>
      <c r="J41" s="631"/>
      <c r="K41" s="632"/>
      <c r="L41" s="631"/>
      <c r="M41" s="631"/>
      <c r="N41" s="633"/>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5"/>
      <c r="AT41" s="636"/>
      <c r="AU41" s="636"/>
      <c r="AV41" s="636"/>
      <c r="AW41" s="96" t="s">
        <v>13</v>
      </c>
      <c r="AX41" s="637"/>
      <c r="AY41" s="638"/>
      <c r="AZ41" s="638"/>
      <c r="BA41" s="638"/>
      <c r="BB41" s="638"/>
      <c r="BC41" s="639"/>
      <c r="BD41" s="244"/>
      <c r="BE41" s="244"/>
      <c r="BF41" s="203">
        <v>31</v>
      </c>
      <c r="BG41" s="199"/>
      <c r="BH41" s="1"/>
      <c r="BI41" s="1"/>
      <c r="BJ41" s="1"/>
      <c r="BK41" s="1"/>
      <c r="BL41" s="1"/>
      <c r="BM41" s="1"/>
      <c r="BN41" s="1"/>
      <c r="BO41" s="1"/>
      <c r="BP41" s="1"/>
      <c r="BQ41" s="1"/>
      <c r="BR41" s="1"/>
      <c r="BS41" s="1"/>
      <c r="BT41" s="1"/>
      <c r="BU41" s="1"/>
      <c r="BV41" s="1"/>
      <c r="BW41" s="1"/>
      <c r="BX41" s="1"/>
      <c r="BY41" s="1"/>
      <c r="BZ41" s="1"/>
      <c r="CA41" s="1"/>
      <c r="CB41" s="1"/>
      <c r="CC41" s="1"/>
    </row>
    <row r="42" spans="1:81" s="380" customFormat="1" ht="28.5" customHeight="1" x14ac:dyDescent="0.2">
      <c r="A42" s="656"/>
      <c r="B42" s="657"/>
      <c r="C42" s="657"/>
      <c r="D42" s="660"/>
      <c r="E42" s="660"/>
      <c r="F42" s="660"/>
      <c r="G42" s="631"/>
      <c r="H42" s="631"/>
      <c r="I42" s="631"/>
      <c r="J42" s="631"/>
      <c r="K42" s="632"/>
      <c r="L42" s="631"/>
      <c r="M42" s="631"/>
      <c r="N42" s="633"/>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5"/>
      <c r="AT42" s="636"/>
      <c r="AU42" s="636"/>
      <c r="AV42" s="636"/>
      <c r="AW42" s="96" t="s">
        <v>13</v>
      </c>
      <c r="AX42" s="637"/>
      <c r="AY42" s="638"/>
      <c r="AZ42" s="638"/>
      <c r="BA42" s="638"/>
      <c r="BB42" s="638"/>
      <c r="BC42" s="639"/>
      <c r="BD42" s="244"/>
      <c r="BE42" s="244"/>
      <c r="BF42" s="203">
        <v>32</v>
      </c>
      <c r="BG42" s="199"/>
      <c r="BH42" s="1"/>
      <c r="BI42" s="1"/>
      <c r="BJ42" s="1"/>
      <c r="BK42" s="1"/>
      <c r="BL42" s="1"/>
      <c r="BM42" s="1"/>
      <c r="BN42" s="1"/>
      <c r="BO42" s="1"/>
      <c r="BP42" s="1"/>
      <c r="BQ42" s="1"/>
      <c r="BR42" s="1"/>
      <c r="BS42" s="1"/>
      <c r="BT42" s="1"/>
      <c r="BU42" s="1"/>
      <c r="BV42" s="1"/>
      <c r="BW42" s="1"/>
      <c r="BX42" s="1"/>
      <c r="BY42" s="1"/>
      <c r="BZ42" s="1"/>
      <c r="CA42" s="1"/>
      <c r="CB42" s="1"/>
      <c r="CC42" s="1"/>
    </row>
    <row r="43" spans="1:81" s="380" customFormat="1" ht="28.5" customHeight="1" x14ac:dyDescent="0.2">
      <c r="A43" s="656"/>
      <c r="B43" s="657"/>
      <c r="C43" s="657"/>
      <c r="D43" s="660"/>
      <c r="E43" s="660"/>
      <c r="F43" s="660"/>
      <c r="G43" s="631"/>
      <c r="H43" s="631"/>
      <c r="I43" s="631"/>
      <c r="J43" s="631"/>
      <c r="K43" s="632"/>
      <c r="L43" s="631"/>
      <c r="M43" s="631"/>
      <c r="N43" s="633"/>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5"/>
      <c r="AT43" s="636"/>
      <c r="AU43" s="636"/>
      <c r="AV43" s="636"/>
      <c r="AW43" s="96" t="s">
        <v>13</v>
      </c>
      <c r="AX43" s="637"/>
      <c r="AY43" s="638"/>
      <c r="AZ43" s="638"/>
      <c r="BA43" s="638"/>
      <c r="BB43" s="638"/>
      <c r="BC43" s="639"/>
      <c r="BD43" s="244"/>
      <c r="BE43" s="244"/>
      <c r="BF43" s="203">
        <v>33</v>
      </c>
      <c r="BG43" s="199"/>
      <c r="BH43" s="1"/>
      <c r="BI43" s="1"/>
      <c r="BJ43" s="1"/>
      <c r="BK43" s="1"/>
      <c r="BL43" s="1"/>
      <c r="BM43" s="1"/>
      <c r="BN43" s="1"/>
      <c r="BO43" s="1"/>
      <c r="BP43" s="1"/>
      <c r="BQ43" s="1"/>
      <c r="BR43" s="1"/>
      <c r="BS43" s="1"/>
      <c r="BT43" s="1"/>
      <c r="BU43" s="1"/>
      <c r="BV43" s="1"/>
      <c r="BW43" s="1"/>
      <c r="BX43" s="1"/>
      <c r="BY43" s="1"/>
      <c r="BZ43" s="1"/>
      <c r="CA43" s="1"/>
      <c r="CB43" s="1"/>
      <c r="CC43" s="1"/>
    </row>
    <row r="44" spans="1:81" ht="33" customHeight="1" x14ac:dyDescent="0.2">
      <c r="A44" s="656"/>
      <c r="B44" s="657"/>
      <c r="C44" s="657"/>
      <c r="D44" s="661"/>
      <c r="E44" s="661"/>
      <c r="F44" s="661"/>
      <c r="G44" s="664" t="s">
        <v>82</v>
      </c>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4"/>
      <c r="AR44" s="665"/>
      <c r="AS44" s="666">
        <f>SUM(AS29:AV43)</f>
        <v>0</v>
      </c>
      <c r="AT44" s="666"/>
      <c r="AU44" s="666"/>
      <c r="AV44" s="666"/>
      <c r="AW44" s="97" t="s">
        <v>13</v>
      </c>
      <c r="AX44" s="667">
        <f>SUM(AX29:BC43)</f>
        <v>0</v>
      </c>
      <c r="AY44" s="668"/>
      <c r="AZ44" s="668"/>
      <c r="BA44" s="668"/>
      <c r="BB44" s="668"/>
      <c r="BC44" s="669"/>
      <c r="BD44" s="263"/>
      <c r="BE44" s="264"/>
      <c r="BF44" s="203">
        <v>34</v>
      </c>
      <c r="BG44" s="199"/>
    </row>
    <row r="45" spans="1:81" s="380" customFormat="1" ht="35.25" customHeight="1" thickBot="1" x14ac:dyDescent="0.25">
      <c r="A45" s="658"/>
      <c r="B45" s="659"/>
      <c r="C45" s="659"/>
      <c r="D45" s="662" t="s">
        <v>83</v>
      </c>
      <c r="E45" s="662"/>
      <c r="F45" s="662"/>
      <c r="G45" s="663" t="s">
        <v>84</v>
      </c>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48"/>
      <c r="AY45" s="649"/>
      <c r="AZ45" s="649"/>
      <c r="BA45" s="649"/>
      <c r="BB45" s="649"/>
      <c r="BC45" s="650"/>
      <c r="BD45" s="244"/>
      <c r="BE45" s="244"/>
      <c r="BF45" s="203">
        <v>35</v>
      </c>
      <c r="BG45" s="199"/>
      <c r="BH45" s="1"/>
      <c r="BI45" s="1"/>
      <c r="BJ45" s="1"/>
      <c r="BK45" s="1"/>
      <c r="BL45" s="1"/>
      <c r="BM45" s="1"/>
      <c r="BN45" s="1"/>
      <c r="BO45" s="1"/>
      <c r="BP45" s="1"/>
      <c r="BQ45" s="1"/>
      <c r="BR45" s="1"/>
      <c r="BS45" s="1"/>
      <c r="BT45" s="1"/>
      <c r="BU45" s="1"/>
      <c r="BV45" s="1"/>
      <c r="BW45" s="1"/>
      <c r="BX45" s="1"/>
      <c r="BY45" s="1"/>
      <c r="BZ45" s="1"/>
      <c r="CA45" s="1"/>
      <c r="CB45" s="1"/>
      <c r="CC45" s="1"/>
    </row>
    <row r="46" spans="1:81" ht="35.25" customHeight="1" thickTop="1" thickBot="1" x14ac:dyDescent="0.25">
      <c r="A46" s="651" t="s">
        <v>46</v>
      </c>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3">
        <f>SUM(AX44:BC45)</f>
        <v>0</v>
      </c>
      <c r="AY46" s="654"/>
      <c r="AZ46" s="654"/>
      <c r="BA46" s="654"/>
      <c r="BB46" s="654"/>
      <c r="BC46" s="655"/>
      <c r="BD46" s="245"/>
      <c r="BE46" s="245"/>
      <c r="BF46" s="204">
        <v>36</v>
      </c>
      <c r="BG46" s="199"/>
    </row>
    <row r="47" spans="1:81" s="381" customFormat="1" ht="15.6" customHeight="1" thickBot="1" x14ac:dyDescent="0.25">
      <c r="A47" s="98"/>
      <c r="B47" s="98"/>
      <c r="C47" s="98"/>
      <c r="D47" s="98"/>
      <c r="E47" s="98"/>
      <c r="F47" s="98"/>
      <c r="G47" s="98"/>
      <c r="H47" s="98"/>
      <c r="I47" s="98"/>
      <c r="J47" s="98"/>
      <c r="K47" s="98"/>
      <c r="L47" s="98"/>
      <c r="M47" s="98"/>
      <c r="N47" s="98"/>
      <c r="O47" s="98"/>
      <c r="P47" s="98"/>
      <c r="Q47" s="98"/>
      <c r="R47" s="98"/>
      <c r="S47" s="98"/>
      <c r="T47" s="98"/>
      <c r="U47" s="98"/>
      <c r="V47" s="98"/>
      <c r="W47" s="98"/>
      <c r="X47" s="98"/>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100"/>
      <c r="AW47" s="101"/>
      <c r="AX47" s="101"/>
      <c r="AY47" s="102"/>
      <c r="AZ47" s="102"/>
      <c r="BA47" s="102"/>
      <c r="BB47" s="102"/>
      <c r="BC47" s="102"/>
      <c r="BD47" s="246"/>
      <c r="BE47" s="246"/>
      <c r="BF47" s="200"/>
      <c r="BG47" s="201"/>
      <c r="BH47" s="4"/>
      <c r="BI47" s="4"/>
      <c r="BJ47" s="4"/>
      <c r="BK47" s="4"/>
      <c r="BL47" s="4"/>
      <c r="BM47" s="4"/>
      <c r="BN47" s="4"/>
      <c r="BO47" s="4"/>
      <c r="BP47" s="4"/>
      <c r="BQ47" s="4"/>
      <c r="BR47" s="4"/>
      <c r="BS47" s="4"/>
      <c r="BT47" s="4"/>
      <c r="BU47" s="4"/>
      <c r="BV47" s="4"/>
      <c r="BW47" s="4"/>
      <c r="BX47" s="4"/>
      <c r="BY47" s="4"/>
      <c r="BZ47" s="4"/>
      <c r="CA47" s="4"/>
      <c r="CB47" s="4"/>
      <c r="CC47" s="4"/>
    </row>
    <row r="48" spans="1:81" ht="46.5" customHeight="1" x14ac:dyDescent="0.2">
      <c r="A48" s="670" t="s">
        <v>14</v>
      </c>
      <c r="B48" s="671"/>
      <c r="C48" s="671"/>
      <c r="D48" s="671" t="s">
        <v>78</v>
      </c>
      <c r="E48" s="671"/>
      <c r="F48" s="671"/>
      <c r="G48" s="616" t="s">
        <v>79</v>
      </c>
      <c r="H48" s="620"/>
      <c r="I48" s="620"/>
      <c r="J48" s="620"/>
      <c r="K48" s="619" t="s">
        <v>9</v>
      </c>
      <c r="L48" s="620"/>
      <c r="M48" s="620"/>
      <c r="N48" s="621"/>
      <c r="O48" s="622" t="s">
        <v>7</v>
      </c>
      <c r="P48" s="622"/>
      <c r="Q48" s="622"/>
      <c r="R48" s="622"/>
      <c r="S48" s="622"/>
      <c r="T48" s="622"/>
      <c r="U48" s="622"/>
      <c r="V48" s="622"/>
      <c r="W48" s="622"/>
      <c r="X48" s="622"/>
      <c r="Y48" s="622"/>
      <c r="Z48" s="622" t="s">
        <v>2</v>
      </c>
      <c r="AA48" s="622"/>
      <c r="AB48" s="622"/>
      <c r="AC48" s="622"/>
      <c r="AD48" s="622"/>
      <c r="AE48" s="622"/>
      <c r="AF48" s="622"/>
      <c r="AG48" s="622"/>
      <c r="AH48" s="622"/>
      <c r="AI48" s="622"/>
      <c r="AJ48" s="622"/>
      <c r="AK48" s="622"/>
      <c r="AL48" s="622"/>
      <c r="AM48" s="622"/>
      <c r="AN48" s="622"/>
      <c r="AO48" s="622"/>
      <c r="AP48" s="622"/>
      <c r="AQ48" s="622"/>
      <c r="AR48" s="622"/>
      <c r="AS48" s="623" t="s">
        <v>80</v>
      </c>
      <c r="AT48" s="617"/>
      <c r="AU48" s="620"/>
      <c r="AV48" s="620"/>
      <c r="AW48" s="620"/>
      <c r="AX48" s="616" t="s">
        <v>1</v>
      </c>
      <c r="AY48" s="617"/>
      <c r="AZ48" s="617"/>
      <c r="BA48" s="617"/>
      <c r="BB48" s="617"/>
      <c r="BC48" s="624"/>
      <c r="BD48" s="253"/>
      <c r="BE48" s="253"/>
      <c r="BF48" s="203" t="s">
        <v>542</v>
      </c>
      <c r="BG48" s="198" t="s">
        <v>124</v>
      </c>
    </row>
    <row r="49" spans="1:81" ht="29.25" customHeight="1" x14ac:dyDescent="0.2">
      <c r="A49" s="656" t="s">
        <v>47</v>
      </c>
      <c r="B49" s="657"/>
      <c r="C49" s="657"/>
      <c r="D49" s="660" t="s">
        <v>81</v>
      </c>
      <c r="E49" s="660"/>
      <c r="F49" s="660"/>
      <c r="G49" s="640"/>
      <c r="H49" s="640"/>
      <c r="I49" s="640"/>
      <c r="J49" s="640"/>
      <c r="K49" s="641"/>
      <c r="L49" s="642"/>
      <c r="M49" s="642"/>
      <c r="N49" s="643"/>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26"/>
      <c r="AT49" s="627"/>
      <c r="AU49" s="627"/>
      <c r="AV49" s="627"/>
      <c r="AW49" s="95" t="s">
        <v>13</v>
      </c>
      <c r="AX49" s="672"/>
      <c r="AY49" s="673"/>
      <c r="AZ49" s="673"/>
      <c r="BA49" s="673"/>
      <c r="BB49" s="673"/>
      <c r="BC49" s="674"/>
      <c r="BD49" s="247"/>
      <c r="BE49" s="247"/>
      <c r="BF49" s="203">
        <v>37</v>
      </c>
      <c r="BG49" s="199"/>
    </row>
    <row r="50" spans="1:81" s="380" customFormat="1" ht="28.5" customHeight="1" x14ac:dyDescent="0.2">
      <c r="A50" s="656"/>
      <c r="B50" s="657"/>
      <c r="C50" s="657"/>
      <c r="D50" s="660"/>
      <c r="E50" s="660"/>
      <c r="F50" s="660"/>
      <c r="G50" s="631"/>
      <c r="H50" s="631"/>
      <c r="I50" s="631"/>
      <c r="J50" s="631"/>
      <c r="K50" s="632"/>
      <c r="L50" s="631"/>
      <c r="M50" s="631"/>
      <c r="N50" s="633"/>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5"/>
      <c r="AT50" s="636"/>
      <c r="AU50" s="636"/>
      <c r="AV50" s="636"/>
      <c r="AW50" s="96" t="s">
        <v>13</v>
      </c>
      <c r="AX50" s="675"/>
      <c r="AY50" s="676"/>
      <c r="AZ50" s="676"/>
      <c r="BA50" s="676"/>
      <c r="BB50" s="676"/>
      <c r="BC50" s="677"/>
      <c r="BD50" s="247"/>
      <c r="BE50" s="247"/>
      <c r="BF50" s="203">
        <v>38</v>
      </c>
      <c r="BG50" s="199"/>
      <c r="BH50" s="1"/>
      <c r="BI50" s="1"/>
      <c r="BJ50" s="1"/>
      <c r="BK50" s="1"/>
      <c r="BL50" s="1"/>
      <c r="BM50" s="1"/>
      <c r="BN50" s="1"/>
      <c r="BO50" s="1"/>
      <c r="BP50" s="1"/>
      <c r="BQ50" s="1"/>
      <c r="BR50" s="1"/>
      <c r="BS50" s="1"/>
      <c r="BT50" s="1"/>
      <c r="BU50" s="1"/>
      <c r="BV50" s="1"/>
      <c r="BW50" s="1"/>
      <c r="BX50" s="1"/>
      <c r="BY50" s="1"/>
      <c r="BZ50" s="1"/>
      <c r="CA50" s="1"/>
      <c r="CB50" s="1"/>
      <c r="CC50" s="1"/>
    </row>
    <row r="51" spans="1:81" s="380" customFormat="1" ht="28.5" customHeight="1" x14ac:dyDescent="0.2">
      <c r="A51" s="656"/>
      <c r="B51" s="657"/>
      <c r="C51" s="657"/>
      <c r="D51" s="660"/>
      <c r="E51" s="660"/>
      <c r="F51" s="660"/>
      <c r="G51" s="631"/>
      <c r="H51" s="631"/>
      <c r="I51" s="631"/>
      <c r="J51" s="631"/>
      <c r="K51" s="632"/>
      <c r="L51" s="631"/>
      <c r="M51" s="631"/>
      <c r="N51" s="633"/>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5"/>
      <c r="AT51" s="636"/>
      <c r="AU51" s="636"/>
      <c r="AV51" s="636"/>
      <c r="AW51" s="96" t="s">
        <v>13</v>
      </c>
      <c r="AX51" s="675"/>
      <c r="AY51" s="676"/>
      <c r="AZ51" s="676"/>
      <c r="BA51" s="676"/>
      <c r="BB51" s="676"/>
      <c r="BC51" s="677"/>
      <c r="BD51" s="247"/>
      <c r="BE51" s="247"/>
      <c r="BF51" s="203">
        <v>39</v>
      </c>
      <c r="BG51" s="199"/>
      <c r="BH51" s="1"/>
      <c r="BI51" s="1"/>
      <c r="BJ51" s="1"/>
      <c r="BK51" s="1"/>
      <c r="BL51" s="1"/>
      <c r="BM51" s="1"/>
      <c r="BN51" s="1"/>
      <c r="BO51" s="1"/>
      <c r="BP51" s="1"/>
      <c r="BQ51" s="1"/>
      <c r="BR51" s="1"/>
      <c r="BS51" s="1"/>
      <c r="BT51" s="1"/>
      <c r="BU51" s="1"/>
      <c r="BV51" s="1"/>
      <c r="BW51" s="1"/>
      <c r="BX51" s="1"/>
      <c r="BY51" s="1"/>
      <c r="BZ51" s="1"/>
      <c r="CA51" s="1"/>
      <c r="CB51" s="1"/>
      <c r="CC51" s="1"/>
    </row>
    <row r="52" spans="1:81" s="380" customFormat="1" ht="28.5" customHeight="1" x14ac:dyDescent="0.2">
      <c r="A52" s="656"/>
      <c r="B52" s="657"/>
      <c r="C52" s="657"/>
      <c r="D52" s="660"/>
      <c r="E52" s="660"/>
      <c r="F52" s="660"/>
      <c r="G52" s="631"/>
      <c r="H52" s="631"/>
      <c r="I52" s="631"/>
      <c r="J52" s="631"/>
      <c r="K52" s="632"/>
      <c r="L52" s="631"/>
      <c r="M52" s="631"/>
      <c r="N52" s="633"/>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5"/>
      <c r="AT52" s="636"/>
      <c r="AU52" s="636"/>
      <c r="AV52" s="636"/>
      <c r="AW52" s="96" t="s">
        <v>13</v>
      </c>
      <c r="AX52" s="675"/>
      <c r="AY52" s="676"/>
      <c r="AZ52" s="676"/>
      <c r="BA52" s="676"/>
      <c r="BB52" s="676"/>
      <c r="BC52" s="677"/>
      <c r="BD52" s="247"/>
      <c r="BE52" s="247"/>
      <c r="BF52" s="203">
        <v>40</v>
      </c>
      <c r="BG52" s="199"/>
      <c r="BH52" s="1"/>
      <c r="BI52" s="1"/>
      <c r="BJ52" s="1"/>
      <c r="BK52" s="1"/>
      <c r="BL52" s="1"/>
      <c r="BM52" s="1"/>
      <c r="BN52" s="1"/>
      <c r="BO52" s="1"/>
      <c r="BP52" s="1"/>
      <c r="BQ52" s="1"/>
      <c r="BR52" s="1"/>
      <c r="BS52" s="1"/>
      <c r="BT52" s="1"/>
      <c r="BU52" s="1"/>
      <c r="BV52" s="1"/>
      <c r="BW52" s="1"/>
      <c r="BX52" s="1"/>
      <c r="BY52" s="1"/>
      <c r="BZ52" s="1"/>
      <c r="CA52" s="1"/>
      <c r="CB52" s="1"/>
      <c r="CC52" s="1"/>
    </row>
    <row r="53" spans="1:81" s="380" customFormat="1" ht="28.5" customHeight="1" x14ac:dyDescent="0.2">
      <c r="A53" s="656"/>
      <c r="B53" s="657"/>
      <c r="C53" s="657"/>
      <c r="D53" s="660"/>
      <c r="E53" s="660"/>
      <c r="F53" s="660"/>
      <c r="G53" s="631"/>
      <c r="H53" s="631"/>
      <c r="I53" s="631"/>
      <c r="J53" s="631"/>
      <c r="K53" s="632"/>
      <c r="L53" s="631"/>
      <c r="M53" s="631"/>
      <c r="N53" s="633"/>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5"/>
      <c r="AT53" s="636"/>
      <c r="AU53" s="636"/>
      <c r="AV53" s="636"/>
      <c r="AW53" s="96" t="s">
        <v>13</v>
      </c>
      <c r="AX53" s="675"/>
      <c r="AY53" s="676"/>
      <c r="AZ53" s="676"/>
      <c r="BA53" s="676"/>
      <c r="BB53" s="676"/>
      <c r="BC53" s="677"/>
      <c r="BD53" s="247"/>
      <c r="BE53" s="247"/>
      <c r="BF53" s="203">
        <v>41</v>
      </c>
      <c r="BG53" s="199"/>
      <c r="BH53" s="1"/>
      <c r="BI53" s="1"/>
      <c r="BJ53" s="1"/>
      <c r="BK53" s="1"/>
      <c r="BL53" s="1"/>
      <c r="BM53" s="1"/>
      <c r="BN53" s="1"/>
      <c r="BO53" s="1"/>
      <c r="BP53" s="1"/>
      <c r="BQ53" s="1"/>
      <c r="BR53" s="1"/>
      <c r="BS53" s="1"/>
      <c r="BT53" s="1"/>
      <c r="BU53" s="1"/>
      <c r="BV53" s="1"/>
      <c r="BW53" s="1"/>
      <c r="BX53" s="1"/>
      <c r="BY53" s="1"/>
      <c r="BZ53" s="1"/>
      <c r="CA53" s="1"/>
      <c r="CB53" s="1"/>
      <c r="CC53" s="1"/>
    </row>
    <row r="54" spans="1:81" s="380" customFormat="1" ht="28.5" customHeight="1" x14ac:dyDescent="0.2">
      <c r="A54" s="656"/>
      <c r="B54" s="657"/>
      <c r="C54" s="657"/>
      <c r="D54" s="660"/>
      <c r="E54" s="660"/>
      <c r="F54" s="660"/>
      <c r="G54" s="631"/>
      <c r="H54" s="631"/>
      <c r="I54" s="631"/>
      <c r="J54" s="631"/>
      <c r="K54" s="632"/>
      <c r="L54" s="631"/>
      <c r="M54" s="631"/>
      <c r="N54" s="633"/>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5"/>
      <c r="AT54" s="636"/>
      <c r="AU54" s="636"/>
      <c r="AV54" s="636"/>
      <c r="AW54" s="96" t="s">
        <v>13</v>
      </c>
      <c r="AX54" s="675"/>
      <c r="AY54" s="676"/>
      <c r="AZ54" s="676"/>
      <c r="BA54" s="676"/>
      <c r="BB54" s="676"/>
      <c r="BC54" s="677"/>
      <c r="BD54" s="247"/>
      <c r="BE54" s="247"/>
      <c r="BF54" s="203">
        <v>42</v>
      </c>
      <c r="BG54" s="199"/>
      <c r="BH54" s="1"/>
      <c r="BI54" s="1"/>
      <c r="BJ54" s="1"/>
      <c r="BK54" s="1"/>
      <c r="BL54" s="1"/>
      <c r="BM54" s="1"/>
      <c r="BN54" s="1"/>
      <c r="BO54" s="1"/>
      <c r="BP54" s="1"/>
      <c r="BQ54" s="1"/>
      <c r="BR54" s="1"/>
      <c r="BS54" s="1"/>
      <c r="BT54" s="1"/>
      <c r="BU54" s="1"/>
      <c r="BV54" s="1"/>
      <c r="BW54" s="1"/>
      <c r="BX54" s="1"/>
      <c r="BY54" s="1"/>
      <c r="BZ54" s="1"/>
      <c r="CA54" s="1"/>
      <c r="CB54" s="1"/>
      <c r="CC54" s="1"/>
    </row>
    <row r="55" spans="1:81" s="380" customFormat="1" ht="28.5" customHeight="1" x14ac:dyDescent="0.2">
      <c r="A55" s="656"/>
      <c r="B55" s="657"/>
      <c r="C55" s="657"/>
      <c r="D55" s="660"/>
      <c r="E55" s="660"/>
      <c r="F55" s="660"/>
      <c r="G55" s="631"/>
      <c r="H55" s="631"/>
      <c r="I55" s="631"/>
      <c r="J55" s="631"/>
      <c r="K55" s="632"/>
      <c r="L55" s="631"/>
      <c r="M55" s="631"/>
      <c r="N55" s="633"/>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5"/>
      <c r="AT55" s="636"/>
      <c r="AU55" s="636"/>
      <c r="AV55" s="636"/>
      <c r="AW55" s="96" t="s">
        <v>13</v>
      </c>
      <c r="AX55" s="675"/>
      <c r="AY55" s="676"/>
      <c r="AZ55" s="676"/>
      <c r="BA55" s="676"/>
      <c r="BB55" s="676"/>
      <c r="BC55" s="677"/>
      <c r="BD55" s="247"/>
      <c r="BE55" s="247"/>
      <c r="BF55" s="203">
        <v>43</v>
      </c>
      <c r="BG55" s="199"/>
      <c r="BH55" s="1"/>
      <c r="BI55" s="1"/>
      <c r="BJ55" s="1"/>
      <c r="BK55" s="1"/>
      <c r="BL55" s="1"/>
      <c r="BM55" s="1"/>
      <c r="BN55" s="1"/>
      <c r="BO55" s="1"/>
      <c r="BP55" s="1"/>
      <c r="BQ55" s="1"/>
      <c r="BR55" s="1"/>
      <c r="BS55" s="1"/>
      <c r="BT55" s="1"/>
      <c r="BU55" s="1"/>
      <c r="BV55" s="1"/>
      <c r="BW55" s="1"/>
      <c r="BX55" s="1"/>
      <c r="BY55" s="1"/>
      <c r="BZ55" s="1"/>
      <c r="CA55" s="1"/>
      <c r="CB55" s="1"/>
      <c r="CC55" s="1"/>
    </row>
    <row r="56" spans="1:81" s="380" customFormat="1" ht="28.5" customHeight="1" x14ac:dyDescent="0.2">
      <c r="A56" s="656"/>
      <c r="B56" s="657"/>
      <c r="C56" s="657"/>
      <c r="D56" s="660"/>
      <c r="E56" s="660"/>
      <c r="F56" s="660"/>
      <c r="G56" s="631"/>
      <c r="H56" s="631"/>
      <c r="I56" s="631"/>
      <c r="J56" s="631"/>
      <c r="K56" s="632"/>
      <c r="L56" s="631"/>
      <c r="M56" s="631"/>
      <c r="N56" s="633"/>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R56" s="634"/>
      <c r="AS56" s="635"/>
      <c r="AT56" s="636"/>
      <c r="AU56" s="636"/>
      <c r="AV56" s="636"/>
      <c r="AW56" s="96" t="s">
        <v>13</v>
      </c>
      <c r="AX56" s="675"/>
      <c r="AY56" s="676"/>
      <c r="AZ56" s="676"/>
      <c r="BA56" s="676"/>
      <c r="BB56" s="676"/>
      <c r="BC56" s="677"/>
      <c r="BD56" s="247"/>
      <c r="BE56" s="247"/>
      <c r="BF56" s="203">
        <v>44</v>
      </c>
      <c r="BG56" s="199"/>
      <c r="BH56" s="1"/>
      <c r="BI56" s="1"/>
      <c r="BJ56" s="1"/>
      <c r="BK56" s="1"/>
      <c r="BL56" s="1"/>
      <c r="BM56" s="1"/>
      <c r="BN56" s="1"/>
      <c r="BO56" s="1"/>
      <c r="BP56" s="1"/>
      <c r="BQ56" s="1"/>
      <c r="BR56" s="1"/>
      <c r="BS56" s="1"/>
      <c r="BT56" s="1"/>
      <c r="BU56" s="1"/>
      <c r="BV56" s="1"/>
      <c r="BW56" s="1"/>
      <c r="BX56" s="1"/>
      <c r="BY56" s="1"/>
      <c r="BZ56" s="1"/>
      <c r="CA56" s="1"/>
      <c r="CB56" s="1"/>
      <c r="CC56" s="1"/>
    </row>
    <row r="57" spans="1:81" s="380" customFormat="1" ht="28.5" customHeight="1" x14ac:dyDescent="0.2">
      <c r="A57" s="656"/>
      <c r="B57" s="657"/>
      <c r="C57" s="657"/>
      <c r="D57" s="660"/>
      <c r="E57" s="660"/>
      <c r="F57" s="660"/>
      <c r="G57" s="631"/>
      <c r="H57" s="631"/>
      <c r="I57" s="631"/>
      <c r="J57" s="631"/>
      <c r="K57" s="632"/>
      <c r="L57" s="631"/>
      <c r="M57" s="631"/>
      <c r="N57" s="633"/>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5"/>
      <c r="AT57" s="636"/>
      <c r="AU57" s="636"/>
      <c r="AV57" s="636"/>
      <c r="AW57" s="96" t="s">
        <v>13</v>
      </c>
      <c r="AX57" s="675"/>
      <c r="AY57" s="676"/>
      <c r="AZ57" s="676"/>
      <c r="BA57" s="676"/>
      <c r="BB57" s="676"/>
      <c r="BC57" s="677"/>
      <c r="BD57" s="247"/>
      <c r="BE57" s="247"/>
      <c r="BF57" s="203">
        <v>45</v>
      </c>
      <c r="BG57" s="199"/>
      <c r="BH57" s="1"/>
      <c r="BI57" s="1"/>
      <c r="BJ57" s="1"/>
      <c r="BK57" s="1"/>
      <c r="BL57" s="1"/>
      <c r="BM57" s="1"/>
      <c r="BN57" s="1"/>
      <c r="BO57" s="1"/>
      <c r="BP57" s="1"/>
      <c r="BQ57" s="1"/>
      <c r="BR57" s="1"/>
      <c r="BS57" s="1"/>
      <c r="BT57" s="1"/>
      <c r="BU57" s="1"/>
      <c r="BV57" s="1"/>
      <c r="BW57" s="1"/>
      <c r="BX57" s="1"/>
      <c r="BY57" s="1"/>
      <c r="BZ57" s="1"/>
      <c r="CA57" s="1"/>
      <c r="CB57" s="1"/>
      <c r="CC57" s="1"/>
    </row>
    <row r="58" spans="1:81" s="380" customFormat="1" ht="28.5" customHeight="1" x14ac:dyDescent="0.2">
      <c r="A58" s="656"/>
      <c r="B58" s="657"/>
      <c r="C58" s="657"/>
      <c r="D58" s="660"/>
      <c r="E58" s="660"/>
      <c r="F58" s="660"/>
      <c r="G58" s="631"/>
      <c r="H58" s="631"/>
      <c r="I58" s="631"/>
      <c r="J58" s="631"/>
      <c r="K58" s="632"/>
      <c r="L58" s="631"/>
      <c r="M58" s="631"/>
      <c r="N58" s="633"/>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5"/>
      <c r="AT58" s="636"/>
      <c r="AU58" s="636"/>
      <c r="AV58" s="636"/>
      <c r="AW58" s="96" t="s">
        <v>13</v>
      </c>
      <c r="AX58" s="675"/>
      <c r="AY58" s="676"/>
      <c r="AZ58" s="676"/>
      <c r="BA58" s="676"/>
      <c r="BB58" s="676"/>
      <c r="BC58" s="677"/>
      <c r="BD58" s="247"/>
      <c r="BE58" s="247"/>
      <c r="BF58" s="203">
        <v>46</v>
      </c>
      <c r="BG58" s="199"/>
      <c r="BH58" s="1"/>
      <c r="BI58" s="1"/>
      <c r="BJ58" s="1"/>
      <c r="BK58" s="1"/>
      <c r="BL58" s="1"/>
      <c r="BM58" s="1"/>
      <c r="BN58" s="1"/>
      <c r="BO58" s="1"/>
      <c r="BP58" s="1"/>
      <c r="BQ58" s="1"/>
      <c r="BR58" s="1"/>
      <c r="BS58" s="1"/>
      <c r="BT58" s="1"/>
      <c r="BU58" s="1"/>
      <c r="BV58" s="1"/>
      <c r="BW58" s="1"/>
      <c r="BX58" s="1"/>
      <c r="BY58" s="1"/>
      <c r="BZ58" s="1"/>
      <c r="CA58" s="1"/>
      <c r="CB58" s="1"/>
      <c r="CC58" s="1"/>
    </row>
    <row r="59" spans="1:81" s="380" customFormat="1" ht="28.5" customHeight="1" x14ac:dyDescent="0.2">
      <c r="A59" s="656"/>
      <c r="B59" s="657"/>
      <c r="C59" s="657"/>
      <c r="D59" s="660"/>
      <c r="E59" s="660"/>
      <c r="F59" s="660"/>
      <c r="G59" s="631"/>
      <c r="H59" s="631"/>
      <c r="I59" s="631"/>
      <c r="J59" s="631"/>
      <c r="K59" s="632"/>
      <c r="L59" s="631"/>
      <c r="M59" s="631"/>
      <c r="N59" s="633"/>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R59" s="634"/>
      <c r="AS59" s="635"/>
      <c r="AT59" s="636"/>
      <c r="AU59" s="636"/>
      <c r="AV59" s="636"/>
      <c r="AW59" s="96" t="s">
        <v>13</v>
      </c>
      <c r="AX59" s="675"/>
      <c r="AY59" s="676"/>
      <c r="AZ59" s="676"/>
      <c r="BA59" s="676"/>
      <c r="BB59" s="676"/>
      <c r="BC59" s="677"/>
      <c r="BD59" s="247"/>
      <c r="BE59" s="247"/>
      <c r="BF59" s="203">
        <v>47</v>
      </c>
      <c r="BG59" s="199"/>
      <c r="BH59" s="1"/>
      <c r="BI59" s="1"/>
      <c r="BJ59" s="1"/>
      <c r="BK59" s="1"/>
      <c r="BL59" s="1"/>
      <c r="BM59" s="1"/>
      <c r="BN59" s="1"/>
      <c r="BO59" s="1"/>
      <c r="BP59" s="1"/>
      <c r="BQ59" s="1"/>
      <c r="BR59" s="1"/>
      <c r="BS59" s="1"/>
      <c r="BT59" s="1"/>
      <c r="BU59" s="1"/>
      <c r="BV59" s="1"/>
      <c r="BW59" s="1"/>
      <c r="BX59" s="1"/>
      <c r="BY59" s="1"/>
      <c r="BZ59" s="1"/>
      <c r="CA59" s="1"/>
      <c r="CB59" s="1"/>
      <c r="CC59" s="1"/>
    </row>
    <row r="60" spans="1:81" s="380" customFormat="1" ht="28.5" customHeight="1" x14ac:dyDescent="0.2">
      <c r="A60" s="656"/>
      <c r="B60" s="657"/>
      <c r="C60" s="657"/>
      <c r="D60" s="660"/>
      <c r="E60" s="660"/>
      <c r="F60" s="660"/>
      <c r="G60" s="631"/>
      <c r="H60" s="631"/>
      <c r="I60" s="631"/>
      <c r="J60" s="631"/>
      <c r="K60" s="632"/>
      <c r="L60" s="631"/>
      <c r="M60" s="631"/>
      <c r="N60" s="633"/>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5"/>
      <c r="AT60" s="636"/>
      <c r="AU60" s="636"/>
      <c r="AV60" s="636"/>
      <c r="AW60" s="96" t="s">
        <v>13</v>
      </c>
      <c r="AX60" s="675"/>
      <c r="AY60" s="676"/>
      <c r="AZ60" s="676"/>
      <c r="BA60" s="676"/>
      <c r="BB60" s="676"/>
      <c r="BC60" s="677"/>
      <c r="BD60" s="247"/>
      <c r="BE60" s="247"/>
      <c r="BF60" s="203">
        <v>48</v>
      </c>
      <c r="BG60" s="199"/>
      <c r="BH60" s="1"/>
      <c r="BI60" s="1"/>
      <c r="BJ60" s="1"/>
      <c r="BK60" s="1"/>
      <c r="BL60" s="1"/>
      <c r="BM60" s="1"/>
      <c r="BN60" s="1"/>
      <c r="BO60" s="1"/>
      <c r="BP60" s="1"/>
      <c r="BQ60" s="1"/>
      <c r="BR60" s="1"/>
      <c r="BS60" s="1"/>
      <c r="BT60" s="1"/>
      <c r="BU60" s="1"/>
      <c r="BV60" s="1"/>
      <c r="BW60" s="1"/>
      <c r="BX60" s="1"/>
      <c r="BY60" s="1"/>
      <c r="BZ60" s="1"/>
      <c r="CA60" s="1"/>
      <c r="CB60" s="1"/>
      <c r="CC60" s="1"/>
    </row>
    <row r="61" spans="1:81" s="380" customFormat="1" ht="28.5" customHeight="1" x14ac:dyDescent="0.2">
      <c r="A61" s="656"/>
      <c r="B61" s="657"/>
      <c r="C61" s="657"/>
      <c r="D61" s="660"/>
      <c r="E61" s="660"/>
      <c r="F61" s="660"/>
      <c r="G61" s="631"/>
      <c r="H61" s="631"/>
      <c r="I61" s="631"/>
      <c r="J61" s="631"/>
      <c r="K61" s="632"/>
      <c r="L61" s="631"/>
      <c r="M61" s="631"/>
      <c r="N61" s="633"/>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5"/>
      <c r="AT61" s="636"/>
      <c r="AU61" s="636"/>
      <c r="AV61" s="636"/>
      <c r="AW61" s="96" t="s">
        <v>13</v>
      </c>
      <c r="AX61" s="675"/>
      <c r="AY61" s="676"/>
      <c r="AZ61" s="676"/>
      <c r="BA61" s="676"/>
      <c r="BB61" s="676"/>
      <c r="BC61" s="677"/>
      <c r="BD61" s="247"/>
      <c r="BE61" s="247"/>
      <c r="BF61" s="203">
        <v>49</v>
      </c>
      <c r="BG61" s="199"/>
      <c r="BH61" s="1"/>
      <c r="BI61" s="1"/>
      <c r="BJ61" s="1"/>
      <c r="BK61" s="1"/>
      <c r="BL61" s="1"/>
      <c r="BM61" s="1"/>
      <c r="BN61" s="1"/>
      <c r="BO61" s="1"/>
      <c r="BP61" s="1"/>
      <c r="BQ61" s="1"/>
      <c r="BR61" s="1"/>
      <c r="BS61" s="1"/>
      <c r="BT61" s="1"/>
      <c r="BU61" s="1"/>
      <c r="BV61" s="1"/>
      <c r="BW61" s="1"/>
      <c r="BX61" s="1"/>
      <c r="BY61" s="1"/>
      <c r="BZ61" s="1"/>
      <c r="CA61" s="1"/>
      <c r="CB61" s="1"/>
      <c r="CC61" s="1"/>
    </row>
    <row r="62" spans="1:81" s="380" customFormat="1" ht="28.5" customHeight="1" x14ac:dyDescent="0.2">
      <c r="A62" s="656"/>
      <c r="B62" s="657"/>
      <c r="C62" s="657"/>
      <c r="D62" s="660"/>
      <c r="E62" s="660"/>
      <c r="F62" s="660"/>
      <c r="G62" s="631"/>
      <c r="H62" s="631"/>
      <c r="I62" s="631"/>
      <c r="J62" s="631"/>
      <c r="K62" s="632"/>
      <c r="L62" s="631"/>
      <c r="M62" s="631"/>
      <c r="N62" s="633"/>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5"/>
      <c r="AT62" s="636"/>
      <c r="AU62" s="636"/>
      <c r="AV62" s="636"/>
      <c r="AW62" s="96" t="s">
        <v>13</v>
      </c>
      <c r="AX62" s="675"/>
      <c r="AY62" s="676"/>
      <c r="AZ62" s="676"/>
      <c r="BA62" s="676"/>
      <c r="BB62" s="676"/>
      <c r="BC62" s="677"/>
      <c r="BD62" s="247"/>
      <c r="BE62" s="247"/>
      <c r="BF62" s="203">
        <v>50</v>
      </c>
      <c r="BG62" s="199"/>
      <c r="BH62" s="1"/>
      <c r="BI62" s="1"/>
      <c r="BJ62" s="1"/>
      <c r="BK62" s="1"/>
      <c r="BL62" s="1"/>
      <c r="BM62" s="1"/>
      <c r="BN62" s="1"/>
      <c r="BO62" s="1"/>
      <c r="BP62" s="1"/>
      <c r="BQ62" s="1"/>
      <c r="BR62" s="1"/>
      <c r="BS62" s="1"/>
      <c r="BT62" s="1"/>
      <c r="BU62" s="1"/>
      <c r="BV62" s="1"/>
      <c r="BW62" s="1"/>
      <c r="BX62" s="1"/>
      <c r="BY62" s="1"/>
      <c r="BZ62" s="1"/>
      <c r="CA62" s="1"/>
      <c r="CB62" s="1"/>
      <c r="CC62" s="1"/>
    </row>
    <row r="63" spans="1:81" s="380" customFormat="1" ht="28.5" customHeight="1" x14ac:dyDescent="0.2">
      <c r="A63" s="656"/>
      <c r="B63" s="657"/>
      <c r="C63" s="657"/>
      <c r="D63" s="660"/>
      <c r="E63" s="660"/>
      <c r="F63" s="660"/>
      <c r="G63" s="631"/>
      <c r="H63" s="631"/>
      <c r="I63" s="631"/>
      <c r="J63" s="631"/>
      <c r="K63" s="632"/>
      <c r="L63" s="631"/>
      <c r="M63" s="631"/>
      <c r="N63" s="633"/>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5"/>
      <c r="AT63" s="636"/>
      <c r="AU63" s="636"/>
      <c r="AV63" s="636"/>
      <c r="AW63" s="96" t="s">
        <v>13</v>
      </c>
      <c r="AX63" s="675"/>
      <c r="AY63" s="676"/>
      <c r="AZ63" s="676"/>
      <c r="BA63" s="676"/>
      <c r="BB63" s="676"/>
      <c r="BC63" s="677"/>
      <c r="BD63" s="247"/>
      <c r="BE63" s="247"/>
      <c r="BF63" s="203">
        <v>51</v>
      </c>
      <c r="BG63" s="199"/>
      <c r="BH63" s="1"/>
      <c r="BI63" s="1"/>
      <c r="BJ63" s="1"/>
      <c r="BK63" s="1"/>
      <c r="BL63" s="1"/>
      <c r="BM63" s="1"/>
      <c r="BN63" s="1"/>
      <c r="BO63" s="1"/>
      <c r="BP63" s="1"/>
      <c r="BQ63" s="1"/>
      <c r="BR63" s="1"/>
      <c r="BS63" s="1"/>
      <c r="BT63" s="1"/>
      <c r="BU63" s="1"/>
      <c r="BV63" s="1"/>
      <c r="BW63" s="1"/>
      <c r="BX63" s="1"/>
      <c r="BY63" s="1"/>
      <c r="BZ63" s="1"/>
      <c r="CA63" s="1"/>
      <c r="CB63" s="1"/>
      <c r="CC63" s="1"/>
    </row>
    <row r="64" spans="1:81" ht="33" customHeight="1" x14ac:dyDescent="0.2">
      <c r="A64" s="656"/>
      <c r="B64" s="657"/>
      <c r="C64" s="657"/>
      <c r="D64" s="661"/>
      <c r="E64" s="661"/>
      <c r="F64" s="661"/>
      <c r="G64" s="664" t="s">
        <v>82</v>
      </c>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5"/>
      <c r="AS64" s="666">
        <f>SUM(AS49:AV63)</f>
        <v>0</v>
      </c>
      <c r="AT64" s="666"/>
      <c r="AU64" s="666"/>
      <c r="AV64" s="666"/>
      <c r="AW64" s="97" t="s">
        <v>13</v>
      </c>
      <c r="AX64" s="685">
        <f>SUM(AX49:BC63)</f>
        <v>0</v>
      </c>
      <c r="AY64" s="686"/>
      <c r="AZ64" s="686"/>
      <c r="BA64" s="686"/>
      <c r="BB64" s="686"/>
      <c r="BC64" s="687"/>
      <c r="BD64" s="261"/>
      <c r="BE64" s="262"/>
      <c r="BF64" s="203">
        <v>52</v>
      </c>
      <c r="BG64" s="199"/>
    </row>
    <row r="65" spans="1:81" s="380" customFormat="1" ht="35.25" customHeight="1" thickBot="1" x14ac:dyDescent="0.25">
      <c r="A65" s="658"/>
      <c r="B65" s="659"/>
      <c r="C65" s="659"/>
      <c r="D65" s="662" t="s">
        <v>83</v>
      </c>
      <c r="E65" s="662"/>
      <c r="F65" s="662"/>
      <c r="G65" s="663" t="s">
        <v>84</v>
      </c>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88"/>
      <c r="AY65" s="689"/>
      <c r="AZ65" s="689"/>
      <c r="BA65" s="689"/>
      <c r="BB65" s="689"/>
      <c r="BC65" s="690"/>
      <c r="BD65" s="247"/>
      <c r="BE65" s="247"/>
      <c r="BF65" s="203">
        <v>53</v>
      </c>
      <c r="BG65" s="199"/>
      <c r="BH65" s="1"/>
      <c r="BI65" s="1"/>
      <c r="BJ65" s="1"/>
      <c r="BK65" s="1"/>
      <c r="BL65" s="1"/>
      <c r="BM65" s="1"/>
      <c r="BN65" s="1"/>
      <c r="BO65" s="1"/>
      <c r="BP65" s="1"/>
      <c r="BQ65" s="1"/>
      <c r="BR65" s="1"/>
      <c r="BS65" s="1"/>
      <c r="BT65" s="1"/>
      <c r="BU65" s="1"/>
      <c r="BV65" s="1"/>
      <c r="BW65" s="1"/>
      <c r="BX65" s="1"/>
      <c r="BY65" s="1"/>
      <c r="BZ65" s="1"/>
      <c r="CA65" s="1"/>
      <c r="CB65" s="1"/>
      <c r="CC65" s="1"/>
    </row>
    <row r="66" spans="1:81" ht="35.25" customHeight="1" thickTop="1" thickBot="1" x14ac:dyDescent="0.25">
      <c r="A66" s="651" t="s">
        <v>46</v>
      </c>
      <c r="B66" s="652"/>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3">
        <f>SUM(AX64:BC65)</f>
        <v>0</v>
      </c>
      <c r="AY66" s="654"/>
      <c r="AZ66" s="654"/>
      <c r="BA66" s="654"/>
      <c r="BB66" s="654"/>
      <c r="BC66" s="655"/>
      <c r="BD66" s="245"/>
      <c r="BE66" s="245"/>
      <c r="BF66" s="204">
        <v>54</v>
      </c>
      <c r="BG66" s="199"/>
    </row>
    <row r="67" spans="1:81" ht="15.6" customHeight="1" thickBot="1" x14ac:dyDescent="0.25">
      <c r="A67" s="103"/>
      <c r="B67" s="103"/>
      <c r="C67" s="103"/>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260"/>
      <c r="BE67" s="260"/>
    </row>
    <row r="68" spans="1:81" ht="36.75" customHeight="1" thickBot="1" x14ac:dyDescent="0.25">
      <c r="A68" s="678" t="s">
        <v>85</v>
      </c>
      <c r="B68" s="679"/>
      <c r="C68" s="679"/>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679"/>
      <c r="AF68" s="679"/>
      <c r="AG68" s="679"/>
      <c r="AH68" s="679"/>
      <c r="AI68" s="679"/>
      <c r="AJ68" s="679"/>
      <c r="AK68" s="679"/>
      <c r="AL68" s="679"/>
      <c r="AM68" s="679"/>
      <c r="AN68" s="679"/>
      <c r="AO68" s="679"/>
      <c r="AP68" s="679"/>
      <c r="AQ68" s="679"/>
      <c r="AR68" s="679"/>
      <c r="AS68" s="679"/>
      <c r="AT68" s="679"/>
      <c r="AU68" s="679"/>
      <c r="AV68" s="679"/>
      <c r="AW68" s="679"/>
      <c r="AX68" s="680">
        <f>SUM(AX26,AX46,AX66)</f>
        <v>0</v>
      </c>
      <c r="AY68" s="681"/>
      <c r="AZ68" s="681"/>
      <c r="BA68" s="681"/>
      <c r="BB68" s="681"/>
      <c r="BC68" s="682"/>
      <c r="BD68" s="248"/>
      <c r="BE68" s="248"/>
      <c r="BF68" s="204">
        <v>55</v>
      </c>
      <c r="BG68" s="199"/>
    </row>
    <row r="69" spans="1:81" ht="16.5" customHeight="1" x14ac:dyDescent="0.2">
      <c r="A69" s="683"/>
      <c r="B69" s="683"/>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S69" s="683"/>
      <c r="AT69" s="683"/>
      <c r="AU69" s="683"/>
      <c r="AV69" s="684"/>
      <c r="AW69" s="684"/>
      <c r="AX69" s="684"/>
      <c r="AY69" s="684"/>
      <c r="AZ69" s="106"/>
      <c r="BA69" s="106"/>
      <c r="BB69" s="106"/>
      <c r="BC69" s="106"/>
      <c r="BD69" s="254"/>
      <c r="BE69" s="254"/>
    </row>
    <row r="80" spans="1:81" ht="17.2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110"/>
      <c r="AY80" s="110"/>
      <c r="AZ80" s="110"/>
      <c r="BA80" s="110"/>
      <c r="BB80" s="110"/>
      <c r="BC80" s="110"/>
      <c r="BD80" s="110"/>
      <c r="BE80" s="110"/>
    </row>
    <row r="81" spans="1:57" ht="17.2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110"/>
      <c r="AY81" s="110"/>
      <c r="AZ81" s="110"/>
      <c r="BA81" s="110"/>
      <c r="BB81" s="110"/>
      <c r="BC81" s="110"/>
      <c r="BD81" s="110"/>
      <c r="BE81" s="110"/>
    </row>
    <row r="82" spans="1:57" ht="28.5" customHeight="1" x14ac:dyDescent="0.2">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255"/>
      <c r="BE82" s="255"/>
    </row>
    <row r="83" spans="1:57" ht="28.5" customHeight="1" x14ac:dyDescent="0.2"/>
  </sheetData>
  <sheetProtection algorithmName="SHA-512" hashValue="r3bFDSQR2UzuIFIcOMkhrpdqEpn5ctwHRF18/gdJ6hA3rdagBMFYQhypMvCt3JAwy5tw/cDw2lipq7oyVsMVEA==" saltValue="X1PbRG3Ynra6RYxMQ1dqow==" spinCount="100000" sheet="1" objects="1" formatColumns="0"/>
  <mergeCells count="330">
    <mergeCell ref="A66:AW66"/>
    <mergeCell ref="AX66:BC66"/>
    <mergeCell ref="A68:AW68"/>
    <mergeCell ref="AX68:BC68"/>
    <mergeCell ref="A69:AU69"/>
    <mergeCell ref="AV69:AY69"/>
    <mergeCell ref="G64:AR64"/>
    <mergeCell ref="AS64:AV64"/>
    <mergeCell ref="AX64:BC64"/>
    <mergeCell ref="D65:F65"/>
    <mergeCell ref="G65:AW65"/>
    <mergeCell ref="AX65:BC65"/>
    <mergeCell ref="G63:J63"/>
    <mergeCell ref="K63:N63"/>
    <mergeCell ref="O63:Y63"/>
    <mergeCell ref="Z63:AR63"/>
    <mergeCell ref="AS63:AV63"/>
    <mergeCell ref="AX63:BC63"/>
    <mergeCell ref="G62:J62"/>
    <mergeCell ref="K62:N62"/>
    <mergeCell ref="O62:Y62"/>
    <mergeCell ref="Z62:AR62"/>
    <mergeCell ref="AS62:AV62"/>
    <mergeCell ref="AX62:BC62"/>
    <mergeCell ref="G61:J61"/>
    <mergeCell ref="K61:N61"/>
    <mergeCell ref="O61:Y61"/>
    <mergeCell ref="Z61:AR61"/>
    <mergeCell ref="AS61:AV61"/>
    <mergeCell ref="AX61:BC61"/>
    <mergeCell ref="G60:J60"/>
    <mergeCell ref="K60:N60"/>
    <mergeCell ref="O60:Y60"/>
    <mergeCell ref="Z60:AR60"/>
    <mergeCell ref="AS60:AV60"/>
    <mergeCell ref="AX60:BC60"/>
    <mergeCell ref="G59:J59"/>
    <mergeCell ref="K59:N59"/>
    <mergeCell ref="O59:Y59"/>
    <mergeCell ref="Z59:AR59"/>
    <mergeCell ref="AS59:AV59"/>
    <mergeCell ref="AX59:BC59"/>
    <mergeCell ref="G58:J58"/>
    <mergeCell ref="K58:N58"/>
    <mergeCell ref="O58:Y58"/>
    <mergeCell ref="Z58:AR58"/>
    <mergeCell ref="AS58:AV58"/>
    <mergeCell ref="AX58:BC58"/>
    <mergeCell ref="G57:J57"/>
    <mergeCell ref="K57:N57"/>
    <mergeCell ref="O57:Y57"/>
    <mergeCell ref="Z57:AR57"/>
    <mergeCell ref="AS57:AV57"/>
    <mergeCell ref="AX57:BC57"/>
    <mergeCell ref="G56:J56"/>
    <mergeCell ref="K56:N56"/>
    <mergeCell ref="O56:Y56"/>
    <mergeCell ref="Z56:AR56"/>
    <mergeCell ref="AS56:AV56"/>
    <mergeCell ref="AX56:BC56"/>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46:AW46"/>
    <mergeCell ref="AX46:BC46"/>
    <mergeCell ref="A48:C48"/>
    <mergeCell ref="D48:F48"/>
    <mergeCell ref="G48:J48"/>
    <mergeCell ref="K48:N48"/>
    <mergeCell ref="O48:Y48"/>
    <mergeCell ref="Z48:AR48"/>
    <mergeCell ref="AS48:AW48"/>
    <mergeCell ref="AX48:BC48"/>
    <mergeCell ref="G44:AR44"/>
    <mergeCell ref="AS44:AV44"/>
    <mergeCell ref="AX44:BC44"/>
    <mergeCell ref="D45:F45"/>
    <mergeCell ref="G45:AW45"/>
    <mergeCell ref="AX45:BC45"/>
    <mergeCell ref="G43:J43"/>
    <mergeCell ref="K43:N43"/>
    <mergeCell ref="O43:Y43"/>
    <mergeCell ref="Z43:AR43"/>
    <mergeCell ref="AS43:AV43"/>
    <mergeCell ref="AX43:BC43"/>
    <mergeCell ref="G42:J42"/>
    <mergeCell ref="K42:N42"/>
    <mergeCell ref="O42:Y42"/>
    <mergeCell ref="Z42:AR42"/>
    <mergeCell ref="AS42:AV42"/>
    <mergeCell ref="AX42:BC42"/>
    <mergeCell ref="G41:J41"/>
    <mergeCell ref="K41:N41"/>
    <mergeCell ref="O41:Y41"/>
    <mergeCell ref="Z41:AR41"/>
    <mergeCell ref="AS41:AV41"/>
    <mergeCell ref="AX41:BC41"/>
    <mergeCell ref="G40:J40"/>
    <mergeCell ref="K40:N40"/>
    <mergeCell ref="O40:Y40"/>
    <mergeCell ref="Z40:AR40"/>
    <mergeCell ref="AS40:AV40"/>
    <mergeCell ref="AX40:BC40"/>
    <mergeCell ref="G39:J39"/>
    <mergeCell ref="K39:N39"/>
    <mergeCell ref="O39:Y39"/>
    <mergeCell ref="Z39:AR39"/>
    <mergeCell ref="AS39:AV39"/>
    <mergeCell ref="AX39:BC39"/>
    <mergeCell ref="G38:J38"/>
    <mergeCell ref="K38:N38"/>
    <mergeCell ref="O38:Y38"/>
    <mergeCell ref="Z38:AR38"/>
    <mergeCell ref="AS38:AV38"/>
    <mergeCell ref="AX38:BC38"/>
    <mergeCell ref="G37:J37"/>
    <mergeCell ref="K37:N37"/>
    <mergeCell ref="O37:Y37"/>
    <mergeCell ref="Z37:AR37"/>
    <mergeCell ref="AS37:AV37"/>
    <mergeCell ref="AX37:BC37"/>
    <mergeCell ref="G36:J36"/>
    <mergeCell ref="K36:N36"/>
    <mergeCell ref="O36:Y36"/>
    <mergeCell ref="Z36:AR36"/>
    <mergeCell ref="AS36:AV36"/>
    <mergeCell ref="AX36:BC36"/>
    <mergeCell ref="G35:J35"/>
    <mergeCell ref="K35:N35"/>
    <mergeCell ref="O35:Y35"/>
    <mergeCell ref="Z35:AR35"/>
    <mergeCell ref="AS35:AV35"/>
    <mergeCell ref="AX35:BC35"/>
    <mergeCell ref="G34:J34"/>
    <mergeCell ref="K34:N34"/>
    <mergeCell ref="O34:Y34"/>
    <mergeCell ref="Z34:AR34"/>
    <mergeCell ref="AS34:AV34"/>
    <mergeCell ref="AX34:BC34"/>
    <mergeCell ref="G33:J33"/>
    <mergeCell ref="K33:N33"/>
    <mergeCell ref="O33:Y33"/>
    <mergeCell ref="Z33:AR33"/>
    <mergeCell ref="AS33:AV33"/>
    <mergeCell ref="AX33:BC33"/>
    <mergeCell ref="AS32:AV32"/>
    <mergeCell ref="AX32:BC32"/>
    <mergeCell ref="AS29:AV29"/>
    <mergeCell ref="AX29:BC29"/>
    <mergeCell ref="G30:J30"/>
    <mergeCell ref="K30:N30"/>
    <mergeCell ref="O30:Y30"/>
    <mergeCell ref="Z30:AR30"/>
    <mergeCell ref="AS30:AV30"/>
    <mergeCell ref="AX30:BC30"/>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AS9:AV9"/>
    <mergeCell ref="AX9:BC9"/>
    <mergeCell ref="G10:J10"/>
    <mergeCell ref="K10:N10"/>
    <mergeCell ref="O10:Y10"/>
    <mergeCell ref="Z10:AR10"/>
    <mergeCell ref="AS10:AV10"/>
    <mergeCell ref="AX10:BC10"/>
    <mergeCell ref="G9:J9"/>
    <mergeCell ref="K9:N9"/>
    <mergeCell ref="O9:Y9"/>
    <mergeCell ref="Z9:AR9"/>
    <mergeCell ref="A2:BC2"/>
    <mergeCell ref="A8:C8"/>
    <mergeCell ref="D8:F8"/>
    <mergeCell ref="G8:J8"/>
    <mergeCell ref="K8:N8"/>
    <mergeCell ref="O8:Y8"/>
    <mergeCell ref="Z8:AR8"/>
    <mergeCell ref="AS8:AW8"/>
    <mergeCell ref="AX8:BC8"/>
    <mergeCell ref="A5:BC5"/>
  </mergeCells>
  <phoneticPr fontId="43"/>
  <conditionalFormatting sqref="BG9:BG26 BG29:BG46 BG49:BG66 BG68">
    <cfRule type="notContainsBlanks" dxfId="61" priority="1">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3" orientation="portrait" r:id="rId1"/>
  <headerFooter>
    <oddHeader>&amp;R&amp;14VERSION 1.0</oddHeader>
  </headerFooter>
  <rowBreaks count="1" manualBreakCount="1">
    <brk id="69"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T64"/>
  <sheetViews>
    <sheetView showGridLines="0" showZeros="0" zoomScale="50" zoomScaleNormal="50" zoomScaleSheetLayoutView="50" workbookViewId="0"/>
  </sheetViews>
  <sheetFormatPr defaultColWidth="9" defaultRowHeight="19.2" x14ac:dyDescent="0.2"/>
  <cols>
    <col min="1" max="16" width="3.6640625" style="4" customWidth="1"/>
    <col min="17" max="28" width="4.44140625" style="4" customWidth="1"/>
    <col min="29" max="31" width="3.6640625" style="4" customWidth="1"/>
    <col min="32" max="32" width="4.109375" style="4" customWidth="1"/>
    <col min="33" max="35" width="3.6640625" style="4" customWidth="1"/>
    <col min="36" max="36" width="4.109375" style="4" customWidth="1"/>
    <col min="37" max="38" width="3.6640625" style="4" customWidth="1"/>
    <col min="39" max="39" width="3.88671875" style="4" customWidth="1"/>
    <col min="40" max="55" width="3.6640625" style="4" customWidth="1"/>
    <col min="56" max="57" width="3.6640625" style="251" hidden="1" customWidth="1"/>
    <col min="58" max="58" width="5.6640625" style="200" hidden="1" customWidth="1"/>
    <col min="59" max="59" width="51.77734375" style="201" hidden="1" customWidth="1"/>
    <col min="60" max="60" width="9.33203125" style="4" hidden="1" customWidth="1"/>
    <col min="61" max="61" width="22.5546875" style="4" hidden="1" customWidth="1"/>
    <col min="62" max="63" width="15.6640625" style="4" hidden="1" customWidth="1"/>
    <col min="64" max="16384" width="9" style="4"/>
  </cols>
  <sheetData>
    <row r="1" spans="1:72" ht="15.6" customHeight="1" x14ac:dyDescent="0.2">
      <c r="A1" s="1" t="str">
        <f>IF(実績報告書!$L$22&amp;実績報告書!$AH$22&lt;&gt;"",実績報告書!$L$22&amp;実績報告書!$AH$22&amp;"邸","")</f>
        <v/>
      </c>
      <c r="AR1" s="88"/>
      <c r="AS1" s="88"/>
      <c r="BC1" s="61" t="s">
        <v>1202</v>
      </c>
      <c r="BD1" s="249"/>
      <c r="BE1" s="249"/>
    </row>
    <row r="2" spans="1:72" ht="30" customHeight="1" x14ac:dyDescent="0.2">
      <c r="A2" s="467" t="s">
        <v>1204</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9"/>
      <c r="BD2" s="225"/>
      <c r="BE2" s="225"/>
    </row>
    <row r="3" spans="1:72" ht="7.8"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T3" s="12"/>
      <c r="AU3" s="12"/>
      <c r="AV3" s="12"/>
      <c r="AW3" s="12"/>
      <c r="AX3" s="12"/>
    </row>
    <row r="4" spans="1:72" ht="23.4" x14ac:dyDescent="0.2">
      <c r="A4" s="20" t="s">
        <v>1203</v>
      </c>
      <c r="B4" s="20"/>
      <c r="C4" s="20"/>
      <c r="D4" s="111"/>
      <c r="E4" s="111"/>
      <c r="F4" s="111"/>
      <c r="G4" s="111"/>
      <c r="H4" s="111"/>
      <c r="I4" s="111"/>
      <c r="J4" s="111"/>
      <c r="K4" s="111"/>
      <c r="L4" s="111"/>
      <c r="M4" s="111"/>
      <c r="N4" s="111"/>
      <c r="O4" s="112"/>
      <c r="P4" s="112"/>
      <c r="Q4" s="112"/>
      <c r="R4" s="112"/>
      <c r="S4" s="112"/>
      <c r="T4" s="112"/>
      <c r="U4" s="112"/>
      <c r="V4" s="112"/>
      <c r="W4" s="112"/>
      <c r="X4" s="112"/>
      <c r="Y4" s="112"/>
      <c r="Z4" s="112"/>
      <c r="AM4" s="109"/>
    </row>
    <row r="5" spans="1:72" s="105" customFormat="1" ht="49.2" customHeight="1" x14ac:dyDescent="0.2">
      <c r="A5" s="625" t="s">
        <v>1245</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268"/>
      <c r="BE5" s="268"/>
      <c r="BF5" s="200"/>
      <c r="BG5" s="201"/>
    </row>
    <row r="6" spans="1:72" ht="16.8" customHeight="1" x14ac:dyDescent="0.2">
      <c r="A6" s="155"/>
      <c r="B6" s="156"/>
      <c r="C6" s="157" t="s">
        <v>136</v>
      </c>
      <c r="D6" s="11"/>
      <c r="E6" s="11"/>
      <c r="F6" s="11"/>
      <c r="G6" s="158"/>
      <c r="H6" s="159"/>
      <c r="I6" s="157" t="s">
        <v>1220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9"/>
      <c r="BD6" s="252"/>
      <c r="BE6" s="252"/>
    </row>
    <row r="7" spans="1:72" ht="13.8" customHeight="1" thickBot="1" x14ac:dyDescent="0.25">
      <c r="A7" s="62"/>
      <c r="B7" s="62"/>
      <c r="C7" s="62"/>
      <c r="D7" s="62"/>
      <c r="E7" s="62"/>
      <c r="F7" s="62"/>
      <c r="AT7" s="138"/>
      <c r="AU7" s="138"/>
      <c r="AV7" s="138"/>
      <c r="AW7" s="138"/>
      <c r="AX7" s="47"/>
    </row>
    <row r="8" spans="1:72" ht="46.8" customHeight="1" x14ac:dyDescent="0.2">
      <c r="A8" s="694" t="s">
        <v>78</v>
      </c>
      <c r="B8" s="695"/>
      <c r="C8" s="696"/>
      <c r="D8" s="697" t="s">
        <v>92</v>
      </c>
      <c r="E8" s="698"/>
      <c r="F8" s="699"/>
      <c r="G8" s="703" t="s">
        <v>123</v>
      </c>
      <c r="H8" s="698"/>
      <c r="I8" s="698"/>
      <c r="J8" s="698"/>
      <c r="K8" s="699"/>
      <c r="L8" s="700" t="s">
        <v>7</v>
      </c>
      <c r="M8" s="701"/>
      <c r="N8" s="701"/>
      <c r="O8" s="701"/>
      <c r="P8" s="701"/>
      <c r="Q8" s="701"/>
      <c r="R8" s="702"/>
      <c r="S8" s="703" t="s">
        <v>34</v>
      </c>
      <c r="T8" s="698"/>
      <c r="U8" s="698"/>
      <c r="V8" s="698"/>
      <c r="W8" s="698"/>
      <c r="X8" s="698"/>
      <c r="Y8" s="698"/>
      <c r="Z8" s="698"/>
      <c r="AA8" s="698"/>
      <c r="AB8" s="698"/>
      <c r="AC8" s="698"/>
      <c r="AD8" s="699"/>
      <c r="AE8" s="704" t="s">
        <v>16</v>
      </c>
      <c r="AF8" s="705"/>
      <c r="AG8" s="705"/>
      <c r="AH8" s="705"/>
      <c r="AI8" s="705"/>
      <c r="AJ8" s="705"/>
      <c r="AK8" s="706"/>
      <c r="AL8" s="707" t="s">
        <v>15</v>
      </c>
      <c r="AM8" s="708"/>
      <c r="AN8" s="709"/>
      <c r="AO8" s="703" t="s">
        <v>93</v>
      </c>
      <c r="AP8" s="698"/>
      <c r="AQ8" s="699"/>
      <c r="AR8" s="710" t="s">
        <v>94</v>
      </c>
      <c r="AS8" s="711"/>
      <c r="AT8" s="712"/>
      <c r="AU8" s="703" t="s">
        <v>88</v>
      </c>
      <c r="AV8" s="698"/>
      <c r="AW8" s="698"/>
      <c r="AX8" s="713"/>
      <c r="AY8" s="714" t="s">
        <v>89</v>
      </c>
      <c r="AZ8" s="715"/>
      <c r="BA8" s="715"/>
      <c r="BB8" s="715"/>
      <c r="BC8" s="716"/>
      <c r="BD8" s="269"/>
      <c r="BE8" s="269"/>
      <c r="BF8" s="203" t="s">
        <v>542</v>
      </c>
      <c r="BG8" s="223" t="s">
        <v>124</v>
      </c>
      <c r="BH8" s="303"/>
    </row>
    <row r="9" spans="1:72" s="380" customFormat="1" ht="28.2" customHeight="1" x14ac:dyDescent="0.2">
      <c r="A9" s="802" t="s">
        <v>95</v>
      </c>
      <c r="B9" s="803"/>
      <c r="C9" s="804"/>
      <c r="D9" s="744"/>
      <c r="E9" s="745"/>
      <c r="F9" s="746"/>
      <c r="G9" s="759"/>
      <c r="H9" s="745"/>
      <c r="I9" s="745"/>
      <c r="J9" s="745"/>
      <c r="K9" s="746"/>
      <c r="L9" s="747"/>
      <c r="M9" s="748"/>
      <c r="N9" s="748"/>
      <c r="O9" s="748"/>
      <c r="P9" s="748"/>
      <c r="Q9" s="748"/>
      <c r="R9" s="749"/>
      <c r="S9" s="747"/>
      <c r="T9" s="748"/>
      <c r="U9" s="748"/>
      <c r="V9" s="748"/>
      <c r="W9" s="748"/>
      <c r="X9" s="748"/>
      <c r="Y9" s="748"/>
      <c r="Z9" s="748"/>
      <c r="AA9" s="748"/>
      <c r="AB9" s="748"/>
      <c r="AC9" s="748"/>
      <c r="AD9" s="749"/>
      <c r="AE9" s="750"/>
      <c r="AF9" s="751"/>
      <c r="AG9" s="751"/>
      <c r="AH9" s="192" t="s">
        <v>537</v>
      </c>
      <c r="AI9" s="751"/>
      <c r="AJ9" s="751"/>
      <c r="AK9" s="752"/>
      <c r="AL9" s="753" t="str">
        <f>IF(AND(AE9&lt;&gt;"",AI9&lt;&gt;""),ROUNDDOWN(AE9*AI9/1000000,2),"")</f>
        <v/>
      </c>
      <c r="AM9" s="754"/>
      <c r="AN9" s="755"/>
      <c r="AO9" s="756"/>
      <c r="AP9" s="757"/>
      <c r="AQ9" s="758"/>
      <c r="AR9" s="753" t="str">
        <f>IF(AL9&lt;&gt;"",AO9*AL9,"")</f>
        <v/>
      </c>
      <c r="AS9" s="754"/>
      <c r="AT9" s="755"/>
      <c r="AU9" s="718"/>
      <c r="AV9" s="719"/>
      <c r="AW9" s="719"/>
      <c r="AX9" s="720"/>
      <c r="AY9" s="721" t="str">
        <f>IF(AU9&lt;&gt;"",ROUNDDOWN(AO9*AU9,0),"")</f>
        <v/>
      </c>
      <c r="AZ9" s="722"/>
      <c r="BA9" s="722"/>
      <c r="BB9" s="722"/>
      <c r="BC9" s="723"/>
      <c r="BD9" s="266"/>
      <c r="BE9" s="266"/>
      <c r="BF9" s="203">
        <v>1</v>
      </c>
      <c r="BG9" s="199"/>
      <c r="BH9" s="149"/>
      <c r="BI9" s="1"/>
      <c r="BJ9" s="1"/>
      <c r="BK9" s="1"/>
      <c r="BL9" s="1"/>
      <c r="BM9" s="1"/>
      <c r="BN9" s="1"/>
      <c r="BO9" s="1"/>
      <c r="BP9" s="1"/>
      <c r="BQ9" s="1"/>
      <c r="BR9" s="1"/>
      <c r="BS9" s="1"/>
      <c r="BT9" s="1"/>
    </row>
    <row r="10" spans="1:72" s="380" customFormat="1" ht="28.2" customHeight="1" x14ac:dyDescent="0.2">
      <c r="A10" s="802"/>
      <c r="B10" s="803"/>
      <c r="C10" s="804"/>
      <c r="D10" s="724"/>
      <c r="E10" s="725"/>
      <c r="F10" s="725"/>
      <c r="G10" s="760"/>
      <c r="H10" s="761"/>
      <c r="I10" s="761"/>
      <c r="J10" s="761"/>
      <c r="K10" s="724"/>
      <c r="L10" s="726"/>
      <c r="M10" s="727"/>
      <c r="N10" s="727"/>
      <c r="O10" s="727"/>
      <c r="P10" s="727"/>
      <c r="Q10" s="727"/>
      <c r="R10" s="728"/>
      <c r="S10" s="726"/>
      <c r="T10" s="727"/>
      <c r="U10" s="727"/>
      <c r="V10" s="727"/>
      <c r="W10" s="727"/>
      <c r="X10" s="727"/>
      <c r="Y10" s="727"/>
      <c r="Z10" s="727"/>
      <c r="AA10" s="727"/>
      <c r="AB10" s="727"/>
      <c r="AC10" s="727"/>
      <c r="AD10" s="728"/>
      <c r="AE10" s="729"/>
      <c r="AF10" s="730"/>
      <c r="AG10" s="730"/>
      <c r="AH10" s="173" t="s">
        <v>536</v>
      </c>
      <c r="AI10" s="730"/>
      <c r="AJ10" s="730"/>
      <c r="AK10" s="731"/>
      <c r="AL10" s="732" t="str">
        <f t="shared" ref="AL10:AL58" si="0">IF(AND(AE10&lt;&gt;"",AI10&lt;&gt;""),ROUNDDOWN(AE10*AI10/1000000,2),"")</f>
        <v/>
      </c>
      <c r="AM10" s="733"/>
      <c r="AN10" s="734"/>
      <c r="AO10" s="735"/>
      <c r="AP10" s="736"/>
      <c r="AQ10" s="737"/>
      <c r="AR10" s="732" t="str">
        <f t="shared" ref="AR10:AR58" si="1">IF(AL10&lt;&gt;"",AO10*AL10,"")</f>
        <v/>
      </c>
      <c r="AS10" s="733"/>
      <c r="AT10" s="734"/>
      <c r="AU10" s="738"/>
      <c r="AV10" s="739"/>
      <c r="AW10" s="739"/>
      <c r="AX10" s="740"/>
      <c r="AY10" s="741" t="str">
        <f>IF(AU10&lt;&gt;"",ROUNDDOWN(AO10*AU10,0),"")</f>
        <v/>
      </c>
      <c r="AZ10" s="742"/>
      <c r="BA10" s="742"/>
      <c r="BB10" s="742"/>
      <c r="BC10" s="743"/>
      <c r="BD10" s="221"/>
      <c r="BE10" s="221"/>
      <c r="BF10" s="204">
        <v>2</v>
      </c>
      <c r="BG10" s="199"/>
      <c r="BH10" s="149"/>
      <c r="BI10" s="1"/>
      <c r="BJ10" s="1"/>
      <c r="BK10" s="1"/>
      <c r="BL10" s="1"/>
      <c r="BM10" s="1"/>
      <c r="BN10" s="1"/>
      <c r="BO10" s="1"/>
      <c r="BP10" s="1"/>
      <c r="BQ10" s="1"/>
      <c r="BR10" s="1"/>
      <c r="BS10" s="1"/>
      <c r="BT10" s="1"/>
    </row>
    <row r="11" spans="1:72" s="380" customFormat="1" ht="28.5" customHeight="1" x14ac:dyDescent="0.2">
      <c r="A11" s="802"/>
      <c r="B11" s="803"/>
      <c r="C11" s="804"/>
      <c r="D11" s="724"/>
      <c r="E11" s="725"/>
      <c r="F11" s="725"/>
      <c r="G11" s="760"/>
      <c r="H11" s="761"/>
      <c r="I11" s="761"/>
      <c r="J11" s="761"/>
      <c r="K11" s="724"/>
      <c r="L11" s="726"/>
      <c r="M11" s="727"/>
      <c r="N11" s="727"/>
      <c r="O11" s="727"/>
      <c r="P11" s="727"/>
      <c r="Q11" s="727"/>
      <c r="R11" s="728"/>
      <c r="S11" s="726"/>
      <c r="T11" s="727"/>
      <c r="U11" s="727"/>
      <c r="V11" s="727"/>
      <c r="W11" s="727"/>
      <c r="X11" s="727"/>
      <c r="Y11" s="727"/>
      <c r="Z11" s="727"/>
      <c r="AA11" s="727"/>
      <c r="AB11" s="727"/>
      <c r="AC11" s="727"/>
      <c r="AD11" s="728"/>
      <c r="AE11" s="729"/>
      <c r="AF11" s="730"/>
      <c r="AG11" s="730"/>
      <c r="AH11" s="173" t="s">
        <v>536</v>
      </c>
      <c r="AI11" s="730"/>
      <c r="AJ11" s="730"/>
      <c r="AK11" s="731"/>
      <c r="AL11" s="732" t="str">
        <f t="shared" si="0"/>
        <v/>
      </c>
      <c r="AM11" s="733"/>
      <c r="AN11" s="734"/>
      <c r="AO11" s="735"/>
      <c r="AP11" s="736"/>
      <c r="AQ11" s="737"/>
      <c r="AR11" s="732" t="str">
        <f t="shared" si="1"/>
        <v/>
      </c>
      <c r="AS11" s="733"/>
      <c r="AT11" s="734"/>
      <c r="AU11" s="738"/>
      <c r="AV11" s="739"/>
      <c r="AW11" s="739"/>
      <c r="AX11" s="740"/>
      <c r="AY11" s="741" t="str">
        <f t="shared" ref="AY11:AY41" si="2">IF(AU11&lt;&gt;"",ROUNDDOWN(AO11*AU11,0),"")</f>
        <v/>
      </c>
      <c r="AZ11" s="742"/>
      <c r="BA11" s="742"/>
      <c r="BB11" s="742"/>
      <c r="BC11" s="743"/>
      <c r="BD11" s="221"/>
      <c r="BE11" s="221"/>
      <c r="BF11" s="204">
        <v>3</v>
      </c>
      <c r="BG11" s="199"/>
      <c r="BH11" s="149"/>
      <c r="BI11" s="1"/>
      <c r="BJ11" s="1"/>
      <c r="BK11" s="1"/>
      <c r="BL11" s="1"/>
      <c r="BM11" s="1"/>
      <c r="BN11" s="1"/>
      <c r="BO11" s="1"/>
      <c r="BP11" s="1"/>
      <c r="BQ11" s="1"/>
      <c r="BR11" s="1"/>
      <c r="BS11" s="1"/>
      <c r="BT11" s="1"/>
    </row>
    <row r="12" spans="1:72" s="380" customFormat="1" ht="28.5" customHeight="1" x14ac:dyDescent="0.2">
      <c r="A12" s="802"/>
      <c r="B12" s="803"/>
      <c r="C12" s="804"/>
      <c r="D12" s="724"/>
      <c r="E12" s="725"/>
      <c r="F12" s="725"/>
      <c r="G12" s="760"/>
      <c r="H12" s="761"/>
      <c r="I12" s="761"/>
      <c r="J12" s="761"/>
      <c r="K12" s="724"/>
      <c r="L12" s="726"/>
      <c r="M12" s="727"/>
      <c r="N12" s="727"/>
      <c r="O12" s="727"/>
      <c r="P12" s="727"/>
      <c r="Q12" s="727"/>
      <c r="R12" s="728"/>
      <c r="S12" s="726"/>
      <c r="T12" s="727"/>
      <c r="U12" s="727"/>
      <c r="V12" s="727"/>
      <c r="W12" s="727"/>
      <c r="X12" s="727"/>
      <c r="Y12" s="727"/>
      <c r="Z12" s="727"/>
      <c r="AA12" s="727"/>
      <c r="AB12" s="727"/>
      <c r="AC12" s="727"/>
      <c r="AD12" s="728"/>
      <c r="AE12" s="729"/>
      <c r="AF12" s="730"/>
      <c r="AG12" s="730"/>
      <c r="AH12" s="173" t="s">
        <v>536</v>
      </c>
      <c r="AI12" s="730"/>
      <c r="AJ12" s="730"/>
      <c r="AK12" s="731"/>
      <c r="AL12" s="732" t="str">
        <f t="shared" si="0"/>
        <v/>
      </c>
      <c r="AM12" s="733"/>
      <c r="AN12" s="734"/>
      <c r="AO12" s="735"/>
      <c r="AP12" s="736"/>
      <c r="AQ12" s="737"/>
      <c r="AR12" s="732" t="str">
        <f t="shared" si="1"/>
        <v/>
      </c>
      <c r="AS12" s="733"/>
      <c r="AT12" s="734"/>
      <c r="AU12" s="738"/>
      <c r="AV12" s="739"/>
      <c r="AW12" s="739"/>
      <c r="AX12" s="740"/>
      <c r="AY12" s="741" t="str">
        <f t="shared" si="2"/>
        <v/>
      </c>
      <c r="AZ12" s="742"/>
      <c r="BA12" s="742"/>
      <c r="BB12" s="742"/>
      <c r="BC12" s="743"/>
      <c r="BD12" s="221"/>
      <c r="BE12" s="221"/>
      <c r="BF12" s="204">
        <v>4</v>
      </c>
      <c r="BG12" s="199"/>
      <c r="BH12" s="149"/>
      <c r="BI12" s="1"/>
      <c r="BJ12" s="1"/>
      <c r="BK12" s="1"/>
      <c r="BL12" s="1"/>
      <c r="BM12" s="1"/>
      <c r="BN12" s="1"/>
      <c r="BO12" s="1"/>
      <c r="BP12" s="1"/>
      <c r="BQ12" s="1"/>
      <c r="BR12" s="1"/>
      <c r="BS12" s="1"/>
      <c r="BT12" s="1"/>
    </row>
    <row r="13" spans="1:72" s="380" customFormat="1" ht="28.2" customHeight="1" x14ac:dyDescent="0.2">
      <c r="A13" s="802"/>
      <c r="B13" s="803"/>
      <c r="C13" s="804"/>
      <c r="D13" s="724"/>
      <c r="E13" s="725"/>
      <c r="F13" s="725"/>
      <c r="G13" s="760"/>
      <c r="H13" s="761"/>
      <c r="I13" s="761"/>
      <c r="J13" s="761"/>
      <c r="K13" s="724"/>
      <c r="L13" s="726"/>
      <c r="M13" s="727"/>
      <c r="N13" s="727"/>
      <c r="O13" s="727"/>
      <c r="P13" s="727"/>
      <c r="Q13" s="727"/>
      <c r="R13" s="728"/>
      <c r="S13" s="726"/>
      <c r="T13" s="727"/>
      <c r="U13" s="727"/>
      <c r="V13" s="727"/>
      <c r="W13" s="727"/>
      <c r="X13" s="727"/>
      <c r="Y13" s="727"/>
      <c r="Z13" s="727"/>
      <c r="AA13" s="727"/>
      <c r="AB13" s="727"/>
      <c r="AC13" s="727"/>
      <c r="AD13" s="728"/>
      <c r="AE13" s="729"/>
      <c r="AF13" s="730"/>
      <c r="AG13" s="730"/>
      <c r="AH13" s="173" t="s">
        <v>536</v>
      </c>
      <c r="AI13" s="730"/>
      <c r="AJ13" s="730"/>
      <c r="AK13" s="731"/>
      <c r="AL13" s="732" t="str">
        <f t="shared" si="0"/>
        <v/>
      </c>
      <c r="AM13" s="733"/>
      <c r="AN13" s="734"/>
      <c r="AO13" s="735"/>
      <c r="AP13" s="736"/>
      <c r="AQ13" s="737"/>
      <c r="AR13" s="732" t="str">
        <f t="shared" si="1"/>
        <v/>
      </c>
      <c r="AS13" s="733"/>
      <c r="AT13" s="734"/>
      <c r="AU13" s="738"/>
      <c r="AV13" s="739"/>
      <c r="AW13" s="739"/>
      <c r="AX13" s="740"/>
      <c r="AY13" s="741" t="str">
        <f t="shared" si="2"/>
        <v/>
      </c>
      <c r="AZ13" s="742"/>
      <c r="BA13" s="742"/>
      <c r="BB13" s="742"/>
      <c r="BC13" s="743"/>
      <c r="BD13" s="221"/>
      <c r="BE13" s="221"/>
      <c r="BF13" s="204">
        <v>5</v>
      </c>
      <c r="BG13" s="199"/>
      <c r="BH13" s="149"/>
      <c r="BI13" s="1"/>
      <c r="BJ13" s="1"/>
      <c r="BK13" s="1"/>
      <c r="BL13" s="1"/>
      <c r="BM13" s="1"/>
      <c r="BN13" s="1"/>
      <c r="BO13" s="1"/>
      <c r="BP13" s="1"/>
      <c r="BQ13" s="1"/>
      <c r="BR13" s="1"/>
      <c r="BS13" s="1"/>
      <c r="BT13" s="1"/>
    </row>
    <row r="14" spans="1:72" s="380" customFormat="1" ht="28.5" customHeight="1" x14ac:dyDescent="0.2">
      <c r="A14" s="802"/>
      <c r="B14" s="803"/>
      <c r="C14" s="804"/>
      <c r="D14" s="724"/>
      <c r="E14" s="725"/>
      <c r="F14" s="725"/>
      <c r="G14" s="760"/>
      <c r="H14" s="761"/>
      <c r="I14" s="761"/>
      <c r="J14" s="761"/>
      <c r="K14" s="724"/>
      <c r="L14" s="726"/>
      <c r="M14" s="727"/>
      <c r="N14" s="727"/>
      <c r="O14" s="727"/>
      <c r="P14" s="727"/>
      <c r="Q14" s="727"/>
      <c r="R14" s="728"/>
      <c r="S14" s="726"/>
      <c r="T14" s="727"/>
      <c r="U14" s="727"/>
      <c r="V14" s="727"/>
      <c r="W14" s="727"/>
      <c r="X14" s="727"/>
      <c r="Y14" s="727"/>
      <c r="Z14" s="727"/>
      <c r="AA14" s="727"/>
      <c r="AB14" s="727"/>
      <c r="AC14" s="727"/>
      <c r="AD14" s="728"/>
      <c r="AE14" s="729"/>
      <c r="AF14" s="730"/>
      <c r="AG14" s="730"/>
      <c r="AH14" s="173" t="s">
        <v>536</v>
      </c>
      <c r="AI14" s="730"/>
      <c r="AJ14" s="730"/>
      <c r="AK14" s="731"/>
      <c r="AL14" s="732" t="str">
        <f t="shared" si="0"/>
        <v/>
      </c>
      <c r="AM14" s="733"/>
      <c r="AN14" s="734"/>
      <c r="AO14" s="735"/>
      <c r="AP14" s="736"/>
      <c r="AQ14" s="737"/>
      <c r="AR14" s="732" t="str">
        <f t="shared" si="1"/>
        <v/>
      </c>
      <c r="AS14" s="733"/>
      <c r="AT14" s="734"/>
      <c r="AU14" s="738"/>
      <c r="AV14" s="739"/>
      <c r="AW14" s="739"/>
      <c r="AX14" s="740"/>
      <c r="AY14" s="741" t="str">
        <f t="shared" si="2"/>
        <v/>
      </c>
      <c r="AZ14" s="742"/>
      <c r="BA14" s="742"/>
      <c r="BB14" s="742"/>
      <c r="BC14" s="743"/>
      <c r="BD14" s="221"/>
      <c r="BE14" s="221"/>
      <c r="BF14" s="204">
        <v>6</v>
      </c>
      <c r="BG14" s="199"/>
      <c r="BH14" s="149"/>
      <c r="BI14" s="1"/>
      <c r="BJ14" s="1"/>
      <c r="BK14" s="1"/>
      <c r="BL14" s="1"/>
      <c r="BM14" s="1"/>
      <c r="BN14" s="1"/>
      <c r="BO14" s="1"/>
      <c r="BP14" s="1"/>
      <c r="BQ14" s="1"/>
      <c r="BR14" s="1"/>
      <c r="BS14" s="1"/>
      <c r="BT14" s="1"/>
    </row>
    <row r="15" spans="1:72" s="380" customFormat="1" ht="28.5" customHeight="1" x14ac:dyDescent="0.2">
      <c r="A15" s="802"/>
      <c r="B15" s="803"/>
      <c r="C15" s="804"/>
      <c r="D15" s="724"/>
      <c r="E15" s="725"/>
      <c r="F15" s="725"/>
      <c r="G15" s="760"/>
      <c r="H15" s="761"/>
      <c r="I15" s="761"/>
      <c r="J15" s="761"/>
      <c r="K15" s="724"/>
      <c r="L15" s="726"/>
      <c r="M15" s="727"/>
      <c r="N15" s="727"/>
      <c r="O15" s="727"/>
      <c r="P15" s="727"/>
      <c r="Q15" s="727"/>
      <c r="R15" s="728"/>
      <c r="S15" s="726"/>
      <c r="T15" s="727"/>
      <c r="U15" s="727"/>
      <c r="V15" s="727"/>
      <c r="W15" s="727"/>
      <c r="X15" s="727"/>
      <c r="Y15" s="727"/>
      <c r="Z15" s="727"/>
      <c r="AA15" s="727"/>
      <c r="AB15" s="727"/>
      <c r="AC15" s="727"/>
      <c r="AD15" s="728"/>
      <c r="AE15" s="729"/>
      <c r="AF15" s="730"/>
      <c r="AG15" s="730"/>
      <c r="AH15" s="173" t="s">
        <v>536</v>
      </c>
      <c r="AI15" s="730"/>
      <c r="AJ15" s="730"/>
      <c r="AK15" s="731"/>
      <c r="AL15" s="732" t="str">
        <f t="shared" si="0"/>
        <v/>
      </c>
      <c r="AM15" s="733"/>
      <c r="AN15" s="734"/>
      <c r="AO15" s="735"/>
      <c r="AP15" s="736"/>
      <c r="AQ15" s="737"/>
      <c r="AR15" s="732" t="str">
        <f t="shared" si="1"/>
        <v/>
      </c>
      <c r="AS15" s="733"/>
      <c r="AT15" s="734"/>
      <c r="AU15" s="738"/>
      <c r="AV15" s="739"/>
      <c r="AW15" s="739"/>
      <c r="AX15" s="740"/>
      <c r="AY15" s="741" t="str">
        <f t="shared" si="2"/>
        <v/>
      </c>
      <c r="AZ15" s="742"/>
      <c r="BA15" s="742"/>
      <c r="BB15" s="742"/>
      <c r="BC15" s="743"/>
      <c r="BD15" s="221"/>
      <c r="BE15" s="221"/>
      <c r="BF15" s="204">
        <v>7</v>
      </c>
      <c r="BG15" s="199"/>
      <c r="BH15" s="149"/>
      <c r="BI15" s="1"/>
      <c r="BJ15" s="1"/>
      <c r="BK15" s="1"/>
      <c r="BL15" s="1"/>
      <c r="BM15" s="1"/>
      <c r="BN15" s="1"/>
      <c r="BO15" s="1"/>
      <c r="BP15" s="1"/>
      <c r="BQ15" s="1"/>
      <c r="BR15" s="1"/>
      <c r="BS15" s="1"/>
      <c r="BT15" s="1"/>
    </row>
    <row r="16" spans="1:72" s="380" customFormat="1" ht="28.2" customHeight="1" x14ac:dyDescent="0.2">
      <c r="A16" s="802"/>
      <c r="B16" s="803"/>
      <c r="C16" s="804"/>
      <c r="D16" s="724"/>
      <c r="E16" s="725"/>
      <c r="F16" s="725"/>
      <c r="G16" s="760"/>
      <c r="H16" s="761"/>
      <c r="I16" s="761"/>
      <c r="J16" s="761"/>
      <c r="K16" s="724"/>
      <c r="L16" s="726"/>
      <c r="M16" s="727"/>
      <c r="N16" s="727"/>
      <c r="O16" s="727"/>
      <c r="P16" s="727"/>
      <c r="Q16" s="727"/>
      <c r="R16" s="728"/>
      <c r="S16" s="726"/>
      <c r="T16" s="727"/>
      <c r="U16" s="727"/>
      <c r="V16" s="727"/>
      <c r="W16" s="727"/>
      <c r="X16" s="727"/>
      <c r="Y16" s="727"/>
      <c r="Z16" s="727"/>
      <c r="AA16" s="727"/>
      <c r="AB16" s="727"/>
      <c r="AC16" s="727"/>
      <c r="AD16" s="728"/>
      <c r="AE16" s="729"/>
      <c r="AF16" s="730"/>
      <c r="AG16" s="730"/>
      <c r="AH16" s="173" t="s">
        <v>536</v>
      </c>
      <c r="AI16" s="730"/>
      <c r="AJ16" s="730"/>
      <c r="AK16" s="731"/>
      <c r="AL16" s="732" t="str">
        <f t="shared" si="0"/>
        <v/>
      </c>
      <c r="AM16" s="733"/>
      <c r="AN16" s="734"/>
      <c r="AO16" s="735"/>
      <c r="AP16" s="736"/>
      <c r="AQ16" s="737"/>
      <c r="AR16" s="732" t="str">
        <f t="shared" si="1"/>
        <v/>
      </c>
      <c r="AS16" s="733"/>
      <c r="AT16" s="734"/>
      <c r="AU16" s="738"/>
      <c r="AV16" s="739"/>
      <c r="AW16" s="739"/>
      <c r="AX16" s="740"/>
      <c r="AY16" s="741" t="str">
        <f t="shared" si="2"/>
        <v/>
      </c>
      <c r="AZ16" s="742"/>
      <c r="BA16" s="742"/>
      <c r="BB16" s="742"/>
      <c r="BC16" s="743"/>
      <c r="BD16" s="221"/>
      <c r="BE16" s="221"/>
      <c r="BF16" s="204">
        <v>8</v>
      </c>
      <c r="BG16" s="199"/>
      <c r="BH16" s="149"/>
      <c r="BI16" s="1"/>
      <c r="BJ16" s="1"/>
      <c r="BK16" s="1"/>
      <c r="BL16" s="1"/>
      <c r="BM16" s="1"/>
      <c r="BN16" s="1"/>
      <c r="BO16" s="1"/>
      <c r="BP16" s="1"/>
      <c r="BQ16" s="1"/>
      <c r="BR16" s="1"/>
      <c r="BS16" s="1"/>
      <c r="BT16" s="1"/>
    </row>
    <row r="17" spans="1:72" s="380" customFormat="1" ht="28.5" customHeight="1" x14ac:dyDescent="0.2">
      <c r="A17" s="802"/>
      <c r="B17" s="803"/>
      <c r="C17" s="804"/>
      <c r="D17" s="724"/>
      <c r="E17" s="725"/>
      <c r="F17" s="725"/>
      <c r="G17" s="760"/>
      <c r="H17" s="761"/>
      <c r="I17" s="761"/>
      <c r="J17" s="761"/>
      <c r="K17" s="724"/>
      <c r="L17" s="726"/>
      <c r="M17" s="727"/>
      <c r="N17" s="727"/>
      <c r="O17" s="727"/>
      <c r="P17" s="727"/>
      <c r="Q17" s="727"/>
      <c r="R17" s="728"/>
      <c r="S17" s="726"/>
      <c r="T17" s="727"/>
      <c r="U17" s="727"/>
      <c r="V17" s="727"/>
      <c r="W17" s="727"/>
      <c r="X17" s="727"/>
      <c r="Y17" s="727"/>
      <c r="Z17" s="727"/>
      <c r="AA17" s="727"/>
      <c r="AB17" s="727"/>
      <c r="AC17" s="727"/>
      <c r="AD17" s="728"/>
      <c r="AE17" s="729"/>
      <c r="AF17" s="730"/>
      <c r="AG17" s="730"/>
      <c r="AH17" s="173" t="s">
        <v>536</v>
      </c>
      <c r="AI17" s="730"/>
      <c r="AJ17" s="730"/>
      <c r="AK17" s="731"/>
      <c r="AL17" s="732" t="str">
        <f t="shared" si="0"/>
        <v/>
      </c>
      <c r="AM17" s="733"/>
      <c r="AN17" s="734"/>
      <c r="AO17" s="735"/>
      <c r="AP17" s="736"/>
      <c r="AQ17" s="737"/>
      <c r="AR17" s="732" t="str">
        <f t="shared" si="1"/>
        <v/>
      </c>
      <c r="AS17" s="733"/>
      <c r="AT17" s="734"/>
      <c r="AU17" s="738"/>
      <c r="AV17" s="739"/>
      <c r="AW17" s="739"/>
      <c r="AX17" s="740"/>
      <c r="AY17" s="741" t="str">
        <f t="shared" si="2"/>
        <v/>
      </c>
      <c r="AZ17" s="742"/>
      <c r="BA17" s="742"/>
      <c r="BB17" s="742"/>
      <c r="BC17" s="743"/>
      <c r="BD17" s="221"/>
      <c r="BE17" s="221"/>
      <c r="BF17" s="204">
        <v>9</v>
      </c>
      <c r="BG17" s="199"/>
      <c r="BH17" s="149"/>
      <c r="BI17" s="1"/>
      <c r="BJ17" s="1"/>
      <c r="BK17" s="1"/>
      <c r="BL17" s="1"/>
      <c r="BM17" s="1"/>
      <c r="BN17" s="1"/>
      <c r="BO17" s="1"/>
      <c r="BP17" s="1"/>
      <c r="BQ17" s="1"/>
      <c r="BR17" s="1"/>
      <c r="BS17" s="1"/>
      <c r="BT17" s="1"/>
    </row>
    <row r="18" spans="1:72" s="380" customFormat="1" ht="28.2" customHeight="1" x14ac:dyDescent="0.2">
      <c r="A18" s="802"/>
      <c r="B18" s="803"/>
      <c r="C18" s="804"/>
      <c r="D18" s="724"/>
      <c r="E18" s="725"/>
      <c r="F18" s="725"/>
      <c r="G18" s="760"/>
      <c r="H18" s="761"/>
      <c r="I18" s="761"/>
      <c r="J18" s="761"/>
      <c r="K18" s="724"/>
      <c r="L18" s="726"/>
      <c r="M18" s="727"/>
      <c r="N18" s="727"/>
      <c r="O18" s="727"/>
      <c r="P18" s="727"/>
      <c r="Q18" s="727"/>
      <c r="R18" s="728"/>
      <c r="S18" s="726"/>
      <c r="T18" s="727"/>
      <c r="U18" s="727"/>
      <c r="V18" s="727"/>
      <c r="W18" s="727"/>
      <c r="X18" s="727"/>
      <c r="Y18" s="727"/>
      <c r="Z18" s="727"/>
      <c r="AA18" s="727"/>
      <c r="AB18" s="727"/>
      <c r="AC18" s="727"/>
      <c r="AD18" s="728"/>
      <c r="AE18" s="729"/>
      <c r="AF18" s="730"/>
      <c r="AG18" s="730"/>
      <c r="AH18" s="173" t="s">
        <v>536</v>
      </c>
      <c r="AI18" s="730"/>
      <c r="AJ18" s="730"/>
      <c r="AK18" s="731"/>
      <c r="AL18" s="732" t="str">
        <f t="shared" si="0"/>
        <v/>
      </c>
      <c r="AM18" s="733"/>
      <c r="AN18" s="734"/>
      <c r="AO18" s="735"/>
      <c r="AP18" s="736"/>
      <c r="AQ18" s="737"/>
      <c r="AR18" s="732" t="str">
        <f t="shared" si="1"/>
        <v/>
      </c>
      <c r="AS18" s="733"/>
      <c r="AT18" s="734"/>
      <c r="AU18" s="738"/>
      <c r="AV18" s="739"/>
      <c r="AW18" s="739"/>
      <c r="AX18" s="740"/>
      <c r="AY18" s="741" t="str">
        <f t="shared" si="2"/>
        <v/>
      </c>
      <c r="AZ18" s="742"/>
      <c r="BA18" s="742"/>
      <c r="BB18" s="742"/>
      <c r="BC18" s="743"/>
      <c r="BD18" s="221"/>
      <c r="BE18" s="221"/>
      <c r="BF18" s="204">
        <v>10</v>
      </c>
      <c r="BG18" s="199"/>
      <c r="BH18" s="149"/>
      <c r="BI18" s="1"/>
      <c r="BJ18" s="1"/>
      <c r="BK18" s="1"/>
      <c r="BL18" s="1"/>
      <c r="BM18" s="1"/>
      <c r="BN18" s="1"/>
      <c r="BO18" s="1"/>
      <c r="BP18" s="1"/>
      <c r="BQ18" s="1"/>
      <c r="BR18" s="1"/>
      <c r="BS18" s="1"/>
      <c r="BT18" s="1"/>
    </row>
    <row r="19" spans="1:72" s="380" customFormat="1" ht="28.5" customHeight="1" x14ac:dyDescent="0.2">
      <c r="A19" s="802"/>
      <c r="B19" s="803"/>
      <c r="C19" s="804"/>
      <c r="D19" s="724"/>
      <c r="E19" s="725"/>
      <c r="F19" s="725"/>
      <c r="G19" s="760"/>
      <c r="H19" s="761"/>
      <c r="I19" s="761"/>
      <c r="J19" s="761"/>
      <c r="K19" s="724"/>
      <c r="L19" s="726"/>
      <c r="M19" s="727"/>
      <c r="N19" s="727"/>
      <c r="O19" s="727"/>
      <c r="P19" s="727"/>
      <c r="Q19" s="727"/>
      <c r="R19" s="728"/>
      <c r="S19" s="726"/>
      <c r="T19" s="727"/>
      <c r="U19" s="727"/>
      <c r="V19" s="727"/>
      <c r="W19" s="727"/>
      <c r="X19" s="727"/>
      <c r="Y19" s="727"/>
      <c r="Z19" s="727"/>
      <c r="AA19" s="727"/>
      <c r="AB19" s="727"/>
      <c r="AC19" s="727"/>
      <c r="AD19" s="728"/>
      <c r="AE19" s="729"/>
      <c r="AF19" s="730"/>
      <c r="AG19" s="730"/>
      <c r="AH19" s="173" t="s">
        <v>536</v>
      </c>
      <c r="AI19" s="730"/>
      <c r="AJ19" s="730"/>
      <c r="AK19" s="731"/>
      <c r="AL19" s="732" t="str">
        <f t="shared" si="0"/>
        <v/>
      </c>
      <c r="AM19" s="733"/>
      <c r="AN19" s="734"/>
      <c r="AO19" s="735"/>
      <c r="AP19" s="736"/>
      <c r="AQ19" s="737"/>
      <c r="AR19" s="732" t="str">
        <f t="shared" si="1"/>
        <v/>
      </c>
      <c r="AS19" s="733"/>
      <c r="AT19" s="734"/>
      <c r="AU19" s="738"/>
      <c r="AV19" s="739"/>
      <c r="AW19" s="739"/>
      <c r="AX19" s="740"/>
      <c r="AY19" s="741" t="str">
        <f t="shared" si="2"/>
        <v/>
      </c>
      <c r="AZ19" s="742"/>
      <c r="BA19" s="742"/>
      <c r="BB19" s="742"/>
      <c r="BC19" s="743"/>
      <c r="BD19" s="221"/>
      <c r="BE19" s="221"/>
      <c r="BF19" s="204">
        <v>11</v>
      </c>
      <c r="BG19" s="199"/>
      <c r="BH19" s="149"/>
      <c r="BI19" s="1"/>
      <c r="BJ19" s="1"/>
      <c r="BK19" s="1"/>
      <c r="BL19" s="1"/>
      <c r="BM19" s="1"/>
      <c r="BN19" s="1"/>
      <c r="BO19" s="1"/>
      <c r="BP19" s="1"/>
      <c r="BQ19" s="1"/>
      <c r="BR19" s="1"/>
      <c r="BS19" s="1"/>
      <c r="BT19" s="1"/>
    </row>
    <row r="20" spans="1:72" s="380" customFormat="1" ht="28.5" customHeight="1" x14ac:dyDescent="0.2">
      <c r="A20" s="802"/>
      <c r="B20" s="803"/>
      <c r="C20" s="804"/>
      <c r="D20" s="724"/>
      <c r="E20" s="725"/>
      <c r="F20" s="725"/>
      <c r="G20" s="760"/>
      <c r="H20" s="761"/>
      <c r="I20" s="761"/>
      <c r="J20" s="761"/>
      <c r="K20" s="724"/>
      <c r="L20" s="726"/>
      <c r="M20" s="727"/>
      <c r="N20" s="727"/>
      <c r="O20" s="727"/>
      <c r="P20" s="727"/>
      <c r="Q20" s="727"/>
      <c r="R20" s="728"/>
      <c r="S20" s="726"/>
      <c r="T20" s="727"/>
      <c r="U20" s="727"/>
      <c r="V20" s="727"/>
      <c r="W20" s="727"/>
      <c r="X20" s="727"/>
      <c r="Y20" s="727"/>
      <c r="Z20" s="727"/>
      <c r="AA20" s="727"/>
      <c r="AB20" s="727"/>
      <c r="AC20" s="727"/>
      <c r="AD20" s="728"/>
      <c r="AE20" s="729"/>
      <c r="AF20" s="730"/>
      <c r="AG20" s="730"/>
      <c r="AH20" s="173" t="s">
        <v>536</v>
      </c>
      <c r="AI20" s="730"/>
      <c r="AJ20" s="730"/>
      <c r="AK20" s="731"/>
      <c r="AL20" s="732" t="str">
        <f t="shared" si="0"/>
        <v/>
      </c>
      <c r="AM20" s="733"/>
      <c r="AN20" s="734"/>
      <c r="AO20" s="735"/>
      <c r="AP20" s="736"/>
      <c r="AQ20" s="737"/>
      <c r="AR20" s="732" t="str">
        <f t="shared" si="1"/>
        <v/>
      </c>
      <c r="AS20" s="733"/>
      <c r="AT20" s="734"/>
      <c r="AU20" s="738"/>
      <c r="AV20" s="739"/>
      <c r="AW20" s="739"/>
      <c r="AX20" s="740"/>
      <c r="AY20" s="741" t="str">
        <f t="shared" si="2"/>
        <v/>
      </c>
      <c r="AZ20" s="742"/>
      <c r="BA20" s="742"/>
      <c r="BB20" s="742"/>
      <c r="BC20" s="743"/>
      <c r="BD20" s="221"/>
      <c r="BE20" s="221"/>
      <c r="BF20" s="204">
        <v>12</v>
      </c>
      <c r="BG20" s="199"/>
      <c r="BH20" s="149"/>
      <c r="BI20" s="1"/>
      <c r="BJ20" s="1"/>
      <c r="BK20" s="1"/>
      <c r="BL20" s="1"/>
      <c r="BM20" s="1"/>
      <c r="BN20" s="1"/>
      <c r="BO20" s="1"/>
      <c r="BP20" s="1"/>
      <c r="BQ20" s="1"/>
      <c r="BR20" s="1"/>
      <c r="BS20" s="1"/>
      <c r="BT20" s="1"/>
    </row>
    <row r="21" spans="1:72" s="380" customFormat="1" ht="28.5" customHeight="1" x14ac:dyDescent="0.2">
      <c r="A21" s="802"/>
      <c r="B21" s="803"/>
      <c r="C21" s="804"/>
      <c r="D21" s="724"/>
      <c r="E21" s="725"/>
      <c r="F21" s="725"/>
      <c r="G21" s="760"/>
      <c r="H21" s="761"/>
      <c r="I21" s="761"/>
      <c r="J21" s="761"/>
      <c r="K21" s="724"/>
      <c r="L21" s="726"/>
      <c r="M21" s="727"/>
      <c r="N21" s="727"/>
      <c r="O21" s="727"/>
      <c r="P21" s="727"/>
      <c r="Q21" s="727"/>
      <c r="R21" s="728"/>
      <c r="S21" s="726"/>
      <c r="T21" s="727"/>
      <c r="U21" s="727"/>
      <c r="V21" s="727"/>
      <c r="W21" s="727"/>
      <c r="X21" s="727"/>
      <c r="Y21" s="727"/>
      <c r="Z21" s="727"/>
      <c r="AA21" s="727"/>
      <c r="AB21" s="727"/>
      <c r="AC21" s="727"/>
      <c r="AD21" s="728"/>
      <c r="AE21" s="729"/>
      <c r="AF21" s="730"/>
      <c r="AG21" s="730"/>
      <c r="AH21" s="173" t="s">
        <v>536</v>
      </c>
      <c r="AI21" s="730"/>
      <c r="AJ21" s="730"/>
      <c r="AK21" s="731"/>
      <c r="AL21" s="732" t="str">
        <f t="shared" si="0"/>
        <v/>
      </c>
      <c r="AM21" s="733"/>
      <c r="AN21" s="734"/>
      <c r="AO21" s="735"/>
      <c r="AP21" s="736"/>
      <c r="AQ21" s="737"/>
      <c r="AR21" s="732" t="str">
        <f t="shared" si="1"/>
        <v/>
      </c>
      <c r="AS21" s="733"/>
      <c r="AT21" s="734"/>
      <c r="AU21" s="738"/>
      <c r="AV21" s="739"/>
      <c r="AW21" s="739"/>
      <c r="AX21" s="740"/>
      <c r="AY21" s="741" t="str">
        <f t="shared" si="2"/>
        <v/>
      </c>
      <c r="AZ21" s="742"/>
      <c r="BA21" s="742"/>
      <c r="BB21" s="742"/>
      <c r="BC21" s="743"/>
      <c r="BD21" s="221"/>
      <c r="BE21" s="221"/>
      <c r="BF21" s="204">
        <v>13</v>
      </c>
      <c r="BG21" s="199"/>
      <c r="BH21" s="149"/>
      <c r="BI21" s="1"/>
      <c r="BJ21" s="1"/>
      <c r="BK21" s="1"/>
      <c r="BL21" s="1"/>
      <c r="BM21" s="1"/>
      <c r="BN21" s="1"/>
      <c r="BO21" s="1"/>
      <c r="BP21" s="1"/>
      <c r="BQ21" s="1"/>
      <c r="BR21" s="1"/>
      <c r="BS21" s="1"/>
      <c r="BT21" s="1"/>
    </row>
    <row r="22" spans="1:72" s="380" customFormat="1" ht="28.5" customHeight="1" x14ac:dyDescent="0.2">
      <c r="A22" s="802"/>
      <c r="B22" s="803"/>
      <c r="C22" s="804"/>
      <c r="D22" s="724"/>
      <c r="E22" s="725"/>
      <c r="F22" s="725"/>
      <c r="G22" s="760"/>
      <c r="H22" s="761"/>
      <c r="I22" s="761"/>
      <c r="J22" s="761"/>
      <c r="K22" s="724"/>
      <c r="L22" s="726"/>
      <c r="M22" s="727"/>
      <c r="N22" s="727"/>
      <c r="O22" s="727"/>
      <c r="P22" s="727"/>
      <c r="Q22" s="727"/>
      <c r="R22" s="728"/>
      <c r="S22" s="726"/>
      <c r="T22" s="727"/>
      <c r="U22" s="727"/>
      <c r="V22" s="727"/>
      <c r="W22" s="727"/>
      <c r="X22" s="727"/>
      <c r="Y22" s="727"/>
      <c r="Z22" s="727"/>
      <c r="AA22" s="727"/>
      <c r="AB22" s="727"/>
      <c r="AC22" s="727"/>
      <c r="AD22" s="728"/>
      <c r="AE22" s="729"/>
      <c r="AF22" s="730"/>
      <c r="AG22" s="730"/>
      <c r="AH22" s="173" t="s">
        <v>536</v>
      </c>
      <c r="AI22" s="730"/>
      <c r="AJ22" s="730"/>
      <c r="AK22" s="731"/>
      <c r="AL22" s="732" t="str">
        <f t="shared" si="0"/>
        <v/>
      </c>
      <c r="AM22" s="733"/>
      <c r="AN22" s="734"/>
      <c r="AO22" s="735"/>
      <c r="AP22" s="736"/>
      <c r="AQ22" s="737"/>
      <c r="AR22" s="732" t="str">
        <f t="shared" si="1"/>
        <v/>
      </c>
      <c r="AS22" s="733"/>
      <c r="AT22" s="734"/>
      <c r="AU22" s="738"/>
      <c r="AV22" s="739"/>
      <c r="AW22" s="739"/>
      <c r="AX22" s="740"/>
      <c r="AY22" s="741" t="str">
        <f t="shared" si="2"/>
        <v/>
      </c>
      <c r="AZ22" s="742"/>
      <c r="BA22" s="742"/>
      <c r="BB22" s="742"/>
      <c r="BC22" s="743"/>
      <c r="BD22" s="221"/>
      <c r="BE22" s="221"/>
      <c r="BF22" s="204">
        <v>14</v>
      </c>
      <c r="BG22" s="199"/>
      <c r="BH22" s="149"/>
      <c r="BI22" s="1"/>
      <c r="BJ22" s="1"/>
      <c r="BK22" s="1"/>
      <c r="BL22" s="1"/>
      <c r="BM22" s="1"/>
      <c r="BN22" s="1"/>
      <c r="BO22" s="1"/>
      <c r="BP22" s="1"/>
      <c r="BQ22" s="1"/>
      <c r="BR22" s="1"/>
      <c r="BS22" s="1"/>
      <c r="BT22" s="1"/>
    </row>
    <row r="23" spans="1:72" s="380" customFormat="1" ht="28.5" customHeight="1" x14ac:dyDescent="0.2">
      <c r="A23" s="802"/>
      <c r="B23" s="803"/>
      <c r="C23" s="804"/>
      <c r="D23" s="724"/>
      <c r="E23" s="725"/>
      <c r="F23" s="725"/>
      <c r="G23" s="760"/>
      <c r="H23" s="761"/>
      <c r="I23" s="761"/>
      <c r="J23" s="761"/>
      <c r="K23" s="724"/>
      <c r="L23" s="726"/>
      <c r="M23" s="727"/>
      <c r="N23" s="727"/>
      <c r="O23" s="727"/>
      <c r="P23" s="727"/>
      <c r="Q23" s="727"/>
      <c r="R23" s="728"/>
      <c r="S23" s="726"/>
      <c r="T23" s="727"/>
      <c r="U23" s="727"/>
      <c r="V23" s="727"/>
      <c r="W23" s="727"/>
      <c r="X23" s="727"/>
      <c r="Y23" s="727"/>
      <c r="Z23" s="727"/>
      <c r="AA23" s="727"/>
      <c r="AB23" s="727"/>
      <c r="AC23" s="727"/>
      <c r="AD23" s="728"/>
      <c r="AE23" s="729"/>
      <c r="AF23" s="730"/>
      <c r="AG23" s="730"/>
      <c r="AH23" s="173" t="s">
        <v>536</v>
      </c>
      <c r="AI23" s="730"/>
      <c r="AJ23" s="730"/>
      <c r="AK23" s="731"/>
      <c r="AL23" s="732" t="str">
        <f t="shared" si="0"/>
        <v/>
      </c>
      <c r="AM23" s="733"/>
      <c r="AN23" s="734"/>
      <c r="AO23" s="735"/>
      <c r="AP23" s="736"/>
      <c r="AQ23" s="737"/>
      <c r="AR23" s="732" t="str">
        <f t="shared" si="1"/>
        <v/>
      </c>
      <c r="AS23" s="733"/>
      <c r="AT23" s="734"/>
      <c r="AU23" s="738"/>
      <c r="AV23" s="739"/>
      <c r="AW23" s="739"/>
      <c r="AX23" s="740"/>
      <c r="AY23" s="741" t="str">
        <f t="shared" si="2"/>
        <v/>
      </c>
      <c r="AZ23" s="742"/>
      <c r="BA23" s="742"/>
      <c r="BB23" s="742"/>
      <c r="BC23" s="743"/>
      <c r="BD23" s="221"/>
      <c r="BE23" s="221"/>
      <c r="BF23" s="204">
        <v>15</v>
      </c>
      <c r="BG23" s="199"/>
      <c r="BH23" s="149"/>
      <c r="BI23" s="1"/>
      <c r="BJ23" s="1"/>
      <c r="BK23" s="1"/>
      <c r="BL23" s="1"/>
      <c r="BM23" s="1"/>
      <c r="BN23" s="1"/>
      <c r="BO23" s="1"/>
      <c r="BP23" s="1"/>
      <c r="BQ23" s="1"/>
      <c r="BR23" s="1"/>
      <c r="BS23" s="1"/>
      <c r="BT23" s="1"/>
    </row>
    <row r="24" spans="1:72" s="380" customFormat="1" ht="28.5" customHeight="1" x14ac:dyDescent="0.2">
      <c r="A24" s="802"/>
      <c r="B24" s="803"/>
      <c r="C24" s="804"/>
      <c r="D24" s="724"/>
      <c r="E24" s="725"/>
      <c r="F24" s="725"/>
      <c r="G24" s="760"/>
      <c r="H24" s="761"/>
      <c r="I24" s="761"/>
      <c r="J24" s="761"/>
      <c r="K24" s="724"/>
      <c r="L24" s="726"/>
      <c r="M24" s="727"/>
      <c r="N24" s="727"/>
      <c r="O24" s="727"/>
      <c r="P24" s="727"/>
      <c r="Q24" s="727"/>
      <c r="R24" s="728"/>
      <c r="S24" s="726"/>
      <c r="T24" s="727"/>
      <c r="U24" s="727"/>
      <c r="V24" s="727"/>
      <c r="W24" s="727"/>
      <c r="X24" s="727"/>
      <c r="Y24" s="727"/>
      <c r="Z24" s="727"/>
      <c r="AA24" s="727"/>
      <c r="AB24" s="727"/>
      <c r="AC24" s="727"/>
      <c r="AD24" s="728"/>
      <c r="AE24" s="729"/>
      <c r="AF24" s="730"/>
      <c r="AG24" s="730"/>
      <c r="AH24" s="173" t="s">
        <v>536</v>
      </c>
      <c r="AI24" s="730"/>
      <c r="AJ24" s="730"/>
      <c r="AK24" s="731"/>
      <c r="AL24" s="732" t="str">
        <f t="shared" si="0"/>
        <v/>
      </c>
      <c r="AM24" s="733"/>
      <c r="AN24" s="734"/>
      <c r="AO24" s="735"/>
      <c r="AP24" s="736"/>
      <c r="AQ24" s="737"/>
      <c r="AR24" s="732" t="str">
        <f t="shared" si="1"/>
        <v/>
      </c>
      <c r="AS24" s="733"/>
      <c r="AT24" s="734"/>
      <c r="AU24" s="738"/>
      <c r="AV24" s="739"/>
      <c r="AW24" s="739"/>
      <c r="AX24" s="740"/>
      <c r="AY24" s="741" t="str">
        <f t="shared" si="2"/>
        <v/>
      </c>
      <c r="AZ24" s="742"/>
      <c r="BA24" s="742"/>
      <c r="BB24" s="742"/>
      <c r="BC24" s="743"/>
      <c r="BD24" s="221"/>
      <c r="BE24" s="221"/>
      <c r="BF24" s="204">
        <v>16</v>
      </c>
      <c r="BG24" s="199"/>
      <c r="BH24" s="149"/>
      <c r="BI24" s="1"/>
      <c r="BJ24" s="1"/>
      <c r="BK24" s="1"/>
      <c r="BL24" s="1"/>
      <c r="BM24" s="1"/>
      <c r="BN24" s="1"/>
      <c r="BO24" s="1"/>
      <c r="BP24" s="1"/>
      <c r="BQ24" s="1"/>
      <c r="BR24" s="1"/>
      <c r="BS24" s="1"/>
      <c r="BT24" s="1"/>
    </row>
    <row r="25" spans="1:72" s="380" customFormat="1" ht="28.5" customHeight="1" x14ac:dyDescent="0.2">
      <c r="A25" s="802"/>
      <c r="B25" s="803"/>
      <c r="C25" s="804"/>
      <c r="D25" s="724"/>
      <c r="E25" s="725"/>
      <c r="F25" s="725"/>
      <c r="G25" s="760"/>
      <c r="H25" s="761"/>
      <c r="I25" s="761"/>
      <c r="J25" s="761"/>
      <c r="K25" s="724"/>
      <c r="L25" s="726"/>
      <c r="M25" s="727"/>
      <c r="N25" s="727"/>
      <c r="O25" s="727"/>
      <c r="P25" s="727"/>
      <c r="Q25" s="727"/>
      <c r="R25" s="728"/>
      <c r="S25" s="726"/>
      <c r="T25" s="727"/>
      <c r="U25" s="727"/>
      <c r="V25" s="727"/>
      <c r="W25" s="727"/>
      <c r="X25" s="727"/>
      <c r="Y25" s="727"/>
      <c r="Z25" s="727"/>
      <c r="AA25" s="727"/>
      <c r="AB25" s="727"/>
      <c r="AC25" s="727"/>
      <c r="AD25" s="728"/>
      <c r="AE25" s="729"/>
      <c r="AF25" s="730"/>
      <c r="AG25" s="730"/>
      <c r="AH25" s="173" t="s">
        <v>536</v>
      </c>
      <c r="AI25" s="730"/>
      <c r="AJ25" s="730"/>
      <c r="AK25" s="731"/>
      <c r="AL25" s="732" t="str">
        <f t="shared" si="0"/>
        <v/>
      </c>
      <c r="AM25" s="733"/>
      <c r="AN25" s="734"/>
      <c r="AO25" s="735"/>
      <c r="AP25" s="736"/>
      <c r="AQ25" s="737"/>
      <c r="AR25" s="732" t="str">
        <f t="shared" si="1"/>
        <v/>
      </c>
      <c r="AS25" s="733"/>
      <c r="AT25" s="734"/>
      <c r="AU25" s="738"/>
      <c r="AV25" s="739"/>
      <c r="AW25" s="739"/>
      <c r="AX25" s="740"/>
      <c r="AY25" s="741" t="str">
        <f t="shared" si="2"/>
        <v/>
      </c>
      <c r="AZ25" s="742"/>
      <c r="BA25" s="742"/>
      <c r="BB25" s="742"/>
      <c r="BC25" s="743"/>
      <c r="BD25" s="221"/>
      <c r="BE25" s="221"/>
      <c r="BF25" s="204">
        <v>17</v>
      </c>
      <c r="BG25" s="199"/>
      <c r="BH25" s="149"/>
      <c r="BI25" s="1"/>
      <c r="BJ25" s="1"/>
      <c r="BK25" s="1"/>
      <c r="BL25" s="1"/>
      <c r="BM25" s="1"/>
      <c r="BN25" s="1"/>
      <c r="BO25" s="1"/>
      <c r="BP25" s="1"/>
      <c r="BQ25" s="1"/>
      <c r="BR25" s="1"/>
      <c r="BS25" s="1"/>
      <c r="BT25" s="1"/>
    </row>
    <row r="26" spans="1:72" s="380" customFormat="1" ht="28.5" customHeight="1" x14ac:dyDescent="0.2">
      <c r="A26" s="802"/>
      <c r="B26" s="803"/>
      <c r="C26" s="804"/>
      <c r="D26" s="724"/>
      <c r="E26" s="725"/>
      <c r="F26" s="725"/>
      <c r="G26" s="760"/>
      <c r="H26" s="761"/>
      <c r="I26" s="761"/>
      <c r="J26" s="761"/>
      <c r="K26" s="724"/>
      <c r="L26" s="726"/>
      <c r="M26" s="727"/>
      <c r="N26" s="727"/>
      <c r="O26" s="727"/>
      <c r="P26" s="727"/>
      <c r="Q26" s="727"/>
      <c r="R26" s="728"/>
      <c r="S26" s="726"/>
      <c r="T26" s="727"/>
      <c r="U26" s="727"/>
      <c r="V26" s="727"/>
      <c r="W26" s="727"/>
      <c r="X26" s="727"/>
      <c r="Y26" s="727"/>
      <c r="Z26" s="727"/>
      <c r="AA26" s="727"/>
      <c r="AB26" s="727"/>
      <c r="AC26" s="727"/>
      <c r="AD26" s="728"/>
      <c r="AE26" s="729"/>
      <c r="AF26" s="730"/>
      <c r="AG26" s="730"/>
      <c r="AH26" s="173" t="s">
        <v>536</v>
      </c>
      <c r="AI26" s="730"/>
      <c r="AJ26" s="730"/>
      <c r="AK26" s="731"/>
      <c r="AL26" s="732" t="str">
        <f t="shared" si="0"/>
        <v/>
      </c>
      <c r="AM26" s="733"/>
      <c r="AN26" s="734"/>
      <c r="AO26" s="735"/>
      <c r="AP26" s="736"/>
      <c r="AQ26" s="737"/>
      <c r="AR26" s="732" t="str">
        <f t="shared" si="1"/>
        <v/>
      </c>
      <c r="AS26" s="733"/>
      <c r="AT26" s="734"/>
      <c r="AU26" s="738"/>
      <c r="AV26" s="739"/>
      <c r="AW26" s="739"/>
      <c r="AX26" s="740"/>
      <c r="AY26" s="741" t="str">
        <f t="shared" si="2"/>
        <v/>
      </c>
      <c r="AZ26" s="742"/>
      <c r="BA26" s="742"/>
      <c r="BB26" s="742"/>
      <c r="BC26" s="743"/>
      <c r="BD26" s="221"/>
      <c r="BE26" s="221"/>
      <c r="BF26" s="204">
        <v>18</v>
      </c>
      <c r="BG26" s="199"/>
      <c r="BH26" s="149"/>
      <c r="BI26" s="1"/>
      <c r="BJ26" s="1"/>
      <c r="BK26" s="1"/>
      <c r="BL26" s="1"/>
      <c r="BM26" s="1"/>
      <c r="BN26" s="1"/>
      <c r="BO26" s="1"/>
      <c r="BP26" s="1"/>
      <c r="BQ26" s="1"/>
      <c r="BR26" s="1"/>
      <c r="BS26" s="1"/>
      <c r="BT26" s="1"/>
    </row>
    <row r="27" spans="1:72" s="380" customFormat="1" ht="28.5" customHeight="1" x14ac:dyDescent="0.2">
      <c r="A27" s="802"/>
      <c r="B27" s="803"/>
      <c r="C27" s="804"/>
      <c r="D27" s="724"/>
      <c r="E27" s="725"/>
      <c r="F27" s="725"/>
      <c r="G27" s="760"/>
      <c r="H27" s="761"/>
      <c r="I27" s="761"/>
      <c r="J27" s="761"/>
      <c r="K27" s="724"/>
      <c r="L27" s="726"/>
      <c r="M27" s="727"/>
      <c r="N27" s="727"/>
      <c r="O27" s="727"/>
      <c r="P27" s="727"/>
      <c r="Q27" s="727"/>
      <c r="R27" s="728"/>
      <c r="S27" s="726"/>
      <c r="T27" s="727"/>
      <c r="U27" s="727"/>
      <c r="V27" s="727"/>
      <c r="W27" s="727"/>
      <c r="X27" s="727"/>
      <c r="Y27" s="727"/>
      <c r="Z27" s="727"/>
      <c r="AA27" s="727"/>
      <c r="AB27" s="727"/>
      <c r="AC27" s="727"/>
      <c r="AD27" s="728"/>
      <c r="AE27" s="729"/>
      <c r="AF27" s="730"/>
      <c r="AG27" s="730"/>
      <c r="AH27" s="173" t="s">
        <v>536</v>
      </c>
      <c r="AI27" s="730"/>
      <c r="AJ27" s="730"/>
      <c r="AK27" s="731"/>
      <c r="AL27" s="732" t="str">
        <f t="shared" si="0"/>
        <v/>
      </c>
      <c r="AM27" s="733"/>
      <c r="AN27" s="734"/>
      <c r="AO27" s="735"/>
      <c r="AP27" s="736"/>
      <c r="AQ27" s="737"/>
      <c r="AR27" s="732" t="str">
        <f t="shared" si="1"/>
        <v/>
      </c>
      <c r="AS27" s="733"/>
      <c r="AT27" s="734"/>
      <c r="AU27" s="738"/>
      <c r="AV27" s="739"/>
      <c r="AW27" s="739"/>
      <c r="AX27" s="740"/>
      <c r="AY27" s="741" t="str">
        <f t="shared" si="2"/>
        <v/>
      </c>
      <c r="AZ27" s="742"/>
      <c r="BA27" s="742"/>
      <c r="BB27" s="742"/>
      <c r="BC27" s="743"/>
      <c r="BD27" s="221"/>
      <c r="BE27" s="221"/>
      <c r="BF27" s="204">
        <v>19</v>
      </c>
      <c r="BG27" s="199"/>
      <c r="BH27" s="149"/>
      <c r="BI27" s="1"/>
      <c r="BJ27" s="1"/>
      <c r="BK27" s="1"/>
      <c r="BL27" s="1"/>
      <c r="BM27" s="1"/>
      <c r="BN27" s="1"/>
      <c r="BO27" s="1"/>
      <c r="BP27" s="1"/>
      <c r="BQ27" s="1"/>
      <c r="BR27" s="1"/>
      <c r="BS27" s="1"/>
      <c r="BT27" s="1"/>
    </row>
    <row r="28" spans="1:72" s="380" customFormat="1" ht="28.5" customHeight="1" x14ac:dyDescent="0.2">
      <c r="A28" s="802"/>
      <c r="B28" s="803"/>
      <c r="C28" s="804"/>
      <c r="D28" s="724"/>
      <c r="E28" s="725"/>
      <c r="F28" s="725"/>
      <c r="G28" s="760"/>
      <c r="H28" s="761"/>
      <c r="I28" s="761"/>
      <c r="J28" s="761"/>
      <c r="K28" s="724"/>
      <c r="L28" s="726"/>
      <c r="M28" s="727"/>
      <c r="N28" s="727"/>
      <c r="O28" s="727"/>
      <c r="P28" s="727"/>
      <c r="Q28" s="727"/>
      <c r="R28" s="728"/>
      <c r="S28" s="726"/>
      <c r="T28" s="727"/>
      <c r="U28" s="727"/>
      <c r="V28" s="727"/>
      <c r="W28" s="727"/>
      <c r="X28" s="727"/>
      <c r="Y28" s="727"/>
      <c r="Z28" s="727"/>
      <c r="AA28" s="727"/>
      <c r="AB28" s="727"/>
      <c r="AC28" s="727"/>
      <c r="AD28" s="728"/>
      <c r="AE28" s="729"/>
      <c r="AF28" s="730"/>
      <c r="AG28" s="730"/>
      <c r="AH28" s="173" t="s">
        <v>536</v>
      </c>
      <c r="AI28" s="730"/>
      <c r="AJ28" s="730"/>
      <c r="AK28" s="731"/>
      <c r="AL28" s="732" t="str">
        <f t="shared" si="0"/>
        <v/>
      </c>
      <c r="AM28" s="733"/>
      <c r="AN28" s="734"/>
      <c r="AO28" s="735"/>
      <c r="AP28" s="736"/>
      <c r="AQ28" s="737"/>
      <c r="AR28" s="732" t="str">
        <f t="shared" si="1"/>
        <v/>
      </c>
      <c r="AS28" s="733"/>
      <c r="AT28" s="734"/>
      <c r="AU28" s="738"/>
      <c r="AV28" s="739"/>
      <c r="AW28" s="739"/>
      <c r="AX28" s="740"/>
      <c r="AY28" s="741" t="str">
        <f t="shared" si="2"/>
        <v/>
      </c>
      <c r="AZ28" s="742"/>
      <c r="BA28" s="742"/>
      <c r="BB28" s="742"/>
      <c r="BC28" s="743"/>
      <c r="BD28" s="221"/>
      <c r="BE28" s="221"/>
      <c r="BF28" s="204">
        <v>20</v>
      </c>
      <c r="BG28" s="199"/>
      <c r="BH28" s="149"/>
      <c r="BI28" s="1"/>
      <c r="BJ28" s="1"/>
      <c r="BK28" s="1"/>
      <c r="BL28" s="1"/>
      <c r="BM28" s="1"/>
      <c r="BN28" s="1"/>
      <c r="BO28" s="1"/>
      <c r="BP28" s="1"/>
      <c r="BQ28" s="1"/>
      <c r="BR28" s="1"/>
      <c r="BS28" s="1"/>
      <c r="BT28" s="1"/>
    </row>
    <row r="29" spans="1:72" s="380" customFormat="1" ht="28.5" customHeight="1" x14ac:dyDescent="0.2">
      <c r="A29" s="802"/>
      <c r="B29" s="803"/>
      <c r="C29" s="804"/>
      <c r="D29" s="724"/>
      <c r="E29" s="725"/>
      <c r="F29" s="725"/>
      <c r="G29" s="760"/>
      <c r="H29" s="761"/>
      <c r="I29" s="761"/>
      <c r="J29" s="761"/>
      <c r="K29" s="724"/>
      <c r="L29" s="726"/>
      <c r="M29" s="727"/>
      <c r="N29" s="727"/>
      <c r="O29" s="727"/>
      <c r="P29" s="727"/>
      <c r="Q29" s="727"/>
      <c r="R29" s="728"/>
      <c r="S29" s="726"/>
      <c r="T29" s="727"/>
      <c r="U29" s="727"/>
      <c r="V29" s="727"/>
      <c r="W29" s="727"/>
      <c r="X29" s="727"/>
      <c r="Y29" s="727"/>
      <c r="Z29" s="727"/>
      <c r="AA29" s="727"/>
      <c r="AB29" s="727"/>
      <c r="AC29" s="727"/>
      <c r="AD29" s="728"/>
      <c r="AE29" s="729"/>
      <c r="AF29" s="730"/>
      <c r="AG29" s="730"/>
      <c r="AH29" s="173" t="s">
        <v>536</v>
      </c>
      <c r="AI29" s="730"/>
      <c r="AJ29" s="730"/>
      <c r="AK29" s="731"/>
      <c r="AL29" s="732" t="str">
        <f t="shared" si="0"/>
        <v/>
      </c>
      <c r="AM29" s="733"/>
      <c r="AN29" s="734"/>
      <c r="AO29" s="735"/>
      <c r="AP29" s="736"/>
      <c r="AQ29" s="737"/>
      <c r="AR29" s="732" t="str">
        <f t="shared" si="1"/>
        <v/>
      </c>
      <c r="AS29" s="733"/>
      <c r="AT29" s="734"/>
      <c r="AU29" s="738"/>
      <c r="AV29" s="739"/>
      <c r="AW29" s="739"/>
      <c r="AX29" s="740"/>
      <c r="AY29" s="741" t="str">
        <f t="shared" si="2"/>
        <v/>
      </c>
      <c r="AZ29" s="742"/>
      <c r="BA29" s="742"/>
      <c r="BB29" s="742"/>
      <c r="BC29" s="743"/>
      <c r="BD29" s="221"/>
      <c r="BE29" s="221"/>
      <c r="BF29" s="204">
        <v>21</v>
      </c>
      <c r="BG29" s="199"/>
      <c r="BH29" s="149"/>
      <c r="BI29" s="1"/>
      <c r="BJ29" s="1"/>
      <c r="BK29" s="1"/>
      <c r="BL29" s="1"/>
      <c r="BM29" s="1"/>
      <c r="BN29" s="1"/>
      <c r="BO29" s="1"/>
      <c r="BP29" s="1"/>
      <c r="BQ29" s="1"/>
      <c r="BR29" s="1"/>
      <c r="BS29" s="1"/>
      <c r="BT29" s="1"/>
    </row>
    <row r="30" spans="1:72" s="380" customFormat="1" ht="28.5" customHeight="1" x14ac:dyDescent="0.2">
      <c r="A30" s="802"/>
      <c r="B30" s="803"/>
      <c r="C30" s="804"/>
      <c r="D30" s="724"/>
      <c r="E30" s="725"/>
      <c r="F30" s="725"/>
      <c r="G30" s="760"/>
      <c r="H30" s="761"/>
      <c r="I30" s="761"/>
      <c r="J30" s="761"/>
      <c r="K30" s="724"/>
      <c r="L30" s="726"/>
      <c r="M30" s="727"/>
      <c r="N30" s="727"/>
      <c r="O30" s="727"/>
      <c r="P30" s="727"/>
      <c r="Q30" s="727"/>
      <c r="R30" s="728"/>
      <c r="S30" s="726"/>
      <c r="T30" s="727"/>
      <c r="U30" s="727"/>
      <c r="V30" s="727"/>
      <c r="W30" s="727"/>
      <c r="X30" s="727"/>
      <c r="Y30" s="727"/>
      <c r="Z30" s="727"/>
      <c r="AA30" s="727"/>
      <c r="AB30" s="727"/>
      <c r="AC30" s="727"/>
      <c r="AD30" s="728"/>
      <c r="AE30" s="729"/>
      <c r="AF30" s="730"/>
      <c r="AG30" s="730"/>
      <c r="AH30" s="173" t="s">
        <v>536</v>
      </c>
      <c r="AI30" s="730"/>
      <c r="AJ30" s="730"/>
      <c r="AK30" s="731"/>
      <c r="AL30" s="732" t="str">
        <f t="shared" si="0"/>
        <v/>
      </c>
      <c r="AM30" s="733"/>
      <c r="AN30" s="734"/>
      <c r="AO30" s="735"/>
      <c r="AP30" s="736"/>
      <c r="AQ30" s="737"/>
      <c r="AR30" s="732" t="str">
        <f t="shared" si="1"/>
        <v/>
      </c>
      <c r="AS30" s="733"/>
      <c r="AT30" s="734"/>
      <c r="AU30" s="738"/>
      <c r="AV30" s="739"/>
      <c r="AW30" s="739"/>
      <c r="AX30" s="740"/>
      <c r="AY30" s="741" t="str">
        <f t="shared" si="2"/>
        <v/>
      </c>
      <c r="AZ30" s="742"/>
      <c r="BA30" s="742"/>
      <c r="BB30" s="742"/>
      <c r="BC30" s="743"/>
      <c r="BD30" s="221"/>
      <c r="BE30" s="221"/>
      <c r="BF30" s="204">
        <v>22</v>
      </c>
      <c r="BG30" s="199"/>
      <c r="BH30" s="149"/>
      <c r="BI30" s="1"/>
      <c r="BJ30" s="1"/>
      <c r="BK30" s="1"/>
      <c r="BL30" s="1"/>
      <c r="BM30" s="1"/>
      <c r="BN30" s="1"/>
      <c r="BO30" s="1"/>
      <c r="BP30" s="1"/>
      <c r="BQ30" s="1"/>
      <c r="BR30" s="1"/>
      <c r="BS30" s="1"/>
      <c r="BT30" s="1"/>
    </row>
    <row r="31" spans="1:72" s="380" customFormat="1" ht="28.5" customHeight="1" x14ac:dyDescent="0.2">
      <c r="A31" s="802"/>
      <c r="B31" s="803"/>
      <c r="C31" s="804"/>
      <c r="D31" s="724"/>
      <c r="E31" s="725"/>
      <c r="F31" s="725"/>
      <c r="G31" s="760"/>
      <c r="H31" s="761"/>
      <c r="I31" s="761"/>
      <c r="J31" s="761"/>
      <c r="K31" s="724"/>
      <c r="L31" s="726"/>
      <c r="M31" s="727"/>
      <c r="N31" s="727"/>
      <c r="O31" s="727"/>
      <c r="P31" s="727"/>
      <c r="Q31" s="727"/>
      <c r="R31" s="728"/>
      <c r="S31" s="726"/>
      <c r="T31" s="727"/>
      <c r="U31" s="727"/>
      <c r="V31" s="727"/>
      <c r="W31" s="727"/>
      <c r="X31" s="727"/>
      <c r="Y31" s="727"/>
      <c r="Z31" s="727"/>
      <c r="AA31" s="727"/>
      <c r="AB31" s="727"/>
      <c r="AC31" s="727"/>
      <c r="AD31" s="728"/>
      <c r="AE31" s="729"/>
      <c r="AF31" s="730"/>
      <c r="AG31" s="730"/>
      <c r="AH31" s="173" t="s">
        <v>536</v>
      </c>
      <c r="AI31" s="730"/>
      <c r="AJ31" s="730"/>
      <c r="AK31" s="731"/>
      <c r="AL31" s="732" t="str">
        <f t="shared" si="0"/>
        <v/>
      </c>
      <c r="AM31" s="733"/>
      <c r="AN31" s="734"/>
      <c r="AO31" s="735"/>
      <c r="AP31" s="736"/>
      <c r="AQ31" s="737"/>
      <c r="AR31" s="732" t="str">
        <f t="shared" si="1"/>
        <v/>
      </c>
      <c r="AS31" s="733"/>
      <c r="AT31" s="734"/>
      <c r="AU31" s="738"/>
      <c r="AV31" s="739"/>
      <c r="AW31" s="739"/>
      <c r="AX31" s="740"/>
      <c r="AY31" s="741" t="str">
        <f t="shared" si="2"/>
        <v/>
      </c>
      <c r="AZ31" s="742"/>
      <c r="BA31" s="742"/>
      <c r="BB31" s="742"/>
      <c r="BC31" s="743"/>
      <c r="BD31" s="221"/>
      <c r="BE31" s="221"/>
      <c r="BF31" s="204">
        <v>23</v>
      </c>
      <c r="BG31" s="199"/>
      <c r="BH31" s="149"/>
      <c r="BI31" s="1"/>
      <c r="BJ31" s="1"/>
      <c r="BK31" s="1"/>
      <c r="BL31" s="1"/>
      <c r="BM31" s="1"/>
      <c r="BN31" s="1"/>
      <c r="BO31" s="1"/>
      <c r="BP31" s="1"/>
      <c r="BQ31" s="1"/>
      <c r="BR31" s="1"/>
      <c r="BS31" s="1"/>
      <c r="BT31" s="1"/>
    </row>
    <row r="32" spans="1:72" s="380" customFormat="1" ht="28.5" customHeight="1" x14ac:dyDescent="0.2">
      <c r="A32" s="802"/>
      <c r="B32" s="803"/>
      <c r="C32" s="804"/>
      <c r="D32" s="724"/>
      <c r="E32" s="725"/>
      <c r="F32" s="725"/>
      <c r="G32" s="760"/>
      <c r="H32" s="761"/>
      <c r="I32" s="761"/>
      <c r="J32" s="761"/>
      <c r="K32" s="724"/>
      <c r="L32" s="726"/>
      <c r="M32" s="727"/>
      <c r="N32" s="727"/>
      <c r="O32" s="727"/>
      <c r="P32" s="727"/>
      <c r="Q32" s="727"/>
      <c r="R32" s="728"/>
      <c r="S32" s="726"/>
      <c r="T32" s="727"/>
      <c r="U32" s="727"/>
      <c r="V32" s="727"/>
      <c r="W32" s="727"/>
      <c r="X32" s="727"/>
      <c r="Y32" s="727"/>
      <c r="Z32" s="727"/>
      <c r="AA32" s="727"/>
      <c r="AB32" s="727"/>
      <c r="AC32" s="727"/>
      <c r="AD32" s="728"/>
      <c r="AE32" s="729"/>
      <c r="AF32" s="730"/>
      <c r="AG32" s="730"/>
      <c r="AH32" s="173" t="s">
        <v>536</v>
      </c>
      <c r="AI32" s="730"/>
      <c r="AJ32" s="730"/>
      <c r="AK32" s="731"/>
      <c r="AL32" s="732" t="str">
        <f t="shared" si="0"/>
        <v/>
      </c>
      <c r="AM32" s="733"/>
      <c r="AN32" s="734"/>
      <c r="AO32" s="735"/>
      <c r="AP32" s="736"/>
      <c r="AQ32" s="737"/>
      <c r="AR32" s="732" t="str">
        <f t="shared" si="1"/>
        <v/>
      </c>
      <c r="AS32" s="733"/>
      <c r="AT32" s="734"/>
      <c r="AU32" s="738"/>
      <c r="AV32" s="739"/>
      <c r="AW32" s="739"/>
      <c r="AX32" s="740"/>
      <c r="AY32" s="741" t="str">
        <f t="shared" si="2"/>
        <v/>
      </c>
      <c r="AZ32" s="742"/>
      <c r="BA32" s="742"/>
      <c r="BB32" s="742"/>
      <c r="BC32" s="743"/>
      <c r="BD32" s="221"/>
      <c r="BE32" s="221"/>
      <c r="BF32" s="204">
        <v>24</v>
      </c>
      <c r="BG32" s="199"/>
      <c r="BH32" s="149"/>
      <c r="BI32" s="1"/>
      <c r="BJ32" s="1"/>
      <c r="BK32" s="1"/>
      <c r="BL32" s="1"/>
      <c r="BM32" s="1"/>
      <c r="BN32" s="1"/>
      <c r="BO32" s="1"/>
      <c r="BP32" s="1"/>
      <c r="BQ32" s="1"/>
      <c r="BR32" s="1"/>
      <c r="BS32" s="1"/>
      <c r="BT32" s="1"/>
    </row>
    <row r="33" spans="1:72" s="380" customFormat="1" ht="28.5" customHeight="1" x14ac:dyDescent="0.2">
      <c r="A33" s="802"/>
      <c r="B33" s="803"/>
      <c r="C33" s="804"/>
      <c r="D33" s="724"/>
      <c r="E33" s="725"/>
      <c r="F33" s="725"/>
      <c r="G33" s="760"/>
      <c r="H33" s="761"/>
      <c r="I33" s="761"/>
      <c r="J33" s="761"/>
      <c r="K33" s="724"/>
      <c r="L33" s="726"/>
      <c r="M33" s="727"/>
      <c r="N33" s="727"/>
      <c r="O33" s="727"/>
      <c r="P33" s="727"/>
      <c r="Q33" s="727"/>
      <c r="R33" s="728"/>
      <c r="S33" s="726"/>
      <c r="T33" s="727"/>
      <c r="U33" s="727"/>
      <c r="V33" s="727"/>
      <c r="W33" s="727"/>
      <c r="X33" s="727"/>
      <c r="Y33" s="727"/>
      <c r="Z33" s="727"/>
      <c r="AA33" s="727"/>
      <c r="AB33" s="727"/>
      <c r="AC33" s="727"/>
      <c r="AD33" s="728"/>
      <c r="AE33" s="729"/>
      <c r="AF33" s="730"/>
      <c r="AG33" s="730"/>
      <c r="AH33" s="173" t="s">
        <v>536</v>
      </c>
      <c r="AI33" s="730"/>
      <c r="AJ33" s="730"/>
      <c r="AK33" s="731"/>
      <c r="AL33" s="732" t="str">
        <f t="shared" si="0"/>
        <v/>
      </c>
      <c r="AM33" s="733"/>
      <c r="AN33" s="734"/>
      <c r="AO33" s="735"/>
      <c r="AP33" s="736"/>
      <c r="AQ33" s="737"/>
      <c r="AR33" s="732" t="str">
        <f t="shared" si="1"/>
        <v/>
      </c>
      <c r="AS33" s="733"/>
      <c r="AT33" s="734"/>
      <c r="AU33" s="738"/>
      <c r="AV33" s="739"/>
      <c r="AW33" s="739"/>
      <c r="AX33" s="740"/>
      <c r="AY33" s="741" t="str">
        <f t="shared" si="2"/>
        <v/>
      </c>
      <c r="AZ33" s="742"/>
      <c r="BA33" s="742"/>
      <c r="BB33" s="742"/>
      <c r="BC33" s="743"/>
      <c r="BD33" s="221"/>
      <c r="BE33" s="221"/>
      <c r="BF33" s="204">
        <v>25</v>
      </c>
      <c r="BG33" s="199"/>
      <c r="BH33" s="149"/>
      <c r="BI33" s="1"/>
      <c r="BJ33" s="1"/>
      <c r="BK33" s="1"/>
      <c r="BL33" s="1"/>
      <c r="BM33" s="1"/>
      <c r="BN33" s="1"/>
      <c r="BO33" s="1"/>
      <c r="BP33" s="1"/>
      <c r="BQ33" s="1"/>
      <c r="BR33" s="1"/>
      <c r="BS33" s="1"/>
      <c r="BT33" s="1"/>
    </row>
    <row r="34" spans="1:72" s="380" customFormat="1" ht="28.5" customHeight="1" x14ac:dyDescent="0.2">
      <c r="A34" s="802"/>
      <c r="B34" s="803"/>
      <c r="C34" s="804"/>
      <c r="D34" s="724"/>
      <c r="E34" s="725"/>
      <c r="F34" s="725"/>
      <c r="G34" s="760"/>
      <c r="H34" s="761"/>
      <c r="I34" s="761"/>
      <c r="J34" s="761"/>
      <c r="K34" s="724"/>
      <c r="L34" s="726"/>
      <c r="M34" s="727"/>
      <c r="N34" s="727"/>
      <c r="O34" s="727"/>
      <c r="P34" s="727"/>
      <c r="Q34" s="727"/>
      <c r="R34" s="728"/>
      <c r="S34" s="726"/>
      <c r="T34" s="727"/>
      <c r="U34" s="727"/>
      <c r="V34" s="727"/>
      <c r="W34" s="727"/>
      <c r="X34" s="727"/>
      <c r="Y34" s="727"/>
      <c r="Z34" s="727"/>
      <c r="AA34" s="727"/>
      <c r="AB34" s="727"/>
      <c r="AC34" s="727"/>
      <c r="AD34" s="728"/>
      <c r="AE34" s="729"/>
      <c r="AF34" s="730"/>
      <c r="AG34" s="730"/>
      <c r="AH34" s="173" t="s">
        <v>536</v>
      </c>
      <c r="AI34" s="730"/>
      <c r="AJ34" s="730"/>
      <c r="AK34" s="731"/>
      <c r="AL34" s="732" t="str">
        <f t="shared" si="0"/>
        <v/>
      </c>
      <c r="AM34" s="733"/>
      <c r="AN34" s="734"/>
      <c r="AO34" s="735"/>
      <c r="AP34" s="736"/>
      <c r="AQ34" s="737"/>
      <c r="AR34" s="732" t="str">
        <f t="shared" si="1"/>
        <v/>
      </c>
      <c r="AS34" s="733"/>
      <c r="AT34" s="734"/>
      <c r="AU34" s="738"/>
      <c r="AV34" s="739"/>
      <c r="AW34" s="739"/>
      <c r="AX34" s="740"/>
      <c r="AY34" s="741" t="str">
        <f t="shared" si="2"/>
        <v/>
      </c>
      <c r="AZ34" s="742"/>
      <c r="BA34" s="742"/>
      <c r="BB34" s="742"/>
      <c r="BC34" s="743"/>
      <c r="BD34" s="221"/>
      <c r="BE34" s="221"/>
      <c r="BF34" s="204">
        <v>26</v>
      </c>
      <c r="BG34" s="199"/>
      <c r="BH34" s="149"/>
      <c r="BI34" s="1"/>
      <c r="BJ34" s="1"/>
      <c r="BK34" s="1"/>
      <c r="BL34" s="1"/>
      <c r="BM34" s="1"/>
      <c r="BN34" s="1"/>
      <c r="BO34" s="1"/>
      <c r="BP34" s="1"/>
      <c r="BQ34" s="1"/>
      <c r="BR34" s="1"/>
      <c r="BS34" s="1"/>
      <c r="BT34" s="1"/>
    </row>
    <row r="35" spans="1:72" s="380" customFormat="1" ht="28.5" customHeight="1" x14ac:dyDescent="0.2">
      <c r="A35" s="802"/>
      <c r="B35" s="803"/>
      <c r="C35" s="804"/>
      <c r="D35" s="724"/>
      <c r="E35" s="725"/>
      <c r="F35" s="725"/>
      <c r="G35" s="760"/>
      <c r="H35" s="761"/>
      <c r="I35" s="761"/>
      <c r="J35" s="761"/>
      <c r="K35" s="724"/>
      <c r="L35" s="726"/>
      <c r="M35" s="727"/>
      <c r="N35" s="727"/>
      <c r="O35" s="727"/>
      <c r="P35" s="727"/>
      <c r="Q35" s="727"/>
      <c r="R35" s="728"/>
      <c r="S35" s="726"/>
      <c r="T35" s="727"/>
      <c r="U35" s="727"/>
      <c r="V35" s="727"/>
      <c r="W35" s="727"/>
      <c r="X35" s="727"/>
      <c r="Y35" s="727"/>
      <c r="Z35" s="727"/>
      <c r="AA35" s="727"/>
      <c r="AB35" s="727"/>
      <c r="AC35" s="727"/>
      <c r="AD35" s="728"/>
      <c r="AE35" s="729"/>
      <c r="AF35" s="730"/>
      <c r="AG35" s="730"/>
      <c r="AH35" s="173" t="s">
        <v>536</v>
      </c>
      <c r="AI35" s="730"/>
      <c r="AJ35" s="730"/>
      <c r="AK35" s="731"/>
      <c r="AL35" s="732" t="str">
        <f t="shared" si="0"/>
        <v/>
      </c>
      <c r="AM35" s="733"/>
      <c r="AN35" s="734"/>
      <c r="AO35" s="735"/>
      <c r="AP35" s="736"/>
      <c r="AQ35" s="737"/>
      <c r="AR35" s="732" t="str">
        <f t="shared" si="1"/>
        <v/>
      </c>
      <c r="AS35" s="733"/>
      <c r="AT35" s="734"/>
      <c r="AU35" s="738"/>
      <c r="AV35" s="739"/>
      <c r="AW35" s="739"/>
      <c r="AX35" s="740"/>
      <c r="AY35" s="741" t="str">
        <f t="shared" si="2"/>
        <v/>
      </c>
      <c r="AZ35" s="742"/>
      <c r="BA35" s="742"/>
      <c r="BB35" s="742"/>
      <c r="BC35" s="743"/>
      <c r="BD35" s="221"/>
      <c r="BE35" s="221"/>
      <c r="BF35" s="204">
        <v>27</v>
      </c>
      <c r="BG35" s="199"/>
      <c r="BH35" s="149"/>
      <c r="BI35" s="1"/>
      <c r="BJ35" s="1"/>
      <c r="BK35" s="1"/>
      <c r="BL35" s="1"/>
      <c r="BM35" s="1"/>
      <c r="BN35" s="1"/>
      <c r="BO35" s="1"/>
      <c r="BP35" s="1"/>
      <c r="BQ35" s="1"/>
      <c r="BR35" s="1"/>
      <c r="BS35" s="1"/>
      <c r="BT35" s="1"/>
    </row>
    <row r="36" spans="1:72" s="380" customFormat="1" ht="28.5" customHeight="1" x14ac:dyDescent="0.2">
      <c r="A36" s="802"/>
      <c r="B36" s="803"/>
      <c r="C36" s="804"/>
      <c r="D36" s="724"/>
      <c r="E36" s="725"/>
      <c r="F36" s="725"/>
      <c r="G36" s="760"/>
      <c r="H36" s="761"/>
      <c r="I36" s="761"/>
      <c r="J36" s="761"/>
      <c r="K36" s="724"/>
      <c r="L36" s="726"/>
      <c r="M36" s="727"/>
      <c r="N36" s="727"/>
      <c r="O36" s="727"/>
      <c r="P36" s="727"/>
      <c r="Q36" s="727"/>
      <c r="R36" s="728"/>
      <c r="S36" s="726"/>
      <c r="T36" s="727"/>
      <c r="U36" s="727"/>
      <c r="V36" s="727"/>
      <c r="W36" s="727"/>
      <c r="X36" s="727"/>
      <c r="Y36" s="727"/>
      <c r="Z36" s="727"/>
      <c r="AA36" s="727"/>
      <c r="AB36" s="727"/>
      <c r="AC36" s="727"/>
      <c r="AD36" s="728"/>
      <c r="AE36" s="729"/>
      <c r="AF36" s="730"/>
      <c r="AG36" s="730"/>
      <c r="AH36" s="173" t="s">
        <v>536</v>
      </c>
      <c r="AI36" s="730"/>
      <c r="AJ36" s="730"/>
      <c r="AK36" s="731"/>
      <c r="AL36" s="732" t="str">
        <f t="shared" si="0"/>
        <v/>
      </c>
      <c r="AM36" s="733"/>
      <c r="AN36" s="734"/>
      <c r="AO36" s="735"/>
      <c r="AP36" s="736"/>
      <c r="AQ36" s="737"/>
      <c r="AR36" s="732" t="str">
        <f t="shared" si="1"/>
        <v/>
      </c>
      <c r="AS36" s="733"/>
      <c r="AT36" s="734"/>
      <c r="AU36" s="738"/>
      <c r="AV36" s="739"/>
      <c r="AW36" s="739"/>
      <c r="AX36" s="740"/>
      <c r="AY36" s="741" t="str">
        <f t="shared" si="2"/>
        <v/>
      </c>
      <c r="AZ36" s="742"/>
      <c r="BA36" s="742"/>
      <c r="BB36" s="742"/>
      <c r="BC36" s="743"/>
      <c r="BD36" s="221"/>
      <c r="BE36" s="221"/>
      <c r="BF36" s="204">
        <v>28</v>
      </c>
      <c r="BG36" s="199"/>
      <c r="BH36" s="149"/>
      <c r="BI36" s="1"/>
      <c r="BJ36" s="1"/>
      <c r="BK36" s="1"/>
      <c r="BL36" s="1"/>
      <c r="BM36" s="1"/>
      <c r="BN36" s="1"/>
      <c r="BO36" s="1"/>
      <c r="BP36" s="1"/>
      <c r="BQ36" s="1"/>
      <c r="BR36" s="1"/>
      <c r="BS36" s="1"/>
      <c r="BT36" s="1"/>
    </row>
    <row r="37" spans="1:72" s="380" customFormat="1" ht="28.5" customHeight="1" x14ac:dyDescent="0.2">
      <c r="A37" s="802"/>
      <c r="B37" s="803"/>
      <c r="C37" s="804"/>
      <c r="D37" s="724"/>
      <c r="E37" s="725"/>
      <c r="F37" s="725"/>
      <c r="G37" s="760"/>
      <c r="H37" s="761"/>
      <c r="I37" s="761"/>
      <c r="J37" s="761"/>
      <c r="K37" s="724"/>
      <c r="L37" s="726"/>
      <c r="M37" s="727"/>
      <c r="N37" s="727"/>
      <c r="O37" s="727"/>
      <c r="P37" s="727"/>
      <c r="Q37" s="727"/>
      <c r="R37" s="728"/>
      <c r="S37" s="726"/>
      <c r="T37" s="727"/>
      <c r="U37" s="727"/>
      <c r="V37" s="727"/>
      <c r="W37" s="727"/>
      <c r="X37" s="727"/>
      <c r="Y37" s="727"/>
      <c r="Z37" s="727"/>
      <c r="AA37" s="727"/>
      <c r="AB37" s="727"/>
      <c r="AC37" s="727"/>
      <c r="AD37" s="728"/>
      <c r="AE37" s="729"/>
      <c r="AF37" s="730"/>
      <c r="AG37" s="730"/>
      <c r="AH37" s="173" t="s">
        <v>536</v>
      </c>
      <c r="AI37" s="730"/>
      <c r="AJ37" s="730"/>
      <c r="AK37" s="731"/>
      <c r="AL37" s="732" t="str">
        <f t="shared" si="0"/>
        <v/>
      </c>
      <c r="AM37" s="733"/>
      <c r="AN37" s="734"/>
      <c r="AO37" s="735"/>
      <c r="AP37" s="736"/>
      <c r="AQ37" s="737"/>
      <c r="AR37" s="732" t="str">
        <f t="shared" si="1"/>
        <v/>
      </c>
      <c r="AS37" s="733"/>
      <c r="AT37" s="734"/>
      <c r="AU37" s="738"/>
      <c r="AV37" s="739"/>
      <c r="AW37" s="739"/>
      <c r="AX37" s="740"/>
      <c r="AY37" s="741" t="str">
        <f t="shared" si="2"/>
        <v/>
      </c>
      <c r="AZ37" s="742"/>
      <c r="BA37" s="742"/>
      <c r="BB37" s="742"/>
      <c r="BC37" s="743"/>
      <c r="BD37" s="221"/>
      <c r="BE37" s="221"/>
      <c r="BF37" s="204">
        <v>29</v>
      </c>
      <c r="BG37" s="199"/>
      <c r="BH37" s="149"/>
      <c r="BI37" s="1"/>
      <c r="BJ37" s="1"/>
      <c r="BK37" s="1"/>
      <c r="BL37" s="1"/>
      <c r="BM37" s="1"/>
      <c r="BN37" s="1"/>
      <c r="BO37" s="1"/>
      <c r="BP37" s="1"/>
      <c r="BQ37" s="1"/>
      <c r="BR37" s="1"/>
      <c r="BS37" s="1"/>
      <c r="BT37" s="1"/>
    </row>
    <row r="38" spans="1:72" s="380" customFormat="1" ht="28.5" customHeight="1" x14ac:dyDescent="0.2">
      <c r="A38" s="802"/>
      <c r="B38" s="803"/>
      <c r="C38" s="804"/>
      <c r="D38" s="724"/>
      <c r="E38" s="725"/>
      <c r="F38" s="725"/>
      <c r="G38" s="760"/>
      <c r="H38" s="761"/>
      <c r="I38" s="761"/>
      <c r="J38" s="761"/>
      <c r="K38" s="724"/>
      <c r="L38" s="726"/>
      <c r="M38" s="727"/>
      <c r="N38" s="727"/>
      <c r="O38" s="727"/>
      <c r="P38" s="727"/>
      <c r="Q38" s="727"/>
      <c r="R38" s="728"/>
      <c r="S38" s="726"/>
      <c r="T38" s="727"/>
      <c r="U38" s="727"/>
      <c r="V38" s="727"/>
      <c r="W38" s="727"/>
      <c r="X38" s="727"/>
      <c r="Y38" s="727"/>
      <c r="Z38" s="727"/>
      <c r="AA38" s="727"/>
      <c r="AB38" s="727"/>
      <c r="AC38" s="727"/>
      <c r="AD38" s="728"/>
      <c r="AE38" s="729"/>
      <c r="AF38" s="730"/>
      <c r="AG38" s="730"/>
      <c r="AH38" s="173" t="s">
        <v>536</v>
      </c>
      <c r="AI38" s="730"/>
      <c r="AJ38" s="730"/>
      <c r="AK38" s="731"/>
      <c r="AL38" s="732" t="str">
        <f t="shared" si="0"/>
        <v/>
      </c>
      <c r="AM38" s="733"/>
      <c r="AN38" s="734"/>
      <c r="AO38" s="735"/>
      <c r="AP38" s="736"/>
      <c r="AQ38" s="737"/>
      <c r="AR38" s="732" t="str">
        <f t="shared" si="1"/>
        <v/>
      </c>
      <c r="AS38" s="733"/>
      <c r="AT38" s="734"/>
      <c r="AU38" s="738"/>
      <c r="AV38" s="739"/>
      <c r="AW38" s="739"/>
      <c r="AX38" s="740"/>
      <c r="AY38" s="741" t="str">
        <f t="shared" si="2"/>
        <v/>
      </c>
      <c r="AZ38" s="742"/>
      <c r="BA38" s="742"/>
      <c r="BB38" s="742"/>
      <c r="BC38" s="743"/>
      <c r="BD38" s="221"/>
      <c r="BE38" s="221"/>
      <c r="BF38" s="204">
        <v>30</v>
      </c>
      <c r="BG38" s="199"/>
      <c r="BH38" s="149"/>
      <c r="BI38" s="1"/>
      <c r="BJ38" s="1"/>
      <c r="BK38" s="1"/>
      <c r="BL38" s="1"/>
      <c r="BM38" s="1"/>
      <c r="BN38" s="1"/>
      <c r="BO38" s="1"/>
      <c r="BP38" s="1"/>
      <c r="BQ38" s="1"/>
      <c r="BR38" s="1"/>
      <c r="BS38" s="1"/>
      <c r="BT38" s="1"/>
    </row>
    <row r="39" spans="1:72" s="380" customFormat="1" ht="28.5" customHeight="1" x14ac:dyDescent="0.2">
      <c r="A39" s="802"/>
      <c r="B39" s="803"/>
      <c r="C39" s="804"/>
      <c r="D39" s="724"/>
      <c r="E39" s="725"/>
      <c r="F39" s="725"/>
      <c r="G39" s="760"/>
      <c r="H39" s="761"/>
      <c r="I39" s="761"/>
      <c r="J39" s="761"/>
      <c r="K39" s="724"/>
      <c r="L39" s="726"/>
      <c r="M39" s="727"/>
      <c r="N39" s="727"/>
      <c r="O39" s="727"/>
      <c r="P39" s="727"/>
      <c r="Q39" s="727"/>
      <c r="R39" s="728"/>
      <c r="S39" s="726"/>
      <c r="T39" s="727"/>
      <c r="U39" s="727"/>
      <c r="V39" s="727"/>
      <c r="W39" s="727"/>
      <c r="X39" s="727"/>
      <c r="Y39" s="727"/>
      <c r="Z39" s="727"/>
      <c r="AA39" s="727"/>
      <c r="AB39" s="727"/>
      <c r="AC39" s="727"/>
      <c r="AD39" s="728"/>
      <c r="AE39" s="729"/>
      <c r="AF39" s="730"/>
      <c r="AG39" s="730"/>
      <c r="AH39" s="173" t="s">
        <v>536</v>
      </c>
      <c r="AI39" s="730"/>
      <c r="AJ39" s="730"/>
      <c r="AK39" s="731"/>
      <c r="AL39" s="732" t="str">
        <f t="shared" si="0"/>
        <v/>
      </c>
      <c r="AM39" s="733"/>
      <c r="AN39" s="734"/>
      <c r="AO39" s="735"/>
      <c r="AP39" s="736"/>
      <c r="AQ39" s="737"/>
      <c r="AR39" s="732" t="str">
        <f t="shared" si="1"/>
        <v/>
      </c>
      <c r="AS39" s="733"/>
      <c r="AT39" s="734"/>
      <c r="AU39" s="738"/>
      <c r="AV39" s="739"/>
      <c r="AW39" s="739"/>
      <c r="AX39" s="740"/>
      <c r="AY39" s="741" t="str">
        <f t="shared" si="2"/>
        <v/>
      </c>
      <c r="AZ39" s="742"/>
      <c r="BA39" s="742"/>
      <c r="BB39" s="742"/>
      <c r="BC39" s="743"/>
      <c r="BD39" s="221"/>
      <c r="BE39" s="221"/>
      <c r="BF39" s="204">
        <v>31</v>
      </c>
      <c r="BG39" s="199"/>
      <c r="BH39" s="149"/>
      <c r="BI39" s="1"/>
      <c r="BJ39" s="1"/>
      <c r="BK39" s="1"/>
      <c r="BL39" s="1"/>
      <c r="BM39" s="1"/>
      <c r="BN39" s="1"/>
      <c r="BO39" s="1"/>
      <c r="BP39" s="1"/>
      <c r="BQ39" s="1"/>
      <c r="BR39" s="1"/>
      <c r="BS39" s="1"/>
      <c r="BT39" s="1"/>
    </row>
    <row r="40" spans="1:72" s="380" customFormat="1" ht="28.5" customHeight="1" x14ac:dyDescent="0.2">
      <c r="A40" s="802"/>
      <c r="B40" s="803"/>
      <c r="C40" s="804"/>
      <c r="D40" s="724"/>
      <c r="E40" s="725"/>
      <c r="F40" s="725"/>
      <c r="G40" s="760"/>
      <c r="H40" s="761"/>
      <c r="I40" s="761"/>
      <c r="J40" s="761"/>
      <c r="K40" s="724"/>
      <c r="L40" s="726"/>
      <c r="M40" s="727"/>
      <c r="N40" s="727"/>
      <c r="O40" s="727"/>
      <c r="P40" s="727"/>
      <c r="Q40" s="727"/>
      <c r="R40" s="728"/>
      <c r="S40" s="726"/>
      <c r="T40" s="727"/>
      <c r="U40" s="727"/>
      <c r="V40" s="727"/>
      <c r="W40" s="727"/>
      <c r="X40" s="727"/>
      <c r="Y40" s="727"/>
      <c r="Z40" s="727"/>
      <c r="AA40" s="727"/>
      <c r="AB40" s="727"/>
      <c r="AC40" s="727"/>
      <c r="AD40" s="728"/>
      <c r="AE40" s="729"/>
      <c r="AF40" s="730"/>
      <c r="AG40" s="730"/>
      <c r="AH40" s="173" t="s">
        <v>536</v>
      </c>
      <c r="AI40" s="730"/>
      <c r="AJ40" s="730"/>
      <c r="AK40" s="731"/>
      <c r="AL40" s="732" t="str">
        <f t="shared" si="0"/>
        <v/>
      </c>
      <c r="AM40" s="733"/>
      <c r="AN40" s="734"/>
      <c r="AO40" s="735"/>
      <c r="AP40" s="736"/>
      <c r="AQ40" s="737"/>
      <c r="AR40" s="732" t="str">
        <f t="shared" si="1"/>
        <v/>
      </c>
      <c r="AS40" s="733"/>
      <c r="AT40" s="734"/>
      <c r="AU40" s="738"/>
      <c r="AV40" s="739"/>
      <c r="AW40" s="739"/>
      <c r="AX40" s="740"/>
      <c r="AY40" s="741" t="str">
        <f t="shared" si="2"/>
        <v/>
      </c>
      <c r="AZ40" s="742"/>
      <c r="BA40" s="742"/>
      <c r="BB40" s="742"/>
      <c r="BC40" s="743"/>
      <c r="BD40" s="221"/>
      <c r="BE40" s="221"/>
      <c r="BF40" s="204">
        <v>32</v>
      </c>
      <c r="BG40" s="199"/>
      <c r="BH40" s="149"/>
      <c r="BI40" s="1"/>
      <c r="BJ40" s="1"/>
      <c r="BK40" s="1"/>
      <c r="BL40" s="1"/>
      <c r="BM40" s="1"/>
      <c r="BN40" s="1"/>
      <c r="BO40" s="1"/>
      <c r="BP40" s="1"/>
      <c r="BQ40" s="1"/>
      <c r="BR40" s="1"/>
      <c r="BS40" s="1"/>
      <c r="BT40" s="1"/>
    </row>
    <row r="41" spans="1:72" s="380" customFormat="1" ht="28.5" customHeight="1" x14ac:dyDescent="0.2">
      <c r="A41" s="802"/>
      <c r="B41" s="803"/>
      <c r="C41" s="804"/>
      <c r="D41" s="724"/>
      <c r="E41" s="725"/>
      <c r="F41" s="725"/>
      <c r="G41" s="760"/>
      <c r="H41" s="761"/>
      <c r="I41" s="761"/>
      <c r="J41" s="761"/>
      <c r="K41" s="724"/>
      <c r="L41" s="726"/>
      <c r="M41" s="727"/>
      <c r="N41" s="727"/>
      <c r="O41" s="727"/>
      <c r="P41" s="727"/>
      <c r="Q41" s="727"/>
      <c r="R41" s="728"/>
      <c r="S41" s="726"/>
      <c r="T41" s="727"/>
      <c r="U41" s="727"/>
      <c r="V41" s="727"/>
      <c r="W41" s="727"/>
      <c r="X41" s="727"/>
      <c r="Y41" s="727"/>
      <c r="Z41" s="727"/>
      <c r="AA41" s="727"/>
      <c r="AB41" s="727"/>
      <c r="AC41" s="727"/>
      <c r="AD41" s="728"/>
      <c r="AE41" s="729"/>
      <c r="AF41" s="730"/>
      <c r="AG41" s="730"/>
      <c r="AH41" s="173" t="s">
        <v>536</v>
      </c>
      <c r="AI41" s="730"/>
      <c r="AJ41" s="730"/>
      <c r="AK41" s="731"/>
      <c r="AL41" s="732" t="str">
        <f t="shared" si="0"/>
        <v/>
      </c>
      <c r="AM41" s="733"/>
      <c r="AN41" s="734"/>
      <c r="AO41" s="735"/>
      <c r="AP41" s="736"/>
      <c r="AQ41" s="737"/>
      <c r="AR41" s="732" t="str">
        <f t="shared" si="1"/>
        <v/>
      </c>
      <c r="AS41" s="733"/>
      <c r="AT41" s="734"/>
      <c r="AU41" s="738"/>
      <c r="AV41" s="739"/>
      <c r="AW41" s="739"/>
      <c r="AX41" s="740"/>
      <c r="AY41" s="741" t="str">
        <f t="shared" si="2"/>
        <v/>
      </c>
      <c r="AZ41" s="742"/>
      <c r="BA41" s="742"/>
      <c r="BB41" s="742"/>
      <c r="BC41" s="743"/>
      <c r="BD41" s="221"/>
      <c r="BE41" s="221"/>
      <c r="BF41" s="204">
        <v>33</v>
      </c>
      <c r="BG41" s="199"/>
      <c r="BH41" s="149"/>
      <c r="BI41" s="1"/>
      <c r="BJ41" s="1"/>
      <c r="BK41" s="1"/>
      <c r="BL41" s="1"/>
      <c r="BM41" s="1"/>
      <c r="BN41" s="1"/>
      <c r="BO41" s="1"/>
      <c r="BP41" s="1"/>
      <c r="BQ41" s="1"/>
      <c r="BR41" s="1"/>
      <c r="BS41" s="1"/>
      <c r="BT41" s="1"/>
    </row>
    <row r="42" spans="1:72" s="380" customFormat="1" ht="28.5" customHeight="1" x14ac:dyDescent="0.2">
      <c r="A42" s="802"/>
      <c r="B42" s="803"/>
      <c r="C42" s="804"/>
      <c r="D42" s="724"/>
      <c r="E42" s="725"/>
      <c r="F42" s="725"/>
      <c r="G42" s="760"/>
      <c r="H42" s="761"/>
      <c r="I42" s="761"/>
      <c r="J42" s="761"/>
      <c r="K42" s="724"/>
      <c r="L42" s="726"/>
      <c r="M42" s="727"/>
      <c r="N42" s="727"/>
      <c r="O42" s="727"/>
      <c r="P42" s="727"/>
      <c r="Q42" s="727"/>
      <c r="R42" s="728"/>
      <c r="S42" s="726"/>
      <c r="T42" s="727"/>
      <c r="U42" s="727"/>
      <c r="V42" s="727"/>
      <c r="W42" s="727"/>
      <c r="X42" s="727"/>
      <c r="Y42" s="727"/>
      <c r="Z42" s="727"/>
      <c r="AA42" s="727"/>
      <c r="AB42" s="727"/>
      <c r="AC42" s="727"/>
      <c r="AD42" s="728"/>
      <c r="AE42" s="729"/>
      <c r="AF42" s="730"/>
      <c r="AG42" s="730"/>
      <c r="AH42" s="173" t="s">
        <v>536</v>
      </c>
      <c r="AI42" s="730"/>
      <c r="AJ42" s="730"/>
      <c r="AK42" s="731"/>
      <c r="AL42" s="732" t="str">
        <f t="shared" si="0"/>
        <v/>
      </c>
      <c r="AM42" s="733"/>
      <c r="AN42" s="734"/>
      <c r="AO42" s="735"/>
      <c r="AP42" s="736"/>
      <c r="AQ42" s="737"/>
      <c r="AR42" s="732" t="str">
        <f t="shared" si="1"/>
        <v/>
      </c>
      <c r="AS42" s="733"/>
      <c r="AT42" s="734"/>
      <c r="AU42" s="738"/>
      <c r="AV42" s="739"/>
      <c r="AW42" s="739"/>
      <c r="AX42" s="740"/>
      <c r="AY42" s="741" t="str">
        <f t="shared" ref="AY42:AY57" si="3">IF(AU42&lt;&gt;"",ROUNDDOWN(AO42*AU42,0),"")</f>
        <v/>
      </c>
      <c r="AZ42" s="742"/>
      <c r="BA42" s="742"/>
      <c r="BB42" s="742"/>
      <c r="BC42" s="743"/>
      <c r="BD42" s="221"/>
      <c r="BE42" s="221"/>
      <c r="BF42" s="204">
        <v>34</v>
      </c>
      <c r="BG42" s="199"/>
      <c r="BH42" s="149"/>
      <c r="BI42" s="1"/>
      <c r="BJ42" s="1"/>
      <c r="BK42" s="1"/>
      <c r="BL42" s="1"/>
      <c r="BM42" s="1"/>
      <c r="BN42" s="1"/>
      <c r="BO42" s="1"/>
      <c r="BP42" s="1"/>
      <c r="BQ42" s="1"/>
      <c r="BR42" s="1"/>
      <c r="BS42" s="1"/>
      <c r="BT42" s="1"/>
    </row>
    <row r="43" spans="1:72" s="380" customFormat="1" ht="28.5" customHeight="1" x14ac:dyDescent="0.2">
      <c r="A43" s="802"/>
      <c r="B43" s="803"/>
      <c r="C43" s="804"/>
      <c r="D43" s="724"/>
      <c r="E43" s="725"/>
      <c r="F43" s="725"/>
      <c r="G43" s="760"/>
      <c r="H43" s="761"/>
      <c r="I43" s="761"/>
      <c r="J43" s="761"/>
      <c r="K43" s="724"/>
      <c r="L43" s="726"/>
      <c r="M43" s="727"/>
      <c r="N43" s="727"/>
      <c r="O43" s="727"/>
      <c r="P43" s="727"/>
      <c r="Q43" s="727"/>
      <c r="R43" s="728"/>
      <c r="S43" s="726"/>
      <c r="T43" s="727"/>
      <c r="U43" s="727"/>
      <c r="V43" s="727"/>
      <c r="W43" s="727"/>
      <c r="X43" s="727"/>
      <c r="Y43" s="727"/>
      <c r="Z43" s="727"/>
      <c r="AA43" s="727"/>
      <c r="AB43" s="727"/>
      <c r="AC43" s="727"/>
      <c r="AD43" s="728"/>
      <c r="AE43" s="729"/>
      <c r="AF43" s="730"/>
      <c r="AG43" s="730"/>
      <c r="AH43" s="173" t="s">
        <v>536</v>
      </c>
      <c r="AI43" s="730"/>
      <c r="AJ43" s="730"/>
      <c r="AK43" s="731"/>
      <c r="AL43" s="732" t="str">
        <f t="shared" si="0"/>
        <v/>
      </c>
      <c r="AM43" s="733"/>
      <c r="AN43" s="734"/>
      <c r="AO43" s="735"/>
      <c r="AP43" s="736"/>
      <c r="AQ43" s="737"/>
      <c r="AR43" s="732" t="str">
        <f t="shared" si="1"/>
        <v/>
      </c>
      <c r="AS43" s="733"/>
      <c r="AT43" s="734"/>
      <c r="AU43" s="738"/>
      <c r="AV43" s="739"/>
      <c r="AW43" s="739"/>
      <c r="AX43" s="740"/>
      <c r="AY43" s="741" t="str">
        <f t="shared" si="3"/>
        <v/>
      </c>
      <c r="AZ43" s="742"/>
      <c r="BA43" s="742"/>
      <c r="BB43" s="742"/>
      <c r="BC43" s="743"/>
      <c r="BD43" s="221"/>
      <c r="BE43" s="221"/>
      <c r="BF43" s="204">
        <v>35</v>
      </c>
      <c r="BG43" s="199"/>
      <c r="BH43" s="149"/>
      <c r="BI43" s="1"/>
      <c r="BJ43" s="1"/>
      <c r="BK43" s="1"/>
      <c r="BL43" s="1"/>
      <c r="BM43" s="1"/>
      <c r="BN43" s="1"/>
      <c r="BO43" s="1"/>
      <c r="BP43" s="1"/>
      <c r="BQ43" s="1"/>
      <c r="BR43" s="1"/>
      <c r="BS43" s="1"/>
      <c r="BT43" s="1"/>
    </row>
    <row r="44" spans="1:72" s="380" customFormat="1" ht="28.5" customHeight="1" x14ac:dyDescent="0.2">
      <c r="A44" s="802"/>
      <c r="B44" s="803"/>
      <c r="C44" s="804"/>
      <c r="D44" s="724"/>
      <c r="E44" s="725"/>
      <c r="F44" s="725"/>
      <c r="G44" s="760"/>
      <c r="H44" s="761"/>
      <c r="I44" s="761"/>
      <c r="J44" s="761"/>
      <c r="K44" s="724"/>
      <c r="L44" s="726"/>
      <c r="M44" s="727"/>
      <c r="N44" s="727"/>
      <c r="O44" s="727"/>
      <c r="P44" s="727"/>
      <c r="Q44" s="727"/>
      <c r="R44" s="728"/>
      <c r="S44" s="726"/>
      <c r="T44" s="727"/>
      <c r="U44" s="727"/>
      <c r="V44" s="727"/>
      <c r="W44" s="727"/>
      <c r="X44" s="727"/>
      <c r="Y44" s="727"/>
      <c r="Z44" s="727"/>
      <c r="AA44" s="727"/>
      <c r="AB44" s="727"/>
      <c r="AC44" s="727"/>
      <c r="AD44" s="728"/>
      <c r="AE44" s="729"/>
      <c r="AF44" s="730"/>
      <c r="AG44" s="730"/>
      <c r="AH44" s="173" t="s">
        <v>536</v>
      </c>
      <c r="AI44" s="730"/>
      <c r="AJ44" s="730"/>
      <c r="AK44" s="731"/>
      <c r="AL44" s="732" t="str">
        <f t="shared" si="0"/>
        <v/>
      </c>
      <c r="AM44" s="733"/>
      <c r="AN44" s="734"/>
      <c r="AO44" s="735"/>
      <c r="AP44" s="736"/>
      <c r="AQ44" s="737"/>
      <c r="AR44" s="732" t="str">
        <f t="shared" si="1"/>
        <v/>
      </c>
      <c r="AS44" s="733"/>
      <c r="AT44" s="734"/>
      <c r="AU44" s="738"/>
      <c r="AV44" s="739"/>
      <c r="AW44" s="739"/>
      <c r="AX44" s="740"/>
      <c r="AY44" s="741" t="str">
        <f t="shared" si="3"/>
        <v/>
      </c>
      <c r="AZ44" s="742"/>
      <c r="BA44" s="742"/>
      <c r="BB44" s="742"/>
      <c r="BC44" s="743"/>
      <c r="BD44" s="221"/>
      <c r="BE44" s="221"/>
      <c r="BF44" s="204">
        <v>36</v>
      </c>
      <c r="BG44" s="199"/>
      <c r="BH44" s="149"/>
      <c r="BI44" s="1"/>
      <c r="BJ44" s="1"/>
      <c r="BK44" s="1"/>
      <c r="BL44" s="1"/>
      <c r="BM44" s="1"/>
      <c r="BN44" s="1"/>
      <c r="BO44" s="1"/>
      <c r="BP44" s="1"/>
      <c r="BQ44" s="1"/>
      <c r="BR44" s="1"/>
      <c r="BS44" s="1"/>
      <c r="BT44" s="1"/>
    </row>
    <row r="45" spans="1:72" s="380" customFormat="1" ht="28.5" customHeight="1" x14ac:dyDescent="0.2">
      <c r="A45" s="802"/>
      <c r="B45" s="803"/>
      <c r="C45" s="804"/>
      <c r="D45" s="724"/>
      <c r="E45" s="725"/>
      <c r="F45" s="725"/>
      <c r="G45" s="760"/>
      <c r="H45" s="761"/>
      <c r="I45" s="761"/>
      <c r="J45" s="761"/>
      <c r="K45" s="724"/>
      <c r="L45" s="726"/>
      <c r="M45" s="727"/>
      <c r="N45" s="727"/>
      <c r="O45" s="727"/>
      <c r="P45" s="727"/>
      <c r="Q45" s="727"/>
      <c r="R45" s="728"/>
      <c r="S45" s="726"/>
      <c r="T45" s="727"/>
      <c r="U45" s="727"/>
      <c r="V45" s="727"/>
      <c r="W45" s="727"/>
      <c r="X45" s="727"/>
      <c r="Y45" s="727"/>
      <c r="Z45" s="727"/>
      <c r="AA45" s="727"/>
      <c r="AB45" s="727"/>
      <c r="AC45" s="727"/>
      <c r="AD45" s="728"/>
      <c r="AE45" s="729"/>
      <c r="AF45" s="730"/>
      <c r="AG45" s="730"/>
      <c r="AH45" s="173" t="s">
        <v>536</v>
      </c>
      <c r="AI45" s="730"/>
      <c r="AJ45" s="730"/>
      <c r="AK45" s="731"/>
      <c r="AL45" s="732" t="str">
        <f t="shared" si="0"/>
        <v/>
      </c>
      <c r="AM45" s="733"/>
      <c r="AN45" s="734"/>
      <c r="AO45" s="735"/>
      <c r="AP45" s="736"/>
      <c r="AQ45" s="737"/>
      <c r="AR45" s="732" t="str">
        <f t="shared" si="1"/>
        <v/>
      </c>
      <c r="AS45" s="733"/>
      <c r="AT45" s="734"/>
      <c r="AU45" s="738"/>
      <c r="AV45" s="739"/>
      <c r="AW45" s="739"/>
      <c r="AX45" s="740"/>
      <c r="AY45" s="741" t="str">
        <f t="shared" si="3"/>
        <v/>
      </c>
      <c r="AZ45" s="742"/>
      <c r="BA45" s="742"/>
      <c r="BB45" s="742"/>
      <c r="BC45" s="743"/>
      <c r="BD45" s="221"/>
      <c r="BE45" s="221"/>
      <c r="BF45" s="204">
        <v>37</v>
      </c>
      <c r="BG45" s="199"/>
      <c r="BH45" s="149"/>
      <c r="BI45" s="1"/>
      <c r="BJ45" s="1"/>
      <c r="BK45" s="1"/>
      <c r="BL45" s="1"/>
      <c r="BM45" s="1"/>
      <c r="BN45" s="1"/>
      <c r="BO45" s="1"/>
      <c r="BP45" s="1"/>
      <c r="BQ45" s="1"/>
      <c r="BR45" s="1"/>
      <c r="BS45" s="1"/>
      <c r="BT45" s="1"/>
    </row>
    <row r="46" spans="1:72" s="380" customFormat="1" ht="28.5" customHeight="1" x14ac:dyDescent="0.2">
      <c r="A46" s="802"/>
      <c r="B46" s="803"/>
      <c r="C46" s="804"/>
      <c r="D46" s="724"/>
      <c r="E46" s="725"/>
      <c r="F46" s="725"/>
      <c r="G46" s="760"/>
      <c r="H46" s="761"/>
      <c r="I46" s="761"/>
      <c r="J46" s="761"/>
      <c r="K46" s="724"/>
      <c r="L46" s="726"/>
      <c r="M46" s="727"/>
      <c r="N46" s="727"/>
      <c r="O46" s="727"/>
      <c r="P46" s="727"/>
      <c r="Q46" s="727"/>
      <c r="R46" s="728"/>
      <c r="S46" s="726"/>
      <c r="T46" s="727"/>
      <c r="U46" s="727"/>
      <c r="V46" s="727"/>
      <c r="W46" s="727"/>
      <c r="X46" s="727"/>
      <c r="Y46" s="727"/>
      <c r="Z46" s="727"/>
      <c r="AA46" s="727"/>
      <c r="AB46" s="727"/>
      <c r="AC46" s="727"/>
      <c r="AD46" s="728"/>
      <c r="AE46" s="729"/>
      <c r="AF46" s="730"/>
      <c r="AG46" s="730"/>
      <c r="AH46" s="173" t="s">
        <v>536</v>
      </c>
      <c r="AI46" s="730"/>
      <c r="AJ46" s="730"/>
      <c r="AK46" s="731"/>
      <c r="AL46" s="732" t="str">
        <f t="shared" si="0"/>
        <v/>
      </c>
      <c r="AM46" s="733"/>
      <c r="AN46" s="734"/>
      <c r="AO46" s="735"/>
      <c r="AP46" s="736"/>
      <c r="AQ46" s="737"/>
      <c r="AR46" s="732" t="str">
        <f t="shared" si="1"/>
        <v/>
      </c>
      <c r="AS46" s="733"/>
      <c r="AT46" s="734"/>
      <c r="AU46" s="738"/>
      <c r="AV46" s="739"/>
      <c r="AW46" s="739"/>
      <c r="AX46" s="740"/>
      <c r="AY46" s="741" t="str">
        <f t="shared" si="3"/>
        <v/>
      </c>
      <c r="AZ46" s="742"/>
      <c r="BA46" s="742"/>
      <c r="BB46" s="742"/>
      <c r="BC46" s="743"/>
      <c r="BD46" s="221"/>
      <c r="BE46" s="221"/>
      <c r="BF46" s="204">
        <v>38</v>
      </c>
      <c r="BG46" s="199"/>
      <c r="BH46" s="149"/>
      <c r="BI46" s="1"/>
      <c r="BJ46" s="1"/>
      <c r="BK46" s="1"/>
      <c r="BL46" s="1"/>
      <c r="BM46" s="1"/>
      <c r="BN46" s="1"/>
      <c r="BO46" s="1"/>
      <c r="BP46" s="1"/>
      <c r="BQ46" s="1"/>
      <c r="BR46" s="1"/>
      <c r="BS46" s="1"/>
      <c r="BT46" s="1"/>
    </row>
    <row r="47" spans="1:72" s="380" customFormat="1" ht="28.5" customHeight="1" x14ac:dyDescent="0.2">
      <c r="A47" s="802"/>
      <c r="B47" s="803"/>
      <c r="C47" s="804"/>
      <c r="D47" s="724"/>
      <c r="E47" s="725"/>
      <c r="F47" s="725"/>
      <c r="G47" s="760"/>
      <c r="H47" s="761"/>
      <c r="I47" s="761"/>
      <c r="J47" s="761"/>
      <c r="K47" s="724"/>
      <c r="L47" s="726"/>
      <c r="M47" s="727"/>
      <c r="N47" s="727"/>
      <c r="O47" s="727"/>
      <c r="P47" s="727"/>
      <c r="Q47" s="727"/>
      <c r="R47" s="728"/>
      <c r="S47" s="726"/>
      <c r="T47" s="727"/>
      <c r="U47" s="727"/>
      <c r="V47" s="727"/>
      <c r="W47" s="727"/>
      <c r="X47" s="727"/>
      <c r="Y47" s="727"/>
      <c r="Z47" s="727"/>
      <c r="AA47" s="727"/>
      <c r="AB47" s="727"/>
      <c r="AC47" s="727"/>
      <c r="AD47" s="728"/>
      <c r="AE47" s="729"/>
      <c r="AF47" s="730"/>
      <c r="AG47" s="730"/>
      <c r="AH47" s="173" t="s">
        <v>536</v>
      </c>
      <c r="AI47" s="730"/>
      <c r="AJ47" s="730"/>
      <c r="AK47" s="731"/>
      <c r="AL47" s="732" t="str">
        <f t="shared" si="0"/>
        <v/>
      </c>
      <c r="AM47" s="733"/>
      <c r="AN47" s="734"/>
      <c r="AO47" s="735"/>
      <c r="AP47" s="736"/>
      <c r="AQ47" s="737"/>
      <c r="AR47" s="732" t="str">
        <f t="shared" si="1"/>
        <v/>
      </c>
      <c r="AS47" s="733"/>
      <c r="AT47" s="734"/>
      <c r="AU47" s="738"/>
      <c r="AV47" s="739"/>
      <c r="AW47" s="739"/>
      <c r="AX47" s="740"/>
      <c r="AY47" s="741" t="str">
        <f t="shared" si="3"/>
        <v/>
      </c>
      <c r="AZ47" s="742"/>
      <c r="BA47" s="742"/>
      <c r="BB47" s="742"/>
      <c r="BC47" s="743"/>
      <c r="BD47" s="221"/>
      <c r="BE47" s="221"/>
      <c r="BF47" s="204">
        <v>39</v>
      </c>
      <c r="BG47" s="199"/>
      <c r="BH47" s="149"/>
      <c r="BI47" s="1"/>
      <c r="BJ47" s="1"/>
      <c r="BK47" s="1"/>
      <c r="BL47" s="1"/>
      <c r="BM47" s="1"/>
      <c r="BN47" s="1"/>
      <c r="BO47" s="1"/>
      <c r="BP47" s="1"/>
      <c r="BQ47" s="1"/>
      <c r="BR47" s="1"/>
      <c r="BS47" s="1"/>
      <c r="BT47" s="1"/>
    </row>
    <row r="48" spans="1:72" s="380" customFormat="1" ht="28.5" customHeight="1" x14ac:dyDescent="0.2">
      <c r="A48" s="802"/>
      <c r="B48" s="803"/>
      <c r="C48" s="804"/>
      <c r="D48" s="724"/>
      <c r="E48" s="725"/>
      <c r="F48" s="725"/>
      <c r="G48" s="760"/>
      <c r="H48" s="761"/>
      <c r="I48" s="761"/>
      <c r="J48" s="761"/>
      <c r="K48" s="724"/>
      <c r="L48" s="726"/>
      <c r="M48" s="727"/>
      <c r="N48" s="727"/>
      <c r="O48" s="727"/>
      <c r="P48" s="727"/>
      <c r="Q48" s="727"/>
      <c r="R48" s="728"/>
      <c r="S48" s="726"/>
      <c r="T48" s="727"/>
      <c r="U48" s="727"/>
      <c r="V48" s="727"/>
      <c r="W48" s="727"/>
      <c r="X48" s="727"/>
      <c r="Y48" s="727"/>
      <c r="Z48" s="727"/>
      <c r="AA48" s="727"/>
      <c r="AB48" s="727"/>
      <c r="AC48" s="727"/>
      <c r="AD48" s="728"/>
      <c r="AE48" s="729"/>
      <c r="AF48" s="730"/>
      <c r="AG48" s="730"/>
      <c r="AH48" s="173" t="s">
        <v>536</v>
      </c>
      <c r="AI48" s="730"/>
      <c r="AJ48" s="730"/>
      <c r="AK48" s="731"/>
      <c r="AL48" s="732" t="str">
        <f t="shared" si="0"/>
        <v/>
      </c>
      <c r="AM48" s="733"/>
      <c r="AN48" s="734"/>
      <c r="AO48" s="735"/>
      <c r="AP48" s="736"/>
      <c r="AQ48" s="737"/>
      <c r="AR48" s="732" t="str">
        <f t="shared" si="1"/>
        <v/>
      </c>
      <c r="AS48" s="733"/>
      <c r="AT48" s="734"/>
      <c r="AU48" s="738"/>
      <c r="AV48" s="739"/>
      <c r="AW48" s="739"/>
      <c r="AX48" s="740"/>
      <c r="AY48" s="741" t="str">
        <f t="shared" si="3"/>
        <v/>
      </c>
      <c r="AZ48" s="742"/>
      <c r="BA48" s="742"/>
      <c r="BB48" s="742"/>
      <c r="BC48" s="743"/>
      <c r="BD48" s="221"/>
      <c r="BE48" s="221"/>
      <c r="BF48" s="204">
        <v>40</v>
      </c>
      <c r="BG48" s="199"/>
      <c r="BH48" s="149"/>
      <c r="BI48" s="1"/>
      <c r="BJ48" s="1"/>
      <c r="BK48" s="1"/>
      <c r="BL48" s="1"/>
      <c r="BM48" s="1"/>
      <c r="BN48" s="1"/>
      <c r="BO48" s="1"/>
      <c r="BP48" s="1"/>
      <c r="BQ48" s="1"/>
      <c r="BR48" s="1"/>
      <c r="BS48" s="1"/>
      <c r="BT48" s="1"/>
    </row>
    <row r="49" spans="1:72" s="380" customFormat="1" ht="28.5" customHeight="1" x14ac:dyDescent="0.2">
      <c r="A49" s="802"/>
      <c r="B49" s="803"/>
      <c r="C49" s="804"/>
      <c r="D49" s="724"/>
      <c r="E49" s="725"/>
      <c r="F49" s="725"/>
      <c r="G49" s="760"/>
      <c r="H49" s="761"/>
      <c r="I49" s="761"/>
      <c r="J49" s="761"/>
      <c r="K49" s="724"/>
      <c r="L49" s="726"/>
      <c r="M49" s="727"/>
      <c r="N49" s="727"/>
      <c r="O49" s="727"/>
      <c r="P49" s="727"/>
      <c r="Q49" s="727"/>
      <c r="R49" s="728"/>
      <c r="S49" s="726"/>
      <c r="T49" s="727"/>
      <c r="U49" s="727"/>
      <c r="V49" s="727"/>
      <c r="W49" s="727"/>
      <c r="X49" s="727"/>
      <c r="Y49" s="727"/>
      <c r="Z49" s="727"/>
      <c r="AA49" s="727"/>
      <c r="AB49" s="727"/>
      <c r="AC49" s="727"/>
      <c r="AD49" s="728"/>
      <c r="AE49" s="729"/>
      <c r="AF49" s="730"/>
      <c r="AG49" s="730"/>
      <c r="AH49" s="173" t="s">
        <v>536</v>
      </c>
      <c r="AI49" s="730"/>
      <c r="AJ49" s="730"/>
      <c r="AK49" s="731"/>
      <c r="AL49" s="732" t="str">
        <f t="shared" si="0"/>
        <v/>
      </c>
      <c r="AM49" s="733"/>
      <c r="AN49" s="734"/>
      <c r="AO49" s="735"/>
      <c r="AP49" s="736"/>
      <c r="AQ49" s="737"/>
      <c r="AR49" s="732" t="str">
        <f t="shared" si="1"/>
        <v/>
      </c>
      <c r="AS49" s="733"/>
      <c r="AT49" s="734"/>
      <c r="AU49" s="738"/>
      <c r="AV49" s="739"/>
      <c r="AW49" s="739"/>
      <c r="AX49" s="740"/>
      <c r="AY49" s="741" t="str">
        <f t="shared" si="3"/>
        <v/>
      </c>
      <c r="AZ49" s="742"/>
      <c r="BA49" s="742"/>
      <c r="BB49" s="742"/>
      <c r="BC49" s="743"/>
      <c r="BD49" s="221"/>
      <c r="BE49" s="221"/>
      <c r="BF49" s="204">
        <v>41</v>
      </c>
      <c r="BG49" s="199"/>
      <c r="BH49" s="149"/>
      <c r="BI49" s="1"/>
      <c r="BJ49" s="1"/>
      <c r="BK49" s="1"/>
      <c r="BL49" s="1"/>
      <c r="BM49" s="1"/>
      <c r="BN49" s="1"/>
      <c r="BO49" s="1"/>
      <c r="BP49" s="1"/>
      <c r="BQ49" s="1"/>
      <c r="BR49" s="1"/>
      <c r="BS49" s="1"/>
      <c r="BT49" s="1"/>
    </row>
    <row r="50" spans="1:72" s="380" customFormat="1" ht="28.5" customHeight="1" x14ac:dyDescent="0.2">
      <c r="A50" s="802"/>
      <c r="B50" s="803"/>
      <c r="C50" s="804"/>
      <c r="D50" s="724"/>
      <c r="E50" s="725"/>
      <c r="F50" s="725"/>
      <c r="G50" s="760"/>
      <c r="H50" s="761"/>
      <c r="I50" s="761"/>
      <c r="J50" s="761"/>
      <c r="K50" s="724"/>
      <c r="L50" s="726"/>
      <c r="M50" s="727"/>
      <c r="N50" s="727"/>
      <c r="O50" s="727"/>
      <c r="P50" s="727"/>
      <c r="Q50" s="727"/>
      <c r="R50" s="728"/>
      <c r="S50" s="726"/>
      <c r="T50" s="727"/>
      <c r="U50" s="727"/>
      <c r="V50" s="727"/>
      <c r="W50" s="727"/>
      <c r="X50" s="727"/>
      <c r="Y50" s="727"/>
      <c r="Z50" s="727"/>
      <c r="AA50" s="727"/>
      <c r="AB50" s="727"/>
      <c r="AC50" s="727"/>
      <c r="AD50" s="728"/>
      <c r="AE50" s="729"/>
      <c r="AF50" s="730"/>
      <c r="AG50" s="730"/>
      <c r="AH50" s="173" t="s">
        <v>536</v>
      </c>
      <c r="AI50" s="730"/>
      <c r="AJ50" s="730"/>
      <c r="AK50" s="731"/>
      <c r="AL50" s="732" t="str">
        <f t="shared" si="0"/>
        <v/>
      </c>
      <c r="AM50" s="733"/>
      <c r="AN50" s="734"/>
      <c r="AO50" s="735"/>
      <c r="AP50" s="736"/>
      <c r="AQ50" s="737"/>
      <c r="AR50" s="732" t="str">
        <f t="shared" si="1"/>
        <v/>
      </c>
      <c r="AS50" s="733"/>
      <c r="AT50" s="734"/>
      <c r="AU50" s="738"/>
      <c r="AV50" s="739"/>
      <c r="AW50" s="739"/>
      <c r="AX50" s="740"/>
      <c r="AY50" s="741" t="str">
        <f t="shared" si="3"/>
        <v/>
      </c>
      <c r="AZ50" s="742"/>
      <c r="BA50" s="742"/>
      <c r="BB50" s="742"/>
      <c r="BC50" s="743"/>
      <c r="BD50" s="221"/>
      <c r="BE50" s="221"/>
      <c r="BF50" s="204">
        <v>42</v>
      </c>
      <c r="BG50" s="199"/>
      <c r="BH50" s="149"/>
      <c r="BI50" s="1"/>
      <c r="BJ50" s="1"/>
      <c r="BK50" s="1"/>
      <c r="BL50" s="1"/>
      <c r="BM50" s="1"/>
      <c r="BN50" s="1"/>
      <c r="BO50" s="1"/>
      <c r="BP50" s="1"/>
      <c r="BQ50" s="1"/>
      <c r="BR50" s="1"/>
      <c r="BS50" s="1"/>
      <c r="BT50" s="1"/>
    </row>
    <row r="51" spans="1:72" s="380" customFormat="1" ht="28.5" customHeight="1" x14ac:dyDescent="0.2">
      <c r="A51" s="802"/>
      <c r="B51" s="803"/>
      <c r="C51" s="804"/>
      <c r="D51" s="724"/>
      <c r="E51" s="725"/>
      <c r="F51" s="725"/>
      <c r="G51" s="760"/>
      <c r="H51" s="761"/>
      <c r="I51" s="761"/>
      <c r="J51" s="761"/>
      <c r="K51" s="724"/>
      <c r="L51" s="726"/>
      <c r="M51" s="727"/>
      <c r="N51" s="727"/>
      <c r="O51" s="727"/>
      <c r="P51" s="727"/>
      <c r="Q51" s="727"/>
      <c r="R51" s="728"/>
      <c r="S51" s="726"/>
      <c r="T51" s="727"/>
      <c r="U51" s="727"/>
      <c r="V51" s="727"/>
      <c r="W51" s="727"/>
      <c r="X51" s="727"/>
      <c r="Y51" s="727"/>
      <c r="Z51" s="727"/>
      <c r="AA51" s="727"/>
      <c r="AB51" s="727"/>
      <c r="AC51" s="727"/>
      <c r="AD51" s="728"/>
      <c r="AE51" s="729"/>
      <c r="AF51" s="730"/>
      <c r="AG51" s="730"/>
      <c r="AH51" s="173" t="s">
        <v>536</v>
      </c>
      <c r="AI51" s="730"/>
      <c r="AJ51" s="730"/>
      <c r="AK51" s="731"/>
      <c r="AL51" s="732" t="str">
        <f t="shared" si="0"/>
        <v/>
      </c>
      <c r="AM51" s="733"/>
      <c r="AN51" s="734"/>
      <c r="AO51" s="735"/>
      <c r="AP51" s="736"/>
      <c r="AQ51" s="737"/>
      <c r="AR51" s="732" t="str">
        <f t="shared" si="1"/>
        <v/>
      </c>
      <c r="AS51" s="733"/>
      <c r="AT51" s="734"/>
      <c r="AU51" s="738"/>
      <c r="AV51" s="739"/>
      <c r="AW51" s="739"/>
      <c r="AX51" s="740"/>
      <c r="AY51" s="741" t="str">
        <f t="shared" si="3"/>
        <v/>
      </c>
      <c r="AZ51" s="742"/>
      <c r="BA51" s="742"/>
      <c r="BB51" s="742"/>
      <c r="BC51" s="743"/>
      <c r="BD51" s="221"/>
      <c r="BE51" s="221"/>
      <c r="BF51" s="204">
        <v>43</v>
      </c>
      <c r="BG51" s="199"/>
      <c r="BH51" s="149"/>
      <c r="BI51" s="1"/>
      <c r="BJ51" s="1"/>
      <c r="BK51" s="1"/>
      <c r="BL51" s="1"/>
      <c r="BM51" s="1"/>
      <c r="BN51" s="1"/>
      <c r="BO51" s="1"/>
      <c r="BP51" s="1"/>
      <c r="BQ51" s="1"/>
      <c r="BR51" s="1"/>
      <c r="BS51" s="1"/>
      <c r="BT51" s="1"/>
    </row>
    <row r="52" spans="1:72" s="380" customFormat="1" ht="28.5" customHeight="1" x14ac:dyDescent="0.2">
      <c r="A52" s="802"/>
      <c r="B52" s="803"/>
      <c r="C52" s="804"/>
      <c r="D52" s="724"/>
      <c r="E52" s="725"/>
      <c r="F52" s="725"/>
      <c r="G52" s="760"/>
      <c r="H52" s="761"/>
      <c r="I52" s="761"/>
      <c r="J52" s="761"/>
      <c r="K52" s="724"/>
      <c r="L52" s="726"/>
      <c r="M52" s="727"/>
      <c r="N52" s="727"/>
      <c r="O52" s="727"/>
      <c r="P52" s="727"/>
      <c r="Q52" s="727"/>
      <c r="R52" s="728"/>
      <c r="S52" s="726"/>
      <c r="T52" s="727"/>
      <c r="U52" s="727"/>
      <c r="V52" s="727"/>
      <c r="W52" s="727"/>
      <c r="X52" s="727"/>
      <c r="Y52" s="727"/>
      <c r="Z52" s="727"/>
      <c r="AA52" s="727"/>
      <c r="AB52" s="727"/>
      <c r="AC52" s="727"/>
      <c r="AD52" s="728"/>
      <c r="AE52" s="729"/>
      <c r="AF52" s="730"/>
      <c r="AG52" s="730"/>
      <c r="AH52" s="173" t="s">
        <v>536</v>
      </c>
      <c r="AI52" s="730"/>
      <c r="AJ52" s="730"/>
      <c r="AK52" s="731"/>
      <c r="AL52" s="732" t="str">
        <f t="shared" si="0"/>
        <v/>
      </c>
      <c r="AM52" s="733"/>
      <c r="AN52" s="734"/>
      <c r="AO52" s="735"/>
      <c r="AP52" s="736"/>
      <c r="AQ52" s="737"/>
      <c r="AR52" s="732" t="str">
        <f t="shared" si="1"/>
        <v/>
      </c>
      <c r="AS52" s="733"/>
      <c r="AT52" s="734"/>
      <c r="AU52" s="738"/>
      <c r="AV52" s="739"/>
      <c r="AW52" s="739"/>
      <c r="AX52" s="740"/>
      <c r="AY52" s="741" t="str">
        <f t="shared" si="3"/>
        <v/>
      </c>
      <c r="AZ52" s="742"/>
      <c r="BA52" s="742"/>
      <c r="BB52" s="742"/>
      <c r="BC52" s="743"/>
      <c r="BD52" s="221"/>
      <c r="BE52" s="221"/>
      <c r="BF52" s="204">
        <v>44</v>
      </c>
      <c r="BG52" s="199"/>
      <c r="BH52" s="149"/>
      <c r="BI52" s="1"/>
      <c r="BJ52" s="1"/>
      <c r="BK52" s="1"/>
      <c r="BL52" s="1"/>
      <c r="BM52" s="1"/>
      <c r="BN52" s="1"/>
      <c r="BO52" s="1"/>
      <c r="BP52" s="1"/>
      <c r="BQ52" s="1"/>
      <c r="BR52" s="1"/>
      <c r="BS52" s="1"/>
      <c r="BT52" s="1"/>
    </row>
    <row r="53" spans="1:72" s="380" customFormat="1" ht="28.5" customHeight="1" x14ac:dyDescent="0.2">
      <c r="A53" s="802"/>
      <c r="B53" s="803"/>
      <c r="C53" s="804"/>
      <c r="D53" s="724"/>
      <c r="E53" s="725"/>
      <c r="F53" s="725"/>
      <c r="G53" s="760"/>
      <c r="H53" s="761"/>
      <c r="I53" s="761"/>
      <c r="J53" s="761"/>
      <c r="K53" s="724"/>
      <c r="L53" s="726"/>
      <c r="M53" s="727"/>
      <c r="N53" s="727"/>
      <c r="O53" s="727"/>
      <c r="P53" s="727"/>
      <c r="Q53" s="727"/>
      <c r="R53" s="728"/>
      <c r="S53" s="726"/>
      <c r="T53" s="727"/>
      <c r="U53" s="727"/>
      <c r="V53" s="727"/>
      <c r="W53" s="727"/>
      <c r="X53" s="727"/>
      <c r="Y53" s="727"/>
      <c r="Z53" s="727"/>
      <c r="AA53" s="727"/>
      <c r="AB53" s="727"/>
      <c r="AC53" s="727"/>
      <c r="AD53" s="728"/>
      <c r="AE53" s="729"/>
      <c r="AF53" s="730"/>
      <c r="AG53" s="730"/>
      <c r="AH53" s="173" t="s">
        <v>536</v>
      </c>
      <c r="AI53" s="730"/>
      <c r="AJ53" s="730"/>
      <c r="AK53" s="731"/>
      <c r="AL53" s="732" t="str">
        <f t="shared" si="0"/>
        <v/>
      </c>
      <c r="AM53" s="733"/>
      <c r="AN53" s="734"/>
      <c r="AO53" s="735"/>
      <c r="AP53" s="736"/>
      <c r="AQ53" s="737"/>
      <c r="AR53" s="732" t="str">
        <f t="shared" si="1"/>
        <v/>
      </c>
      <c r="AS53" s="733"/>
      <c r="AT53" s="734"/>
      <c r="AU53" s="738"/>
      <c r="AV53" s="739"/>
      <c r="AW53" s="739"/>
      <c r="AX53" s="740"/>
      <c r="AY53" s="741" t="str">
        <f t="shared" si="3"/>
        <v/>
      </c>
      <c r="AZ53" s="742"/>
      <c r="BA53" s="742"/>
      <c r="BB53" s="742"/>
      <c r="BC53" s="743"/>
      <c r="BD53" s="221"/>
      <c r="BE53" s="221"/>
      <c r="BF53" s="204">
        <v>45</v>
      </c>
      <c r="BG53" s="199"/>
      <c r="BH53" s="149"/>
      <c r="BI53" s="1"/>
      <c r="BJ53" s="1"/>
      <c r="BK53" s="1"/>
      <c r="BL53" s="1"/>
      <c r="BM53" s="1"/>
      <c r="BN53" s="1"/>
      <c r="BO53" s="1"/>
      <c r="BP53" s="1"/>
      <c r="BQ53" s="1"/>
      <c r="BR53" s="1"/>
      <c r="BS53" s="1"/>
      <c r="BT53" s="1"/>
    </row>
    <row r="54" spans="1:72" s="380" customFormat="1" ht="28.5" customHeight="1" x14ac:dyDescent="0.2">
      <c r="A54" s="802"/>
      <c r="B54" s="803"/>
      <c r="C54" s="804"/>
      <c r="D54" s="724"/>
      <c r="E54" s="725"/>
      <c r="F54" s="725"/>
      <c r="G54" s="760"/>
      <c r="H54" s="761"/>
      <c r="I54" s="761"/>
      <c r="J54" s="761"/>
      <c r="K54" s="724"/>
      <c r="L54" s="726"/>
      <c r="M54" s="727"/>
      <c r="N54" s="727"/>
      <c r="O54" s="727"/>
      <c r="P54" s="727"/>
      <c r="Q54" s="727"/>
      <c r="R54" s="728"/>
      <c r="S54" s="726"/>
      <c r="T54" s="727"/>
      <c r="U54" s="727"/>
      <c r="V54" s="727"/>
      <c r="W54" s="727"/>
      <c r="X54" s="727"/>
      <c r="Y54" s="727"/>
      <c r="Z54" s="727"/>
      <c r="AA54" s="727"/>
      <c r="AB54" s="727"/>
      <c r="AC54" s="727"/>
      <c r="AD54" s="728"/>
      <c r="AE54" s="729"/>
      <c r="AF54" s="730"/>
      <c r="AG54" s="730"/>
      <c r="AH54" s="173" t="s">
        <v>536</v>
      </c>
      <c r="AI54" s="730"/>
      <c r="AJ54" s="730"/>
      <c r="AK54" s="731"/>
      <c r="AL54" s="732" t="str">
        <f t="shared" si="0"/>
        <v/>
      </c>
      <c r="AM54" s="733"/>
      <c r="AN54" s="734"/>
      <c r="AO54" s="735"/>
      <c r="AP54" s="736"/>
      <c r="AQ54" s="737"/>
      <c r="AR54" s="732" t="str">
        <f t="shared" si="1"/>
        <v/>
      </c>
      <c r="AS54" s="733"/>
      <c r="AT54" s="734"/>
      <c r="AU54" s="738"/>
      <c r="AV54" s="739"/>
      <c r="AW54" s="739"/>
      <c r="AX54" s="740"/>
      <c r="AY54" s="741" t="str">
        <f t="shared" si="3"/>
        <v/>
      </c>
      <c r="AZ54" s="742"/>
      <c r="BA54" s="742"/>
      <c r="BB54" s="742"/>
      <c r="BC54" s="743"/>
      <c r="BD54" s="221"/>
      <c r="BE54" s="221"/>
      <c r="BF54" s="204">
        <v>46</v>
      </c>
      <c r="BG54" s="199"/>
      <c r="BH54" s="149"/>
      <c r="BI54" s="1"/>
      <c r="BJ54" s="1"/>
      <c r="BK54" s="1"/>
      <c r="BL54" s="1"/>
      <c r="BM54" s="1"/>
      <c r="BN54" s="1"/>
      <c r="BO54" s="1"/>
      <c r="BP54" s="1"/>
      <c r="BQ54" s="1"/>
      <c r="BR54" s="1"/>
      <c r="BS54" s="1"/>
      <c r="BT54" s="1"/>
    </row>
    <row r="55" spans="1:72" s="380" customFormat="1" ht="28.5" customHeight="1" x14ac:dyDescent="0.2">
      <c r="A55" s="802"/>
      <c r="B55" s="803"/>
      <c r="C55" s="804"/>
      <c r="D55" s="724"/>
      <c r="E55" s="725"/>
      <c r="F55" s="725"/>
      <c r="G55" s="760"/>
      <c r="H55" s="761"/>
      <c r="I55" s="761"/>
      <c r="J55" s="761"/>
      <c r="K55" s="724"/>
      <c r="L55" s="726"/>
      <c r="M55" s="727"/>
      <c r="N55" s="727"/>
      <c r="O55" s="727"/>
      <c r="P55" s="727"/>
      <c r="Q55" s="727"/>
      <c r="R55" s="728"/>
      <c r="S55" s="726"/>
      <c r="T55" s="727"/>
      <c r="U55" s="727"/>
      <c r="V55" s="727"/>
      <c r="W55" s="727"/>
      <c r="X55" s="727"/>
      <c r="Y55" s="727"/>
      <c r="Z55" s="727"/>
      <c r="AA55" s="727"/>
      <c r="AB55" s="727"/>
      <c r="AC55" s="727"/>
      <c r="AD55" s="728"/>
      <c r="AE55" s="729"/>
      <c r="AF55" s="730"/>
      <c r="AG55" s="730"/>
      <c r="AH55" s="173" t="s">
        <v>536</v>
      </c>
      <c r="AI55" s="730"/>
      <c r="AJ55" s="730"/>
      <c r="AK55" s="731"/>
      <c r="AL55" s="732" t="str">
        <f t="shared" si="0"/>
        <v/>
      </c>
      <c r="AM55" s="733"/>
      <c r="AN55" s="734"/>
      <c r="AO55" s="735"/>
      <c r="AP55" s="736"/>
      <c r="AQ55" s="737"/>
      <c r="AR55" s="732" t="str">
        <f t="shared" si="1"/>
        <v/>
      </c>
      <c r="AS55" s="733"/>
      <c r="AT55" s="734"/>
      <c r="AU55" s="738"/>
      <c r="AV55" s="739"/>
      <c r="AW55" s="739"/>
      <c r="AX55" s="740"/>
      <c r="AY55" s="741" t="str">
        <f t="shared" si="3"/>
        <v/>
      </c>
      <c r="AZ55" s="742"/>
      <c r="BA55" s="742"/>
      <c r="BB55" s="742"/>
      <c r="BC55" s="743"/>
      <c r="BD55" s="221"/>
      <c r="BE55" s="221"/>
      <c r="BF55" s="204">
        <v>47</v>
      </c>
      <c r="BG55" s="199"/>
      <c r="BH55" s="149"/>
      <c r="BI55" s="1"/>
      <c r="BJ55" s="1"/>
      <c r="BK55" s="1"/>
      <c r="BL55" s="1"/>
      <c r="BM55" s="1"/>
      <c r="BN55" s="1"/>
      <c r="BO55" s="1"/>
      <c r="BP55" s="1"/>
      <c r="BQ55" s="1"/>
      <c r="BR55" s="1"/>
      <c r="BS55" s="1"/>
      <c r="BT55" s="1"/>
    </row>
    <row r="56" spans="1:72" s="380" customFormat="1" ht="28.5" customHeight="1" x14ac:dyDescent="0.2">
      <c r="A56" s="802"/>
      <c r="B56" s="803"/>
      <c r="C56" s="804"/>
      <c r="D56" s="724"/>
      <c r="E56" s="725"/>
      <c r="F56" s="725"/>
      <c r="G56" s="760"/>
      <c r="H56" s="761"/>
      <c r="I56" s="761"/>
      <c r="J56" s="761"/>
      <c r="K56" s="724"/>
      <c r="L56" s="726"/>
      <c r="M56" s="727"/>
      <c r="N56" s="727"/>
      <c r="O56" s="727"/>
      <c r="P56" s="727"/>
      <c r="Q56" s="727"/>
      <c r="R56" s="728"/>
      <c r="S56" s="726"/>
      <c r="T56" s="727"/>
      <c r="U56" s="727"/>
      <c r="V56" s="727"/>
      <c r="W56" s="727"/>
      <c r="X56" s="727"/>
      <c r="Y56" s="727"/>
      <c r="Z56" s="727"/>
      <c r="AA56" s="727"/>
      <c r="AB56" s="727"/>
      <c r="AC56" s="727"/>
      <c r="AD56" s="728"/>
      <c r="AE56" s="729"/>
      <c r="AF56" s="730"/>
      <c r="AG56" s="730"/>
      <c r="AH56" s="173" t="s">
        <v>536</v>
      </c>
      <c r="AI56" s="730"/>
      <c r="AJ56" s="730"/>
      <c r="AK56" s="731"/>
      <c r="AL56" s="732" t="str">
        <f t="shared" si="0"/>
        <v/>
      </c>
      <c r="AM56" s="733"/>
      <c r="AN56" s="734"/>
      <c r="AO56" s="735"/>
      <c r="AP56" s="736"/>
      <c r="AQ56" s="737"/>
      <c r="AR56" s="732" t="str">
        <f t="shared" si="1"/>
        <v/>
      </c>
      <c r="AS56" s="733"/>
      <c r="AT56" s="734"/>
      <c r="AU56" s="738"/>
      <c r="AV56" s="739"/>
      <c r="AW56" s="739"/>
      <c r="AX56" s="740"/>
      <c r="AY56" s="741" t="str">
        <f t="shared" si="3"/>
        <v/>
      </c>
      <c r="AZ56" s="742"/>
      <c r="BA56" s="742"/>
      <c r="BB56" s="742"/>
      <c r="BC56" s="743"/>
      <c r="BD56" s="221"/>
      <c r="BE56" s="221"/>
      <c r="BF56" s="204">
        <v>48</v>
      </c>
      <c r="BG56" s="199"/>
      <c r="BH56" s="149"/>
      <c r="BI56" s="1"/>
      <c r="BJ56" s="1"/>
      <c r="BK56" s="1"/>
      <c r="BL56" s="1"/>
      <c r="BM56" s="1"/>
      <c r="BN56" s="1"/>
      <c r="BO56" s="1"/>
      <c r="BP56" s="1"/>
      <c r="BQ56" s="1"/>
      <c r="BR56" s="1"/>
      <c r="BS56" s="1"/>
      <c r="BT56" s="1"/>
    </row>
    <row r="57" spans="1:72" s="380" customFormat="1" ht="28.5" customHeight="1" x14ac:dyDescent="0.2">
      <c r="A57" s="802"/>
      <c r="B57" s="803"/>
      <c r="C57" s="804"/>
      <c r="D57" s="724"/>
      <c r="E57" s="725"/>
      <c r="F57" s="725"/>
      <c r="G57" s="760"/>
      <c r="H57" s="761"/>
      <c r="I57" s="761"/>
      <c r="J57" s="761"/>
      <c r="K57" s="724"/>
      <c r="L57" s="726"/>
      <c r="M57" s="727"/>
      <c r="N57" s="727"/>
      <c r="O57" s="727"/>
      <c r="P57" s="727"/>
      <c r="Q57" s="727"/>
      <c r="R57" s="728"/>
      <c r="S57" s="726"/>
      <c r="T57" s="727"/>
      <c r="U57" s="727"/>
      <c r="V57" s="727"/>
      <c r="W57" s="727"/>
      <c r="X57" s="727"/>
      <c r="Y57" s="727"/>
      <c r="Z57" s="727"/>
      <c r="AA57" s="727"/>
      <c r="AB57" s="727"/>
      <c r="AC57" s="727"/>
      <c r="AD57" s="728"/>
      <c r="AE57" s="729"/>
      <c r="AF57" s="730"/>
      <c r="AG57" s="730"/>
      <c r="AH57" s="173" t="s">
        <v>536</v>
      </c>
      <c r="AI57" s="730"/>
      <c r="AJ57" s="730"/>
      <c r="AK57" s="731"/>
      <c r="AL57" s="732" t="str">
        <f t="shared" si="0"/>
        <v/>
      </c>
      <c r="AM57" s="733"/>
      <c r="AN57" s="734"/>
      <c r="AO57" s="735"/>
      <c r="AP57" s="736"/>
      <c r="AQ57" s="737"/>
      <c r="AR57" s="732" t="str">
        <f t="shared" si="1"/>
        <v/>
      </c>
      <c r="AS57" s="733"/>
      <c r="AT57" s="734"/>
      <c r="AU57" s="738"/>
      <c r="AV57" s="739"/>
      <c r="AW57" s="739"/>
      <c r="AX57" s="740"/>
      <c r="AY57" s="741" t="str">
        <f t="shared" si="3"/>
        <v/>
      </c>
      <c r="AZ57" s="742"/>
      <c r="BA57" s="742"/>
      <c r="BB57" s="742"/>
      <c r="BC57" s="743"/>
      <c r="BD57" s="221"/>
      <c r="BE57" s="221"/>
      <c r="BF57" s="204">
        <v>49</v>
      </c>
      <c r="BG57" s="199"/>
      <c r="BH57" s="149"/>
      <c r="BI57" s="691" t="s">
        <v>1181</v>
      </c>
      <c r="BJ57" s="692"/>
      <c r="BK57" s="693"/>
      <c r="BL57" s="1"/>
      <c r="BM57" s="1"/>
      <c r="BN57" s="1"/>
      <c r="BO57" s="1"/>
      <c r="BP57" s="1"/>
      <c r="BQ57" s="1"/>
      <c r="BR57" s="1"/>
      <c r="BS57" s="1"/>
      <c r="BT57" s="1"/>
    </row>
    <row r="58" spans="1:72" s="380" customFormat="1" ht="28.5" customHeight="1" x14ac:dyDescent="0.2">
      <c r="A58" s="802"/>
      <c r="B58" s="803"/>
      <c r="C58" s="804"/>
      <c r="D58" s="767"/>
      <c r="E58" s="808"/>
      <c r="F58" s="808"/>
      <c r="G58" s="765"/>
      <c r="H58" s="766"/>
      <c r="I58" s="766"/>
      <c r="J58" s="766"/>
      <c r="K58" s="767"/>
      <c r="L58" s="809"/>
      <c r="M58" s="810"/>
      <c r="N58" s="810"/>
      <c r="O58" s="810"/>
      <c r="P58" s="810"/>
      <c r="Q58" s="810"/>
      <c r="R58" s="811"/>
      <c r="S58" s="809"/>
      <c r="T58" s="810"/>
      <c r="U58" s="810"/>
      <c r="V58" s="810"/>
      <c r="W58" s="810"/>
      <c r="X58" s="810"/>
      <c r="Y58" s="810"/>
      <c r="Z58" s="810"/>
      <c r="AA58" s="810"/>
      <c r="AB58" s="810"/>
      <c r="AC58" s="810"/>
      <c r="AD58" s="811"/>
      <c r="AE58" s="812"/>
      <c r="AF58" s="813"/>
      <c r="AG58" s="813"/>
      <c r="AH58" s="174" t="s">
        <v>536</v>
      </c>
      <c r="AI58" s="813"/>
      <c r="AJ58" s="813"/>
      <c r="AK58" s="814"/>
      <c r="AL58" s="815" t="str">
        <f t="shared" si="0"/>
        <v/>
      </c>
      <c r="AM58" s="816"/>
      <c r="AN58" s="817"/>
      <c r="AO58" s="818"/>
      <c r="AP58" s="819"/>
      <c r="AQ58" s="820"/>
      <c r="AR58" s="815" t="str">
        <f t="shared" si="1"/>
        <v/>
      </c>
      <c r="AS58" s="816"/>
      <c r="AT58" s="817"/>
      <c r="AU58" s="762"/>
      <c r="AV58" s="763"/>
      <c r="AW58" s="763"/>
      <c r="AX58" s="764"/>
      <c r="AY58" s="741" t="str">
        <f>IF(AU58&lt;&gt;"",ROUNDDOWN(AO58*AU58,0),"")</f>
        <v/>
      </c>
      <c r="AZ58" s="742"/>
      <c r="BA58" s="742"/>
      <c r="BB58" s="742"/>
      <c r="BC58" s="743"/>
      <c r="BD58" s="221"/>
      <c r="BE58" s="221"/>
      <c r="BF58" s="204">
        <v>50</v>
      </c>
      <c r="BG58" s="199"/>
      <c r="BH58" s="304"/>
      <c r="BI58" s="171" t="s">
        <v>123</v>
      </c>
      <c r="BJ58" s="171" t="s">
        <v>538</v>
      </c>
      <c r="BK58" s="171" t="s">
        <v>539</v>
      </c>
      <c r="BL58" s="1"/>
      <c r="BM58" s="1"/>
      <c r="BN58" s="1"/>
      <c r="BO58" s="1"/>
      <c r="BP58" s="1"/>
      <c r="BQ58" s="1"/>
      <c r="BR58" s="1"/>
      <c r="BS58" s="1"/>
      <c r="BT58" s="1"/>
    </row>
    <row r="59" spans="1:72" ht="33" customHeight="1" x14ac:dyDescent="0.2">
      <c r="A59" s="805"/>
      <c r="B59" s="806"/>
      <c r="C59" s="807"/>
      <c r="D59" s="768" t="s">
        <v>141</v>
      </c>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68"/>
      <c r="AL59" s="768"/>
      <c r="AM59" s="768"/>
      <c r="AN59" s="769"/>
      <c r="AO59" s="770">
        <f>SUM(AO9:AQ58)</f>
        <v>0</v>
      </c>
      <c r="AP59" s="771"/>
      <c r="AQ59" s="772"/>
      <c r="AR59" s="773">
        <f>SUM(AR9:AT58)</f>
        <v>0</v>
      </c>
      <c r="AS59" s="774"/>
      <c r="AT59" s="775"/>
      <c r="AU59" s="776"/>
      <c r="AV59" s="776"/>
      <c r="AW59" s="776"/>
      <c r="AX59" s="777"/>
      <c r="AY59" s="778">
        <f>ROUNDDOWN(SUM(AY9:BC58),0)</f>
        <v>0</v>
      </c>
      <c r="AZ59" s="779"/>
      <c r="BA59" s="779"/>
      <c r="BB59" s="779"/>
      <c r="BC59" s="780"/>
      <c r="BD59" s="271"/>
      <c r="BE59" s="272"/>
      <c r="BF59" s="204">
        <v>51</v>
      </c>
      <c r="BG59" s="199"/>
      <c r="BH59" s="304"/>
      <c r="BI59" s="305" t="s">
        <v>1179</v>
      </c>
      <c r="BJ59" s="168">
        <f ca="1">SUMIF($G$9:$K$58,$BI$59,$AO$9:$AQ$58)</f>
        <v>0</v>
      </c>
      <c r="BK59" s="170" t="str">
        <f ca="1">IFERROR(($AY$60-$BK$60),"")</f>
        <v/>
      </c>
    </row>
    <row r="60" spans="1:72" ht="35.25" customHeight="1" thickBot="1" x14ac:dyDescent="0.25">
      <c r="A60" s="787" t="s">
        <v>83</v>
      </c>
      <c r="B60" s="788"/>
      <c r="C60" s="789"/>
      <c r="D60" s="790" t="s">
        <v>142</v>
      </c>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0"/>
      <c r="AE60" s="790"/>
      <c r="AF60" s="790"/>
      <c r="AG60" s="790"/>
      <c r="AH60" s="790"/>
      <c r="AI60" s="790"/>
      <c r="AJ60" s="790"/>
      <c r="AK60" s="790"/>
      <c r="AL60" s="790"/>
      <c r="AM60" s="790"/>
      <c r="AN60" s="790"/>
      <c r="AO60" s="790"/>
      <c r="AP60" s="790"/>
      <c r="AQ60" s="790"/>
      <c r="AR60" s="790"/>
      <c r="AS60" s="790"/>
      <c r="AT60" s="790"/>
      <c r="AU60" s="790"/>
      <c r="AV60" s="790"/>
      <c r="AW60" s="790"/>
      <c r="AX60" s="791"/>
      <c r="AY60" s="792"/>
      <c r="AZ60" s="793"/>
      <c r="BA60" s="793"/>
      <c r="BB60" s="793"/>
      <c r="BC60" s="794"/>
      <c r="BD60" s="220"/>
      <c r="BE60" s="220"/>
      <c r="BF60" s="204">
        <v>52</v>
      </c>
      <c r="BG60" s="199"/>
      <c r="BH60" s="149"/>
      <c r="BI60" s="306" t="s">
        <v>1180</v>
      </c>
      <c r="BJ60" s="169">
        <f ca="1">SUMIF($G$9:$K$58,$BI$60,$AO$9:$AQ$58)</f>
        <v>0</v>
      </c>
      <c r="BK60" s="307" t="str">
        <f ca="1">IFERROR(ROUND($AY$60/$AO$59*$BJ$60,0),"")</f>
        <v/>
      </c>
    </row>
    <row r="61" spans="1:72" ht="35.25" hidden="1" customHeight="1" thickBot="1" x14ac:dyDescent="0.25">
      <c r="A61" s="795"/>
      <c r="B61" s="796"/>
      <c r="C61" s="796"/>
      <c r="D61" s="796"/>
      <c r="E61" s="796"/>
      <c r="F61" s="796"/>
      <c r="G61" s="796"/>
      <c r="H61" s="796"/>
      <c r="I61" s="796"/>
      <c r="J61" s="796"/>
      <c r="K61" s="796"/>
      <c r="L61" s="796"/>
      <c r="M61" s="796"/>
      <c r="N61" s="796"/>
      <c r="O61" s="796"/>
      <c r="P61" s="796"/>
      <c r="Q61" s="796"/>
      <c r="R61" s="796"/>
      <c r="S61" s="796"/>
      <c r="T61" s="796"/>
      <c r="U61" s="796"/>
      <c r="V61" s="796"/>
      <c r="W61" s="796"/>
      <c r="X61" s="796"/>
      <c r="Y61" s="796"/>
      <c r="Z61" s="796"/>
      <c r="AA61" s="796"/>
      <c r="AB61" s="796"/>
      <c r="AC61" s="796"/>
      <c r="AD61" s="796"/>
      <c r="AE61" s="796"/>
      <c r="AF61" s="796"/>
      <c r="AG61" s="796"/>
      <c r="AH61" s="796"/>
      <c r="AI61" s="796"/>
      <c r="AJ61" s="796"/>
      <c r="AK61" s="796"/>
      <c r="AL61" s="796"/>
      <c r="AM61" s="796"/>
      <c r="AN61" s="796"/>
      <c r="AO61" s="796"/>
      <c r="AP61" s="796"/>
      <c r="AQ61" s="796"/>
      <c r="AR61" s="796"/>
      <c r="AS61" s="796"/>
      <c r="AT61" s="796"/>
      <c r="AU61" s="796"/>
      <c r="AV61" s="796"/>
      <c r="AW61" s="796"/>
      <c r="AX61" s="796"/>
      <c r="AY61" s="797"/>
      <c r="AZ61" s="797"/>
      <c r="BA61" s="797"/>
      <c r="BB61" s="797"/>
      <c r="BC61" s="798"/>
      <c r="BD61" s="219"/>
      <c r="BE61" s="219"/>
      <c r="BF61" s="204">
        <v>53</v>
      </c>
      <c r="BG61" s="199"/>
      <c r="BH61" s="149"/>
      <c r="BI61" s="308"/>
      <c r="BJ61" s="167"/>
      <c r="BK61" s="167"/>
    </row>
    <row r="62" spans="1:72" ht="15" hidden="1" customHeight="1" thickTop="1" thickBot="1" x14ac:dyDescent="0.25">
      <c r="A62" s="799"/>
      <c r="B62" s="800"/>
      <c r="C62" s="800"/>
      <c r="D62" s="800"/>
      <c r="E62" s="800"/>
      <c r="F62" s="800"/>
      <c r="G62" s="800"/>
      <c r="H62" s="800"/>
      <c r="I62" s="800"/>
      <c r="J62" s="800"/>
      <c r="K62" s="800"/>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0"/>
      <c r="AI62" s="800"/>
      <c r="AJ62" s="800"/>
      <c r="AK62" s="800"/>
      <c r="AL62" s="800"/>
      <c r="AM62" s="800"/>
      <c r="AN62" s="800"/>
      <c r="AO62" s="800"/>
      <c r="AP62" s="800"/>
      <c r="AQ62" s="800"/>
      <c r="AR62" s="800"/>
      <c r="AS62" s="800"/>
      <c r="AT62" s="800"/>
      <c r="AU62" s="800"/>
      <c r="AV62" s="801"/>
      <c r="AW62" s="801"/>
      <c r="AX62" s="801"/>
      <c r="AY62" s="801"/>
      <c r="AZ62" s="801"/>
      <c r="BA62" s="176"/>
      <c r="BB62" s="176"/>
      <c r="BC62" s="177"/>
      <c r="BD62" s="270"/>
      <c r="BE62" s="270"/>
      <c r="BF62" s="204">
        <v>54</v>
      </c>
      <c r="BG62" s="199"/>
      <c r="BI62" s="306" t="s">
        <v>1180</v>
      </c>
      <c r="BJ62" s="167"/>
      <c r="BK62" s="167"/>
    </row>
    <row r="63" spans="1:72" s="381" customFormat="1" ht="36.75" customHeight="1" thickTop="1" thickBot="1" x14ac:dyDescent="0.25">
      <c r="A63" s="781" t="s">
        <v>138</v>
      </c>
      <c r="B63" s="782"/>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2"/>
      <c r="AR63" s="782"/>
      <c r="AS63" s="782"/>
      <c r="AT63" s="782"/>
      <c r="AU63" s="782"/>
      <c r="AV63" s="782"/>
      <c r="AW63" s="782"/>
      <c r="AX63" s="783"/>
      <c r="AY63" s="784">
        <f>SUM(AY59:BC60)</f>
        <v>0</v>
      </c>
      <c r="AZ63" s="785"/>
      <c r="BA63" s="785"/>
      <c r="BB63" s="785"/>
      <c r="BC63" s="786"/>
      <c r="BD63" s="267"/>
      <c r="BE63" s="267"/>
      <c r="BF63" s="204">
        <v>55</v>
      </c>
      <c r="BG63" s="199"/>
      <c r="BH63" s="4"/>
      <c r="BI63" s="306" t="s">
        <v>1182</v>
      </c>
      <c r="BJ63" s="170">
        <f ca="1">SUM($BJ$59:$BJ$62)</f>
        <v>0</v>
      </c>
      <c r="BK63" s="170">
        <f ca="1">IFERROR(SUM($BK$59:$BK$62),"")</f>
        <v>0</v>
      </c>
      <c r="BL63" s="4"/>
      <c r="BM63" s="4"/>
      <c r="BN63" s="4"/>
      <c r="BO63" s="4"/>
      <c r="BP63" s="4"/>
      <c r="BQ63" s="4"/>
      <c r="BR63" s="4"/>
      <c r="BS63" s="4"/>
      <c r="BT63" s="4"/>
    </row>
    <row r="64" spans="1:72" ht="17.25" customHeight="1" x14ac:dyDescent="0.2">
      <c r="A64" s="67"/>
      <c r="B64" s="67"/>
      <c r="C64" s="67"/>
      <c r="D64" s="67"/>
      <c r="E64" s="67"/>
      <c r="F64" s="67"/>
      <c r="G64" s="137"/>
      <c r="H64" s="137"/>
      <c r="I64" s="137"/>
      <c r="J64" s="137"/>
      <c r="K64" s="13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110"/>
      <c r="AY64" s="110"/>
      <c r="AZ64" s="110"/>
      <c r="BA64" s="110"/>
      <c r="BB64" s="110"/>
      <c r="BC64" s="110"/>
      <c r="BD64" s="110"/>
      <c r="BE64" s="110"/>
    </row>
  </sheetData>
  <sheetProtection algorithmName="SHA-512" hashValue="I+lcQyVRRB8AOE2xKlHzv795KRkxkEL+4UwQV2waFagc9YlIkuSntbIYBWob4cEKmafw7ulEFfyKhuDJLnWDvg==" saltValue="jvMBr2YFNI6DLU9aaYhPsA==" spinCount="100000" sheet="1" objects="1" scenarios="1" formatColumns="0"/>
  <mergeCells count="579">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U10:AX10"/>
    <mergeCell ref="AY10:BC10"/>
    <mergeCell ref="D9:F9"/>
    <mergeCell ref="L9:R9"/>
    <mergeCell ref="S9:AD9"/>
    <mergeCell ref="AE9:AG9"/>
    <mergeCell ref="AI9:AK9"/>
    <mergeCell ref="AL9:AN9"/>
    <mergeCell ref="AO9:AQ9"/>
    <mergeCell ref="AR9:AT9"/>
    <mergeCell ref="G9:K9"/>
    <mergeCell ref="G10:K10"/>
    <mergeCell ref="BI57:BK57"/>
    <mergeCell ref="A2:BC2"/>
    <mergeCell ref="A8:C8"/>
    <mergeCell ref="D8:F8"/>
    <mergeCell ref="L8:R8"/>
    <mergeCell ref="S8:AD8"/>
    <mergeCell ref="AE8:AK8"/>
    <mergeCell ref="AL8:AN8"/>
    <mergeCell ref="AO8:AQ8"/>
    <mergeCell ref="AR8:AT8"/>
    <mergeCell ref="AU8:AX8"/>
    <mergeCell ref="AY8:BC8"/>
    <mergeCell ref="G8:K8"/>
    <mergeCell ref="A5:BC5"/>
    <mergeCell ref="AU9:AX9"/>
    <mergeCell ref="AY9:BC9"/>
    <mergeCell ref="D10:F10"/>
    <mergeCell ref="L10:R10"/>
    <mergeCell ref="S10:AD10"/>
    <mergeCell ref="AE10:AG10"/>
    <mergeCell ref="AI10:AK10"/>
    <mergeCell ref="AL10:AN10"/>
    <mergeCell ref="AO10:AQ10"/>
    <mergeCell ref="AR10:AT10"/>
  </mergeCells>
  <phoneticPr fontId="43"/>
  <conditionalFormatting sqref="BG9:BG63">
    <cfRule type="notContainsBlanks" dxfId="60"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DQ67"/>
  <sheetViews>
    <sheetView showGridLines="0" showZeros="0" zoomScale="50" zoomScaleNormal="50" zoomScaleSheetLayoutView="50" workbookViewId="0"/>
  </sheetViews>
  <sheetFormatPr defaultColWidth="9" defaultRowHeight="19.2" x14ac:dyDescent="0.2"/>
  <cols>
    <col min="1" max="11" width="3.6640625" style="4" customWidth="1"/>
    <col min="12" max="25" width="4.44140625" style="4" customWidth="1"/>
    <col min="26" max="27" width="3.6640625" style="4" customWidth="1"/>
    <col min="28" max="28" width="4.44140625" style="4" customWidth="1"/>
    <col min="29" max="29" width="3.88671875" style="4" customWidth="1"/>
    <col min="30" max="30" width="4.21875" style="4" customWidth="1"/>
    <col min="31" max="33" width="3.6640625" style="4" customWidth="1"/>
    <col min="34" max="34" width="4.21875" style="4" customWidth="1"/>
    <col min="35" max="38" width="3.6640625" style="4" customWidth="1"/>
    <col min="39" max="39" width="3.88671875" style="4" customWidth="1"/>
    <col min="40" max="44" width="3.6640625" style="4" customWidth="1"/>
    <col min="45" max="45" width="4.77734375" style="4" customWidth="1"/>
    <col min="46" max="52" width="3.6640625" style="4" customWidth="1"/>
    <col min="53" max="53" width="3.88671875" style="4" customWidth="1"/>
    <col min="54" max="55" width="3.6640625" style="4" customWidth="1"/>
    <col min="56" max="57" width="3.6640625" style="251" hidden="1" customWidth="1"/>
    <col min="58" max="58" width="5.6640625" style="200" hidden="1" customWidth="1"/>
    <col min="59" max="59" width="51.77734375" style="201" hidden="1" customWidth="1"/>
    <col min="60" max="60" width="51.77734375" style="4" customWidth="1"/>
    <col min="61" max="62" width="3.6640625" style="4" customWidth="1"/>
    <col min="63" max="16384" width="9" style="4"/>
  </cols>
  <sheetData>
    <row r="1" spans="1:121" ht="15.6" customHeight="1" x14ac:dyDescent="0.2">
      <c r="A1" s="4" t="str">
        <f>IF(実績報告書!$L$22&amp;実績報告書!$AH$22&lt;&gt;"",実績報告書!$L$22&amp;実績報告書!$AH$22&amp;"邸","")</f>
        <v/>
      </c>
      <c r="AN1" s="88"/>
      <c r="AO1" s="88"/>
      <c r="AP1" s="88"/>
      <c r="BC1" s="61" t="s">
        <v>1202</v>
      </c>
      <c r="BD1" s="249"/>
      <c r="BE1" s="249"/>
    </row>
    <row r="2" spans="1:121" ht="30" customHeight="1" x14ac:dyDescent="0.2">
      <c r="A2" s="467" t="s">
        <v>1205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9"/>
      <c r="BD2" s="225"/>
      <c r="BE2" s="225"/>
    </row>
    <row r="3" spans="1:121" ht="8.4"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74"/>
      <c r="BE3" s="274"/>
    </row>
    <row r="4" spans="1:121" ht="55.8" customHeight="1" x14ac:dyDescent="0.2">
      <c r="A4" s="821" t="s">
        <v>1246</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275"/>
      <c r="BE4" s="275"/>
    </row>
    <row r="5" spans="1:121" ht="16.8" customHeight="1" x14ac:dyDescent="0.2">
      <c r="A5" s="155"/>
      <c r="B5" s="156"/>
      <c r="C5" s="157" t="s">
        <v>136</v>
      </c>
      <c r="D5" s="11"/>
      <c r="E5" s="11"/>
      <c r="F5" s="11"/>
      <c r="G5" s="158"/>
      <c r="H5" s="159"/>
      <c r="I5" s="157" t="s">
        <v>1220</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109"/>
      <c r="BD5" s="252"/>
      <c r="BE5" s="252"/>
    </row>
    <row r="6" spans="1:121" ht="14.4" customHeight="1" thickBot="1" x14ac:dyDescent="0.2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110"/>
      <c r="AY6" s="110"/>
      <c r="AZ6" s="110"/>
      <c r="BA6" s="110"/>
      <c r="BB6" s="110"/>
      <c r="BC6" s="110"/>
      <c r="BD6" s="110"/>
      <c r="BE6" s="110"/>
    </row>
    <row r="7" spans="1:121" ht="28.2" customHeight="1" thickBot="1" x14ac:dyDescent="0.25">
      <c r="A7" s="847" t="s">
        <v>10</v>
      </c>
      <c r="B7" s="848"/>
      <c r="C7" s="848"/>
      <c r="D7" s="848"/>
      <c r="E7" s="848"/>
      <c r="F7" s="848"/>
      <c r="G7" s="848"/>
      <c r="H7" s="848"/>
      <c r="I7" s="849" t="s">
        <v>24</v>
      </c>
      <c r="J7" s="850"/>
      <c r="K7" s="850"/>
      <c r="L7" s="850"/>
      <c r="M7" s="850"/>
      <c r="N7" s="850"/>
      <c r="O7" s="850"/>
      <c r="P7" s="851"/>
      <c r="Q7" s="107"/>
      <c r="R7" s="107"/>
      <c r="S7" s="107"/>
      <c r="T7" s="107"/>
      <c r="U7" s="107"/>
      <c r="V7" s="107"/>
      <c r="W7" s="108"/>
      <c r="X7" s="108"/>
      <c r="Y7" s="108"/>
      <c r="Z7" s="108"/>
      <c r="AA7" s="108"/>
      <c r="AB7" s="108"/>
      <c r="AC7" s="108"/>
      <c r="AD7" s="108"/>
      <c r="AE7" s="108"/>
      <c r="AS7" s="109"/>
    </row>
    <row r="8" spans="1:121" ht="6.6" customHeight="1" thickBot="1" x14ac:dyDescent="0.25">
      <c r="A8" s="13"/>
      <c r="B8" s="13"/>
      <c r="C8" s="14"/>
      <c r="D8" s="14"/>
      <c r="E8" s="14"/>
      <c r="F8" s="14"/>
      <c r="G8" s="14"/>
      <c r="H8" s="14"/>
      <c r="I8" s="14"/>
      <c r="J8" s="14"/>
      <c r="K8" s="14"/>
      <c r="L8" s="14"/>
      <c r="M8" s="14"/>
      <c r="N8" s="14"/>
      <c r="O8" s="14"/>
      <c r="P8" s="14"/>
      <c r="Q8" s="14"/>
      <c r="R8" s="14"/>
      <c r="S8" s="1"/>
      <c r="T8" s="1"/>
      <c r="U8" s="1"/>
      <c r="V8" s="1"/>
      <c r="W8" s="1"/>
      <c r="X8" s="1"/>
      <c r="Y8" s="1"/>
      <c r="Z8" s="1"/>
      <c r="AA8" s="1"/>
      <c r="AB8" s="1"/>
      <c r="AC8" s="1"/>
      <c r="AD8" s="1"/>
      <c r="AE8" s="14"/>
      <c r="AF8" s="14"/>
      <c r="AG8" s="14"/>
      <c r="AH8" s="1"/>
      <c r="AI8" s="1"/>
      <c r="AJ8" s="1"/>
      <c r="AK8" s="1"/>
      <c r="AL8" s="1"/>
      <c r="AM8" s="1"/>
      <c r="AN8" s="1"/>
      <c r="AO8" s="1"/>
      <c r="AP8" s="1"/>
      <c r="AQ8" s="1"/>
      <c r="AR8" s="1"/>
      <c r="AS8" s="1"/>
      <c r="AT8" s="1"/>
      <c r="AU8" s="1"/>
      <c r="AV8" s="1"/>
      <c r="AW8" s="1"/>
      <c r="AX8" s="1"/>
      <c r="AY8" s="1"/>
      <c r="AZ8" s="1"/>
      <c r="BA8" s="1"/>
      <c r="BB8" s="1"/>
      <c r="BC8" s="1"/>
    </row>
    <row r="9" spans="1:121" ht="46.2" customHeight="1" x14ac:dyDescent="0.2">
      <c r="A9" s="694" t="s">
        <v>78</v>
      </c>
      <c r="B9" s="695"/>
      <c r="C9" s="696"/>
      <c r="D9" s="697" t="s">
        <v>7</v>
      </c>
      <c r="E9" s="698"/>
      <c r="F9" s="698"/>
      <c r="G9" s="698"/>
      <c r="H9" s="698"/>
      <c r="I9" s="698"/>
      <c r="J9" s="698"/>
      <c r="K9" s="698"/>
      <c r="L9" s="699"/>
      <c r="M9" s="703" t="s">
        <v>86</v>
      </c>
      <c r="N9" s="698"/>
      <c r="O9" s="698"/>
      <c r="P9" s="698"/>
      <c r="Q9" s="698"/>
      <c r="R9" s="698"/>
      <c r="S9" s="698"/>
      <c r="T9" s="698"/>
      <c r="U9" s="698"/>
      <c r="V9" s="698"/>
      <c r="W9" s="698"/>
      <c r="X9" s="698"/>
      <c r="Y9" s="698"/>
      <c r="Z9" s="698"/>
      <c r="AA9" s="698"/>
      <c r="AB9" s="698"/>
      <c r="AC9" s="698"/>
      <c r="AD9" s="698"/>
      <c r="AE9" s="698"/>
      <c r="AF9" s="698"/>
      <c r="AG9" s="698"/>
      <c r="AH9" s="698"/>
      <c r="AI9" s="699"/>
      <c r="AJ9" s="703" t="s">
        <v>87</v>
      </c>
      <c r="AK9" s="698"/>
      <c r="AL9" s="699"/>
      <c r="AM9" s="703" t="s">
        <v>88</v>
      </c>
      <c r="AN9" s="698"/>
      <c r="AO9" s="698"/>
      <c r="AP9" s="713"/>
      <c r="AQ9" s="857" t="s">
        <v>89</v>
      </c>
      <c r="AR9" s="711"/>
      <c r="AS9" s="711"/>
      <c r="AT9" s="711"/>
      <c r="AU9" s="711"/>
      <c r="AV9" s="858"/>
      <c r="BF9" s="203" t="s">
        <v>542</v>
      </c>
      <c r="BG9" s="198" t="s">
        <v>124</v>
      </c>
    </row>
    <row r="10" spans="1:121" s="380" customFormat="1" ht="29.25" customHeight="1" x14ac:dyDescent="0.2">
      <c r="A10" s="802" t="s">
        <v>81</v>
      </c>
      <c r="B10" s="803"/>
      <c r="C10" s="804"/>
      <c r="D10" s="832"/>
      <c r="E10" s="748"/>
      <c r="F10" s="748"/>
      <c r="G10" s="748"/>
      <c r="H10" s="748"/>
      <c r="I10" s="748"/>
      <c r="J10" s="748"/>
      <c r="K10" s="748"/>
      <c r="L10" s="749"/>
      <c r="M10" s="747"/>
      <c r="N10" s="748"/>
      <c r="O10" s="748"/>
      <c r="P10" s="748"/>
      <c r="Q10" s="748"/>
      <c r="R10" s="748"/>
      <c r="S10" s="748"/>
      <c r="T10" s="748"/>
      <c r="U10" s="748"/>
      <c r="V10" s="748"/>
      <c r="W10" s="748"/>
      <c r="X10" s="748"/>
      <c r="Y10" s="748"/>
      <c r="Z10" s="748"/>
      <c r="AA10" s="748"/>
      <c r="AB10" s="748"/>
      <c r="AC10" s="748"/>
      <c r="AD10" s="748"/>
      <c r="AE10" s="748"/>
      <c r="AF10" s="748"/>
      <c r="AG10" s="748"/>
      <c r="AH10" s="748"/>
      <c r="AI10" s="749"/>
      <c r="AJ10" s="756"/>
      <c r="AK10" s="757"/>
      <c r="AL10" s="758"/>
      <c r="AM10" s="718"/>
      <c r="AN10" s="719"/>
      <c r="AO10" s="719"/>
      <c r="AP10" s="720"/>
      <c r="AQ10" s="741" t="str">
        <f>IF(AM10&lt;&gt;"",ROUNDDOWN(AJ10*AM10,0),"")</f>
        <v/>
      </c>
      <c r="AR10" s="742"/>
      <c r="AS10" s="742"/>
      <c r="AT10" s="742"/>
      <c r="AU10" s="742"/>
      <c r="AV10" s="743"/>
      <c r="AW10" s="1"/>
      <c r="AX10" s="1"/>
      <c r="AY10" s="1"/>
      <c r="AZ10" s="1"/>
      <c r="BA10" s="1"/>
      <c r="BB10" s="1"/>
      <c r="BC10" s="1"/>
      <c r="BD10" s="251"/>
      <c r="BE10" s="251"/>
      <c r="BF10" s="203">
        <v>1</v>
      </c>
      <c r="BG10" s="199"/>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row>
    <row r="11" spans="1:121" s="380" customFormat="1" ht="29.25" customHeight="1" x14ac:dyDescent="0.2">
      <c r="A11" s="802"/>
      <c r="B11" s="803"/>
      <c r="C11" s="804"/>
      <c r="D11" s="843"/>
      <c r="E11" s="727"/>
      <c r="F11" s="727"/>
      <c r="G11" s="727"/>
      <c r="H11" s="727"/>
      <c r="I11" s="727"/>
      <c r="J11" s="727"/>
      <c r="K11" s="727"/>
      <c r="L11" s="728"/>
      <c r="M11" s="726"/>
      <c r="N11" s="727"/>
      <c r="O11" s="727"/>
      <c r="P11" s="727"/>
      <c r="Q11" s="727"/>
      <c r="R11" s="727"/>
      <c r="S11" s="727"/>
      <c r="T11" s="727"/>
      <c r="U11" s="727"/>
      <c r="V11" s="727"/>
      <c r="W11" s="727"/>
      <c r="X11" s="727"/>
      <c r="Y11" s="727"/>
      <c r="Z11" s="727"/>
      <c r="AA11" s="727"/>
      <c r="AB11" s="727"/>
      <c r="AC11" s="727"/>
      <c r="AD11" s="727"/>
      <c r="AE11" s="727"/>
      <c r="AF11" s="727"/>
      <c r="AG11" s="727"/>
      <c r="AH11" s="727"/>
      <c r="AI11" s="728"/>
      <c r="AJ11" s="735"/>
      <c r="AK11" s="736"/>
      <c r="AL11" s="737"/>
      <c r="AM11" s="738"/>
      <c r="AN11" s="739"/>
      <c r="AO11" s="739"/>
      <c r="AP11" s="740"/>
      <c r="AQ11" s="844" t="str">
        <f>IF(AM11&lt;&gt;"",ROUNDDOWN(AJ11*AM11,0),"")</f>
        <v/>
      </c>
      <c r="AR11" s="845"/>
      <c r="AS11" s="845"/>
      <c r="AT11" s="845"/>
      <c r="AU11" s="845"/>
      <c r="AV11" s="846"/>
      <c r="AW11" s="1"/>
      <c r="AX11" s="1"/>
      <c r="AY11" s="1"/>
      <c r="AZ11" s="1"/>
      <c r="BA11" s="1"/>
      <c r="BB11" s="1"/>
      <c r="BC11" s="1"/>
      <c r="BD11" s="251"/>
      <c r="BE11" s="251"/>
      <c r="BF11" s="204">
        <v>2</v>
      </c>
      <c r="BG11" s="199"/>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row>
    <row r="12" spans="1:121" s="380" customFormat="1" ht="29.25" customHeight="1" x14ac:dyDescent="0.2">
      <c r="A12" s="802"/>
      <c r="B12" s="803"/>
      <c r="C12" s="804"/>
      <c r="D12" s="843"/>
      <c r="E12" s="727"/>
      <c r="F12" s="727"/>
      <c r="G12" s="727"/>
      <c r="H12" s="727"/>
      <c r="I12" s="727"/>
      <c r="J12" s="727"/>
      <c r="K12" s="727"/>
      <c r="L12" s="728"/>
      <c r="M12" s="726"/>
      <c r="N12" s="727"/>
      <c r="O12" s="727"/>
      <c r="P12" s="727"/>
      <c r="Q12" s="727"/>
      <c r="R12" s="727"/>
      <c r="S12" s="727"/>
      <c r="T12" s="727"/>
      <c r="U12" s="727"/>
      <c r="V12" s="727"/>
      <c r="W12" s="727"/>
      <c r="X12" s="727"/>
      <c r="Y12" s="727"/>
      <c r="Z12" s="727"/>
      <c r="AA12" s="727"/>
      <c r="AB12" s="727"/>
      <c r="AC12" s="727"/>
      <c r="AD12" s="727"/>
      <c r="AE12" s="727"/>
      <c r="AF12" s="727"/>
      <c r="AG12" s="727"/>
      <c r="AH12" s="727"/>
      <c r="AI12" s="728"/>
      <c r="AJ12" s="735"/>
      <c r="AK12" s="736"/>
      <c r="AL12" s="737"/>
      <c r="AM12" s="738"/>
      <c r="AN12" s="739"/>
      <c r="AO12" s="739"/>
      <c r="AP12" s="740"/>
      <c r="AQ12" s="844" t="str">
        <f>IF(AM12&lt;&gt;"",ROUNDDOWN(AJ12*AM12,0),"")</f>
        <v/>
      </c>
      <c r="AR12" s="845"/>
      <c r="AS12" s="845"/>
      <c r="AT12" s="845"/>
      <c r="AU12" s="845"/>
      <c r="AV12" s="846"/>
      <c r="AW12" s="1"/>
      <c r="AX12" s="1"/>
      <c r="AY12" s="1"/>
      <c r="AZ12" s="1"/>
      <c r="BA12" s="1"/>
      <c r="BB12" s="1"/>
      <c r="BC12" s="1"/>
      <c r="BD12" s="251"/>
      <c r="BE12" s="251"/>
      <c r="BF12" s="204">
        <v>3</v>
      </c>
      <c r="BG12" s="199"/>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row>
    <row r="13" spans="1:121" s="380" customFormat="1" ht="29.25" customHeight="1" x14ac:dyDescent="0.2">
      <c r="A13" s="802"/>
      <c r="B13" s="803"/>
      <c r="C13" s="804"/>
      <c r="D13" s="843"/>
      <c r="E13" s="727"/>
      <c r="F13" s="727"/>
      <c r="G13" s="727"/>
      <c r="H13" s="727"/>
      <c r="I13" s="727"/>
      <c r="J13" s="727"/>
      <c r="K13" s="727"/>
      <c r="L13" s="728"/>
      <c r="M13" s="726"/>
      <c r="N13" s="727"/>
      <c r="O13" s="727"/>
      <c r="P13" s="727"/>
      <c r="Q13" s="727"/>
      <c r="R13" s="727"/>
      <c r="S13" s="727"/>
      <c r="T13" s="727"/>
      <c r="U13" s="727"/>
      <c r="V13" s="727"/>
      <c r="W13" s="727"/>
      <c r="X13" s="727"/>
      <c r="Y13" s="727"/>
      <c r="Z13" s="727"/>
      <c r="AA13" s="727"/>
      <c r="AB13" s="727"/>
      <c r="AC13" s="727"/>
      <c r="AD13" s="727"/>
      <c r="AE13" s="727"/>
      <c r="AF13" s="727"/>
      <c r="AG13" s="727"/>
      <c r="AH13" s="727"/>
      <c r="AI13" s="728"/>
      <c r="AJ13" s="735"/>
      <c r="AK13" s="736"/>
      <c r="AL13" s="737"/>
      <c r="AM13" s="738"/>
      <c r="AN13" s="739"/>
      <c r="AO13" s="739"/>
      <c r="AP13" s="740"/>
      <c r="AQ13" s="844" t="str">
        <f>IF(AM13&lt;&gt;"",ROUNDDOWN(AJ13*AM13,0),"")</f>
        <v/>
      </c>
      <c r="AR13" s="845"/>
      <c r="AS13" s="845"/>
      <c r="AT13" s="845"/>
      <c r="AU13" s="845"/>
      <c r="AV13" s="846"/>
      <c r="AW13" s="1"/>
      <c r="AX13" s="1"/>
      <c r="AY13" s="1"/>
      <c r="AZ13" s="1"/>
      <c r="BA13" s="1"/>
      <c r="BB13" s="1"/>
      <c r="BC13" s="1"/>
      <c r="BD13" s="251"/>
      <c r="BE13" s="251"/>
      <c r="BF13" s="204">
        <v>4</v>
      </c>
      <c r="BG13" s="199"/>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row>
    <row r="14" spans="1:121" s="380" customFormat="1" ht="29.25" customHeight="1" x14ac:dyDescent="0.2">
      <c r="A14" s="802"/>
      <c r="B14" s="831"/>
      <c r="C14" s="804"/>
      <c r="D14" s="833"/>
      <c r="E14" s="834"/>
      <c r="F14" s="834"/>
      <c r="G14" s="834"/>
      <c r="H14" s="834"/>
      <c r="I14" s="834"/>
      <c r="J14" s="834"/>
      <c r="K14" s="834"/>
      <c r="L14" s="835"/>
      <c r="M14" s="836"/>
      <c r="N14" s="834"/>
      <c r="O14" s="834"/>
      <c r="P14" s="834"/>
      <c r="Q14" s="834"/>
      <c r="R14" s="834"/>
      <c r="S14" s="834"/>
      <c r="T14" s="834"/>
      <c r="U14" s="834"/>
      <c r="V14" s="834"/>
      <c r="W14" s="834"/>
      <c r="X14" s="834"/>
      <c r="Y14" s="834"/>
      <c r="Z14" s="834"/>
      <c r="AA14" s="834"/>
      <c r="AB14" s="834"/>
      <c r="AC14" s="834"/>
      <c r="AD14" s="834"/>
      <c r="AE14" s="834"/>
      <c r="AF14" s="834"/>
      <c r="AG14" s="834"/>
      <c r="AH14" s="834"/>
      <c r="AI14" s="835"/>
      <c r="AJ14" s="837"/>
      <c r="AK14" s="838"/>
      <c r="AL14" s="839"/>
      <c r="AM14" s="840"/>
      <c r="AN14" s="841"/>
      <c r="AO14" s="841"/>
      <c r="AP14" s="842"/>
      <c r="AQ14" s="865" t="str">
        <f>IF(AM14&lt;&gt;"",ROUNDDOWN(AJ14*AM14,0),"")</f>
        <v/>
      </c>
      <c r="AR14" s="866"/>
      <c r="AS14" s="866"/>
      <c r="AT14" s="866"/>
      <c r="AU14" s="866"/>
      <c r="AV14" s="867"/>
      <c r="AW14" s="1"/>
      <c r="AX14" s="1"/>
      <c r="AY14" s="1"/>
      <c r="AZ14" s="1"/>
      <c r="BA14" s="1"/>
      <c r="BB14" s="1"/>
      <c r="BC14" s="1"/>
      <c r="BD14" s="251"/>
      <c r="BE14" s="251"/>
      <c r="BF14" s="204">
        <v>5</v>
      </c>
      <c r="BG14" s="199"/>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row>
    <row r="15" spans="1:121" ht="33.75" customHeight="1" x14ac:dyDescent="0.2">
      <c r="A15" s="805"/>
      <c r="B15" s="806"/>
      <c r="C15" s="807"/>
      <c r="D15" s="868" t="s">
        <v>90</v>
      </c>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9"/>
      <c r="AJ15" s="770">
        <f>SUM(AJ10:AL14)</f>
        <v>0</v>
      </c>
      <c r="AK15" s="771"/>
      <c r="AL15" s="869"/>
      <c r="AM15" s="776"/>
      <c r="AN15" s="776"/>
      <c r="AO15" s="776"/>
      <c r="AP15" s="777"/>
      <c r="AQ15" s="778">
        <f>ROUNDDOWN(SUM(AQ10:AV14),0)</f>
        <v>0</v>
      </c>
      <c r="AR15" s="779"/>
      <c r="AS15" s="779"/>
      <c r="AT15" s="779"/>
      <c r="AU15" s="779"/>
      <c r="AV15" s="780"/>
      <c r="BF15" s="204">
        <v>6</v>
      </c>
      <c r="BG15" s="199"/>
    </row>
    <row r="16" spans="1:121" ht="35.25" customHeight="1" thickBot="1" x14ac:dyDescent="0.25">
      <c r="A16" s="822" t="s">
        <v>83</v>
      </c>
      <c r="B16" s="823"/>
      <c r="C16" s="824"/>
      <c r="D16" s="825" t="s">
        <v>84</v>
      </c>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7"/>
      <c r="AQ16" s="828"/>
      <c r="AR16" s="829"/>
      <c r="AS16" s="829"/>
      <c r="AT16" s="829"/>
      <c r="AU16" s="829"/>
      <c r="AV16" s="830"/>
      <c r="BF16" s="204">
        <v>7</v>
      </c>
      <c r="BG16" s="199"/>
    </row>
    <row r="17" spans="1:121" ht="36.75" customHeight="1" thickTop="1" thickBot="1" x14ac:dyDescent="0.25">
      <c r="A17" s="859" t="s">
        <v>91</v>
      </c>
      <c r="B17" s="860"/>
      <c r="C17" s="860"/>
      <c r="D17" s="860"/>
      <c r="E17" s="860"/>
      <c r="F17" s="860"/>
      <c r="G17" s="860"/>
      <c r="H17" s="860"/>
      <c r="I17" s="860"/>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1"/>
      <c r="AQ17" s="862">
        <f>SUM(AQ15:AV16)</f>
        <v>0</v>
      </c>
      <c r="AR17" s="863"/>
      <c r="AS17" s="863"/>
      <c r="AT17" s="863"/>
      <c r="AU17" s="863"/>
      <c r="AV17" s="864"/>
      <c r="BF17" s="204">
        <v>8</v>
      </c>
      <c r="BG17" s="199"/>
    </row>
    <row r="18" spans="1:121" ht="25.5" customHeight="1" thickBot="1" x14ac:dyDescent="0.2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276"/>
      <c r="BE18" s="276"/>
    </row>
    <row r="19" spans="1:121" ht="29.25" customHeight="1" thickBot="1" x14ac:dyDescent="0.25">
      <c r="A19" s="847" t="s">
        <v>10</v>
      </c>
      <c r="B19" s="848"/>
      <c r="C19" s="848"/>
      <c r="D19" s="848"/>
      <c r="E19" s="848"/>
      <c r="F19" s="848"/>
      <c r="G19" s="848"/>
      <c r="H19" s="848"/>
      <c r="I19" s="849" t="s">
        <v>25</v>
      </c>
      <c r="J19" s="850"/>
      <c r="K19" s="850"/>
      <c r="L19" s="850"/>
      <c r="M19" s="850"/>
      <c r="N19" s="850"/>
      <c r="O19" s="850"/>
      <c r="P19" s="851"/>
      <c r="Q19" s="108"/>
      <c r="R19" s="108"/>
      <c r="S19" s="108"/>
      <c r="T19" s="108"/>
      <c r="U19" s="108"/>
      <c r="V19" s="108"/>
      <c r="W19" s="108"/>
      <c r="X19" s="108"/>
      <c r="Y19" s="108"/>
      <c r="Z19" s="108"/>
      <c r="AA19" s="108"/>
      <c r="AB19" s="108"/>
      <c r="AC19" s="108"/>
      <c r="AD19" s="108"/>
      <c r="AM19" s="67"/>
      <c r="AN19" s="67"/>
      <c r="AO19" s="67"/>
      <c r="AP19" s="67"/>
      <c r="AQ19" s="67"/>
      <c r="AR19" s="67"/>
      <c r="AS19" s="954" t="s">
        <v>77</v>
      </c>
      <c r="AT19" s="954"/>
      <c r="AU19" s="954"/>
      <c r="AV19" s="954"/>
      <c r="AW19" s="954"/>
      <c r="AX19" s="954"/>
      <c r="AY19" s="954"/>
      <c r="AZ19" s="954"/>
      <c r="BA19" s="954"/>
      <c r="BB19" s="954"/>
      <c r="BC19" s="954"/>
      <c r="BD19" s="222"/>
      <c r="BE19" s="222"/>
    </row>
    <row r="20" spans="1:121" ht="7.2" customHeight="1" thickBot="1" x14ac:dyDescent="0.25">
      <c r="A20" s="18"/>
      <c r="B20" s="18"/>
      <c r="C20" s="18"/>
      <c r="D20" s="18"/>
      <c r="E20" s="18"/>
      <c r="F20" s="18"/>
      <c r="G20" s="18"/>
      <c r="H20" s="18"/>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955"/>
      <c r="AT20" s="955"/>
      <c r="AU20" s="955"/>
      <c r="AV20" s="955"/>
      <c r="AW20" s="955"/>
      <c r="AX20" s="955"/>
      <c r="AY20" s="955"/>
      <c r="AZ20" s="955"/>
      <c r="BA20" s="955"/>
      <c r="BB20" s="955"/>
      <c r="BC20" s="955"/>
      <c r="BD20" s="222"/>
      <c r="BE20" s="222"/>
    </row>
    <row r="21" spans="1:121" ht="46.2" customHeight="1" x14ac:dyDescent="0.2">
      <c r="A21" s="694" t="s">
        <v>78</v>
      </c>
      <c r="B21" s="695"/>
      <c r="C21" s="696"/>
      <c r="D21" s="697" t="s">
        <v>8</v>
      </c>
      <c r="E21" s="698"/>
      <c r="F21" s="698"/>
      <c r="G21" s="698"/>
      <c r="H21" s="698"/>
      <c r="I21" s="698"/>
      <c r="J21" s="698"/>
      <c r="K21" s="699"/>
      <c r="L21" s="852" t="s">
        <v>109</v>
      </c>
      <c r="M21" s="853"/>
      <c r="N21" s="853"/>
      <c r="O21" s="853"/>
      <c r="P21" s="853"/>
      <c r="Q21" s="853"/>
      <c r="R21" s="853"/>
      <c r="S21" s="853"/>
      <c r="T21" s="854"/>
      <c r="U21" s="852" t="s">
        <v>2</v>
      </c>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4"/>
      <c r="AS21" s="704" t="s">
        <v>31</v>
      </c>
      <c r="AT21" s="705"/>
      <c r="AU21" s="705"/>
      <c r="AV21" s="705"/>
      <c r="AW21" s="855"/>
      <c r="AX21" s="697" t="s">
        <v>1</v>
      </c>
      <c r="AY21" s="698"/>
      <c r="AZ21" s="698"/>
      <c r="BA21" s="698"/>
      <c r="BB21" s="698"/>
      <c r="BC21" s="856"/>
      <c r="BD21" s="277"/>
      <c r="BE21" s="277"/>
      <c r="BF21" s="203" t="s">
        <v>542</v>
      </c>
      <c r="BG21" s="198" t="s">
        <v>124</v>
      </c>
    </row>
    <row r="22" spans="1:121" ht="29.25" customHeight="1" x14ac:dyDescent="0.2">
      <c r="A22" s="802" t="s">
        <v>81</v>
      </c>
      <c r="B22" s="803"/>
      <c r="C22" s="804"/>
      <c r="D22" s="881"/>
      <c r="E22" s="882"/>
      <c r="F22" s="882"/>
      <c r="G22" s="882"/>
      <c r="H22" s="882"/>
      <c r="I22" s="882"/>
      <c r="J22" s="882"/>
      <c r="K22" s="883"/>
      <c r="L22" s="884" t="str">
        <f>IF(D22="","",IFERROR(VLOOKUP(D22,製品リスト!$U$4:$W$1000,2,0),"SII登録型番を正しく入力してください"))</f>
        <v/>
      </c>
      <c r="M22" s="885"/>
      <c r="N22" s="885"/>
      <c r="O22" s="885"/>
      <c r="P22" s="885"/>
      <c r="Q22" s="885"/>
      <c r="R22" s="885"/>
      <c r="S22" s="885"/>
      <c r="T22" s="886"/>
      <c r="U22" s="884" t="str">
        <f>IF(D22="","",IFERROR(VLOOKUP(D22,製品リスト!$U$4:$W$1000,3,0),"SII登録型番を正しく入力してください"))</f>
        <v/>
      </c>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6"/>
      <c r="AS22" s="887"/>
      <c r="AT22" s="888"/>
      <c r="AU22" s="888"/>
      <c r="AV22" s="888"/>
      <c r="AW22" s="117" t="s">
        <v>13</v>
      </c>
      <c r="AX22" s="889"/>
      <c r="AY22" s="890"/>
      <c r="AZ22" s="890"/>
      <c r="BA22" s="890"/>
      <c r="BB22" s="890"/>
      <c r="BC22" s="891"/>
      <c r="BD22" s="224"/>
      <c r="BE22" s="224"/>
      <c r="BF22" s="203">
        <v>9</v>
      </c>
      <c r="BG22" s="199"/>
    </row>
    <row r="23" spans="1:121" s="380" customFormat="1" ht="28.5" customHeight="1" x14ac:dyDescent="0.2">
      <c r="A23" s="802"/>
      <c r="B23" s="803"/>
      <c r="C23" s="804"/>
      <c r="D23" s="873"/>
      <c r="E23" s="874"/>
      <c r="F23" s="874"/>
      <c r="G23" s="874"/>
      <c r="H23" s="874"/>
      <c r="I23" s="874"/>
      <c r="J23" s="874"/>
      <c r="K23" s="875"/>
      <c r="L23" s="876" t="str">
        <f>IF(D23="","",IFERROR(VLOOKUP(D23,製品リスト!$U$4:$W$1000,2,0),"SII登録型番を正しく入力してください"))</f>
        <v/>
      </c>
      <c r="M23" s="877"/>
      <c r="N23" s="877"/>
      <c r="O23" s="877"/>
      <c r="P23" s="877"/>
      <c r="Q23" s="877"/>
      <c r="R23" s="877"/>
      <c r="S23" s="877"/>
      <c r="T23" s="878"/>
      <c r="U23" s="876" t="str">
        <f>IF(D23="","",IFERROR(VLOOKUP(D23,製品リスト!$U$4:$W$1000,3,0),"SII登録型番を正しく入力してください"))</f>
        <v/>
      </c>
      <c r="V23" s="877"/>
      <c r="W23" s="877"/>
      <c r="X23" s="877"/>
      <c r="Y23" s="877"/>
      <c r="Z23" s="877"/>
      <c r="AA23" s="877"/>
      <c r="AB23" s="877"/>
      <c r="AC23" s="877"/>
      <c r="AD23" s="877"/>
      <c r="AE23" s="877"/>
      <c r="AF23" s="877"/>
      <c r="AG23" s="877"/>
      <c r="AH23" s="877"/>
      <c r="AI23" s="877"/>
      <c r="AJ23" s="877"/>
      <c r="AK23" s="877"/>
      <c r="AL23" s="877"/>
      <c r="AM23" s="877"/>
      <c r="AN23" s="877"/>
      <c r="AO23" s="877"/>
      <c r="AP23" s="877"/>
      <c r="AQ23" s="877"/>
      <c r="AR23" s="878"/>
      <c r="AS23" s="879"/>
      <c r="AT23" s="880"/>
      <c r="AU23" s="880"/>
      <c r="AV23" s="880"/>
      <c r="AW23" s="118" t="s">
        <v>13</v>
      </c>
      <c r="AX23" s="870"/>
      <c r="AY23" s="871"/>
      <c r="AZ23" s="871"/>
      <c r="BA23" s="871"/>
      <c r="BB23" s="871"/>
      <c r="BC23" s="872"/>
      <c r="BD23" s="224"/>
      <c r="BE23" s="224"/>
      <c r="BF23" s="203">
        <v>10</v>
      </c>
      <c r="BG23" s="199"/>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row>
    <row r="24" spans="1:121" s="380" customFormat="1" ht="28.5" customHeight="1" x14ac:dyDescent="0.2">
      <c r="A24" s="802"/>
      <c r="B24" s="803"/>
      <c r="C24" s="804"/>
      <c r="D24" s="873"/>
      <c r="E24" s="874"/>
      <c r="F24" s="874"/>
      <c r="G24" s="874"/>
      <c r="H24" s="874"/>
      <c r="I24" s="874"/>
      <c r="J24" s="874"/>
      <c r="K24" s="875"/>
      <c r="L24" s="876" t="str">
        <f>IF(D24="","",IFERROR(VLOOKUP(D24,製品リスト!$U$4:$W$1000,2,0),"SII登録型番を正しく入力してください"))</f>
        <v/>
      </c>
      <c r="M24" s="877"/>
      <c r="N24" s="877"/>
      <c r="O24" s="877"/>
      <c r="P24" s="877"/>
      <c r="Q24" s="877"/>
      <c r="R24" s="877"/>
      <c r="S24" s="877"/>
      <c r="T24" s="878"/>
      <c r="U24" s="876" t="str">
        <f>IF(D24="","",IFERROR(VLOOKUP(D24,製品リスト!$U$4:$W$1000,3,0),"SII登録型番を正しく入力してください"))</f>
        <v/>
      </c>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8"/>
      <c r="AS24" s="879"/>
      <c r="AT24" s="880"/>
      <c r="AU24" s="880"/>
      <c r="AV24" s="880"/>
      <c r="AW24" s="118" t="s">
        <v>13</v>
      </c>
      <c r="AX24" s="870"/>
      <c r="AY24" s="871"/>
      <c r="AZ24" s="871"/>
      <c r="BA24" s="871"/>
      <c r="BB24" s="871"/>
      <c r="BC24" s="872"/>
      <c r="BD24" s="224"/>
      <c r="BE24" s="224"/>
      <c r="BF24" s="203">
        <v>11</v>
      </c>
      <c r="BG24" s="199"/>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row>
    <row r="25" spans="1:121" s="380" customFormat="1" ht="28.5" customHeight="1" x14ac:dyDescent="0.2">
      <c r="A25" s="802"/>
      <c r="B25" s="803"/>
      <c r="C25" s="804"/>
      <c r="D25" s="881"/>
      <c r="E25" s="882"/>
      <c r="F25" s="882"/>
      <c r="G25" s="882"/>
      <c r="H25" s="882"/>
      <c r="I25" s="882"/>
      <c r="J25" s="882"/>
      <c r="K25" s="883"/>
      <c r="L25" s="876" t="str">
        <f>IF(D25="","",IFERROR(VLOOKUP(D25,製品リスト!$U$4:$W$1000,2,0),"SII登録型番を正しく入力してください"))</f>
        <v/>
      </c>
      <c r="M25" s="877"/>
      <c r="N25" s="877"/>
      <c r="O25" s="877"/>
      <c r="P25" s="877"/>
      <c r="Q25" s="877"/>
      <c r="R25" s="877"/>
      <c r="S25" s="877"/>
      <c r="T25" s="878"/>
      <c r="U25" s="876" t="str">
        <f>IF(D25="","",IFERROR(VLOOKUP(D25,製品リスト!$U$4:$W$1000,3,0),"SII登録型番を正しく入力してください"))</f>
        <v/>
      </c>
      <c r="V25" s="877"/>
      <c r="W25" s="877"/>
      <c r="X25" s="877"/>
      <c r="Y25" s="877"/>
      <c r="Z25" s="877"/>
      <c r="AA25" s="877"/>
      <c r="AB25" s="877"/>
      <c r="AC25" s="877"/>
      <c r="AD25" s="877"/>
      <c r="AE25" s="877"/>
      <c r="AF25" s="877"/>
      <c r="AG25" s="877"/>
      <c r="AH25" s="877"/>
      <c r="AI25" s="877"/>
      <c r="AJ25" s="877"/>
      <c r="AK25" s="877"/>
      <c r="AL25" s="877"/>
      <c r="AM25" s="877"/>
      <c r="AN25" s="877"/>
      <c r="AO25" s="877"/>
      <c r="AP25" s="877"/>
      <c r="AQ25" s="877"/>
      <c r="AR25" s="878"/>
      <c r="AS25" s="879"/>
      <c r="AT25" s="880"/>
      <c r="AU25" s="880"/>
      <c r="AV25" s="880"/>
      <c r="AW25" s="118" t="s">
        <v>13</v>
      </c>
      <c r="AX25" s="870"/>
      <c r="AY25" s="871"/>
      <c r="AZ25" s="871"/>
      <c r="BA25" s="871"/>
      <c r="BB25" s="871"/>
      <c r="BC25" s="872"/>
      <c r="BD25" s="224"/>
      <c r="BE25" s="224"/>
      <c r="BF25" s="203">
        <v>12</v>
      </c>
      <c r="BG25" s="199"/>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row>
    <row r="26" spans="1:121" s="380" customFormat="1" ht="28.5" customHeight="1" x14ac:dyDescent="0.2">
      <c r="A26" s="802"/>
      <c r="B26" s="803"/>
      <c r="C26" s="804"/>
      <c r="D26" s="873"/>
      <c r="E26" s="874"/>
      <c r="F26" s="874"/>
      <c r="G26" s="874"/>
      <c r="H26" s="874"/>
      <c r="I26" s="874"/>
      <c r="J26" s="874"/>
      <c r="K26" s="875"/>
      <c r="L26" s="876" t="str">
        <f>IF(D26="","",IFERROR(VLOOKUP(D26,製品リスト!$U$4:$W$1000,2,0),"SII登録型番を正しく入力してください"))</f>
        <v/>
      </c>
      <c r="M26" s="877"/>
      <c r="N26" s="877"/>
      <c r="O26" s="877"/>
      <c r="P26" s="877"/>
      <c r="Q26" s="877"/>
      <c r="R26" s="877"/>
      <c r="S26" s="877"/>
      <c r="T26" s="878"/>
      <c r="U26" s="876" t="str">
        <f>IF(D26="","",IFERROR(VLOOKUP(D26,製品リスト!$U$4:$W$1000,3,0),"SII登録型番を正しく入力してください"))</f>
        <v/>
      </c>
      <c r="V26" s="877"/>
      <c r="W26" s="877"/>
      <c r="X26" s="877"/>
      <c r="Y26" s="877"/>
      <c r="Z26" s="877"/>
      <c r="AA26" s="877"/>
      <c r="AB26" s="877"/>
      <c r="AC26" s="877"/>
      <c r="AD26" s="877"/>
      <c r="AE26" s="877"/>
      <c r="AF26" s="877"/>
      <c r="AG26" s="877"/>
      <c r="AH26" s="877"/>
      <c r="AI26" s="877"/>
      <c r="AJ26" s="877"/>
      <c r="AK26" s="877"/>
      <c r="AL26" s="877"/>
      <c r="AM26" s="877"/>
      <c r="AN26" s="877"/>
      <c r="AO26" s="877"/>
      <c r="AP26" s="877"/>
      <c r="AQ26" s="877"/>
      <c r="AR26" s="878"/>
      <c r="AS26" s="879"/>
      <c r="AT26" s="880"/>
      <c r="AU26" s="880"/>
      <c r="AV26" s="880"/>
      <c r="AW26" s="118" t="s">
        <v>13</v>
      </c>
      <c r="AX26" s="870"/>
      <c r="AY26" s="871"/>
      <c r="AZ26" s="871"/>
      <c r="BA26" s="871"/>
      <c r="BB26" s="871"/>
      <c r="BC26" s="872"/>
      <c r="BD26" s="224"/>
      <c r="BE26" s="224"/>
      <c r="BF26" s="203">
        <v>13</v>
      </c>
      <c r="BG26" s="199"/>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row>
    <row r="27" spans="1:121" s="380" customFormat="1" ht="28.5" customHeight="1" x14ac:dyDescent="0.2">
      <c r="A27" s="802"/>
      <c r="B27" s="803"/>
      <c r="C27" s="804"/>
      <c r="D27" s="881"/>
      <c r="E27" s="882"/>
      <c r="F27" s="882"/>
      <c r="G27" s="882"/>
      <c r="H27" s="882"/>
      <c r="I27" s="882"/>
      <c r="J27" s="882"/>
      <c r="K27" s="883"/>
      <c r="L27" s="876" t="str">
        <f>IF(D27="","",IFERROR(VLOOKUP(D27,製品リスト!$U$4:$W$1000,2,0),"SII登録型番を正しく入力してください"))</f>
        <v/>
      </c>
      <c r="M27" s="877"/>
      <c r="N27" s="877"/>
      <c r="O27" s="877"/>
      <c r="P27" s="877"/>
      <c r="Q27" s="877"/>
      <c r="R27" s="877"/>
      <c r="S27" s="877"/>
      <c r="T27" s="878"/>
      <c r="U27" s="876" t="str">
        <f>IF(D27="","",IFERROR(VLOOKUP(D27,製品リスト!$U$4:$W$1000,3,0),"SII登録型番を正しく入力してください"))</f>
        <v/>
      </c>
      <c r="V27" s="877"/>
      <c r="W27" s="877"/>
      <c r="X27" s="877"/>
      <c r="Y27" s="877"/>
      <c r="Z27" s="877"/>
      <c r="AA27" s="877"/>
      <c r="AB27" s="877"/>
      <c r="AC27" s="877"/>
      <c r="AD27" s="877"/>
      <c r="AE27" s="877"/>
      <c r="AF27" s="877"/>
      <c r="AG27" s="877"/>
      <c r="AH27" s="877"/>
      <c r="AI27" s="877"/>
      <c r="AJ27" s="877"/>
      <c r="AK27" s="877"/>
      <c r="AL27" s="877"/>
      <c r="AM27" s="877"/>
      <c r="AN27" s="877"/>
      <c r="AO27" s="877"/>
      <c r="AP27" s="877"/>
      <c r="AQ27" s="877"/>
      <c r="AR27" s="878"/>
      <c r="AS27" s="879"/>
      <c r="AT27" s="880"/>
      <c r="AU27" s="880"/>
      <c r="AV27" s="880"/>
      <c r="AW27" s="118" t="s">
        <v>13</v>
      </c>
      <c r="AX27" s="870"/>
      <c r="AY27" s="871"/>
      <c r="AZ27" s="871"/>
      <c r="BA27" s="871"/>
      <c r="BB27" s="871"/>
      <c r="BC27" s="872"/>
      <c r="BD27" s="224"/>
      <c r="BE27" s="224"/>
      <c r="BF27" s="203">
        <v>14</v>
      </c>
      <c r="BG27" s="199"/>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row>
    <row r="28" spans="1:121" s="380" customFormat="1" ht="28.5" customHeight="1" x14ac:dyDescent="0.2">
      <c r="A28" s="802"/>
      <c r="B28" s="803"/>
      <c r="C28" s="804"/>
      <c r="D28" s="873"/>
      <c r="E28" s="874"/>
      <c r="F28" s="874"/>
      <c r="G28" s="874"/>
      <c r="H28" s="874"/>
      <c r="I28" s="874"/>
      <c r="J28" s="874"/>
      <c r="K28" s="875"/>
      <c r="L28" s="876" t="str">
        <f>IF(D28="","",IFERROR(VLOOKUP(D28,製品リスト!$U$4:$W$1000,2,0),"SII登録型番を正しく入力してください"))</f>
        <v/>
      </c>
      <c r="M28" s="877"/>
      <c r="N28" s="877"/>
      <c r="O28" s="877"/>
      <c r="P28" s="877"/>
      <c r="Q28" s="877"/>
      <c r="R28" s="877"/>
      <c r="S28" s="877"/>
      <c r="T28" s="878"/>
      <c r="U28" s="876" t="str">
        <f>IF(D28="","",IFERROR(VLOOKUP(D28,製品リスト!$U$4:$W$1000,3,0),"SII登録型番を正しく入力してください"))</f>
        <v/>
      </c>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8"/>
      <c r="AS28" s="879"/>
      <c r="AT28" s="880"/>
      <c r="AU28" s="880"/>
      <c r="AV28" s="880"/>
      <c r="AW28" s="118" t="s">
        <v>13</v>
      </c>
      <c r="AX28" s="870"/>
      <c r="AY28" s="871"/>
      <c r="AZ28" s="871"/>
      <c r="BA28" s="871"/>
      <c r="BB28" s="871"/>
      <c r="BC28" s="872"/>
      <c r="BD28" s="224"/>
      <c r="BE28" s="224"/>
      <c r="BF28" s="203">
        <v>15</v>
      </c>
      <c r="BG28" s="199"/>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row>
    <row r="29" spans="1:121" s="380" customFormat="1" ht="28.2" customHeight="1" x14ac:dyDescent="0.2">
      <c r="A29" s="802"/>
      <c r="B29" s="803"/>
      <c r="C29" s="804"/>
      <c r="D29" s="881"/>
      <c r="E29" s="882"/>
      <c r="F29" s="882"/>
      <c r="G29" s="882"/>
      <c r="H29" s="882"/>
      <c r="I29" s="882"/>
      <c r="J29" s="882"/>
      <c r="K29" s="883"/>
      <c r="L29" s="876" t="str">
        <f>IF(D29="","",IFERROR(VLOOKUP(D29,製品リスト!$U$4:$W$1000,2,0),"SII登録型番を正しく入力してください"))</f>
        <v/>
      </c>
      <c r="M29" s="877"/>
      <c r="N29" s="877"/>
      <c r="O29" s="877"/>
      <c r="P29" s="877"/>
      <c r="Q29" s="877"/>
      <c r="R29" s="877"/>
      <c r="S29" s="877"/>
      <c r="T29" s="878"/>
      <c r="U29" s="876" t="str">
        <f>IF(D29="","",IFERROR(VLOOKUP(D29,製品リスト!$U$4:$W$1000,3,0),"SII登録型番を正しく入力してください"))</f>
        <v/>
      </c>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8"/>
      <c r="AS29" s="879"/>
      <c r="AT29" s="880"/>
      <c r="AU29" s="880"/>
      <c r="AV29" s="880"/>
      <c r="AW29" s="118" t="s">
        <v>13</v>
      </c>
      <c r="AX29" s="870"/>
      <c r="AY29" s="871"/>
      <c r="AZ29" s="871"/>
      <c r="BA29" s="871"/>
      <c r="BB29" s="871"/>
      <c r="BC29" s="872"/>
      <c r="BD29" s="224"/>
      <c r="BE29" s="224"/>
      <c r="BF29" s="203">
        <v>16</v>
      </c>
      <c r="BG29" s="199"/>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row>
    <row r="30" spans="1:121" s="380" customFormat="1" ht="28.5" customHeight="1" x14ac:dyDescent="0.2">
      <c r="A30" s="802"/>
      <c r="B30" s="803"/>
      <c r="C30" s="804"/>
      <c r="D30" s="873"/>
      <c r="E30" s="874"/>
      <c r="F30" s="874"/>
      <c r="G30" s="874"/>
      <c r="H30" s="874"/>
      <c r="I30" s="874"/>
      <c r="J30" s="874"/>
      <c r="K30" s="875"/>
      <c r="L30" s="876" t="str">
        <f>IF(D30="","",IFERROR(VLOOKUP(D30,製品リスト!$U$4:$W$1000,2,0),"SII登録型番を正しく入力してください"))</f>
        <v/>
      </c>
      <c r="M30" s="877"/>
      <c r="N30" s="877"/>
      <c r="O30" s="877"/>
      <c r="P30" s="877"/>
      <c r="Q30" s="877"/>
      <c r="R30" s="877"/>
      <c r="S30" s="877"/>
      <c r="T30" s="878"/>
      <c r="U30" s="876" t="str">
        <f>IF(D30="","",IFERROR(VLOOKUP(D30,製品リスト!$U$4:$W$1000,3,0),"SII登録型番を正しく入力してください"))</f>
        <v/>
      </c>
      <c r="V30" s="877"/>
      <c r="W30" s="877"/>
      <c r="X30" s="877"/>
      <c r="Y30" s="877"/>
      <c r="Z30" s="877"/>
      <c r="AA30" s="877"/>
      <c r="AB30" s="877"/>
      <c r="AC30" s="877"/>
      <c r="AD30" s="877"/>
      <c r="AE30" s="877"/>
      <c r="AF30" s="877"/>
      <c r="AG30" s="877"/>
      <c r="AH30" s="877"/>
      <c r="AI30" s="877"/>
      <c r="AJ30" s="877"/>
      <c r="AK30" s="877"/>
      <c r="AL30" s="877"/>
      <c r="AM30" s="877"/>
      <c r="AN30" s="877"/>
      <c r="AO30" s="877"/>
      <c r="AP30" s="877"/>
      <c r="AQ30" s="877"/>
      <c r="AR30" s="878"/>
      <c r="AS30" s="879"/>
      <c r="AT30" s="880"/>
      <c r="AU30" s="880"/>
      <c r="AV30" s="880"/>
      <c r="AW30" s="118" t="s">
        <v>13</v>
      </c>
      <c r="AX30" s="870"/>
      <c r="AY30" s="871"/>
      <c r="AZ30" s="871"/>
      <c r="BA30" s="871"/>
      <c r="BB30" s="871"/>
      <c r="BC30" s="872"/>
      <c r="BD30" s="224"/>
      <c r="BE30" s="224"/>
      <c r="BF30" s="203">
        <v>17</v>
      </c>
      <c r="BG30" s="199"/>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row>
    <row r="31" spans="1:121" s="380" customFormat="1" ht="28.5" customHeight="1" x14ac:dyDescent="0.2">
      <c r="A31" s="802"/>
      <c r="B31" s="803"/>
      <c r="C31" s="804"/>
      <c r="D31" s="881"/>
      <c r="E31" s="882"/>
      <c r="F31" s="882"/>
      <c r="G31" s="882"/>
      <c r="H31" s="882"/>
      <c r="I31" s="882"/>
      <c r="J31" s="882"/>
      <c r="K31" s="883"/>
      <c r="L31" s="876" t="str">
        <f>IF(D31="","",IFERROR(VLOOKUP(D31,製品リスト!$U$4:$W$1000,2,0),"SII登録型番を正しく入力してください"))</f>
        <v/>
      </c>
      <c r="M31" s="877"/>
      <c r="N31" s="877"/>
      <c r="O31" s="877"/>
      <c r="P31" s="877"/>
      <c r="Q31" s="877"/>
      <c r="R31" s="877"/>
      <c r="S31" s="877"/>
      <c r="T31" s="878"/>
      <c r="U31" s="876" t="str">
        <f>IF(D31="","",IFERROR(VLOOKUP(D31,製品リスト!$U$4:$W$1000,3,0),"SII登録型番を正しく入力してください"))</f>
        <v/>
      </c>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8"/>
      <c r="AS31" s="879"/>
      <c r="AT31" s="880"/>
      <c r="AU31" s="880"/>
      <c r="AV31" s="880"/>
      <c r="AW31" s="118" t="s">
        <v>13</v>
      </c>
      <c r="AX31" s="870"/>
      <c r="AY31" s="871"/>
      <c r="AZ31" s="871"/>
      <c r="BA31" s="871"/>
      <c r="BB31" s="871"/>
      <c r="BC31" s="872"/>
      <c r="BD31" s="224"/>
      <c r="BE31" s="224"/>
      <c r="BF31" s="203">
        <v>18</v>
      </c>
      <c r="BG31" s="199"/>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row>
    <row r="32" spans="1:121" s="380" customFormat="1" ht="28.5" customHeight="1" x14ac:dyDescent="0.2">
      <c r="A32" s="802"/>
      <c r="B32" s="803"/>
      <c r="C32" s="804"/>
      <c r="D32" s="873"/>
      <c r="E32" s="874"/>
      <c r="F32" s="874"/>
      <c r="G32" s="874"/>
      <c r="H32" s="874"/>
      <c r="I32" s="874"/>
      <c r="J32" s="874"/>
      <c r="K32" s="875"/>
      <c r="L32" s="876" t="str">
        <f>IF(D32="","",IFERROR(VLOOKUP(D32,製品リスト!$U$4:$W$1000,2,0),"SII登録型番を正しく入力してください"))</f>
        <v/>
      </c>
      <c r="M32" s="877"/>
      <c r="N32" s="877"/>
      <c r="O32" s="877"/>
      <c r="P32" s="877"/>
      <c r="Q32" s="877"/>
      <c r="R32" s="877"/>
      <c r="S32" s="877"/>
      <c r="T32" s="878"/>
      <c r="U32" s="876" t="str">
        <f>IF(D32="","",IFERROR(VLOOKUP(D32,製品リスト!$U$4:$W$1000,3,0),"SII登録型番を正しく入力してください"))</f>
        <v/>
      </c>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7"/>
      <c r="AR32" s="878"/>
      <c r="AS32" s="879"/>
      <c r="AT32" s="880"/>
      <c r="AU32" s="880"/>
      <c r="AV32" s="880"/>
      <c r="AW32" s="118" t="s">
        <v>13</v>
      </c>
      <c r="AX32" s="870"/>
      <c r="AY32" s="871"/>
      <c r="AZ32" s="871"/>
      <c r="BA32" s="871"/>
      <c r="BB32" s="871"/>
      <c r="BC32" s="872"/>
      <c r="BD32" s="224"/>
      <c r="BE32" s="224"/>
      <c r="BF32" s="203">
        <v>19</v>
      </c>
      <c r="BG32" s="199"/>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row>
    <row r="33" spans="1:121" s="380" customFormat="1" ht="28.5" customHeight="1" x14ac:dyDescent="0.2">
      <c r="A33" s="802"/>
      <c r="B33" s="803"/>
      <c r="C33" s="804"/>
      <c r="D33" s="881"/>
      <c r="E33" s="882"/>
      <c r="F33" s="882"/>
      <c r="G33" s="882"/>
      <c r="H33" s="882"/>
      <c r="I33" s="882"/>
      <c r="J33" s="882"/>
      <c r="K33" s="883"/>
      <c r="L33" s="876" t="str">
        <f>IF(D33="","",IFERROR(VLOOKUP(D33,製品リスト!$U$4:$W$1000,2,0),"SII登録型番を正しく入力してください"))</f>
        <v/>
      </c>
      <c r="M33" s="877"/>
      <c r="N33" s="877"/>
      <c r="O33" s="877"/>
      <c r="P33" s="877"/>
      <c r="Q33" s="877"/>
      <c r="R33" s="877"/>
      <c r="S33" s="877"/>
      <c r="T33" s="878"/>
      <c r="U33" s="876" t="str">
        <f>IF(D33="","",IFERROR(VLOOKUP(D33,製品リスト!$U$4:$W$1000,3,0),"SII登録型番を正しく入力してください"))</f>
        <v/>
      </c>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8"/>
      <c r="AS33" s="879"/>
      <c r="AT33" s="880"/>
      <c r="AU33" s="880"/>
      <c r="AV33" s="880"/>
      <c r="AW33" s="118" t="s">
        <v>13</v>
      </c>
      <c r="AX33" s="870"/>
      <c r="AY33" s="871"/>
      <c r="AZ33" s="871"/>
      <c r="BA33" s="871"/>
      <c r="BB33" s="871"/>
      <c r="BC33" s="872"/>
      <c r="BD33" s="224"/>
      <c r="BE33" s="224"/>
      <c r="BF33" s="203">
        <v>20</v>
      </c>
      <c r="BG33" s="199"/>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row>
    <row r="34" spans="1:121" s="380" customFormat="1" ht="28.5" customHeight="1" x14ac:dyDescent="0.2">
      <c r="A34" s="802"/>
      <c r="B34" s="803"/>
      <c r="C34" s="804"/>
      <c r="D34" s="873"/>
      <c r="E34" s="874"/>
      <c r="F34" s="874"/>
      <c r="G34" s="874"/>
      <c r="H34" s="874"/>
      <c r="I34" s="874"/>
      <c r="J34" s="874"/>
      <c r="K34" s="875"/>
      <c r="L34" s="876" t="str">
        <f>IF(D34="","",IFERROR(VLOOKUP(D34,製品リスト!$U$4:$W$1000,2,0),"SII登録型番を正しく入力してください"))</f>
        <v/>
      </c>
      <c r="M34" s="877"/>
      <c r="N34" s="877"/>
      <c r="O34" s="877"/>
      <c r="P34" s="877"/>
      <c r="Q34" s="877"/>
      <c r="R34" s="877"/>
      <c r="S34" s="877"/>
      <c r="T34" s="878"/>
      <c r="U34" s="876" t="str">
        <f>IF(D34="","",IFERROR(VLOOKUP(D34,製品リスト!$U$4:$W$1000,3,0),"SII登録型番を正しく入力してください"))</f>
        <v/>
      </c>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8"/>
      <c r="AS34" s="879"/>
      <c r="AT34" s="880"/>
      <c r="AU34" s="880"/>
      <c r="AV34" s="880"/>
      <c r="AW34" s="118" t="s">
        <v>13</v>
      </c>
      <c r="AX34" s="870"/>
      <c r="AY34" s="871"/>
      <c r="AZ34" s="871"/>
      <c r="BA34" s="871"/>
      <c r="BB34" s="871"/>
      <c r="BC34" s="872"/>
      <c r="BD34" s="224"/>
      <c r="BE34" s="224"/>
      <c r="BF34" s="203">
        <v>21</v>
      </c>
      <c r="BG34" s="199"/>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row>
    <row r="35" spans="1:121" s="380" customFormat="1" ht="28.5" customHeight="1" x14ac:dyDescent="0.2">
      <c r="A35" s="802"/>
      <c r="B35" s="803"/>
      <c r="C35" s="804"/>
      <c r="D35" s="881"/>
      <c r="E35" s="882"/>
      <c r="F35" s="882"/>
      <c r="G35" s="882"/>
      <c r="H35" s="882"/>
      <c r="I35" s="882"/>
      <c r="J35" s="882"/>
      <c r="K35" s="883"/>
      <c r="L35" s="876" t="str">
        <f>IF(D35="","",IFERROR(VLOOKUP(D35,製品リスト!$U$4:$W$1000,2,0),"SII登録型番を正しく入力してください"))</f>
        <v/>
      </c>
      <c r="M35" s="877"/>
      <c r="N35" s="877"/>
      <c r="O35" s="877"/>
      <c r="P35" s="877"/>
      <c r="Q35" s="877"/>
      <c r="R35" s="877"/>
      <c r="S35" s="877"/>
      <c r="T35" s="878"/>
      <c r="U35" s="876" t="str">
        <f>IF(D35="","",IFERROR(VLOOKUP(D35,製品リスト!$U$4:$W$1000,3,0),"SII登録型番を正しく入力してください"))</f>
        <v/>
      </c>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8"/>
      <c r="AS35" s="879"/>
      <c r="AT35" s="880"/>
      <c r="AU35" s="880"/>
      <c r="AV35" s="880"/>
      <c r="AW35" s="118" t="s">
        <v>13</v>
      </c>
      <c r="AX35" s="870"/>
      <c r="AY35" s="871"/>
      <c r="AZ35" s="871"/>
      <c r="BA35" s="871"/>
      <c r="BB35" s="871"/>
      <c r="BC35" s="872"/>
      <c r="BD35" s="224"/>
      <c r="BE35" s="224"/>
      <c r="BF35" s="203">
        <v>22</v>
      </c>
      <c r="BG35" s="199"/>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row>
    <row r="36" spans="1:121" s="380" customFormat="1" ht="28.5" customHeight="1" x14ac:dyDescent="0.2">
      <c r="A36" s="802"/>
      <c r="B36" s="803"/>
      <c r="C36" s="804"/>
      <c r="D36" s="873"/>
      <c r="E36" s="874"/>
      <c r="F36" s="874"/>
      <c r="G36" s="874"/>
      <c r="H36" s="874"/>
      <c r="I36" s="874"/>
      <c r="J36" s="874"/>
      <c r="K36" s="875"/>
      <c r="L36" s="876" t="str">
        <f>IF(D36="","",IFERROR(VLOOKUP(D36,製品リスト!$U$4:$W$1000,2,0),"SII登録型番を正しく入力してください"))</f>
        <v/>
      </c>
      <c r="M36" s="877"/>
      <c r="N36" s="877"/>
      <c r="O36" s="877"/>
      <c r="P36" s="877"/>
      <c r="Q36" s="877"/>
      <c r="R36" s="877"/>
      <c r="S36" s="877"/>
      <c r="T36" s="878"/>
      <c r="U36" s="876" t="str">
        <f>IF(D36="","",IFERROR(VLOOKUP(D36,製品リスト!$U$4:$W$1000,3,0),"SII登録型番を正しく入力してください"))</f>
        <v/>
      </c>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8"/>
      <c r="AS36" s="879"/>
      <c r="AT36" s="880"/>
      <c r="AU36" s="880"/>
      <c r="AV36" s="880"/>
      <c r="AW36" s="118" t="s">
        <v>13</v>
      </c>
      <c r="AX36" s="870"/>
      <c r="AY36" s="871"/>
      <c r="AZ36" s="871"/>
      <c r="BA36" s="871"/>
      <c r="BB36" s="871"/>
      <c r="BC36" s="872"/>
      <c r="BD36" s="224"/>
      <c r="BE36" s="224"/>
      <c r="BF36" s="203">
        <v>23</v>
      </c>
      <c r="BG36" s="199"/>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row>
    <row r="37" spans="1:121" s="380" customFormat="1" ht="28.5" customHeight="1" x14ac:dyDescent="0.2">
      <c r="A37" s="802"/>
      <c r="B37" s="803"/>
      <c r="C37" s="804"/>
      <c r="D37" s="881"/>
      <c r="E37" s="882"/>
      <c r="F37" s="882"/>
      <c r="G37" s="882"/>
      <c r="H37" s="882"/>
      <c r="I37" s="882"/>
      <c r="J37" s="882"/>
      <c r="K37" s="883"/>
      <c r="L37" s="876" t="str">
        <f>IF(D37="","",IFERROR(VLOOKUP(D37,製品リスト!$U$4:$W$1000,2,0),"SII登録型番を正しく入力してください"))</f>
        <v/>
      </c>
      <c r="M37" s="877"/>
      <c r="N37" s="877"/>
      <c r="O37" s="877"/>
      <c r="P37" s="877"/>
      <c r="Q37" s="877"/>
      <c r="R37" s="877"/>
      <c r="S37" s="877"/>
      <c r="T37" s="878"/>
      <c r="U37" s="876" t="str">
        <f>IF(D37="","",IFERROR(VLOOKUP(D37,製品リスト!$U$4:$W$1000,3,0),"SII登録型番を正しく入力してください"))</f>
        <v/>
      </c>
      <c r="V37" s="877"/>
      <c r="W37" s="877"/>
      <c r="X37" s="877"/>
      <c r="Y37" s="877"/>
      <c r="Z37" s="877"/>
      <c r="AA37" s="877"/>
      <c r="AB37" s="877"/>
      <c r="AC37" s="877"/>
      <c r="AD37" s="877"/>
      <c r="AE37" s="877"/>
      <c r="AF37" s="877"/>
      <c r="AG37" s="877"/>
      <c r="AH37" s="877"/>
      <c r="AI37" s="877"/>
      <c r="AJ37" s="877"/>
      <c r="AK37" s="877"/>
      <c r="AL37" s="877"/>
      <c r="AM37" s="877"/>
      <c r="AN37" s="877"/>
      <c r="AO37" s="877"/>
      <c r="AP37" s="877"/>
      <c r="AQ37" s="877"/>
      <c r="AR37" s="878"/>
      <c r="AS37" s="879"/>
      <c r="AT37" s="880"/>
      <c r="AU37" s="880"/>
      <c r="AV37" s="880"/>
      <c r="AW37" s="118" t="s">
        <v>13</v>
      </c>
      <c r="AX37" s="870"/>
      <c r="AY37" s="871"/>
      <c r="AZ37" s="871"/>
      <c r="BA37" s="871"/>
      <c r="BB37" s="871"/>
      <c r="BC37" s="872"/>
      <c r="BD37" s="224"/>
      <c r="BE37" s="224"/>
      <c r="BF37" s="203">
        <v>24</v>
      </c>
      <c r="BG37" s="199"/>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row>
    <row r="38" spans="1:121" s="380" customFormat="1" ht="28.5" customHeight="1" x14ac:dyDescent="0.2">
      <c r="A38" s="802"/>
      <c r="B38" s="803"/>
      <c r="C38" s="804"/>
      <c r="D38" s="873"/>
      <c r="E38" s="874"/>
      <c r="F38" s="874"/>
      <c r="G38" s="874"/>
      <c r="H38" s="874"/>
      <c r="I38" s="874"/>
      <c r="J38" s="874"/>
      <c r="K38" s="875"/>
      <c r="L38" s="876" t="str">
        <f>IF(D38="","",IFERROR(VLOOKUP(D38,製品リスト!$U$4:$W$1000,2,0),"SII登録型番を正しく入力してください"))</f>
        <v/>
      </c>
      <c r="M38" s="877"/>
      <c r="N38" s="877"/>
      <c r="O38" s="877"/>
      <c r="P38" s="877"/>
      <c r="Q38" s="877"/>
      <c r="R38" s="877"/>
      <c r="S38" s="877"/>
      <c r="T38" s="878"/>
      <c r="U38" s="876" t="str">
        <f>IF(D38="","",IFERROR(VLOOKUP(D38,製品リスト!$U$4:$W$1000,3,0),"SII登録型番を正しく入力してください"))</f>
        <v/>
      </c>
      <c r="V38" s="877"/>
      <c r="W38" s="877"/>
      <c r="X38" s="877"/>
      <c r="Y38" s="877"/>
      <c r="Z38" s="877"/>
      <c r="AA38" s="877"/>
      <c r="AB38" s="877"/>
      <c r="AC38" s="877"/>
      <c r="AD38" s="877"/>
      <c r="AE38" s="877"/>
      <c r="AF38" s="877"/>
      <c r="AG38" s="877"/>
      <c r="AH38" s="877"/>
      <c r="AI38" s="877"/>
      <c r="AJ38" s="877"/>
      <c r="AK38" s="877"/>
      <c r="AL38" s="877"/>
      <c r="AM38" s="877"/>
      <c r="AN38" s="877"/>
      <c r="AO38" s="877"/>
      <c r="AP38" s="877"/>
      <c r="AQ38" s="877"/>
      <c r="AR38" s="878"/>
      <c r="AS38" s="879"/>
      <c r="AT38" s="880"/>
      <c r="AU38" s="880"/>
      <c r="AV38" s="880"/>
      <c r="AW38" s="118" t="s">
        <v>13</v>
      </c>
      <c r="AX38" s="870"/>
      <c r="AY38" s="871"/>
      <c r="AZ38" s="871"/>
      <c r="BA38" s="871"/>
      <c r="BB38" s="871"/>
      <c r="BC38" s="872"/>
      <c r="BD38" s="224"/>
      <c r="BE38" s="224"/>
      <c r="BF38" s="203">
        <v>25</v>
      </c>
      <c r="BG38" s="199"/>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row>
    <row r="39" spans="1:121" s="380" customFormat="1" ht="28.5" customHeight="1" x14ac:dyDescent="0.2">
      <c r="A39" s="802"/>
      <c r="B39" s="803"/>
      <c r="C39" s="804"/>
      <c r="D39" s="881"/>
      <c r="E39" s="882"/>
      <c r="F39" s="882"/>
      <c r="G39" s="882"/>
      <c r="H39" s="882"/>
      <c r="I39" s="882"/>
      <c r="J39" s="882"/>
      <c r="K39" s="883"/>
      <c r="L39" s="876" t="str">
        <f>IF(D39="","",IFERROR(VLOOKUP(D39,製品リスト!$U$4:$W$1000,2,0),"SII登録型番を正しく入力してください"))</f>
        <v/>
      </c>
      <c r="M39" s="877"/>
      <c r="N39" s="877"/>
      <c r="O39" s="877"/>
      <c r="P39" s="877"/>
      <c r="Q39" s="877"/>
      <c r="R39" s="877"/>
      <c r="S39" s="877"/>
      <c r="T39" s="878"/>
      <c r="U39" s="876" t="str">
        <f>IF(D39="","",IFERROR(VLOOKUP(D39,製品リスト!$U$4:$W$1000,3,0),"SII登録型番を正しく入力してください"))</f>
        <v/>
      </c>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8"/>
      <c r="AS39" s="879"/>
      <c r="AT39" s="880"/>
      <c r="AU39" s="880"/>
      <c r="AV39" s="880"/>
      <c r="AW39" s="118" t="s">
        <v>13</v>
      </c>
      <c r="AX39" s="870"/>
      <c r="AY39" s="871"/>
      <c r="AZ39" s="871"/>
      <c r="BA39" s="871"/>
      <c r="BB39" s="871"/>
      <c r="BC39" s="872"/>
      <c r="BD39" s="224"/>
      <c r="BE39" s="224"/>
      <c r="BF39" s="203">
        <v>26</v>
      </c>
      <c r="BG39" s="199"/>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row>
    <row r="40" spans="1:121" s="380" customFormat="1" ht="28.5" customHeight="1" x14ac:dyDescent="0.2">
      <c r="A40" s="802"/>
      <c r="B40" s="803"/>
      <c r="C40" s="804"/>
      <c r="D40" s="873"/>
      <c r="E40" s="874"/>
      <c r="F40" s="874"/>
      <c r="G40" s="874"/>
      <c r="H40" s="874"/>
      <c r="I40" s="874"/>
      <c r="J40" s="874"/>
      <c r="K40" s="875"/>
      <c r="L40" s="876" t="str">
        <f>IF(D40="","",IFERROR(VLOOKUP(D40,製品リスト!$U$4:$W$1000,2,0),"SII登録型番を正しく入力してください"))</f>
        <v/>
      </c>
      <c r="M40" s="877"/>
      <c r="N40" s="877"/>
      <c r="O40" s="877"/>
      <c r="P40" s="877"/>
      <c r="Q40" s="877"/>
      <c r="R40" s="877"/>
      <c r="S40" s="877"/>
      <c r="T40" s="878"/>
      <c r="U40" s="876" t="str">
        <f>IF(D40="","",IFERROR(VLOOKUP(D40,製品リスト!$U$4:$W$1000,3,0),"SII登録型番を正しく入力してください"))</f>
        <v/>
      </c>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8"/>
      <c r="AS40" s="879"/>
      <c r="AT40" s="880"/>
      <c r="AU40" s="880"/>
      <c r="AV40" s="880"/>
      <c r="AW40" s="118" t="s">
        <v>13</v>
      </c>
      <c r="AX40" s="870"/>
      <c r="AY40" s="871"/>
      <c r="AZ40" s="871"/>
      <c r="BA40" s="871"/>
      <c r="BB40" s="871"/>
      <c r="BC40" s="872"/>
      <c r="BD40" s="224"/>
      <c r="BE40" s="224"/>
      <c r="BF40" s="203">
        <v>27</v>
      </c>
      <c r="BG40" s="199"/>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row>
    <row r="41" spans="1:121" s="380" customFormat="1" ht="28.5" customHeight="1" x14ac:dyDescent="0.2">
      <c r="A41" s="802"/>
      <c r="B41" s="803"/>
      <c r="C41" s="804"/>
      <c r="D41" s="908"/>
      <c r="E41" s="909"/>
      <c r="F41" s="909"/>
      <c r="G41" s="909"/>
      <c r="H41" s="909"/>
      <c r="I41" s="909"/>
      <c r="J41" s="909"/>
      <c r="K41" s="910"/>
      <c r="L41" s="911" t="str">
        <f>IF(D41="","",IFERROR(VLOOKUP(D41,製品リスト!$U$4:$W$1000,2,0),"SII登録型番を正しく入力してください"))</f>
        <v/>
      </c>
      <c r="M41" s="912"/>
      <c r="N41" s="912"/>
      <c r="O41" s="912"/>
      <c r="P41" s="912"/>
      <c r="Q41" s="912"/>
      <c r="R41" s="912"/>
      <c r="S41" s="912"/>
      <c r="T41" s="913"/>
      <c r="U41" s="911" t="str">
        <f>IF(D41="","",IFERROR(VLOOKUP(D41,製品リスト!$U$4:$W$1000,3,0),"SII登録型番を正しく入力してください"))</f>
        <v/>
      </c>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3"/>
      <c r="AS41" s="914"/>
      <c r="AT41" s="915"/>
      <c r="AU41" s="915"/>
      <c r="AV41" s="915"/>
      <c r="AW41" s="130" t="s">
        <v>13</v>
      </c>
      <c r="AX41" s="916"/>
      <c r="AY41" s="917"/>
      <c r="AZ41" s="917"/>
      <c r="BA41" s="917"/>
      <c r="BB41" s="917"/>
      <c r="BC41" s="918"/>
      <c r="BD41" s="224"/>
      <c r="BE41" s="224"/>
      <c r="BF41" s="203">
        <v>28</v>
      </c>
      <c r="BG41" s="199"/>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row>
    <row r="42" spans="1:121" ht="33" customHeight="1" x14ac:dyDescent="0.2">
      <c r="A42" s="805"/>
      <c r="B42" s="806"/>
      <c r="C42" s="807"/>
      <c r="D42" s="768" t="s">
        <v>110</v>
      </c>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9"/>
      <c r="AS42" s="919">
        <f>SUM(AS22:AV41)</f>
        <v>0</v>
      </c>
      <c r="AT42" s="920"/>
      <c r="AU42" s="920"/>
      <c r="AV42" s="920"/>
      <c r="AW42" s="119" t="s">
        <v>13</v>
      </c>
      <c r="AX42" s="778">
        <f>ROUNDDOWN(SUM(AX22:BC41),0)</f>
        <v>0</v>
      </c>
      <c r="AY42" s="779"/>
      <c r="AZ42" s="779"/>
      <c r="BA42" s="779"/>
      <c r="BB42" s="779"/>
      <c r="BC42" s="780"/>
      <c r="BD42" s="271"/>
      <c r="BE42" s="279"/>
      <c r="BF42" s="203">
        <v>29</v>
      </c>
      <c r="BG42" s="199"/>
    </row>
    <row r="43" spans="1:121" s="380" customFormat="1" ht="35.25" customHeight="1" thickBot="1" x14ac:dyDescent="0.25">
      <c r="A43" s="787" t="s">
        <v>83</v>
      </c>
      <c r="B43" s="788"/>
      <c r="C43" s="789"/>
      <c r="D43" s="892" t="s">
        <v>97</v>
      </c>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3"/>
      <c r="AX43" s="894"/>
      <c r="AY43" s="895"/>
      <c r="AZ43" s="895"/>
      <c r="BA43" s="895"/>
      <c r="BB43" s="895"/>
      <c r="BC43" s="896"/>
      <c r="BD43" s="224"/>
      <c r="BE43" s="224"/>
      <c r="BF43" s="203">
        <v>30</v>
      </c>
      <c r="BG43" s="199"/>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row>
    <row r="44" spans="1:121" ht="36.75" customHeight="1" thickTop="1" thickBot="1" x14ac:dyDescent="0.25">
      <c r="A44" s="897" t="s">
        <v>111</v>
      </c>
      <c r="B44" s="898"/>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898"/>
      <c r="AS44" s="898"/>
      <c r="AT44" s="898"/>
      <c r="AU44" s="898"/>
      <c r="AV44" s="898"/>
      <c r="AW44" s="899"/>
      <c r="AX44" s="900">
        <f>SUM(AX42:BC43)</f>
        <v>0</v>
      </c>
      <c r="AY44" s="901"/>
      <c r="AZ44" s="901"/>
      <c r="BA44" s="901"/>
      <c r="BB44" s="901"/>
      <c r="BC44" s="902"/>
      <c r="BD44" s="267"/>
      <c r="BE44" s="267"/>
      <c r="BF44" s="203">
        <v>31</v>
      </c>
      <c r="BG44" s="199"/>
    </row>
    <row r="45" spans="1:121" ht="25.5" customHeight="1" thickBot="1"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276"/>
      <c r="BE45" s="276"/>
    </row>
    <row r="46" spans="1:121" ht="28.5" customHeight="1" thickBot="1" x14ac:dyDescent="0.25">
      <c r="A46" s="903" t="s">
        <v>10</v>
      </c>
      <c r="B46" s="904"/>
      <c r="C46" s="904"/>
      <c r="D46" s="904"/>
      <c r="E46" s="904"/>
      <c r="F46" s="904"/>
      <c r="G46" s="904"/>
      <c r="H46" s="904"/>
      <c r="I46" s="905" t="s">
        <v>112</v>
      </c>
      <c r="J46" s="906"/>
      <c r="K46" s="906"/>
      <c r="L46" s="906"/>
      <c r="M46" s="906"/>
      <c r="N46" s="906"/>
      <c r="O46" s="906"/>
      <c r="P46" s="907"/>
      <c r="Q46" s="131"/>
      <c r="R46" s="131"/>
      <c r="S46" s="131"/>
      <c r="T46" s="131"/>
      <c r="U46" s="131"/>
      <c r="V46" s="131"/>
      <c r="W46" s="131"/>
      <c r="X46" s="131"/>
      <c r="Y46" s="131"/>
      <c r="Z46" s="131"/>
      <c r="AA46" s="131"/>
      <c r="AB46" s="132"/>
      <c r="AC46" s="132"/>
      <c r="AD46" s="132"/>
      <c r="AE46" s="132"/>
      <c r="AF46" s="132"/>
      <c r="AG46" s="132"/>
      <c r="AH46" s="132"/>
      <c r="AI46" s="132"/>
      <c r="AJ46" s="132"/>
      <c r="AK46" s="132"/>
      <c r="AL46" s="132"/>
      <c r="AM46" s="132"/>
      <c r="AN46" s="132"/>
      <c r="AO46" s="132"/>
      <c r="AP46" s="132"/>
      <c r="AQ46" s="132"/>
      <c r="AR46" s="132"/>
      <c r="AS46" s="133"/>
      <c r="AT46" s="132"/>
      <c r="AU46" s="132"/>
      <c r="AV46" s="132"/>
      <c r="AW46" s="132"/>
      <c r="AX46" s="132"/>
      <c r="AY46" s="132"/>
      <c r="AZ46" s="132"/>
      <c r="BA46" s="132"/>
      <c r="BB46" s="134"/>
      <c r="BC46" s="134"/>
      <c r="BD46" s="278"/>
      <c r="BE46" s="278"/>
    </row>
    <row r="47" spans="1:121" ht="9" customHeight="1" thickBot="1" x14ac:dyDescent="0.25">
      <c r="A47" s="135"/>
      <c r="B47" s="135"/>
      <c r="C47" s="136"/>
      <c r="D47" s="136"/>
      <c r="E47" s="136"/>
      <c r="F47" s="136"/>
      <c r="G47" s="136"/>
      <c r="H47" s="136"/>
      <c r="I47" s="136"/>
      <c r="J47" s="136"/>
      <c r="K47" s="136"/>
      <c r="L47" s="136"/>
      <c r="M47" s="136"/>
      <c r="N47" s="136"/>
      <c r="O47" s="132"/>
      <c r="P47" s="132"/>
      <c r="Q47" s="132"/>
      <c r="R47" s="132"/>
      <c r="S47" s="132"/>
      <c r="T47" s="132"/>
      <c r="U47" s="136"/>
      <c r="V47" s="136"/>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03"/>
      <c r="AZ47" s="103"/>
      <c r="BA47" s="103"/>
      <c r="BB47" s="103"/>
      <c r="BC47" s="103"/>
      <c r="BD47" s="255"/>
      <c r="BE47" s="255"/>
    </row>
    <row r="48" spans="1:121" ht="46.5" customHeight="1" x14ac:dyDescent="0.2">
      <c r="A48" s="612" t="s">
        <v>78</v>
      </c>
      <c r="B48" s="613"/>
      <c r="C48" s="614"/>
      <c r="D48" s="616" t="s">
        <v>36</v>
      </c>
      <c r="E48" s="617"/>
      <c r="F48" s="617"/>
      <c r="G48" s="617"/>
      <c r="H48" s="618"/>
      <c r="I48" s="623" t="s">
        <v>113</v>
      </c>
      <c r="J48" s="617"/>
      <c r="K48" s="617"/>
      <c r="L48" s="617"/>
      <c r="M48" s="617"/>
      <c r="N48" s="617"/>
      <c r="O48" s="617"/>
      <c r="P48" s="618"/>
      <c r="Q48" s="623" t="s">
        <v>7</v>
      </c>
      <c r="R48" s="617"/>
      <c r="S48" s="617"/>
      <c r="T48" s="617"/>
      <c r="U48" s="617"/>
      <c r="V48" s="617"/>
      <c r="W48" s="617"/>
      <c r="X48" s="617"/>
      <c r="Y48" s="618"/>
      <c r="Z48" s="623" t="s">
        <v>2</v>
      </c>
      <c r="AA48" s="617"/>
      <c r="AB48" s="617"/>
      <c r="AC48" s="617"/>
      <c r="AD48" s="617"/>
      <c r="AE48" s="617"/>
      <c r="AF48" s="617"/>
      <c r="AG48" s="617"/>
      <c r="AH48" s="617"/>
      <c r="AI48" s="617"/>
      <c r="AJ48" s="617"/>
      <c r="AK48" s="617"/>
      <c r="AL48" s="617"/>
      <c r="AM48" s="617"/>
      <c r="AN48" s="617"/>
      <c r="AO48" s="618"/>
      <c r="AP48" s="617" t="s">
        <v>114</v>
      </c>
      <c r="AQ48" s="617"/>
      <c r="AR48" s="618"/>
      <c r="AS48" s="623" t="s">
        <v>115</v>
      </c>
      <c r="AT48" s="617"/>
      <c r="AU48" s="617"/>
      <c r="AV48" s="617"/>
      <c r="AW48" s="921"/>
      <c r="AX48" s="922" t="s">
        <v>116</v>
      </c>
      <c r="AY48" s="922"/>
      <c r="AZ48" s="922"/>
      <c r="BA48" s="922"/>
      <c r="BB48" s="922"/>
      <c r="BC48" s="923"/>
      <c r="BD48" s="253"/>
      <c r="BE48" s="253"/>
      <c r="BF48" s="203" t="s">
        <v>542</v>
      </c>
      <c r="BG48" s="198" t="s">
        <v>124</v>
      </c>
    </row>
    <row r="49" spans="1:59" s="380" customFormat="1" ht="29.25" customHeight="1" x14ac:dyDescent="0.2">
      <c r="A49" s="924" t="s">
        <v>117</v>
      </c>
      <c r="B49" s="925"/>
      <c r="C49" s="926"/>
      <c r="D49" s="930"/>
      <c r="E49" s="640"/>
      <c r="F49" s="640"/>
      <c r="G49" s="640"/>
      <c r="H49" s="931"/>
      <c r="I49" s="932"/>
      <c r="J49" s="640"/>
      <c r="K49" s="640"/>
      <c r="L49" s="640"/>
      <c r="M49" s="640"/>
      <c r="N49" s="640"/>
      <c r="O49" s="640"/>
      <c r="P49" s="931"/>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933"/>
      <c r="AQ49" s="933"/>
      <c r="AR49" s="934"/>
      <c r="AS49" s="935"/>
      <c r="AT49" s="936"/>
      <c r="AU49" s="936"/>
      <c r="AV49" s="936"/>
      <c r="AW49" s="937"/>
      <c r="AX49" s="938" t="str">
        <f t="shared" ref="AX49:AX56" si="0">IF(AP49&lt;&gt;"",AP49*AS49,"")</f>
        <v/>
      </c>
      <c r="AY49" s="938"/>
      <c r="AZ49" s="938"/>
      <c r="BA49" s="938"/>
      <c r="BB49" s="938"/>
      <c r="BC49" s="939"/>
      <c r="BD49" s="273"/>
      <c r="BE49" s="273"/>
      <c r="BF49" s="203">
        <v>32</v>
      </c>
      <c r="BG49" s="199"/>
    </row>
    <row r="50" spans="1:59" s="380" customFormat="1" ht="29.25" customHeight="1" x14ac:dyDescent="0.2">
      <c r="A50" s="924"/>
      <c r="B50" s="925"/>
      <c r="C50" s="926"/>
      <c r="D50" s="942"/>
      <c r="E50" s="631"/>
      <c r="F50" s="631"/>
      <c r="G50" s="631"/>
      <c r="H50" s="633"/>
      <c r="I50" s="632"/>
      <c r="J50" s="631"/>
      <c r="K50" s="631"/>
      <c r="L50" s="631"/>
      <c r="M50" s="631"/>
      <c r="N50" s="631"/>
      <c r="O50" s="631"/>
      <c r="P50" s="633"/>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943"/>
      <c r="AQ50" s="943"/>
      <c r="AR50" s="944"/>
      <c r="AS50" s="945"/>
      <c r="AT50" s="946"/>
      <c r="AU50" s="946"/>
      <c r="AV50" s="946"/>
      <c r="AW50" s="947"/>
      <c r="AX50" s="940" t="str">
        <f t="shared" si="0"/>
        <v/>
      </c>
      <c r="AY50" s="940"/>
      <c r="AZ50" s="940"/>
      <c r="BA50" s="940"/>
      <c r="BB50" s="940"/>
      <c r="BC50" s="941"/>
      <c r="BD50" s="273"/>
      <c r="BE50" s="273"/>
      <c r="BF50" s="203">
        <v>33</v>
      </c>
      <c r="BG50" s="199"/>
    </row>
    <row r="51" spans="1:59" s="380" customFormat="1" ht="29.25" customHeight="1" x14ac:dyDescent="0.2">
      <c r="A51" s="924"/>
      <c r="B51" s="925"/>
      <c r="C51" s="926"/>
      <c r="D51" s="942"/>
      <c r="E51" s="631"/>
      <c r="F51" s="631"/>
      <c r="G51" s="631"/>
      <c r="H51" s="633"/>
      <c r="I51" s="632"/>
      <c r="J51" s="631"/>
      <c r="K51" s="631"/>
      <c r="L51" s="631"/>
      <c r="M51" s="631"/>
      <c r="N51" s="631"/>
      <c r="O51" s="631"/>
      <c r="P51" s="633"/>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943"/>
      <c r="AQ51" s="943"/>
      <c r="AR51" s="944"/>
      <c r="AS51" s="935"/>
      <c r="AT51" s="936"/>
      <c r="AU51" s="936"/>
      <c r="AV51" s="936"/>
      <c r="AW51" s="937"/>
      <c r="AX51" s="940" t="str">
        <f t="shared" si="0"/>
        <v/>
      </c>
      <c r="AY51" s="940"/>
      <c r="AZ51" s="940"/>
      <c r="BA51" s="940"/>
      <c r="BB51" s="940"/>
      <c r="BC51" s="941"/>
      <c r="BD51" s="273"/>
      <c r="BE51" s="273"/>
      <c r="BF51" s="203">
        <v>34</v>
      </c>
      <c r="BG51" s="199"/>
    </row>
    <row r="52" spans="1:59" s="380" customFormat="1" ht="29.25" customHeight="1" x14ac:dyDescent="0.2">
      <c r="A52" s="924"/>
      <c r="B52" s="925"/>
      <c r="C52" s="926"/>
      <c r="D52" s="942"/>
      <c r="E52" s="631"/>
      <c r="F52" s="631"/>
      <c r="G52" s="631"/>
      <c r="H52" s="633"/>
      <c r="I52" s="632"/>
      <c r="J52" s="631"/>
      <c r="K52" s="631"/>
      <c r="L52" s="631"/>
      <c r="M52" s="631"/>
      <c r="N52" s="631"/>
      <c r="O52" s="631"/>
      <c r="P52" s="633"/>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943"/>
      <c r="AQ52" s="943"/>
      <c r="AR52" s="944"/>
      <c r="AS52" s="945"/>
      <c r="AT52" s="946"/>
      <c r="AU52" s="946"/>
      <c r="AV52" s="946"/>
      <c r="AW52" s="947"/>
      <c r="AX52" s="940" t="str">
        <f t="shared" si="0"/>
        <v/>
      </c>
      <c r="AY52" s="940"/>
      <c r="AZ52" s="940"/>
      <c r="BA52" s="940"/>
      <c r="BB52" s="940"/>
      <c r="BC52" s="941"/>
      <c r="BD52" s="273"/>
      <c r="BE52" s="273"/>
      <c r="BF52" s="203">
        <v>35</v>
      </c>
      <c r="BG52" s="199"/>
    </row>
    <row r="53" spans="1:59" s="380" customFormat="1" ht="29.25" customHeight="1" x14ac:dyDescent="0.2">
      <c r="A53" s="924"/>
      <c r="B53" s="925"/>
      <c r="C53" s="926"/>
      <c r="D53" s="942"/>
      <c r="E53" s="631"/>
      <c r="F53" s="631"/>
      <c r="G53" s="631"/>
      <c r="H53" s="633"/>
      <c r="I53" s="632"/>
      <c r="J53" s="631"/>
      <c r="K53" s="631"/>
      <c r="L53" s="631"/>
      <c r="M53" s="631"/>
      <c r="N53" s="631"/>
      <c r="O53" s="631"/>
      <c r="P53" s="633"/>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943"/>
      <c r="AQ53" s="943"/>
      <c r="AR53" s="944"/>
      <c r="AS53" s="935"/>
      <c r="AT53" s="936"/>
      <c r="AU53" s="936"/>
      <c r="AV53" s="936"/>
      <c r="AW53" s="937"/>
      <c r="AX53" s="940" t="str">
        <f t="shared" si="0"/>
        <v/>
      </c>
      <c r="AY53" s="940"/>
      <c r="AZ53" s="940"/>
      <c r="BA53" s="940"/>
      <c r="BB53" s="940"/>
      <c r="BC53" s="941"/>
      <c r="BD53" s="273"/>
      <c r="BE53" s="273"/>
      <c r="BF53" s="203">
        <v>36</v>
      </c>
      <c r="BG53" s="199"/>
    </row>
    <row r="54" spans="1:59" s="380" customFormat="1" ht="29.25" customHeight="1" x14ac:dyDescent="0.2">
      <c r="A54" s="924"/>
      <c r="B54" s="925"/>
      <c r="C54" s="926"/>
      <c r="D54" s="942"/>
      <c r="E54" s="631"/>
      <c r="F54" s="631"/>
      <c r="G54" s="631"/>
      <c r="H54" s="633"/>
      <c r="I54" s="632"/>
      <c r="J54" s="631"/>
      <c r="K54" s="631"/>
      <c r="L54" s="631"/>
      <c r="M54" s="631"/>
      <c r="N54" s="631"/>
      <c r="O54" s="631"/>
      <c r="P54" s="633"/>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943"/>
      <c r="AQ54" s="943"/>
      <c r="AR54" s="944"/>
      <c r="AS54" s="945"/>
      <c r="AT54" s="946"/>
      <c r="AU54" s="946"/>
      <c r="AV54" s="946"/>
      <c r="AW54" s="947"/>
      <c r="AX54" s="940" t="str">
        <f t="shared" si="0"/>
        <v/>
      </c>
      <c r="AY54" s="940"/>
      <c r="AZ54" s="940"/>
      <c r="BA54" s="940"/>
      <c r="BB54" s="940"/>
      <c r="BC54" s="941"/>
      <c r="BD54" s="273"/>
      <c r="BE54" s="273"/>
      <c r="BF54" s="203">
        <v>37</v>
      </c>
      <c r="BG54" s="199"/>
    </row>
    <row r="55" spans="1:59" s="380" customFormat="1" ht="29.25" customHeight="1" x14ac:dyDescent="0.2">
      <c r="A55" s="924"/>
      <c r="B55" s="925"/>
      <c r="C55" s="926"/>
      <c r="D55" s="942"/>
      <c r="E55" s="631"/>
      <c r="F55" s="631"/>
      <c r="G55" s="631"/>
      <c r="H55" s="633"/>
      <c r="I55" s="632"/>
      <c r="J55" s="631"/>
      <c r="K55" s="631"/>
      <c r="L55" s="631"/>
      <c r="M55" s="631"/>
      <c r="N55" s="631"/>
      <c r="O55" s="631"/>
      <c r="P55" s="633"/>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943"/>
      <c r="AQ55" s="943"/>
      <c r="AR55" s="944"/>
      <c r="AS55" s="935"/>
      <c r="AT55" s="936"/>
      <c r="AU55" s="936"/>
      <c r="AV55" s="936"/>
      <c r="AW55" s="937"/>
      <c r="AX55" s="940" t="str">
        <f t="shared" si="0"/>
        <v/>
      </c>
      <c r="AY55" s="940"/>
      <c r="AZ55" s="940"/>
      <c r="BA55" s="940"/>
      <c r="BB55" s="940"/>
      <c r="BC55" s="941"/>
      <c r="BD55" s="273"/>
      <c r="BE55" s="273"/>
      <c r="BF55" s="203">
        <v>38</v>
      </c>
      <c r="BG55" s="199"/>
    </row>
    <row r="56" spans="1:59" s="380" customFormat="1" ht="29.25" customHeight="1" x14ac:dyDescent="0.2">
      <c r="A56" s="924"/>
      <c r="B56" s="925"/>
      <c r="C56" s="926"/>
      <c r="D56" s="942"/>
      <c r="E56" s="631"/>
      <c r="F56" s="631"/>
      <c r="G56" s="631"/>
      <c r="H56" s="633"/>
      <c r="I56" s="632"/>
      <c r="J56" s="631"/>
      <c r="K56" s="631"/>
      <c r="L56" s="631"/>
      <c r="M56" s="631"/>
      <c r="N56" s="631"/>
      <c r="O56" s="631"/>
      <c r="P56" s="633"/>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943"/>
      <c r="AQ56" s="943"/>
      <c r="AR56" s="944"/>
      <c r="AS56" s="945"/>
      <c r="AT56" s="946"/>
      <c r="AU56" s="946"/>
      <c r="AV56" s="946"/>
      <c r="AW56" s="947"/>
      <c r="AX56" s="940" t="str">
        <f t="shared" si="0"/>
        <v/>
      </c>
      <c r="AY56" s="940"/>
      <c r="AZ56" s="940"/>
      <c r="BA56" s="940"/>
      <c r="BB56" s="940"/>
      <c r="BC56" s="941"/>
      <c r="BD56" s="273"/>
      <c r="BE56" s="273"/>
      <c r="BF56" s="203">
        <v>39</v>
      </c>
      <c r="BG56" s="199"/>
    </row>
    <row r="57" spans="1:59" s="380" customFormat="1" ht="29.25" customHeight="1" x14ac:dyDescent="0.2">
      <c r="A57" s="924"/>
      <c r="B57" s="925"/>
      <c r="C57" s="926"/>
      <c r="D57" s="942"/>
      <c r="E57" s="631"/>
      <c r="F57" s="631"/>
      <c r="G57" s="631"/>
      <c r="H57" s="633"/>
      <c r="I57" s="632"/>
      <c r="J57" s="631"/>
      <c r="K57" s="631"/>
      <c r="L57" s="631"/>
      <c r="M57" s="631"/>
      <c r="N57" s="631"/>
      <c r="O57" s="631"/>
      <c r="P57" s="633"/>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943"/>
      <c r="AQ57" s="943"/>
      <c r="AR57" s="944"/>
      <c r="AS57" s="935"/>
      <c r="AT57" s="936"/>
      <c r="AU57" s="936"/>
      <c r="AV57" s="936"/>
      <c r="AW57" s="937"/>
      <c r="AX57" s="940" t="str">
        <f t="shared" ref="AX57:AX63" si="1">IF(AP57&lt;&gt;"",AP57*AS57,"")</f>
        <v/>
      </c>
      <c r="AY57" s="940"/>
      <c r="AZ57" s="940"/>
      <c r="BA57" s="940"/>
      <c r="BB57" s="940"/>
      <c r="BC57" s="941"/>
      <c r="BD57" s="273"/>
      <c r="BE57" s="273"/>
      <c r="BF57" s="203">
        <v>40</v>
      </c>
      <c r="BG57" s="199"/>
    </row>
    <row r="58" spans="1:59" s="380" customFormat="1" ht="29.25" customHeight="1" x14ac:dyDescent="0.2">
      <c r="A58" s="924"/>
      <c r="B58" s="925"/>
      <c r="C58" s="926"/>
      <c r="D58" s="942"/>
      <c r="E58" s="631"/>
      <c r="F58" s="631"/>
      <c r="G58" s="631"/>
      <c r="H58" s="633"/>
      <c r="I58" s="632"/>
      <c r="J58" s="631"/>
      <c r="K58" s="631"/>
      <c r="L58" s="631"/>
      <c r="M58" s="631"/>
      <c r="N58" s="631"/>
      <c r="O58" s="631"/>
      <c r="P58" s="633"/>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943"/>
      <c r="AQ58" s="943"/>
      <c r="AR58" s="944"/>
      <c r="AS58" s="945"/>
      <c r="AT58" s="946"/>
      <c r="AU58" s="946"/>
      <c r="AV58" s="946"/>
      <c r="AW58" s="947"/>
      <c r="AX58" s="940" t="str">
        <f t="shared" si="1"/>
        <v/>
      </c>
      <c r="AY58" s="940"/>
      <c r="AZ58" s="940"/>
      <c r="BA58" s="940"/>
      <c r="BB58" s="940"/>
      <c r="BC58" s="941"/>
      <c r="BD58" s="273"/>
      <c r="BE58" s="273"/>
      <c r="BF58" s="203">
        <v>41</v>
      </c>
      <c r="BG58" s="199"/>
    </row>
    <row r="59" spans="1:59" s="380" customFormat="1" ht="29.25" customHeight="1" x14ac:dyDescent="0.2">
      <c r="A59" s="924"/>
      <c r="B59" s="925"/>
      <c r="C59" s="926"/>
      <c r="D59" s="942"/>
      <c r="E59" s="631"/>
      <c r="F59" s="631"/>
      <c r="G59" s="631"/>
      <c r="H59" s="633"/>
      <c r="I59" s="632"/>
      <c r="J59" s="631"/>
      <c r="K59" s="631"/>
      <c r="L59" s="631"/>
      <c r="M59" s="631"/>
      <c r="N59" s="631"/>
      <c r="O59" s="631"/>
      <c r="P59" s="633"/>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943"/>
      <c r="AQ59" s="943"/>
      <c r="AR59" s="944"/>
      <c r="AS59" s="935"/>
      <c r="AT59" s="936"/>
      <c r="AU59" s="936"/>
      <c r="AV59" s="936"/>
      <c r="AW59" s="937"/>
      <c r="AX59" s="940" t="str">
        <f t="shared" si="1"/>
        <v/>
      </c>
      <c r="AY59" s="940"/>
      <c r="AZ59" s="940"/>
      <c r="BA59" s="940"/>
      <c r="BB59" s="940"/>
      <c r="BC59" s="941"/>
      <c r="BD59" s="273"/>
      <c r="BE59" s="273"/>
      <c r="BF59" s="203">
        <v>42</v>
      </c>
      <c r="BG59" s="199"/>
    </row>
    <row r="60" spans="1:59" s="380" customFormat="1" ht="29.25" customHeight="1" x14ac:dyDescent="0.2">
      <c r="A60" s="924"/>
      <c r="B60" s="925"/>
      <c r="C60" s="926"/>
      <c r="D60" s="942"/>
      <c r="E60" s="631"/>
      <c r="F60" s="631"/>
      <c r="G60" s="631"/>
      <c r="H60" s="633"/>
      <c r="I60" s="632"/>
      <c r="J60" s="631"/>
      <c r="K60" s="631"/>
      <c r="L60" s="631"/>
      <c r="M60" s="631"/>
      <c r="N60" s="631"/>
      <c r="O60" s="631"/>
      <c r="P60" s="633"/>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943"/>
      <c r="AQ60" s="943"/>
      <c r="AR60" s="944"/>
      <c r="AS60" s="945"/>
      <c r="AT60" s="946"/>
      <c r="AU60" s="946"/>
      <c r="AV60" s="946"/>
      <c r="AW60" s="947"/>
      <c r="AX60" s="940" t="str">
        <f t="shared" si="1"/>
        <v/>
      </c>
      <c r="AY60" s="940"/>
      <c r="AZ60" s="940"/>
      <c r="BA60" s="940"/>
      <c r="BB60" s="940"/>
      <c r="BC60" s="941"/>
      <c r="BD60" s="273"/>
      <c r="BE60" s="273"/>
      <c r="BF60" s="203">
        <v>43</v>
      </c>
      <c r="BG60" s="199"/>
    </row>
    <row r="61" spans="1:59" s="380" customFormat="1" ht="29.25" customHeight="1" x14ac:dyDescent="0.2">
      <c r="A61" s="924"/>
      <c r="B61" s="925"/>
      <c r="C61" s="926"/>
      <c r="D61" s="942"/>
      <c r="E61" s="631"/>
      <c r="F61" s="631"/>
      <c r="G61" s="631"/>
      <c r="H61" s="633"/>
      <c r="I61" s="632"/>
      <c r="J61" s="631"/>
      <c r="K61" s="631"/>
      <c r="L61" s="631"/>
      <c r="M61" s="631"/>
      <c r="N61" s="631"/>
      <c r="O61" s="631"/>
      <c r="P61" s="633"/>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943"/>
      <c r="AQ61" s="943"/>
      <c r="AR61" s="944"/>
      <c r="AS61" s="935"/>
      <c r="AT61" s="936"/>
      <c r="AU61" s="936"/>
      <c r="AV61" s="936"/>
      <c r="AW61" s="937"/>
      <c r="AX61" s="940" t="str">
        <f t="shared" si="1"/>
        <v/>
      </c>
      <c r="AY61" s="940"/>
      <c r="AZ61" s="940"/>
      <c r="BA61" s="940"/>
      <c r="BB61" s="940"/>
      <c r="BC61" s="941"/>
      <c r="BD61" s="273"/>
      <c r="BE61" s="273"/>
      <c r="BF61" s="203">
        <v>44</v>
      </c>
      <c r="BG61" s="199"/>
    </row>
    <row r="62" spans="1:59" s="380" customFormat="1" ht="29.25" customHeight="1" x14ac:dyDescent="0.2">
      <c r="A62" s="924"/>
      <c r="B62" s="925"/>
      <c r="C62" s="926"/>
      <c r="D62" s="942"/>
      <c r="E62" s="631"/>
      <c r="F62" s="631"/>
      <c r="G62" s="631"/>
      <c r="H62" s="633"/>
      <c r="I62" s="632"/>
      <c r="J62" s="631"/>
      <c r="K62" s="631"/>
      <c r="L62" s="631"/>
      <c r="M62" s="631"/>
      <c r="N62" s="631"/>
      <c r="O62" s="631"/>
      <c r="P62" s="633"/>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943"/>
      <c r="AQ62" s="943"/>
      <c r="AR62" s="944"/>
      <c r="AS62" s="945"/>
      <c r="AT62" s="946"/>
      <c r="AU62" s="946"/>
      <c r="AV62" s="946"/>
      <c r="AW62" s="947"/>
      <c r="AX62" s="940" t="str">
        <f t="shared" si="1"/>
        <v/>
      </c>
      <c r="AY62" s="940"/>
      <c r="AZ62" s="940"/>
      <c r="BA62" s="940"/>
      <c r="BB62" s="940"/>
      <c r="BC62" s="941"/>
      <c r="BD62" s="273"/>
      <c r="BE62" s="273"/>
      <c r="BF62" s="203">
        <v>45</v>
      </c>
      <c r="BG62" s="199"/>
    </row>
    <row r="63" spans="1:59" s="380" customFormat="1" ht="29.25" customHeight="1" x14ac:dyDescent="0.2">
      <c r="A63" s="924"/>
      <c r="B63" s="925"/>
      <c r="C63" s="926"/>
      <c r="D63" s="973"/>
      <c r="E63" s="974"/>
      <c r="F63" s="974"/>
      <c r="G63" s="974"/>
      <c r="H63" s="975"/>
      <c r="I63" s="976"/>
      <c r="J63" s="974"/>
      <c r="K63" s="974"/>
      <c r="L63" s="974"/>
      <c r="M63" s="974"/>
      <c r="N63" s="974"/>
      <c r="O63" s="974"/>
      <c r="P63" s="975"/>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43"/>
      <c r="AQ63" s="943"/>
      <c r="AR63" s="944"/>
      <c r="AS63" s="978"/>
      <c r="AT63" s="979"/>
      <c r="AU63" s="979"/>
      <c r="AV63" s="979"/>
      <c r="AW63" s="980"/>
      <c r="AX63" s="981" t="str">
        <f t="shared" si="1"/>
        <v/>
      </c>
      <c r="AY63" s="981"/>
      <c r="AZ63" s="981"/>
      <c r="BA63" s="981"/>
      <c r="BB63" s="981"/>
      <c r="BC63" s="982"/>
      <c r="BD63" s="273"/>
      <c r="BE63" s="273"/>
      <c r="BF63" s="203">
        <v>46</v>
      </c>
      <c r="BG63" s="199"/>
    </row>
    <row r="64" spans="1:59" s="380" customFormat="1" ht="29.25" customHeight="1" x14ac:dyDescent="0.2">
      <c r="A64" s="927"/>
      <c r="B64" s="928"/>
      <c r="C64" s="929"/>
      <c r="D64" s="956" t="s">
        <v>118</v>
      </c>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957">
        <f>SUM(AP49:AR63)</f>
        <v>0</v>
      </c>
      <c r="AQ64" s="958"/>
      <c r="AR64" s="959"/>
      <c r="AS64" s="960"/>
      <c r="AT64" s="961"/>
      <c r="AU64" s="961"/>
      <c r="AV64" s="961"/>
      <c r="AW64" s="962"/>
      <c r="AX64" s="963">
        <f>SUM(AX49:BC63)</f>
        <v>0</v>
      </c>
      <c r="AY64" s="964"/>
      <c r="AZ64" s="964"/>
      <c r="BA64" s="964"/>
      <c r="BB64" s="964"/>
      <c r="BC64" s="965"/>
      <c r="BD64" s="281"/>
      <c r="BE64" s="282"/>
      <c r="BF64" s="203">
        <v>47</v>
      </c>
      <c r="BG64" s="199"/>
    </row>
    <row r="65" spans="1:59" ht="37.5" customHeight="1" thickBot="1" x14ac:dyDescent="0.25">
      <c r="A65" s="966" t="s">
        <v>83</v>
      </c>
      <c r="B65" s="967"/>
      <c r="C65" s="968"/>
      <c r="D65" s="663" t="s">
        <v>97</v>
      </c>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969"/>
      <c r="AX65" s="970"/>
      <c r="AY65" s="971"/>
      <c r="AZ65" s="971"/>
      <c r="BA65" s="971"/>
      <c r="BB65" s="971"/>
      <c r="BC65" s="972"/>
      <c r="BD65" s="280"/>
      <c r="BE65" s="280"/>
      <c r="BF65" s="203">
        <v>48</v>
      </c>
      <c r="BG65" s="199"/>
    </row>
    <row r="66" spans="1:59" ht="37.5" customHeight="1" thickTop="1" thickBot="1" x14ac:dyDescent="0.25">
      <c r="A66" s="948" t="s">
        <v>119</v>
      </c>
      <c r="B66" s="949"/>
      <c r="C66" s="949"/>
      <c r="D66" s="949"/>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c r="AG66" s="949"/>
      <c r="AH66" s="949"/>
      <c r="AI66" s="949"/>
      <c r="AJ66" s="949"/>
      <c r="AK66" s="949"/>
      <c r="AL66" s="949"/>
      <c r="AM66" s="949"/>
      <c r="AN66" s="949"/>
      <c r="AO66" s="949"/>
      <c r="AP66" s="949"/>
      <c r="AQ66" s="949"/>
      <c r="AR66" s="949"/>
      <c r="AS66" s="949"/>
      <c r="AT66" s="949"/>
      <c r="AU66" s="949"/>
      <c r="AV66" s="949"/>
      <c r="AW66" s="950"/>
      <c r="AX66" s="951">
        <f>SUM(AX64:BC65)</f>
        <v>0</v>
      </c>
      <c r="AY66" s="952"/>
      <c r="AZ66" s="952"/>
      <c r="BA66" s="952"/>
      <c r="BB66" s="952"/>
      <c r="BC66" s="953"/>
      <c r="BD66" s="248"/>
      <c r="BE66" s="248"/>
      <c r="BF66" s="203">
        <v>49</v>
      </c>
      <c r="BG66" s="199"/>
    </row>
    <row r="67" spans="1:59" ht="23.25" customHeight="1" x14ac:dyDescent="0.2"/>
  </sheetData>
  <sheetProtection algorithmName="SHA-512" hashValue="58QhnbNoJOeSW2W3KlXdZFpH6GsX2EThmLt0MN4xzNmUEdEbH0temMiNHPExmqd0W06B0Anapp8mGLD+0SZx5Q==" saltValue="zp4YtpVItQ5mBmxe09czSw==" spinCount="100000" sheet="1" objects="1" scenarios="1" formatColumns="0"/>
  <mergeCells count="288">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D39:K39"/>
    <mergeCell ref="L39:T39"/>
    <mergeCell ref="U39:AR39"/>
    <mergeCell ref="AS39:AV39"/>
    <mergeCell ref="AX39:BC39"/>
    <mergeCell ref="D40:K40"/>
    <mergeCell ref="L40:T40"/>
    <mergeCell ref="U40:AR40"/>
    <mergeCell ref="AS40:AV40"/>
    <mergeCell ref="AX40:BC40"/>
    <mergeCell ref="D37:K37"/>
    <mergeCell ref="L37:T37"/>
    <mergeCell ref="U37:AR37"/>
    <mergeCell ref="AS37:AV37"/>
    <mergeCell ref="AX37:BC37"/>
    <mergeCell ref="D38:K38"/>
    <mergeCell ref="L38:T38"/>
    <mergeCell ref="U38:AR38"/>
    <mergeCell ref="AS38:AV38"/>
    <mergeCell ref="AX38:BC38"/>
    <mergeCell ref="D35:K35"/>
    <mergeCell ref="L35:T35"/>
    <mergeCell ref="U35:AR35"/>
    <mergeCell ref="AS35:AV35"/>
    <mergeCell ref="AX35:BC35"/>
    <mergeCell ref="D36:K36"/>
    <mergeCell ref="L36:T36"/>
    <mergeCell ref="U36:AR36"/>
    <mergeCell ref="AS36:AV36"/>
    <mergeCell ref="AX36:BC36"/>
    <mergeCell ref="D33:K33"/>
    <mergeCell ref="L33:T33"/>
    <mergeCell ref="U33:AR33"/>
    <mergeCell ref="AS33:AV33"/>
    <mergeCell ref="AX33:BC33"/>
    <mergeCell ref="D34:K34"/>
    <mergeCell ref="L34:T34"/>
    <mergeCell ref="U34:AR34"/>
    <mergeCell ref="AS34:AV34"/>
    <mergeCell ref="AX34:BC34"/>
    <mergeCell ref="D31:K31"/>
    <mergeCell ref="L31:T31"/>
    <mergeCell ref="U31:AR31"/>
    <mergeCell ref="AS31:AV31"/>
    <mergeCell ref="AX31:BC31"/>
    <mergeCell ref="D32:K32"/>
    <mergeCell ref="L32:T32"/>
    <mergeCell ref="U32:AR32"/>
    <mergeCell ref="AS32:AV32"/>
    <mergeCell ref="AX32:BC32"/>
    <mergeCell ref="D29:K29"/>
    <mergeCell ref="L29:T29"/>
    <mergeCell ref="U29:AR29"/>
    <mergeCell ref="AS29:AV29"/>
    <mergeCell ref="AX29:BC29"/>
    <mergeCell ref="D30:K30"/>
    <mergeCell ref="L30:T30"/>
    <mergeCell ref="U30:AR30"/>
    <mergeCell ref="AS30:AV30"/>
    <mergeCell ref="AX30:BC30"/>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s>
  <phoneticPr fontId="43"/>
  <conditionalFormatting sqref="BG10:BG17 BG22:BG44 BG49:BG66">
    <cfRule type="notContainsBlanks" dxfId="59"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AP49:AR63"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49:AW63"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headerFooter>
    <oddHeader>&amp;R&amp;14VERSION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CE54"/>
  <sheetViews>
    <sheetView showGridLines="0" showZeros="0" zoomScale="50" zoomScaleNormal="50" zoomScaleSheetLayoutView="50" workbookViewId="0"/>
  </sheetViews>
  <sheetFormatPr defaultColWidth="9" defaultRowHeight="19.2" x14ac:dyDescent="0.2"/>
  <cols>
    <col min="1" max="6" width="3.109375" style="4" customWidth="1"/>
    <col min="7" max="55" width="3.6640625" style="4" customWidth="1"/>
    <col min="56" max="57" width="3.6640625" style="251" hidden="1" customWidth="1"/>
    <col min="58" max="58" width="5.6640625" style="200" hidden="1" customWidth="1"/>
    <col min="59" max="59" width="51.77734375" style="201" hidden="1" customWidth="1"/>
    <col min="60" max="60" width="51.77734375" style="4" customWidth="1"/>
    <col min="61" max="62" width="3.44140625" style="4" customWidth="1"/>
    <col min="63" max="16384" width="9" style="4"/>
  </cols>
  <sheetData>
    <row r="1" spans="1:83"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2"/>
      <c r="AN1" s="22"/>
      <c r="AO1" s="1"/>
      <c r="AP1" s="1"/>
      <c r="AQ1" s="1"/>
      <c r="AR1" s="1"/>
      <c r="AS1" s="1"/>
      <c r="AT1" s="1"/>
      <c r="AU1" s="1"/>
      <c r="AV1" s="1"/>
      <c r="AW1" s="1"/>
      <c r="AX1" s="1"/>
      <c r="AY1" s="1"/>
      <c r="AZ1" s="1"/>
      <c r="BA1" s="1"/>
      <c r="BC1" s="61" t="s">
        <v>1202</v>
      </c>
      <c r="BD1" s="249"/>
      <c r="BE1" s="249"/>
    </row>
    <row r="2" spans="1:83" ht="30" customHeight="1" x14ac:dyDescent="0.2">
      <c r="A2" s="467" t="s">
        <v>1206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9"/>
      <c r="BD2" s="225"/>
      <c r="BE2" s="225"/>
    </row>
    <row r="3" spans="1:83" ht="8.4" customHeight="1" x14ac:dyDescent="0.2">
      <c r="A3" s="9"/>
      <c r="B3" s="9"/>
      <c r="C3" s="9"/>
      <c r="D3" s="9"/>
      <c r="E3" s="9"/>
      <c r="F3" s="9"/>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250"/>
      <c r="BE3" s="250"/>
    </row>
    <row r="4" spans="1:83" ht="24" customHeight="1" x14ac:dyDescent="0.2">
      <c r="A4" s="20" t="s">
        <v>1203</v>
      </c>
      <c r="B4" s="20"/>
      <c r="C4" s="20"/>
      <c r="D4" s="20"/>
      <c r="E4" s="20"/>
      <c r="F4" s="2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50"/>
      <c r="AY4" s="50"/>
      <c r="AZ4" s="50"/>
    </row>
    <row r="5" spans="1:83" ht="49.2" customHeight="1" x14ac:dyDescent="0.2">
      <c r="A5" s="625" t="s">
        <v>1244</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268"/>
      <c r="BE5" s="268"/>
    </row>
    <row r="6" spans="1:83" ht="16.8" customHeight="1" x14ac:dyDescent="0.2">
      <c r="A6" s="155"/>
      <c r="B6" s="156"/>
      <c r="C6" s="157" t="s">
        <v>136</v>
      </c>
      <c r="D6" s="11"/>
      <c r="E6" s="11"/>
      <c r="F6" s="11"/>
      <c r="G6" s="158"/>
      <c r="H6" s="159"/>
      <c r="I6" s="157" t="s">
        <v>1220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9"/>
      <c r="BD6" s="252"/>
      <c r="BE6" s="252"/>
    </row>
    <row r="7" spans="1:83" s="381" customFormat="1" ht="14.4" customHeight="1" thickBot="1" x14ac:dyDescent="0.25">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320" t="s">
        <v>77</v>
      </c>
      <c r="AR7" s="113"/>
      <c r="AS7" s="114"/>
      <c r="AT7" s="114"/>
      <c r="AU7" s="114"/>
      <c r="AV7" s="115"/>
      <c r="AW7" s="115"/>
      <c r="AX7" s="116"/>
      <c r="AY7" s="116"/>
      <c r="AZ7" s="116"/>
      <c r="BA7" s="116"/>
      <c r="BB7" s="116"/>
      <c r="BC7" s="116"/>
      <c r="BD7" s="283"/>
      <c r="BE7" s="283"/>
      <c r="BF7" s="200"/>
      <c r="BG7" s="201"/>
      <c r="BH7" s="4"/>
      <c r="BI7" s="4"/>
      <c r="BJ7" s="4"/>
      <c r="BK7" s="4"/>
      <c r="BL7" s="4"/>
      <c r="BM7" s="4"/>
      <c r="BN7" s="4"/>
      <c r="BO7" s="4"/>
      <c r="BP7" s="4"/>
      <c r="BQ7" s="4"/>
      <c r="BR7" s="4"/>
      <c r="BS7" s="4"/>
      <c r="BT7" s="4"/>
      <c r="BU7" s="4"/>
      <c r="BV7" s="4"/>
      <c r="BW7" s="4"/>
      <c r="BX7" s="4"/>
      <c r="BY7" s="4"/>
      <c r="BZ7" s="4"/>
      <c r="CA7" s="4"/>
      <c r="CB7" s="4"/>
      <c r="CC7" s="4"/>
      <c r="CD7" s="4"/>
      <c r="CE7" s="4"/>
    </row>
    <row r="8" spans="1:83" ht="46.5" customHeight="1" x14ac:dyDescent="0.2">
      <c r="A8" s="983" t="s">
        <v>14</v>
      </c>
      <c r="B8" s="984"/>
      <c r="C8" s="984"/>
      <c r="D8" s="984" t="s">
        <v>78</v>
      </c>
      <c r="E8" s="984"/>
      <c r="F8" s="984"/>
      <c r="G8" s="985" t="s">
        <v>27</v>
      </c>
      <c r="H8" s="985"/>
      <c r="I8" s="985"/>
      <c r="J8" s="985"/>
      <c r="K8" s="985"/>
      <c r="L8" s="985"/>
      <c r="M8" s="985"/>
      <c r="N8" s="985"/>
      <c r="O8" s="986" t="s">
        <v>7</v>
      </c>
      <c r="P8" s="986"/>
      <c r="Q8" s="986"/>
      <c r="R8" s="986"/>
      <c r="S8" s="986"/>
      <c r="T8" s="986"/>
      <c r="U8" s="986"/>
      <c r="V8" s="986"/>
      <c r="W8" s="986"/>
      <c r="X8" s="986"/>
      <c r="Y8" s="986"/>
      <c r="Z8" s="986" t="s">
        <v>2</v>
      </c>
      <c r="AA8" s="986"/>
      <c r="AB8" s="986"/>
      <c r="AC8" s="986"/>
      <c r="AD8" s="986"/>
      <c r="AE8" s="986"/>
      <c r="AF8" s="986"/>
      <c r="AG8" s="986"/>
      <c r="AH8" s="986"/>
      <c r="AI8" s="986"/>
      <c r="AJ8" s="986"/>
      <c r="AK8" s="986"/>
      <c r="AL8" s="986"/>
      <c r="AM8" s="986"/>
      <c r="AN8" s="986"/>
      <c r="AO8" s="986"/>
      <c r="AP8" s="986"/>
      <c r="AQ8" s="704" t="s">
        <v>31</v>
      </c>
      <c r="AR8" s="705"/>
      <c r="AS8" s="705"/>
      <c r="AT8" s="705"/>
      <c r="AU8" s="705"/>
      <c r="AV8" s="705"/>
      <c r="AW8" s="697" t="s">
        <v>1</v>
      </c>
      <c r="AX8" s="698"/>
      <c r="AY8" s="698"/>
      <c r="AZ8" s="698"/>
      <c r="BA8" s="698"/>
      <c r="BB8" s="698"/>
      <c r="BC8" s="856"/>
      <c r="BD8" s="277"/>
      <c r="BE8" s="277"/>
      <c r="BF8" s="203" t="s">
        <v>542</v>
      </c>
      <c r="BG8" s="198" t="s">
        <v>124</v>
      </c>
    </row>
    <row r="9" spans="1:83" ht="29.25" customHeight="1" x14ac:dyDescent="0.2">
      <c r="A9" s="989" t="s">
        <v>48</v>
      </c>
      <c r="B9" s="990"/>
      <c r="C9" s="990"/>
      <c r="D9" s="993" t="s">
        <v>81</v>
      </c>
      <c r="E9" s="993"/>
      <c r="F9" s="993"/>
      <c r="G9" s="995"/>
      <c r="H9" s="995"/>
      <c r="I9" s="995"/>
      <c r="J9" s="995"/>
      <c r="K9" s="995"/>
      <c r="L9" s="995"/>
      <c r="M9" s="995"/>
      <c r="N9" s="995"/>
      <c r="O9" s="996" t="str">
        <f>IF(G9="","",IFERROR(VLOOKUP(G9,製品リスト!$A$4:$C$1000,2,0),"SII登録型番を正しく入力してください"))</f>
        <v/>
      </c>
      <c r="P9" s="996"/>
      <c r="Q9" s="996"/>
      <c r="R9" s="996"/>
      <c r="S9" s="996"/>
      <c r="T9" s="996"/>
      <c r="U9" s="996"/>
      <c r="V9" s="996"/>
      <c r="W9" s="996"/>
      <c r="X9" s="996"/>
      <c r="Y9" s="996"/>
      <c r="Z9" s="996" t="str">
        <f>IF(G9="","",IFERROR(VLOOKUP(G9,製品リスト!$A$4:$C$1000,3,0),"SII登録型番を正しく入力してください"))</f>
        <v/>
      </c>
      <c r="AA9" s="996"/>
      <c r="AB9" s="996"/>
      <c r="AC9" s="996"/>
      <c r="AD9" s="996"/>
      <c r="AE9" s="996"/>
      <c r="AF9" s="996"/>
      <c r="AG9" s="996"/>
      <c r="AH9" s="996"/>
      <c r="AI9" s="996"/>
      <c r="AJ9" s="996"/>
      <c r="AK9" s="996"/>
      <c r="AL9" s="996"/>
      <c r="AM9" s="996"/>
      <c r="AN9" s="996"/>
      <c r="AO9" s="996"/>
      <c r="AP9" s="996"/>
      <c r="AQ9" s="887"/>
      <c r="AR9" s="888"/>
      <c r="AS9" s="888"/>
      <c r="AT9" s="888"/>
      <c r="AU9" s="888"/>
      <c r="AV9" s="117" t="s">
        <v>13</v>
      </c>
      <c r="AW9" s="889"/>
      <c r="AX9" s="890"/>
      <c r="AY9" s="890"/>
      <c r="AZ9" s="890"/>
      <c r="BA9" s="890"/>
      <c r="BB9" s="890"/>
      <c r="BC9" s="891"/>
      <c r="BD9" s="224"/>
      <c r="BE9" s="224"/>
      <c r="BF9" s="203">
        <v>1</v>
      </c>
      <c r="BG9" s="199"/>
    </row>
    <row r="10" spans="1:83" s="380" customFormat="1" ht="28.5" customHeight="1" x14ac:dyDescent="0.2">
      <c r="A10" s="989"/>
      <c r="B10" s="990"/>
      <c r="C10" s="990"/>
      <c r="D10" s="993"/>
      <c r="E10" s="993"/>
      <c r="F10" s="993"/>
      <c r="G10" s="987"/>
      <c r="H10" s="725"/>
      <c r="I10" s="725"/>
      <c r="J10" s="725"/>
      <c r="K10" s="725"/>
      <c r="L10" s="725"/>
      <c r="M10" s="725"/>
      <c r="N10" s="725"/>
      <c r="O10" s="988" t="str">
        <f>IF(G10="","",IFERROR(VLOOKUP(G10,製品リスト!$A$4:$C$1000,2,0),"SII登録型番を正しく入力してください"))</f>
        <v/>
      </c>
      <c r="P10" s="988"/>
      <c r="Q10" s="988"/>
      <c r="R10" s="988"/>
      <c r="S10" s="988"/>
      <c r="T10" s="988"/>
      <c r="U10" s="988"/>
      <c r="V10" s="988"/>
      <c r="W10" s="988"/>
      <c r="X10" s="988"/>
      <c r="Y10" s="988"/>
      <c r="Z10" s="988" t="str">
        <f>IF(G10="","",IFERROR(VLOOKUP(G10,製品リスト!$A$4:$C$1000,3,0),"SII登録型番を正しく入力してください"))</f>
        <v/>
      </c>
      <c r="AA10" s="988"/>
      <c r="AB10" s="988"/>
      <c r="AC10" s="988"/>
      <c r="AD10" s="988"/>
      <c r="AE10" s="988"/>
      <c r="AF10" s="988"/>
      <c r="AG10" s="988"/>
      <c r="AH10" s="988"/>
      <c r="AI10" s="988"/>
      <c r="AJ10" s="988"/>
      <c r="AK10" s="988"/>
      <c r="AL10" s="988"/>
      <c r="AM10" s="988"/>
      <c r="AN10" s="988"/>
      <c r="AO10" s="988"/>
      <c r="AP10" s="988"/>
      <c r="AQ10" s="879"/>
      <c r="AR10" s="880"/>
      <c r="AS10" s="880"/>
      <c r="AT10" s="880"/>
      <c r="AU10" s="880"/>
      <c r="AV10" s="118" t="s">
        <v>13</v>
      </c>
      <c r="AW10" s="870"/>
      <c r="AX10" s="871"/>
      <c r="AY10" s="871"/>
      <c r="AZ10" s="871"/>
      <c r="BA10" s="871"/>
      <c r="BB10" s="871"/>
      <c r="BC10" s="872"/>
      <c r="BD10" s="224"/>
      <c r="BE10" s="224"/>
      <c r="BF10" s="204">
        <v>2</v>
      </c>
      <c r="BG10" s="199"/>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s="380" customFormat="1" ht="28.5" customHeight="1" x14ac:dyDescent="0.2">
      <c r="A11" s="989"/>
      <c r="B11" s="990"/>
      <c r="C11" s="990"/>
      <c r="D11" s="993"/>
      <c r="E11" s="993"/>
      <c r="F11" s="993"/>
      <c r="G11" s="987"/>
      <c r="H11" s="725"/>
      <c r="I11" s="725"/>
      <c r="J11" s="725"/>
      <c r="K11" s="725"/>
      <c r="L11" s="725"/>
      <c r="M11" s="725"/>
      <c r="N11" s="725"/>
      <c r="O11" s="988" t="str">
        <f>IF(G11="","",IFERROR(VLOOKUP(G11,製品リスト!$A$4:$C$1000,2,0),"SII登録型番を正しく入力してください"))</f>
        <v/>
      </c>
      <c r="P11" s="988"/>
      <c r="Q11" s="988"/>
      <c r="R11" s="988"/>
      <c r="S11" s="988"/>
      <c r="T11" s="988"/>
      <c r="U11" s="988"/>
      <c r="V11" s="988"/>
      <c r="W11" s="988"/>
      <c r="X11" s="988"/>
      <c r="Y11" s="988"/>
      <c r="Z11" s="988" t="str">
        <f>IF(G11="","",IFERROR(VLOOKUP(G11,製品リスト!$A$4:$C$1000,3,0),"SII登録型番を正しく入力してください"))</f>
        <v/>
      </c>
      <c r="AA11" s="988"/>
      <c r="AB11" s="988"/>
      <c r="AC11" s="988"/>
      <c r="AD11" s="988"/>
      <c r="AE11" s="988"/>
      <c r="AF11" s="988"/>
      <c r="AG11" s="988"/>
      <c r="AH11" s="988"/>
      <c r="AI11" s="988"/>
      <c r="AJ11" s="988"/>
      <c r="AK11" s="988"/>
      <c r="AL11" s="988"/>
      <c r="AM11" s="988"/>
      <c r="AN11" s="988"/>
      <c r="AO11" s="988"/>
      <c r="AP11" s="988"/>
      <c r="AQ11" s="879"/>
      <c r="AR11" s="880"/>
      <c r="AS11" s="880"/>
      <c r="AT11" s="880"/>
      <c r="AU11" s="880"/>
      <c r="AV11" s="118" t="s">
        <v>13</v>
      </c>
      <c r="AW11" s="870"/>
      <c r="AX11" s="871"/>
      <c r="AY11" s="871"/>
      <c r="AZ11" s="871"/>
      <c r="BA11" s="871"/>
      <c r="BB11" s="871"/>
      <c r="BC11" s="872"/>
      <c r="BD11" s="224"/>
      <c r="BE11" s="224"/>
      <c r="BF11" s="204">
        <v>3</v>
      </c>
      <c r="BG11" s="199"/>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s="380" customFormat="1" ht="28.5" customHeight="1" x14ac:dyDescent="0.2">
      <c r="A12" s="989"/>
      <c r="B12" s="990"/>
      <c r="C12" s="990"/>
      <c r="D12" s="993"/>
      <c r="E12" s="993"/>
      <c r="F12" s="993"/>
      <c r="G12" s="987"/>
      <c r="H12" s="725"/>
      <c r="I12" s="725"/>
      <c r="J12" s="725"/>
      <c r="K12" s="725"/>
      <c r="L12" s="725"/>
      <c r="M12" s="725"/>
      <c r="N12" s="725"/>
      <c r="O12" s="988" t="str">
        <f>IF(G12="","",IFERROR(VLOOKUP(G12,製品リスト!$A$4:$C$1000,2,0),"SII登録型番を正しく入力してください"))</f>
        <v/>
      </c>
      <c r="P12" s="988"/>
      <c r="Q12" s="988"/>
      <c r="R12" s="988"/>
      <c r="S12" s="988"/>
      <c r="T12" s="988"/>
      <c r="U12" s="988"/>
      <c r="V12" s="988"/>
      <c r="W12" s="988"/>
      <c r="X12" s="988"/>
      <c r="Y12" s="988"/>
      <c r="Z12" s="988" t="str">
        <f>IF(G12="","",IFERROR(VLOOKUP(G12,製品リスト!$A$4:$C$1000,3,0),"SII登録型番を正しく入力してください"))</f>
        <v/>
      </c>
      <c r="AA12" s="988"/>
      <c r="AB12" s="988"/>
      <c r="AC12" s="988"/>
      <c r="AD12" s="988"/>
      <c r="AE12" s="988"/>
      <c r="AF12" s="988"/>
      <c r="AG12" s="988"/>
      <c r="AH12" s="988"/>
      <c r="AI12" s="988"/>
      <c r="AJ12" s="988"/>
      <c r="AK12" s="988"/>
      <c r="AL12" s="988"/>
      <c r="AM12" s="988"/>
      <c r="AN12" s="988"/>
      <c r="AO12" s="988"/>
      <c r="AP12" s="988"/>
      <c r="AQ12" s="879"/>
      <c r="AR12" s="880"/>
      <c r="AS12" s="880"/>
      <c r="AT12" s="880"/>
      <c r="AU12" s="880"/>
      <c r="AV12" s="118" t="s">
        <v>13</v>
      </c>
      <c r="AW12" s="870"/>
      <c r="AX12" s="871"/>
      <c r="AY12" s="871"/>
      <c r="AZ12" s="871"/>
      <c r="BA12" s="871"/>
      <c r="BB12" s="871"/>
      <c r="BC12" s="872"/>
      <c r="BD12" s="224"/>
      <c r="BE12" s="224"/>
      <c r="BF12" s="204">
        <v>4</v>
      </c>
      <c r="BG12" s="199"/>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s="380" customFormat="1" ht="28.5" customHeight="1" x14ac:dyDescent="0.2">
      <c r="A13" s="989"/>
      <c r="B13" s="990"/>
      <c r="C13" s="990"/>
      <c r="D13" s="993"/>
      <c r="E13" s="993"/>
      <c r="F13" s="993"/>
      <c r="G13" s="987"/>
      <c r="H13" s="725"/>
      <c r="I13" s="725"/>
      <c r="J13" s="725"/>
      <c r="K13" s="725"/>
      <c r="L13" s="725"/>
      <c r="M13" s="725"/>
      <c r="N13" s="725"/>
      <c r="O13" s="988" t="str">
        <f>IF(G13="","",IFERROR(VLOOKUP(G13,製品リスト!$A$4:$C$1000,2,0),"SII登録型番を正しく入力してください"))</f>
        <v/>
      </c>
      <c r="P13" s="988"/>
      <c r="Q13" s="988"/>
      <c r="R13" s="988"/>
      <c r="S13" s="988"/>
      <c r="T13" s="988"/>
      <c r="U13" s="988"/>
      <c r="V13" s="988"/>
      <c r="W13" s="988"/>
      <c r="X13" s="988"/>
      <c r="Y13" s="988"/>
      <c r="Z13" s="988" t="str">
        <f>IF(G13="","",IFERROR(VLOOKUP(G13,製品リスト!$A$4:$C$1000,3,0),"SII登録型番を正しく入力してください"))</f>
        <v/>
      </c>
      <c r="AA13" s="988"/>
      <c r="AB13" s="988"/>
      <c r="AC13" s="988"/>
      <c r="AD13" s="988"/>
      <c r="AE13" s="988"/>
      <c r="AF13" s="988"/>
      <c r="AG13" s="988"/>
      <c r="AH13" s="988"/>
      <c r="AI13" s="988"/>
      <c r="AJ13" s="988"/>
      <c r="AK13" s="988"/>
      <c r="AL13" s="988"/>
      <c r="AM13" s="988"/>
      <c r="AN13" s="988"/>
      <c r="AO13" s="988"/>
      <c r="AP13" s="988"/>
      <c r="AQ13" s="879"/>
      <c r="AR13" s="880"/>
      <c r="AS13" s="880"/>
      <c r="AT13" s="880"/>
      <c r="AU13" s="880"/>
      <c r="AV13" s="118" t="s">
        <v>13</v>
      </c>
      <c r="AW13" s="870"/>
      <c r="AX13" s="871"/>
      <c r="AY13" s="871"/>
      <c r="AZ13" s="871"/>
      <c r="BA13" s="871"/>
      <c r="BB13" s="871"/>
      <c r="BC13" s="872"/>
      <c r="BD13" s="224"/>
      <c r="BE13" s="224"/>
      <c r="BF13" s="204">
        <v>5</v>
      </c>
      <c r="BG13" s="199"/>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s="380" customFormat="1" ht="28.5" customHeight="1" x14ac:dyDescent="0.2">
      <c r="A14" s="989"/>
      <c r="B14" s="990"/>
      <c r="C14" s="990"/>
      <c r="D14" s="993"/>
      <c r="E14" s="993"/>
      <c r="F14" s="993"/>
      <c r="G14" s="987"/>
      <c r="H14" s="725"/>
      <c r="I14" s="725"/>
      <c r="J14" s="725"/>
      <c r="K14" s="725"/>
      <c r="L14" s="725"/>
      <c r="M14" s="725"/>
      <c r="N14" s="725"/>
      <c r="O14" s="988" t="str">
        <f>IF(G14="","",IFERROR(VLOOKUP(G14,製品リスト!$A$4:$C$1000,2,0),"SII登録型番を正しく入力してください"))</f>
        <v/>
      </c>
      <c r="P14" s="988"/>
      <c r="Q14" s="988"/>
      <c r="R14" s="988"/>
      <c r="S14" s="988"/>
      <c r="T14" s="988"/>
      <c r="U14" s="988"/>
      <c r="V14" s="988"/>
      <c r="W14" s="988"/>
      <c r="X14" s="988"/>
      <c r="Y14" s="988"/>
      <c r="Z14" s="988" t="str">
        <f>IF(G14="","",IFERROR(VLOOKUP(G14,製品リスト!$A$4:$C$1000,3,0),"SII登録型番を正しく入力してください"))</f>
        <v/>
      </c>
      <c r="AA14" s="988"/>
      <c r="AB14" s="988"/>
      <c r="AC14" s="988"/>
      <c r="AD14" s="988"/>
      <c r="AE14" s="988"/>
      <c r="AF14" s="988"/>
      <c r="AG14" s="988"/>
      <c r="AH14" s="988"/>
      <c r="AI14" s="988"/>
      <c r="AJ14" s="988"/>
      <c r="AK14" s="988"/>
      <c r="AL14" s="988"/>
      <c r="AM14" s="988"/>
      <c r="AN14" s="988"/>
      <c r="AO14" s="988"/>
      <c r="AP14" s="988"/>
      <c r="AQ14" s="879"/>
      <c r="AR14" s="880"/>
      <c r="AS14" s="880"/>
      <c r="AT14" s="880"/>
      <c r="AU14" s="880"/>
      <c r="AV14" s="118" t="s">
        <v>13</v>
      </c>
      <c r="AW14" s="870"/>
      <c r="AX14" s="871"/>
      <c r="AY14" s="871"/>
      <c r="AZ14" s="871"/>
      <c r="BA14" s="871"/>
      <c r="BB14" s="871"/>
      <c r="BC14" s="872"/>
      <c r="BD14" s="224"/>
      <c r="BE14" s="224"/>
      <c r="BF14" s="204">
        <v>6</v>
      </c>
      <c r="BG14" s="199"/>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s="380" customFormat="1" ht="28.5" customHeight="1" x14ac:dyDescent="0.2">
      <c r="A15" s="989"/>
      <c r="B15" s="990"/>
      <c r="C15" s="990"/>
      <c r="D15" s="993"/>
      <c r="E15" s="993"/>
      <c r="F15" s="993"/>
      <c r="G15" s="987"/>
      <c r="H15" s="725"/>
      <c r="I15" s="725"/>
      <c r="J15" s="725"/>
      <c r="K15" s="725"/>
      <c r="L15" s="725"/>
      <c r="M15" s="725"/>
      <c r="N15" s="725"/>
      <c r="O15" s="988" t="str">
        <f>IF(G15="","",IFERROR(VLOOKUP(G15,製品リスト!$A$4:$C$1000,2,0),"SII登録型番を正しく入力してください"))</f>
        <v/>
      </c>
      <c r="P15" s="988"/>
      <c r="Q15" s="988"/>
      <c r="R15" s="988"/>
      <c r="S15" s="988"/>
      <c r="T15" s="988"/>
      <c r="U15" s="988"/>
      <c r="V15" s="988"/>
      <c r="W15" s="988"/>
      <c r="X15" s="988"/>
      <c r="Y15" s="988"/>
      <c r="Z15" s="988" t="str">
        <f>IF(G15="","",IFERROR(VLOOKUP(G15,製品リスト!$A$4:$C$1000,3,0),"SII登録型番を正しく入力してください"))</f>
        <v/>
      </c>
      <c r="AA15" s="988"/>
      <c r="AB15" s="988"/>
      <c r="AC15" s="988"/>
      <c r="AD15" s="988"/>
      <c r="AE15" s="988"/>
      <c r="AF15" s="988"/>
      <c r="AG15" s="988"/>
      <c r="AH15" s="988"/>
      <c r="AI15" s="988"/>
      <c r="AJ15" s="988"/>
      <c r="AK15" s="988"/>
      <c r="AL15" s="988"/>
      <c r="AM15" s="988"/>
      <c r="AN15" s="988"/>
      <c r="AO15" s="988"/>
      <c r="AP15" s="988"/>
      <c r="AQ15" s="879"/>
      <c r="AR15" s="880"/>
      <c r="AS15" s="880"/>
      <c r="AT15" s="880"/>
      <c r="AU15" s="880"/>
      <c r="AV15" s="118" t="s">
        <v>13</v>
      </c>
      <c r="AW15" s="870"/>
      <c r="AX15" s="871"/>
      <c r="AY15" s="871"/>
      <c r="AZ15" s="871"/>
      <c r="BA15" s="871"/>
      <c r="BB15" s="871"/>
      <c r="BC15" s="872"/>
      <c r="BD15" s="224"/>
      <c r="BE15" s="224"/>
      <c r="BF15" s="204">
        <v>7</v>
      </c>
      <c r="BG15" s="199"/>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s="380" customFormat="1" ht="28.5" customHeight="1" x14ac:dyDescent="0.2">
      <c r="A16" s="989"/>
      <c r="B16" s="990"/>
      <c r="C16" s="990"/>
      <c r="D16" s="993"/>
      <c r="E16" s="993"/>
      <c r="F16" s="993"/>
      <c r="G16" s="987"/>
      <c r="H16" s="725"/>
      <c r="I16" s="725"/>
      <c r="J16" s="725"/>
      <c r="K16" s="725"/>
      <c r="L16" s="725"/>
      <c r="M16" s="725"/>
      <c r="N16" s="725"/>
      <c r="O16" s="988" t="str">
        <f>IF(G16="","",IFERROR(VLOOKUP(G16,製品リスト!$A$4:$C$1000,2,0),"SII登録型番を正しく入力してください"))</f>
        <v/>
      </c>
      <c r="P16" s="988"/>
      <c r="Q16" s="988"/>
      <c r="R16" s="988"/>
      <c r="S16" s="988"/>
      <c r="T16" s="988"/>
      <c r="U16" s="988"/>
      <c r="V16" s="988"/>
      <c r="W16" s="988"/>
      <c r="X16" s="988"/>
      <c r="Y16" s="988"/>
      <c r="Z16" s="988" t="str">
        <f>IF(G16="","",IFERROR(VLOOKUP(G16,製品リスト!$A$4:$C$1000,3,0),"SII登録型番を正しく入力してください"))</f>
        <v/>
      </c>
      <c r="AA16" s="988"/>
      <c r="AB16" s="988"/>
      <c r="AC16" s="988"/>
      <c r="AD16" s="988"/>
      <c r="AE16" s="988"/>
      <c r="AF16" s="988"/>
      <c r="AG16" s="988"/>
      <c r="AH16" s="988"/>
      <c r="AI16" s="988"/>
      <c r="AJ16" s="988"/>
      <c r="AK16" s="988"/>
      <c r="AL16" s="988"/>
      <c r="AM16" s="988"/>
      <c r="AN16" s="988"/>
      <c r="AO16" s="988"/>
      <c r="AP16" s="988"/>
      <c r="AQ16" s="879"/>
      <c r="AR16" s="880"/>
      <c r="AS16" s="880"/>
      <c r="AT16" s="880"/>
      <c r="AU16" s="880"/>
      <c r="AV16" s="118" t="s">
        <v>13</v>
      </c>
      <c r="AW16" s="870"/>
      <c r="AX16" s="871"/>
      <c r="AY16" s="871"/>
      <c r="AZ16" s="871"/>
      <c r="BA16" s="871"/>
      <c r="BB16" s="871"/>
      <c r="BC16" s="872"/>
      <c r="BD16" s="224"/>
      <c r="BE16" s="224"/>
      <c r="BF16" s="204">
        <v>8</v>
      </c>
      <c r="BG16" s="199"/>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s="380" customFormat="1" ht="28.5" customHeight="1" x14ac:dyDescent="0.2">
      <c r="A17" s="989"/>
      <c r="B17" s="990"/>
      <c r="C17" s="990"/>
      <c r="D17" s="993"/>
      <c r="E17" s="993"/>
      <c r="F17" s="993"/>
      <c r="G17" s="987"/>
      <c r="H17" s="725"/>
      <c r="I17" s="725"/>
      <c r="J17" s="725"/>
      <c r="K17" s="725"/>
      <c r="L17" s="725"/>
      <c r="M17" s="725"/>
      <c r="N17" s="725"/>
      <c r="O17" s="988" t="str">
        <f>IF(G17="","",IFERROR(VLOOKUP(G17,製品リスト!$A$4:$C$1000,2,0),"SII登録型番を正しく入力してください"))</f>
        <v/>
      </c>
      <c r="P17" s="988"/>
      <c r="Q17" s="988"/>
      <c r="R17" s="988"/>
      <c r="S17" s="988"/>
      <c r="T17" s="988"/>
      <c r="U17" s="988"/>
      <c r="V17" s="988"/>
      <c r="W17" s="988"/>
      <c r="X17" s="988"/>
      <c r="Y17" s="988"/>
      <c r="Z17" s="988" t="str">
        <f>IF(G17="","",IFERROR(VLOOKUP(G17,製品リスト!$A$4:$C$1000,3,0),"SII登録型番を正しく入力してください"))</f>
        <v/>
      </c>
      <c r="AA17" s="988"/>
      <c r="AB17" s="988"/>
      <c r="AC17" s="988"/>
      <c r="AD17" s="988"/>
      <c r="AE17" s="988"/>
      <c r="AF17" s="988"/>
      <c r="AG17" s="988"/>
      <c r="AH17" s="988"/>
      <c r="AI17" s="988"/>
      <c r="AJ17" s="988"/>
      <c r="AK17" s="988"/>
      <c r="AL17" s="988"/>
      <c r="AM17" s="988"/>
      <c r="AN17" s="988"/>
      <c r="AO17" s="988"/>
      <c r="AP17" s="988"/>
      <c r="AQ17" s="879"/>
      <c r="AR17" s="880"/>
      <c r="AS17" s="880"/>
      <c r="AT17" s="880"/>
      <c r="AU17" s="880"/>
      <c r="AV17" s="118" t="s">
        <v>13</v>
      </c>
      <c r="AW17" s="870"/>
      <c r="AX17" s="871"/>
      <c r="AY17" s="871"/>
      <c r="AZ17" s="871"/>
      <c r="BA17" s="871"/>
      <c r="BB17" s="871"/>
      <c r="BC17" s="872"/>
      <c r="BD17" s="224"/>
      <c r="BE17" s="224"/>
      <c r="BF17" s="204">
        <v>9</v>
      </c>
      <c r="BG17" s="199"/>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s="380" customFormat="1" ht="28.5" customHeight="1" x14ac:dyDescent="0.2">
      <c r="A18" s="989"/>
      <c r="B18" s="990"/>
      <c r="C18" s="990"/>
      <c r="D18" s="993"/>
      <c r="E18" s="993"/>
      <c r="F18" s="993"/>
      <c r="G18" s="987"/>
      <c r="H18" s="725"/>
      <c r="I18" s="725"/>
      <c r="J18" s="725"/>
      <c r="K18" s="725"/>
      <c r="L18" s="725"/>
      <c r="M18" s="725"/>
      <c r="N18" s="725"/>
      <c r="O18" s="988" t="str">
        <f>IF(G18="","",IFERROR(VLOOKUP(G18,製品リスト!$A$4:$C$1000,2,0),"SII登録型番を正しく入力してください"))</f>
        <v/>
      </c>
      <c r="P18" s="988"/>
      <c r="Q18" s="988"/>
      <c r="R18" s="988"/>
      <c r="S18" s="988"/>
      <c r="T18" s="988"/>
      <c r="U18" s="988"/>
      <c r="V18" s="988"/>
      <c r="W18" s="988"/>
      <c r="X18" s="988"/>
      <c r="Y18" s="988"/>
      <c r="Z18" s="988" t="str">
        <f>IF(G18="","",IFERROR(VLOOKUP(G18,製品リスト!$A$4:$C$1000,3,0),"SII登録型番を正しく入力してください"))</f>
        <v/>
      </c>
      <c r="AA18" s="988"/>
      <c r="AB18" s="988"/>
      <c r="AC18" s="988"/>
      <c r="AD18" s="988"/>
      <c r="AE18" s="988"/>
      <c r="AF18" s="988"/>
      <c r="AG18" s="988"/>
      <c r="AH18" s="988"/>
      <c r="AI18" s="988"/>
      <c r="AJ18" s="988"/>
      <c r="AK18" s="988"/>
      <c r="AL18" s="988"/>
      <c r="AM18" s="988"/>
      <c r="AN18" s="988"/>
      <c r="AO18" s="988"/>
      <c r="AP18" s="988"/>
      <c r="AQ18" s="879"/>
      <c r="AR18" s="880"/>
      <c r="AS18" s="880"/>
      <c r="AT18" s="880"/>
      <c r="AU18" s="880"/>
      <c r="AV18" s="118" t="s">
        <v>13</v>
      </c>
      <c r="AW18" s="870"/>
      <c r="AX18" s="871"/>
      <c r="AY18" s="871"/>
      <c r="AZ18" s="871"/>
      <c r="BA18" s="871"/>
      <c r="BB18" s="871"/>
      <c r="BC18" s="872"/>
      <c r="BD18" s="224"/>
      <c r="BE18" s="224"/>
      <c r="BF18" s="204">
        <v>10</v>
      </c>
      <c r="BG18" s="199"/>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33" customHeight="1" x14ac:dyDescent="0.2">
      <c r="A19" s="989"/>
      <c r="B19" s="990"/>
      <c r="C19" s="990"/>
      <c r="D19" s="994"/>
      <c r="E19" s="994"/>
      <c r="F19" s="994"/>
      <c r="G19" s="768" t="s">
        <v>96</v>
      </c>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9"/>
      <c r="AQ19" s="920">
        <f>SUM(AQ9:AU18)</f>
        <v>0</v>
      </c>
      <c r="AR19" s="920"/>
      <c r="AS19" s="920"/>
      <c r="AT19" s="920"/>
      <c r="AU19" s="920"/>
      <c r="AV19" s="119" t="s">
        <v>13</v>
      </c>
      <c r="AW19" s="778">
        <f>SUM(AW9:BC18)</f>
        <v>0</v>
      </c>
      <c r="AX19" s="779"/>
      <c r="AY19" s="779"/>
      <c r="AZ19" s="779"/>
      <c r="BA19" s="779"/>
      <c r="BB19" s="779"/>
      <c r="BC19" s="780"/>
      <c r="BD19" s="271"/>
      <c r="BE19" s="279"/>
      <c r="BF19" s="204">
        <v>11</v>
      </c>
      <c r="BG19" s="199"/>
    </row>
    <row r="20" spans="1:83" s="380" customFormat="1" ht="35.25" customHeight="1" thickBot="1" x14ac:dyDescent="0.25">
      <c r="A20" s="991"/>
      <c r="B20" s="992"/>
      <c r="C20" s="992"/>
      <c r="D20" s="997" t="s">
        <v>83</v>
      </c>
      <c r="E20" s="997"/>
      <c r="F20" s="997"/>
      <c r="G20" s="892" t="s">
        <v>97</v>
      </c>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2"/>
      <c r="AS20" s="892"/>
      <c r="AT20" s="892"/>
      <c r="AU20" s="892"/>
      <c r="AV20" s="892"/>
      <c r="AW20" s="894"/>
      <c r="AX20" s="895"/>
      <c r="AY20" s="895"/>
      <c r="AZ20" s="895"/>
      <c r="BA20" s="895"/>
      <c r="BB20" s="895"/>
      <c r="BC20" s="896"/>
      <c r="BD20" s="224"/>
      <c r="BE20" s="224"/>
      <c r="BF20" s="204">
        <v>12</v>
      </c>
      <c r="BG20" s="199"/>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35.25" customHeight="1" thickTop="1" thickBot="1" x14ac:dyDescent="0.25">
      <c r="A21" s="998" t="s">
        <v>46</v>
      </c>
      <c r="B21" s="999"/>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999"/>
      <c r="AL21" s="999"/>
      <c r="AM21" s="999"/>
      <c r="AN21" s="999"/>
      <c r="AO21" s="999"/>
      <c r="AP21" s="999"/>
      <c r="AQ21" s="999"/>
      <c r="AR21" s="999"/>
      <c r="AS21" s="999"/>
      <c r="AT21" s="999"/>
      <c r="AU21" s="999"/>
      <c r="AV21" s="999"/>
      <c r="AW21" s="1000">
        <f>SUM(AW19:BC20)</f>
        <v>0</v>
      </c>
      <c r="AX21" s="1001"/>
      <c r="AY21" s="1001"/>
      <c r="AZ21" s="1001"/>
      <c r="BA21" s="1001"/>
      <c r="BB21" s="1001"/>
      <c r="BC21" s="1002"/>
      <c r="BD21" s="284"/>
      <c r="BE21" s="284"/>
      <c r="BF21" s="204">
        <v>13</v>
      </c>
      <c r="BG21" s="199"/>
    </row>
    <row r="22" spans="1:83" s="381" customFormat="1" ht="12.75" customHeight="1" thickBot="1" x14ac:dyDescent="0.25">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1"/>
      <c r="Z22" s="121"/>
      <c r="AA22" s="121"/>
      <c r="AB22" s="121"/>
      <c r="AC22" s="121"/>
      <c r="AD22" s="121"/>
      <c r="AE22" s="121"/>
      <c r="AF22" s="121"/>
      <c r="AG22" s="121"/>
      <c r="AH22" s="121"/>
      <c r="AI22" s="121"/>
      <c r="AJ22" s="121"/>
      <c r="AK22" s="121"/>
      <c r="AL22" s="121"/>
      <c r="AM22" s="121"/>
      <c r="AN22" s="121"/>
      <c r="AO22" s="121"/>
      <c r="AP22" s="121"/>
      <c r="AQ22" s="121"/>
      <c r="AR22" s="121"/>
      <c r="AS22" s="122"/>
      <c r="AT22" s="122"/>
      <c r="AU22" s="122"/>
      <c r="AV22" s="123"/>
      <c r="AW22" s="123"/>
      <c r="AX22" s="28"/>
      <c r="AY22" s="28"/>
      <c r="AZ22" s="28"/>
      <c r="BA22" s="28"/>
      <c r="BB22" s="28"/>
      <c r="BC22" s="28"/>
      <c r="BD22" s="283"/>
      <c r="BE22" s="283"/>
      <c r="BF22" s="200"/>
      <c r="BG22" s="201"/>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ht="46.5" customHeight="1" x14ac:dyDescent="0.2">
      <c r="A23" s="983" t="s">
        <v>14</v>
      </c>
      <c r="B23" s="984"/>
      <c r="C23" s="984"/>
      <c r="D23" s="984" t="s">
        <v>78</v>
      </c>
      <c r="E23" s="984"/>
      <c r="F23" s="984"/>
      <c r="G23" s="985" t="s">
        <v>27</v>
      </c>
      <c r="H23" s="985"/>
      <c r="I23" s="985"/>
      <c r="J23" s="985"/>
      <c r="K23" s="985"/>
      <c r="L23" s="985"/>
      <c r="M23" s="985"/>
      <c r="N23" s="985"/>
      <c r="O23" s="986" t="s">
        <v>7</v>
      </c>
      <c r="P23" s="986"/>
      <c r="Q23" s="986"/>
      <c r="R23" s="986"/>
      <c r="S23" s="986"/>
      <c r="T23" s="986"/>
      <c r="U23" s="986"/>
      <c r="V23" s="986"/>
      <c r="W23" s="986"/>
      <c r="X23" s="986"/>
      <c r="Y23" s="986"/>
      <c r="Z23" s="986" t="s">
        <v>2</v>
      </c>
      <c r="AA23" s="986"/>
      <c r="AB23" s="986"/>
      <c r="AC23" s="986"/>
      <c r="AD23" s="986"/>
      <c r="AE23" s="986"/>
      <c r="AF23" s="986"/>
      <c r="AG23" s="986"/>
      <c r="AH23" s="986"/>
      <c r="AI23" s="986"/>
      <c r="AJ23" s="986"/>
      <c r="AK23" s="986"/>
      <c r="AL23" s="986"/>
      <c r="AM23" s="986"/>
      <c r="AN23" s="986"/>
      <c r="AO23" s="986"/>
      <c r="AP23" s="986"/>
      <c r="AQ23" s="704" t="s">
        <v>31</v>
      </c>
      <c r="AR23" s="705"/>
      <c r="AS23" s="705"/>
      <c r="AT23" s="705"/>
      <c r="AU23" s="705"/>
      <c r="AV23" s="705"/>
      <c r="AW23" s="697" t="s">
        <v>1</v>
      </c>
      <c r="AX23" s="698"/>
      <c r="AY23" s="698"/>
      <c r="AZ23" s="698"/>
      <c r="BA23" s="698"/>
      <c r="BB23" s="698"/>
      <c r="BC23" s="856"/>
      <c r="BD23" s="277"/>
      <c r="BE23" s="277"/>
      <c r="BF23" s="203" t="s">
        <v>542</v>
      </c>
      <c r="BG23" s="198" t="s">
        <v>124</v>
      </c>
    </row>
    <row r="24" spans="1:83" ht="29.25" customHeight="1" x14ac:dyDescent="0.2">
      <c r="A24" s="989" t="s">
        <v>49</v>
      </c>
      <c r="B24" s="990"/>
      <c r="C24" s="990"/>
      <c r="D24" s="993" t="s">
        <v>81</v>
      </c>
      <c r="E24" s="993"/>
      <c r="F24" s="993"/>
      <c r="G24" s="995"/>
      <c r="H24" s="995"/>
      <c r="I24" s="995"/>
      <c r="J24" s="995"/>
      <c r="K24" s="995"/>
      <c r="L24" s="995"/>
      <c r="M24" s="995"/>
      <c r="N24" s="995"/>
      <c r="O24" s="1003" t="str">
        <f>IF(G24="","",IFERROR(VLOOKUP(G24,製品リスト!$A$4:$C$1000,2,0),"SII登録型番を正しく入力してください"))</f>
        <v/>
      </c>
      <c r="P24" s="1003"/>
      <c r="Q24" s="1003"/>
      <c r="R24" s="1003"/>
      <c r="S24" s="1003"/>
      <c r="T24" s="1003"/>
      <c r="U24" s="1003"/>
      <c r="V24" s="1003"/>
      <c r="W24" s="1003"/>
      <c r="X24" s="1003"/>
      <c r="Y24" s="1003"/>
      <c r="Z24" s="1003" t="str">
        <f>IF(G24="","",IFERROR(VLOOKUP(G24,製品リスト!$A$4:$C$1000,3,0),"SII登録型番を正しく入力してください"))</f>
        <v/>
      </c>
      <c r="AA24" s="1003"/>
      <c r="AB24" s="1003"/>
      <c r="AC24" s="1003"/>
      <c r="AD24" s="1003"/>
      <c r="AE24" s="1003"/>
      <c r="AF24" s="1003"/>
      <c r="AG24" s="1003"/>
      <c r="AH24" s="1003"/>
      <c r="AI24" s="1003"/>
      <c r="AJ24" s="1003"/>
      <c r="AK24" s="1003"/>
      <c r="AL24" s="1003"/>
      <c r="AM24" s="1003"/>
      <c r="AN24" s="1003"/>
      <c r="AO24" s="1003"/>
      <c r="AP24" s="1003"/>
      <c r="AQ24" s="887"/>
      <c r="AR24" s="888"/>
      <c r="AS24" s="888"/>
      <c r="AT24" s="888"/>
      <c r="AU24" s="888"/>
      <c r="AV24" s="117" t="s">
        <v>13</v>
      </c>
      <c r="AW24" s="889"/>
      <c r="AX24" s="890"/>
      <c r="AY24" s="890"/>
      <c r="AZ24" s="890"/>
      <c r="BA24" s="890"/>
      <c r="BB24" s="890"/>
      <c r="BC24" s="891"/>
      <c r="BD24" s="224"/>
      <c r="BE24" s="224"/>
      <c r="BF24" s="203">
        <v>14</v>
      </c>
      <c r="BG24" s="199"/>
    </row>
    <row r="25" spans="1:83" s="380" customFormat="1" ht="28.5" customHeight="1" x14ac:dyDescent="0.2">
      <c r="A25" s="989"/>
      <c r="B25" s="990"/>
      <c r="C25" s="990"/>
      <c r="D25" s="993"/>
      <c r="E25" s="993"/>
      <c r="F25" s="993"/>
      <c r="G25" s="987"/>
      <c r="H25" s="725"/>
      <c r="I25" s="725"/>
      <c r="J25" s="725"/>
      <c r="K25" s="725"/>
      <c r="L25" s="725"/>
      <c r="M25" s="725"/>
      <c r="N25" s="725"/>
      <c r="O25" s="1004" t="str">
        <f>IF(G25="","",IFERROR(VLOOKUP(G25,製品リスト!$A$4:$C$1000,2,0),"SII登録型番を正しく入力してください"))</f>
        <v/>
      </c>
      <c r="P25" s="1004"/>
      <c r="Q25" s="1004"/>
      <c r="R25" s="1004"/>
      <c r="S25" s="1004"/>
      <c r="T25" s="1004"/>
      <c r="U25" s="1004"/>
      <c r="V25" s="1004"/>
      <c r="W25" s="1004"/>
      <c r="X25" s="1004"/>
      <c r="Y25" s="1004"/>
      <c r="Z25" s="1004" t="str">
        <f>IF(G25="","",IFERROR(VLOOKUP(G25,製品リスト!$A$4:$C$1000,3,0),"SII登録型番を正しく入力してください"))</f>
        <v/>
      </c>
      <c r="AA25" s="1004"/>
      <c r="AB25" s="1004"/>
      <c r="AC25" s="1004"/>
      <c r="AD25" s="1004"/>
      <c r="AE25" s="1004"/>
      <c r="AF25" s="1004"/>
      <c r="AG25" s="1004"/>
      <c r="AH25" s="1004"/>
      <c r="AI25" s="1004"/>
      <c r="AJ25" s="1004"/>
      <c r="AK25" s="1004"/>
      <c r="AL25" s="1004"/>
      <c r="AM25" s="1004"/>
      <c r="AN25" s="1004"/>
      <c r="AO25" s="1004"/>
      <c r="AP25" s="1004"/>
      <c r="AQ25" s="879"/>
      <c r="AR25" s="880"/>
      <c r="AS25" s="880"/>
      <c r="AT25" s="880"/>
      <c r="AU25" s="880"/>
      <c r="AV25" s="118" t="s">
        <v>13</v>
      </c>
      <c r="AW25" s="870"/>
      <c r="AX25" s="871"/>
      <c r="AY25" s="871"/>
      <c r="AZ25" s="871"/>
      <c r="BA25" s="871"/>
      <c r="BB25" s="871"/>
      <c r="BC25" s="872"/>
      <c r="BD25" s="224"/>
      <c r="BE25" s="224"/>
      <c r="BF25" s="203">
        <v>15</v>
      </c>
      <c r="BG25" s="199"/>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s="380" customFormat="1" ht="28.5" customHeight="1" x14ac:dyDescent="0.2">
      <c r="A26" s="989"/>
      <c r="B26" s="990"/>
      <c r="C26" s="990"/>
      <c r="D26" s="993"/>
      <c r="E26" s="993"/>
      <c r="F26" s="993"/>
      <c r="G26" s="987"/>
      <c r="H26" s="725"/>
      <c r="I26" s="725"/>
      <c r="J26" s="725"/>
      <c r="K26" s="725"/>
      <c r="L26" s="725"/>
      <c r="M26" s="725"/>
      <c r="N26" s="725"/>
      <c r="O26" s="1004" t="str">
        <f>IF(G26="","",IFERROR(VLOOKUP(G26,製品リスト!$A$4:$C$1000,2,0),"SII登録型番を正しく入力してください"))</f>
        <v/>
      </c>
      <c r="P26" s="1004"/>
      <c r="Q26" s="1004"/>
      <c r="R26" s="1004"/>
      <c r="S26" s="1004"/>
      <c r="T26" s="1004"/>
      <c r="U26" s="1004"/>
      <c r="V26" s="1004"/>
      <c r="W26" s="1004"/>
      <c r="X26" s="1004"/>
      <c r="Y26" s="1004"/>
      <c r="Z26" s="1004" t="str">
        <f>IF(G26="","",IFERROR(VLOOKUP(G26,製品リスト!$A$4:$C$1000,3,0),"SII登録型番を正しく入力してください"))</f>
        <v/>
      </c>
      <c r="AA26" s="1004"/>
      <c r="AB26" s="1004"/>
      <c r="AC26" s="1004"/>
      <c r="AD26" s="1004"/>
      <c r="AE26" s="1004"/>
      <c r="AF26" s="1004"/>
      <c r="AG26" s="1004"/>
      <c r="AH26" s="1004"/>
      <c r="AI26" s="1004"/>
      <c r="AJ26" s="1004"/>
      <c r="AK26" s="1004"/>
      <c r="AL26" s="1004"/>
      <c r="AM26" s="1004"/>
      <c r="AN26" s="1004"/>
      <c r="AO26" s="1004"/>
      <c r="AP26" s="1004"/>
      <c r="AQ26" s="879"/>
      <c r="AR26" s="880"/>
      <c r="AS26" s="880"/>
      <c r="AT26" s="880"/>
      <c r="AU26" s="880"/>
      <c r="AV26" s="118" t="s">
        <v>13</v>
      </c>
      <c r="AW26" s="870"/>
      <c r="AX26" s="871"/>
      <c r="AY26" s="871"/>
      <c r="AZ26" s="871"/>
      <c r="BA26" s="871"/>
      <c r="BB26" s="871"/>
      <c r="BC26" s="872"/>
      <c r="BD26" s="224"/>
      <c r="BE26" s="224"/>
      <c r="BF26" s="203">
        <v>16</v>
      </c>
      <c r="BG26" s="199"/>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s="380" customFormat="1" ht="28.5" customHeight="1" x14ac:dyDescent="0.2">
      <c r="A27" s="989"/>
      <c r="B27" s="990"/>
      <c r="C27" s="990"/>
      <c r="D27" s="993"/>
      <c r="E27" s="993"/>
      <c r="F27" s="993"/>
      <c r="G27" s="987"/>
      <c r="H27" s="725"/>
      <c r="I27" s="725"/>
      <c r="J27" s="725"/>
      <c r="K27" s="725"/>
      <c r="L27" s="725"/>
      <c r="M27" s="725"/>
      <c r="N27" s="725"/>
      <c r="O27" s="1004" t="str">
        <f>IF(G27="","",IFERROR(VLOOKUP(G27,製品リスト!$A$4:$C$1000,2,0),"SII登録型番を正しく入力してください"))</f>
        <v/>
      </c>
      <c r="P27" s="1004"/>
      <c r="Q27" s="1004"/>
      <c r="R27" s="1004"/>
      <c r="S27" s="1004"/>
      <c r="T27" s="1004"/>
      <c r="U27" s="1004"/>
      <c r="V27" s="1004"/>
      <c r="W27" s="1004"/>
      <c r="X27" s="1004"/>
      <c r="Y27" s="1004"/>
      <c r="Z27" s="1004" t="str">
        <f>IF(G27="","",IFERROR(VLOOKUP(G27,製品リスト!$A$4:$C$1000,3,0),"SII登録型番を正しく入力してください"))</f>
        <v/>
      </c>
      <c r="AA27" s="1004"/>
      <c r="AB27" s="1004"/>
      <c r="AC27" s="1004"/>
      <c r="AD27" s="1004"/>
      <c r="AE27" s="1004"/>
      <c r="AF27" s="1004"/>
      <c r="AG27" s="1004"/>
      <c r="AH27" s="1004"/>
      <c r="AI27" s="1004"/>
      <c r="AJ27" s="1004"/>
      <c r="AK27" s="1004"/>
      <c r="AL27" s="1004"/>
      <c r="AM27" s="1004"/>
      <c r="AN27" s="1004"/>
      <c r="AO27" s="1004"/>
      <c r="AP27" s="1004"/>
      <c r="AQ27" s="879"/>
      <c r="AR27" s="880"/>
      <c r="AS27" s="880"/>
      <c r="AT27" s="880"/>
      <c r="AU27" s="880"/>
      <c r="AV27" s="118" t="s">
        <v>13</v>
      </c>
      <c r="AW27" s="870"/>
      <c r="AX27" s="871"/>
      <c r="AY27" s="871"/>
      <c r="AZ27" s="871"/>
      <c r="BA27" s="871"/>
      <c r="BB27" s="871"/>
      <c r="BC27" s="872"/>
      <c r="BD27" s="224"/>
      <c r="BE27" s="224"/>
      <c r="BF27" s="203">
        <v>17</v>
      </c>
      <c r="BG27" s="199"/>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380" customFormat="1" ht="28.5" customHeight="1" x14ac:dyDescent="0.2">
      <c r="A28" s="989"/>
      <c r="B28" s="990"/>
      <c r="C28" s="990"/>
      <c r="D28" s="993"/>
      <c r="E28" s="993"/>
      <c r="F28" s="993"/>
      <c r="G28" s="987"/>
      <c r="H28" s="725"/>
      <c r="I28" s="725"/>
      <c r="J28" s="725"/>
      <c r="K28" s="725"/>
      <c r="L28" s="725"/>
      <c r="M28" s="725"/>
      <c r="N28" s="725"/>
      <c r="O28" s="1004" t="str">
        <f>IF(G28="","",IFERROR(VLOOKUP(G28,製品リスト!$A$4:$C$1000,2,0),"SII登録型番を正しく入力してください"))</f>
        <v/>
      </c>
      <c r="P28" s="1004"/>
      <c r="Q28" s="1004"/>
      <c r="R28" s="1004"/>
      <c r="S28" s="1004"/>
      <c r="T28" s="1004"/>
      <c r="U28" s="1004"/>
      <c r="V28" s="1004"/>
      <c r="W28" s="1004"/>
      <c r="X28" s="1004"/>
      <c r="Y28" s="1004"/>
      <c r="Z28" s="1004" t="str">
        <f>IF(G28="","",IFERROR(VLOOKUP(G28,製品リスト!$A$4:$C$1000,3,0),"SII登録型番を正しく入力してください"))</f>
        <v/>
      </c>
      <c r="AA28" s="1004"/>
      <c r="AB28" s="1004"/>
      <c r="AC28" s="1004"/>
      <c r="AD28" s="1004"/>
      <c r="AE28" s="1004"/>
      <c r="AF28" s="1004"/>
      <c r="AG28" s="1004"/>
      <c r="AH28" s="1004"/>
      <c r="AI28" s="1004"/>
      <c r="AJ28" s="1004"/>
      <c r="AK28" s="1004"/>
      <c r="AL28" s="1004"/>
      <c r="AM28" s="1004"/>
      <c r="AN28" s="1004"/>
      <c r="AO28" s="1004"/>
      <c r="AP28" s="1004"/>
      <c r="AQ28" s="879"/>
      <c r="AR28" s="880"/>
      <c r="AS28" s="880"/>
      <c r="AT28" s="880"/>
      <c r="AU28" s="880"/>
      <c r="AV28" s="118" t="s">
        <v>13</v>
      </c>
      <c r="AW28" s="870"/>
      <c r="AX28" s="871"/>
      <c r="AY28" s="871"/>
      <c r="AZ28" s="871"/>
      <c r="BA28" s="871"/>
      <c r="BB28" s="871"/>
      <c r="BC28" s="872"/>
      <c r="BD28" s="224"/>
      <c r="BE28" s="224"/>
      <c r="BF28" s="203">
        <v>18</v>
      </c>
      <c r="BG28" s="199"/>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380" customFormat="1" ht="28.5" customHeight="1" x14ac:dyDescent="0.2">
      <c r="A29" s="989"/>
      <c r="B29" s="990"/>
      <c r="C29" s="990"/>
      <c r="D29" s="993"/>
      <c r="E29" s="993"/>
      <c r="F29" s="993"/>
      <c r="G29" s="987"/>
      <c r="H29" s="725"/>
      <c r="I29" s="725"/>
      <c r="J29" s="725"/>
      <c r="K29" s="725"/>
      <c r="L29" s="725"/>
      <c r="M29" s="725"/>
      <c r="N29" s="725"/>
      <c r="O29" s="1004" t="str">
        <f>IF(G29="","",IFERROR(VLOOKUP(G29,製品リスト!$A$4:$C$1000,2,0),"SII登録型番を正しく入力してください"))</f>
        <v/>
      </c>
      <c r="P29" s="1004"/>
      <c r="Q29" s="1004"/>
      <c r="R29" s="1004"/>
      <c r="S29" s="1004"/>
      <c r="T29" s="1004"/>
      <c r="U29" s="1004"/>
      <c r="V29" s="1004"/>
      <c r="W29" s="1004"/>
      <c r="X29" s="1004"/>
      <c r="Y29" s="1004"/>
      <c r="Z29" s="1004" t="str">
        <f>IF(G29="","",IFERROR(VLOOKUP(G29,製品リスト!$A$4:$C$1000,3,0),"SII登録型番を正しく入力してください"))</f>
        <v/>
      </c>
      <c r="AA29" s="1004"/>
      <c r="AB29" s="1004"/>
      <c r="AC29" s="1004"/>
      <c r="AD29" s="1004"/>
      <c r="AE29" s="1004"/>
      <c r="AF29" s="1004"/>
      <c r="AG29" s="1004"/>
      <c r="AH29" s="1004"/>
      <c r="AI29" s="1004"/>
      <c r="AJ29" s="1004"/>
      <c r="AK29" s="1004"/>
      <c r="AL29" s="1004"/>
      <c r="AM29" s="1004"/>
      <c r="AN29" s="1004"/>
      <c r="AO29" s="1004"/>
      <c r="AP29" s="1004"/>
      <c r="AQ29" s="879"/>
      <c r="AR29" s="880"/>
      <c r="AS29" s="880"/>
      <c r="AT29" s="880"/>
      <c r="AU29" s="880"/>
      <c r="AV29" s="118" t="s">
        <v>13</v>
      </c>
      <c r="AW29" s="870"/>
      <c r="AX29" s="871"/>
      <c r="AY29" s="871"/>
      <c r="AZ29" s="871"/>
      <c r="BA29" s="871"/>
      <c r="BB29" s="871"/>
      <c r="BC29" s="872"/>
      <c r="BD29" s="224"/>
      <c r="BE29" s="224"/>
      <c r="BF29" s="203">
        <v>19</v>
      </c>
      <c r="BG29" s="199"/>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s="380" customFormat="1" ht="28.5" customHeight="1" x14ac:dyDescent="0.2">
      <c r="A30" s="989"/>
      <c r="B30" s="990"/>
      <c r="C30" s="990"/>
      <c r="D30" s="993"/>
      <c r="E30" s="993"/>
      <c r="F30" s="993"/>
      <c r="G30" s="987"/>
      <c r="H30" s="725"/>
      <c r="I30" s="725"/>
      <c r="J30" s="725"/>
      <c r="K30" s="725"/>
      <c r="L30" s="725"/>
      <c r="M30" s="725"/>
      <c r="N30" s="725"/>
      <c r="O30" s="1004" t="str">
        <f>IF(G30="","",IFERROR(VLOOKUP(G30,製品リスト!$A$4:$C$1000,2,0),"SII登録型番を正しく入力してください"))</f>
        <v/>
      </c>
      <c r="P30" s="1004"/>
      <c r="Q30" s="1004"/>
      <c r="R30" s="1004"/>
      <c r="S30" s="1004"/>
      <c r="T30" s="1004"/>
      <c r="U30" s="1004"/>
      <c r="V30" s="1004"/>
      <c r="W30" s="1004"/>
      <c r="X30" s="1004"/>
      <c r="Y30" s="1004"/>
      <c r="Z30" s="1004" t="str">
        <f>IF(G30="","",IFERROR(VLOOKUP(G30,製品リスト!$A$4:$C$1000,3,0),"SII登録型番を正しく入力してください"))</f>
        <v/>
      </c>
      <c r="AA30" s="1004"/>
      <c r="AB30" s="1004"/>
      <c r="AC30" s="1004"/>
      <c r="AD30" s="1004"/>
      <c r="AE30" s="1004"/>
      <c r="AF30" s="1004"/>
      <c r="AG30" s="1004"/>
      <c r="AH30" s="1004"/>
      <c r="AI30" s="1004"/>
      <c r="AJ30" s="1004"/>
      <c r="AK30" s="1004"/>
      <c r="AL30" s="1004"/>
      <c r="AM30" s="1004"/>
      <c r="AN30" s="1004"/>
      <c r="AO30" s="1004"/>
      <c r="AP30" s="1004"/>
      <c r="AQ30" s="879"/>
      <c r="AR30" s="880"/>
      <c r="AS30" s="880"/>
      <c r="AT30" s="880"/>
      <c r="AU30" s="880"/>
      <c r="AV30" s="118" t="s">
        <v>13</v>
      </c>
      <c r="AW30" s="870"/>
      <c r="AX30" s="871"/>
      <c r="AY30" s="871"/>
      <c r="AZ30" s="871"/>
      <c r="BA30" s="871"/>
      <c r="BB30" s="871"/>
      <c r="BC30" s="872"/>
      <c r="BD30" s="224"/>
      <c r="BE30" s="224"/>
      <c r="BF30" s="203">
        <v>20</v>
      </c>
      <c r="BG30" s="199"/>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380" customFormat="1" ht="28.5" customHeight="1" x14ac:dyDescent="0.2">
      <c r="A31" s="989"/>
      <c r="B31" s="990"/>
      <c r="C31" s="990"/>
      <c r="D31" s="993"/>
      <c r="E31" s="993"/>
      <c r="F31" s="993"/>
      <c r="G31" s="987"/>
      <c r="H31" s="725"/>
      <c r="I31" s="725"/>
      <c r="J31" s="725"/>
      <c r="K31" s="725"/>
      <c r="L31" s="725"/>
      <c r="M31" s="725"/>
      <c r="N31" s="725"/>
      <c r="O31" s="1004" t="str">
        <f>IF(G31="","",IFERROR(VLOOKUP(G31,製品リスト!$A$4:$C$1000,2,0),"SII登録型番を正しく入力してください"))</f>
        <v/>
      </c>
      <c r="P31" s="1004"/>
      <c r="Q31" s="1004"/>
      <c r="R31" s="1004"/>
      <c r="S31" s="1004"/>
      <c r="T31" s="1004"/>
      <c r="U31" s="1004"/>
      <c r="V31" s="1004"/>
      <c r="W31" s="1004"/>
      <c r="X31" s="1004"/>
      <c r="Y31" s="1004"/>
      <c r="Z31" s="1004" t="str">
        <f>IF(G31="","",IFERROR(VLOOKUP(G31,製品リスト!$A$4:$C$1000,3,0),"SII登録型番を正しく入力してください"))</f>
        <v/>
      </c>
      <c r="AA31" s="1004"/>
      <c r="AB31" s="1004"/>
      <c r="AC31" s="1004"/>
      <c r="AD31" s="1004"/>
      <c r="AE31" s="1004"/>
      <c r="AF31" s="1004"/>
      <c r="AG31" s="1004"/>
      <c r="AH31" s="1004"/>
      <c r="AI31" s="1004"/>
      <c r="AJ31" s="1004"/>
      <c r="AK31" s="1004"/>
      <c r="AL31" s="1004"/>
      <c r="AM31" s="1004"/>
      <c r="AN31" s="1004"/>
      <c r="AO31" s="1004"/>
      <c r="AP31" s="1004"/>
      <c r="AQ31" s="879"/>
      <c r="AR31" s="880"/>
      <c r="AS31" s="880"/>
      <c r="AT31" s="880"/>
      <c r="AU31" s="880"/>
      <c r="AV31" s="118" t="s">
        <v>13</v>
      </c>
      <c r="AW31" s="870"/>
      <c r="AX31" s="871"/>
      <c r="AY31" s="871"/>
      <c r="AZ31" s="871"/>
      <c r="BA31" s="871"/>
      <c r="BB31" s="871"/>
      <c r="BC31" s="872"/>
      <c r="BD31" s="224"/>
      <c r="BE31" s="224"/>
      <c r="BF31" s="203">
        <v>21</v>
      </c>
      <c r="BG31" s="199"/>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380" customFormat="1" ht="28.5" customHeight="1" x14ac:dyDescent="0.2">
      <c r="A32" s="989"/>
      <c r="B32" s="990"/>
      <c r="C32" s="990"/>
      <c r="D32" s="993"/>
      <c r="E32" s="993"/>
      <c r="F32" s="993"/>
      <c r="G32" s="987"/>
      <c r="H32" s="725"/>
      <c r="I32" s="725"/>
      <c r="J32" s="725"/>
      <c r="K32" s="725"/>
      <c r="L32" s="725"/>
      <c r="M32" s="725"/>
      <c r="N32" s="725"/>
      <c r="O32" s="1004" t="str">
        <f>IF(G32="","",IFERROR(VLOOKUP(G32,製品リスト!$A$4:$C$1000,2,0),"SII登録型番を正しく入力してください"))</f>
        <v/>
      </c>
      <c r="P32" s="1004"/>
      <c r="Q32" s="1004"/>
      <c r="R32" s="1004"/>
      <c r="S32" s="1004"/>
      <c r="T32" s="1004"/>
      <c r="U32" s="1004"/>
      <c r="V32" s="1004"/>
      <c r="W32" s="1004"/>
      <c r="X32" s="1004"/>
      <c r="Y32" s="1004"/>
      <c r="Z32" s="1004" t="str">
        <f>IF(G32="","",IFERROR(VLOOKUP(G32,製品リスト!$A$4:$C$1000,3,0),"SII登録型番を正しく入力してください"))</f>
        <v/>
      </c>
      <c r="AA32" s="1004"/>
      <c r="AB32" s="1004"/>
      <c r="AC32" s="1004"/>
      <c r="AD32" s="1004"/>
      <c r="AE32" s="1004"/>
      <c r="AF32" s="1004"/>
      <c r="AG32" s="1004"/>
      <c r="AH32" s="1004"/>
      <c r="AI32" s="1004"/>
      <c r="AJ32" s="1004"/>
      <c r="AK32" s="1004"/>
      <c r="AL32" s="1004"/>
      <c r="AM32" s="1004"/>
      <c r="AN32" s="1004"/>
      <c r="AO32" s="1004"/>
      <c r="AP32" s="1004"/>
      <c r="AQ32" s="879"/>
      <c r="AR32" s="880"/>
      <c r="AS32" s="880"/>
      <c r="AT32" s="880"/>
      <c r="AU32" s="880"/>
      <c r="AV32" s="118" t="s">
        <v>13</v>
      </c>
      <c r="AW32" s="870"/>
      <c r="AX32" s="871"/>
      <c r="AY32" s="871"/>
      <c r="AZ32" s="871"/>
      <c r="BA32" s="871"/>
      <c r="BB32" s="871"/>
      <c r="BC32" s="872"/>
      <c r="BD32" s="224"/>
      <c r="BE32" s="224"/>
      <c r="BF32" s="203">
        <v>22</v>
      </c>
      <c r="BG32" s="199"/>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380" customFormat="1" ht="28.5" customHeight="1" x14ac:dyDescent="0.2">
      <c r="A33" s="989"/>
      <c r="B33" s="990"/>
      <c r="C33" s="990"/>
      <c r="D33" s="993"/>
      <c r="E33" s="993"/>
      <c r="F33" s="993"/>
      <c r="G33" s="987"/>
      <c r="H33" s="725"/>
      <c r="I33" s="725"/>
      <c r="J33" s="725"/>
      <c r="K33" s="725"/>
      <c r="L33" s="725"/>
      <c r="M33" s="725"/>
      <c r="N33" s="725"/>
      <c r="O33" s="1004" t="str">
        <f>IF(G33="","",IFERROR(VLOOKUP(G33,製品リスト!$A$4:$C$1000,2,0),"SII登録型番を正しく入力してください"))</f>
        <v/>
      </c>
      <c r="P33" s="1004"/>
      <c r="Q33" s="1004"/>
      <c r="R33" s="1004"/>
      <c r="S33" s="1004"/>
      <c r="T33" s="1004"/>
      <c r="U33" s="1004"/>
      <c r="V33" s="1004"/>
      <c r="W33" s="1004"/>
      <c r="X33" s="1004"/>
      <c r="Y33" s="1004"/>
      <c r="Z33" s="1004" t="str">
        <f>IF(G33="","",IFERROR(VLOOKUP(G33,製品リスト!$A$4:$C$1000,3,0),"SII登録型番を正しく入力してください"))</f>
        <v/>
      </c>
      <c r="AA33" s="1004"/>
      <c r="AB33" s="1004"/>
      <c r="AC33" s="1004"/>
      <c r="AD33" s="1004"/>
      <c r="AE33" s="1004"/>
      <c r="AF33" s="1004"/>
      <c r="AG33" s="1004"/>
      <c r="AH33" s="1004"/>
      <c r="AI33" s="1004"/>
      <c r="AJ33" s="1004"/>
      <c r="AK33" s="1004"/>
      <c r="AL33" s="1004"/>
      <c r="AM33" s="1004"/>
      <c r="AN33" s="1004"/>
      <c r="AO33" s="1004"/>
      <c r="AP33" s="1004"/>
      <c r="AQ33" s="879"/>
      <c r="AR33" s="880"/>
      <c r="AS33" s="880"/>
      <c r="AT33" s="880"/>
      <c r="AU33" s="880"/>
      <c r="AV33" s="118" t="s">
        <v>13</v>
      </c>
      <c r="AW33" s="870"/>
      <c r="AX33" s="871"/>
      <c r="AY33" s="871"/>
      <c r="AZ33" s="871"/>
      <c r="BA33" s="871"/>
      <c r="BB33" s="871"/>
      <c r="BC33" s="872"/>
      <c r="BD33" s="224"/>
      <c r="BE33" s="224"/>
      <c r="BF33" s="203">
        <v>23</v>
      </c>
      <c r="BG33" s="199"/>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33" customHeight="1" x14ac:dyDescent="0.2">
      <c r="A34" s="989"/>
      <c r="B34" s="990"/>
      <c r="C34" s="990"/>
      <c r="D34" s="994"/>
      <c r="E34" s="994"/>
      <c r="F34" s="994"/>
      <c r="G34" s="768" t="s">
        <v>96</v>
      </c>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9"/>
      <c r="AQ34" s="920">
        <f>SUM(AQ24:AU33)</f>
        <v>0</v>
      </c>
      <c r="AR34" s="920"/>
      <c r="AS34" s="920"/>
      <c r="AT34" s="920"/>
      <c r="AU34" s="920"/>
      <c r="AV34" s="119" t="s">
        <v>13</v>
      </c>
      <c r="AW34" s="778">
        <f>SUM(AW24:BC33)</f>
        <v>0</v>
      </c>
      <c r="AX34" s="779"/>
      <c r="AY34" s="779"/>
      <c r="AZ34" s="779"/>
      <c r="BA34" s="779"/>
      <c r="BB34" s="779"/>
      <c r="BC34" s="780"/>
      <c r="BD34" s="271"/>
      <c r="BE34" s="279"/>
      <c r="BF34" s="203">
        <v>24</v>
      </c>
      <c r="BG34" s="199"/>
    </row>
    <row r="35" spans="1:83" s="380" customFormat="1" ht="35.25" customHeight="1" thickBot="1" x14ac:dyDescent="0.25">
      <c r="A35" s="991"/>
      <c r="B35" s="992"/>
      <c r="C35" s="992"/>
      <c r="D35" s="997" t="s">
        <v>83</v>
      </c>
      <c r="E35" s="997"/>
      <c r="F35" s="997"/>
      <c r="G35" s="892" t="s">
        <v>97</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4"/>
      <c r="AX35" s="895"/>
      <c r="AY35" s="895"/>
      <c r="AZ35" s="895"/>
      <c r="BA35" s="895"/>
      <c r="BB35" s="895"/>
      <c r="BC35" s="896"/>
      <c r="BD35" s="224"/>
      <c r="BE35" s="224"/>
      <c r="BF35" s="203">
        <v>25</v>
      </c>
      <c r="BG35" s="199"/>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35.25" customHeight="1" thickTop="1" thickBot="1" x14ac:dyDescent="0.25">
      <c r="A36" s="998" t="s">
        <v>46</v>
      </c>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c r="AU36" s="999"/>
      <c r="AV36" s="999"/>
      <c r="AW36" s="1000">
        <f>SUM(AW34:BC35)</f>
        <v>0</v>
      </c>
      <c r="AX36" s="1001"/>
      <c r="AY36" s="1001"/>
      <c r="AZ36" s="1001"/>
      <c r="BA36" s="1001"/>
      <c r="BB36" s="1001"/>
      <c r="BC36" s="1002"/>
      <c r="BD36" s="284"/>
      <c r="BE36" s="284"/>
      <c r="BF36" s="203">
        <v>26</v>
      </c>
      <c r="BG36" s="199"/>
    </row>
    <row r="37" spans="1:83" s="381" customFormat="1" ht="12.75" customHeight="1" thickBot="1" x14ac:dyDescent="0.2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1"/>
      <c r="Z37" s="121"/>
      <c r="AA37" s="121"/>
      <c r="AB37" s="121"/>
      <c r="AC37" s="121"/>
      <c r="AD37" s="121"/>
      <c r="AE37" s="121"/>
      <c r="AF37" s="121"/>
      <c r="AG37" s="121"/>
      <c r="AH37" s="121"/>
      <c r="AI37" s="121"/>
      <c r="AJ37" s="121"/>
      <c r="AK37" s="121"/>
      <c r="AL37" s="121"/>
      <c r="AM37" s="121"/>
      <c r="AN37" s="121"/>
      <c r="AO37" s="121"/>
      <c r="AP37" s="121"/>
      <c r="AQ37" s="121"/>
      <c r="AR37" s="121"/>
      <c r="AS37" s="122"/>
      <c r="AT37" s="122"/>
      <c r="AU37" s="122"/>
      <c r="AV37" s="123"/>
      <c r="AW37" s="123"/>
      <c r="AX37" s="28"/>
      <c r="AY37" s="28"/>
      <c r="AZ37" s="28"/>
      <c r="BA37" s="28"/>
      <c r="BB37" s="28"/>
      <c r="BC37" s="28"/>
      <c r="BD37" s="283"/>
      <c r="BE37" s="283"/>
      <c r="BF37" s="200"/>
      <c r="BG37" s="201"/>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46.5" customHeight="1" x14ac:dyDescent="0.2">
      <c r="A38" s="983" t="s">
        <v>14</v>
      </c>
      <c r="B38" s="984"/>
      <c r="C38" s="984"/>
      <c r="D38" s="984" t="s">
        <v>78</v>
      </c>
      <c r="E38" s="984"/>
      <c r="F38" s="984"/>
      <c r="G38" s="985" t="s">
        <v>27</v>
      </c>
      <c r="H38" s="985"/>
      <c r="I38" s="985"/>
      <c r="J38" s="985"/>
      <c r="K38" s="985"/>
      <c r="L38" s="985"/>
      <c r="M38" s="985"/>
      <c r="N38" s="985"/>
      <c r="O38" s="986" t="s">
        <v>7</v>
      </c>
      <c r="P38" s="986"/>
      <c r="Q38" s="986"/>
      <c r="R38" s="986"/>
      <c r="S38" s="986"/>
      <c r="T38" s="986"/>
      <c r="U38" s="986"/>
      <c r="V38" s="986"/>
      <c r="W38" s="986"/>
      <c r="X38" s="986"/>
      <c r="Y38" s="986"/>
      <c r="Z38" s="986" t="s">
        <v>2</v>
      </c>
      <c r="AA38" s="986"/>
      <c r="AB38" s="986"/>
      <c r="AC38" s="986"/>
      <c r="AD38" s="986"/>
      <c r="AE38" s="986"/>
      <c r="AF38" s="986"/>
      <c r="AG38" s="986"/>
      <c r="AH38" s="986"/>
      <c r="AI38" s="986"/>
      <c r="AJ38" s="986"/>
      <c r="AK38" s="986"/>
      <c r="AL38" s="986"/>
      <c r="AM38" s="986"/>
      <c r="AN38" s="986"/>
      <c r="AO38" s="986"/>
      <c r="AP38" s="986"/>
      <c r="AQ38" s="704" t="s">
        <v>31</v>
      </c>
      <c r="AR38" s="705"/>
      <c r="AS38" s="705"/>
      <c r="AT38" s="705"/>
      <c r="AU38" s="705"/>
      <c r="AV38" s="705"/>
      <c r="AW38" s="697" t="s">
        <v>1</v>
      </c>
      <c r="AX38" s="698"/>
      <c r="AY38" s="698"/>
      <c r="AZ38" s="698"/>
      <c r="BA38" s="698"/>
      <c r="BB38" s="698"/>
      <c r="BC38" s="856"/>
      <c r="BD38" s="277"/>
      <c r="BE38" s="277"/>
      <c r="BF38" s="203" t="s">
        <v>542</v>
      </c>
      <c r="BG38" s="198" t="s">
        <v>124</v>
      </c>
    </row>
    <row r="39" spans="1:83" ht="29.25" customHeight="1" x14ac:dyDescent="0.2">
      <c r="A39" s="989" t="s">
        <v>47</v>
      </c>
      <c r="B39" s="990"/>
      <c r="C39" s="990"/>
      <c r="D39" s="993" t="s">
        <v>81</v>
      </c>
      <c r="E39" s="993"/>
      <c r="F39" s="993"/>
      <c r="G39" s="995"/>
      <c r="H39" s="995"/>
      <c r="I39" s="995"/>
      <c r="J39" s="995"/>
      <c r="K39" s="995"/>
      <c r="L39" s="995"/>
      <c r="M39" s="995"/>
      <c r="N39" s="995"/>
      <c r="O39" s="1003" t="str">
        <f>IF(G39="","",IFERROR(VLOOKUP(G39,製品リスト!$A$4:$C$1000,2,0),"SII登録型番を正しく入力してください"))</f>
        <v/>
      </c>
      <c r="P39" s="1003"/>
      <c r="Q39" s="1003"/>
      <c r="R39" s="1003"/>
      <c r="S39" s="1003"/>
      <c r="T39" s="1003"/>
      <c r="U39" s="1003"/>
      <c r="V39" s="1003"/>
      <c r="W39" s="1003"/>
      <c r="X39" s="1003"/>
      <c r="Y39" s="1003"/>
      <c r="Z39" s="1003" t="str">
        <f>IF(G39="","",IFERROR(VLOOKUP(G39,製品リスト!$A$4:$C$1000,3,0),"SII登録型番を正しく入力してください"))</f>
        <v/>
      </c>
      <c r="AA39" s="1003"/>
      <c r="AB39" s="1003"/>
      <c r="AC39" s="1003"/>
      <c r="AD39" s="1003"/>
      <c r="AE39" s="1003"/>
      <c r="AF39" s="1003"/>
      <c r="AG39" s="1003"/>
      <c r="AH39" s="1003"/>
      <c r="AI39" s="1003"/>
      <c r="AJ39" s="1003"/>
      <c r="AK39" s="1003"/>
      <c r="AL39" s="1003"/>
      <c r="AM39" s="1003"/>
      <c r="AN39" s="1003"/>
      <c r="AO39" s="1003"/>
      <c r="AP39" s="1003"/>
      <c r="AQ39" s="887"/>
      <c r="AR39" s="888"/>
      <c r="AS39" s="888"/>
      <c r="AT39" s="888"/>
      <c r="AU39" s="888"/>
      <c r="AV39" s="117" t="s">
        <v>13</v>
      </c>
      <c r="AW39" s="889"/>
      <c r="AX39" s="890"/>
      <c r="AY39" s="890"/>
      <c r="AZ39" s="890"/>
      <c r="BA39" s="890"/>
      <c r="BB39" s="890"/>
      <c r="BC39" s="891"/>
      <c r="BD39" s="224"/>
      <c r="BE39" s="224"/>
      <c r="BF39" s="203">
        <v>27</v>
      </c>
      <c r="BG39" s="199"/>
    </row>
    <row r="40" spans="1:83" s="380" customFormat="1" ht="28.5" customHeight="1" x14ac:dyDescent="0.2">
      <c r="A40" s="989"/>
      <c r="B40" s="990"/>
      <c r="C40" s="990"/>
      <c r="D40" s="993"/>
      <c r="E40" s="993"/>
      <c r="F40" s="993"/>
      <c r="G40" s="987"/>
      <c r="H40" s="725"/>
      <c r="I40" s="725"/>
      <c r="J40" s="725"/>
      <c r="K40" s="725"/>
      <c r="L40" s="725"/>
      <c r="M40" s="725"/>
      <c r="N40" s="725"/>
      <c r="O40" s="1004" t="str">
        <f>IF(G40="","",IFERROR(VLOOKUP(G40,製品リスト!$A$4:$C$1000,2,0),"SII登録型番を正しく入力してください"))</f>
        <v/>
      </c>
      <c r="P40" s="1004"/>
      <c r="Q40" s="1004"/>
      <c r="R40" s="1004"/>
      <c r="S40" s="1004"/>
      <c r="T40" s="1004"/>
      <c r="U40" s="1004"/>
      <c r="V40" s="1004"/>
      <c r="W40" s="1004"/>
      <c r="X40" s="1004"/>
      <c r="Y40" s="1004"/>
      <c r="Z40" s="1004" t="str">
        <f>IF(G40="","",IFERROR(VLOOKUP(G40,製品リスト!$A$4:$C$1000,3,0),"SII登録型番を正しく入力してください"))</f>
        <v/>
      </c>
      <c r="AA40" s="1004"/>
      <c r="AB40" s="1004"/>
      <c r="AC40" s="1004"/>
      <c r="AD40" s="1004"/>
      <c r="AE40" s="1004"/>
      <c r="AF40" s="1004"/>
      <c r="AG40" s="1004"/>
      <c r="AH40" s="1004"/>
      <c r="AI40" s="1004"/>
      <c r="AJ40" s="1004"/>
      <c r="AK40" s="1004"/>
      <c r="AL40" s="1004"/>
      <c r="AM40" s="1004"/>
      <c r="AN40" s="1004"/>
      <c r="AO40" s="1004"/>
      <c r="AP40" s="1004"/>
      <c r="AQ40" s="879"/>
      <c r="AR40" s="880"/>
      <c r="AS40" s="880"/>
      <c r="AT40" s="880"/>
      <c r="AU40" s="880"/>
      <c r="AV40" s="118" t="s">
        <v>13</v>
      </c>
      <c r="AW40" s="870"/>
      <c r="AX40" s="871"/>
      <c r="AY40" s="871"/>
      <c r="AZ40" s="871"/>
      <c r="BA40" s="871"/>
      <c r="BB40" s="871"/>
      <c r="BC40" s="872"/>
      <c r="BD40" s="224"/>
      <c r="BE40" s="224"/>
      <c r="BF40" s="203">
        <v>28</v>
      </c>
      <c r="BG40" s="199"/>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380" customFormat="1" ht="28.5" customHeight="1" x14ac:dyDescent="0.2">
      <c r="A41" s="989"/>
      <c r="B41" s="990"/>
      <c r="C41" s="990"/>
      <c r="D41" s="993"/>
      <c r="E41" s="993"/>
      <c r="F41" s="993"/>
      <c r="G41" s="987"/>
      <c r="H41" s="725"/>
      <c r="I41" s="725"/>
      <c r="J41" s="725"/>
      <c r="K41" s="725"/>
      <c r="L41" s="725"/>
      <c r="M41" s="725"/>
      <c r="N41" s="725"/>
      <c r="O41" s="1004" t="str">
        <f>IF(G41="","",IFERROR(VLOOKUP(G41,製品リスト!$A$4:$C$1000,2,0),"SII登録型番を正しく入力してください"))</f>
        <v/>
      </c>
      <c r="P41" s="1004"/>
      <c r="Q41" s="1004"/>
      <c r="R41" s="1004"/>
      <c r="S41" s="1004"/>
      <c r="T41" s="1004"/>
      <c r="U41" s="1004"/>
      <c r="V41" s="1004"/>
      <c r="W41" s="1004"/>
      <c r="X41" s="1004"/>
      <c r="Y41" s="1004"/>
      <c r="Z41" s="1004" t="str">
        <f>IF(G41="","",IFERROR(VLOOKUP(G41,製品リスト!$A$4:$C$1000,3,0),"SII登録型番を正しく入力してください"))</f>
        <v/>
      </c>
      <c r="AA41" s="1004"/>
      <c r="AB41" s="1004"/>
      <c r="AC41" s="1004"/>
      <c r="AD41" s="1004"/>
      <c r="AE41" s="1004"/>
      <c r="AF41" s="1004"/>
      <c r="AG41" s="1004"/>
      <c r="AH41" s="1004"/>
      <c r="AI41" s="1004"/>
      <c r="AJ41" s="1004"/>
      <c r="AK41" s="1004"/>
      <c r="AL41" s="1004"/>
      <c r="AM41" s="1004"/>
      <c r="AN41" s="1004"/>
      <c r="AO41" s="1004"/>
      <c r="AP41" s="1004"/>
      <c r="AQ41" s="879"/>
      <c r="AR41" s="880"/>
      <c r="AS41" s="880"/>
      <c r="AT41" s="880"/>
      <c r="AU41" s="880"/>
      <c r="AV41" s="118" t="s">
        <v>13</v>
      </c>
      <c r="AW41" s="870"/>
      <c r="AX41" s="871"/>
      <c r="AY41" s="871"/>
      <c r="AZ41" s="871"/>
      <c r="BA41" s="871"/>
      <c r="BB41" s="871"/>
      <c r="BC41" s="872"/>
      <c r="BD41" s="224"/>
      <c r="BE41" s="224"/>
      <c r="BF41" s="203">
        <v>29</v>
      </c>
      <c r="BG41" s="199"/>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380" customFormat="1" ht="28.5" customHeight="1" x14ac:dyDescent="0.2">
      <c r="A42" s="989"/>
      <c r="B42" s="990"/>
      <c r="C42" s="990"/>
      <c r="D42" s="993"/>
      <c r="E42" s="993"/>
      <c r="F42" s="993"/>
      <c r="G42" s="987"/>
      <c r="H42" s="725"/>
      <c r="I42" s="725"/>
      <c r="J42" s="725"/>
      <c r="K42" s="725"/>
      <c r="L42" s="725"/>
      <c r="M42" s="725"/>
      <c r="N42" s="725"/>
      <c r="O42" s="1004" t="str">
        <f>IF(G42="","",IFERROR(VLOOKUP(G42,製品リスト!$A$4:$C$1000,2,0),"SII登録型番を正しく入力してください"))</f>
        <v/>
      </c>
      <c r="P42" s="1004"/>
      <c r="Q42" s="1004"/>
      <c r="R42" s="1004"/>
      <c r="S42" s="1004"/>
      <c r="T42" s="1004"/>
      <c r="U42" s="1004"/>
      <c r="V42" s="1004"/>
      <c r="W42" s="1004"/>
      <c r="X42" s="1004"/>
      <c r="Y42" s="1004"/>
      <c r="Z42" s="1004" t="str">
        <f>IF(G42="","",IFERROR(VLOOKUP(G42,製品リスト!$A$4:$C$1000,3,0),"SII登録型番を正しく入力してください"))</f>
        <v/>
      </c>
      <c r="AA42" s="1004"/>
      <c r="AB42" s="1004"/>
      <c r="AC42" s="1004"/>
      <c r="AD42" s="1004"/>
      <c r="AE42" s="1004"/>
      <c r="AF42" s="1004"/>
      <c r="AG42" s="1004"/>
      <c r="AH42" s="1004"/>
      <c r="AI42" s="1004"/>
      <c r="AJ42" s="1004"/>
      <c r="AK42" s="1004"/>
      <c r="AL42" s="1004"/>
      <c r="AM42" s="1004"/>
      <c r="AN42" s="1004"/>
      <c r="AO42" s="1004"/>
      <c r="AP42" s="1004"/>
      <c r="AQ42" s="879"/>
      <c r="AR42" s="880"/>
      <c r="AS42" s="880"/>
      <c r="AT42" s="880"/>
      <c r="AU42" s="880"/>
      <c r="AV42" s="118" t="s">
        <v>13</v>
      </c>
      <c r="AW42" s="870"/>
      <c r="AX42" s="871"/>
      <c r="AY42" s="871"/>
      <c r="AZ42" s="871"/>
      <c r="BA42" s="871"/>
      <c r="BB42" s="871"/>
      <c r="BC42" s="872"/>
      <c r="BD42" s="224"/>
      <c r="BE42" s="224"/>
      <c r="BF42" s="203">
        <v>30</v>
      </c>
      <c r="BG42" s="199"/>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380" customFormat="1" ht="28.5" customHeight="1" x14ac:dyDescent="0.2">
      <c r="A43" s="989"/>
      <c r="B43" s="990"/>
      <c r="C43" s="990"/>
      <c r="D43" s="993"/>
      <c r="E43" s="993"/>
      <c r="F43" s="993"/>
      <c r="G43" s="987"/>
      <c r="H43" s="725"/>
      <c r="I43" s="725"/>
      <c r="J43" s="725"/>
      <c r="K43" s="725"/>
      <c r="L43" s="725"/>
      <c r="M43" s="725"/>
      <c r="N43" s="725"/>
      <c r="O43" s="1004" t="str">
        <f>IF(G43="","",IFERROR(VLOOKUP(G43,製品リスト!$A$4:$C$1000,2,0),"SII登録型番を正しく入力してください"))</f>
        <v/>
      </c>
      <c r="P43" s="1004"/>
      <c r="Q43" s="1004"/>
      <c r="R43" s="1004"/>
      <c r="S43" s="1004"/>
      <c r="T43" s="1004"/>
      <c r="U43" s="1004"/>
      <c r="V43" s="1004"/>
      <c r="W43" s="1004"/>
      <c r="X43" s="1004"/>
      <c r="Y43" s="1004"/>
      <c r="Z43" s="1004" t="str">
        <f>IF(G43="","",IFERROR(VLOOKUP(G43,製品リスト!$A$4:$C$1000,3,0),"SII登録型番を正しく入力してください"))</f>
        <v/>
      </c>
      <c r="AA43" s="1004"/>
      <c r="AB43" s="1004"/>
      <c r="AC43" s="1004"/>
      <c r="AD43" s="1004"/>
      <c r="AE43" s="1004"/>
      <c r="AF43" s="1004"/>
      <c r="AG43" s="1004"/>
      <c r="AH43" s="1004"/>
      <c r="AI43" s="1004"/>
      <c r="AJ43" s="1004"/>
      <c r="AK43" s="1004"/>
      <c r="AL43" s="1004"/>
      <c r="AM43" s="1004"/>
      <c r="AN43" s="1004"/>
      <c r="AO43" s="1004"/>
      <c r="AP43" s="1004"/>
      <c r="AQ43" s="879"/>
      <c r="AR43" s="880"/>
      <c r="AS43" s="880"/>
      <c r="AT43" s="880"/>
      <c r="AU43" s="880"/>
      <c r="AV43" s="118" t="s">
        <v>13</v>
      </c>
      <c r="AW43" s="870"/>
      <c r="AX43" s="871"/>
      <c r="AY43" s="871"/>
      <c r="AZ43" s="871"/>
      <c r="BA43" s="871"/>
      <c r="BB43" s="871"/>
      <c r="BC43" s="872"/>
      <c r="BD43" s="224"/>
      <c r="BE43" s="224"/>
      <c r="BF43" s="203">
        <v>31</v>
      </c>
      <c r="BG43" s="199"/>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380" customFormat="1" ht="28.5" customHeight="1" x14ac:dyDescent="0.2">
      <c r="A44" s="989"/>
      <c r="B44" s="990"/>
      <c r="C44" s="990"/>
      <c r="D44" s="993"/>
      <c r="E44" s="993"/>
      <c r="F44" s="993"/>
      <c r="G44" s="987"/>
      <c r="H44" s="725"/>
      <c r="I44" s="725"/>
      <c r="J44" s="725"/>
      <c r="K44" s="725"/>
      <c r="L44" s="725"/>
      <c r="M44" s="725"/>
      <c r="N44" s="725"/>
      <c r="O44" s="1005" t="str">
        <f>IF(G44="","",IFERROR(VLOOKUP(G44,製品リスト!$A$4:$C$1000,2,0),"SII登録型番を正しく入力してください"))</f>
        <v/>
      </c>
      <c r="P44" s="1006"/>
      <c r="Q44" s="1006"/>
      <c r="R44" s="1006"/>
      <c r="S44" s="1006"/>
      <c r="T44" s="1006"/>
      <c r="U44" s="1006"/>
      <c r="V44" s="1006"/>
      <c r="W44" s="1006"/>
      <c r="X44" s="1006"/>
      <c r="Y44" s="1007"/>
      <c r="Z44" s="1005" t="str">
        <f>IF(G44="","",IFERROR(VLOOKUP(G44,製品リスト!$A$4:$C$1000,3,0),"SII登録型番を正しく入力してください"))</f>
        <v/>
      </c>
      <c r="AA44" s="1006"/>
      <c r="AB44" s="1006"/>
      <c r="AC44" s="1006"/>
      <c r="AD44" s="1006"/>
      <c r="AE44" s="1006"/>
      <c r="AF44" s="1006"/>
      <c r="AG44" s="1006"/>
      <c r="AH44" s="1006"/>
      <c r="AI44" s="1006"/>
      <c r="AJ44" s="1006"/>
      <c r="AK44" s="1006"/>
      <c r="AL44" s="1006"/>
      <c r="AM44" s="1006"/>
      <c r="AN44" s="1006"/>
      <c r="AO44" s="1006"/>
      <c r="AP44" s="1007"/>
      <c r="AQ44" s="879"/>
      <c r="AR44" s="880"/>
      <c r="AS44" s="880"/>
      <c r="AT44" s="880"/>
      <c r="AU44" s="880"/>
      <c r="AV44" s="118" t="s">
        <v>13</v>
      </c>
      <c r="AW44" s="870"/>
      <c r="AX44" s="871"/>
      <c r="AY44" s="871"/>
      <c r="AZ44" s="871"/>
      <c r="BA44" s="871"/>
      <c r="BB44" s="871"/>
      <c r="BC44" s="872"/>
      <c r="BD44" s="224"/>
      <c r="BE44" s="224"/>
      <c r="BF44" s="203">
        <v>32</v>
      </c>
      <c r="BG44" s="199"/>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380" customFormat="1" ht="28.5" customHeight="1" x14ac:dyDescent="0.2">
      <c r="A45" s="989"/>
      <c r="B45" s="990"/>
      <c r="C45" s="990"/>
      <c r="D45" s="993"/>
      <c r="E45" s="993"/>
      <c r="F45" s="993"/>
      <c r="G45" s="987"/>
      <c r="H45" s="725"/>
      <c r="I45" s="725"/>
      <c r="J45" s="725"/>
      <c r="K45" s="725"/>
      <c r="L45" s="725"/>
      <c r="M45" s="725"/>
      <c r="N45" s="725"/>
      <c r="O45" s="1004" t="str">
        <f>IF(G45="","",IFERROR(VLOOKUP(G45,製品リスト!$A$4:$C$1000,2,0),"SII登録型番を正しく入力してください"))</f>
        <v/>
      </c>
      <c r="P45" s="1004"/>
      <c r="Q45" s="1004"/>
      <c r="R45" s="1004"/>
      <c r="S45" s="1004"/>
      <c r="T45" s="1004"/>
      <c r="U45" s="1004"/>
      <c r="V45" s="1004"/>
      <c r="W45" s="1004"/>
      <c r="X45" s="1004"/>
      <c r="Y45" s="1004"/>
      <c r="Z45" s="1004" t="str">
        <f>IF(G45="","",IFERROR(VLOOKUP(G45,製品リスト!$A$4:$C$1000,3,0),"SII登録型番を正しく入力してください"))</f>
        <v/>
      </c>
      <c r="AA45" s="1004"/>
      <c r="AB45" s="1004"/>
      <c r="AC45" s="1004"/>
      <c r="AD45" s="1004"/>
      <c r="AE45" s="1004"/>
      <c r="AF45" s="1004"/>
      <c r="AG45" s="1004"/>
      <c r="AH45" s="1004"/>
      <c r="AI45" s="1004"/>
      <c r="AJ45" s="1004"/>
      <c r="AK45" s="1004"/>
      <c r="AL45" s="1004"/>
      <c r="AM45" s="1004"/>
      <c r="AN45" s="1004"/>
      <c r="AO45" s="1004"/>
      <c r="AP45" s="1004"/>
      <c r="AQ45" s="879"/>
      <c r="AR45" s="880"/>
      <c r="AS45" s="880"/>
      <c r="AT45" s="880"/>
      <c r="AU45" s="880"/>
      <c r="AV45" s="118" t="s">
        <v>13</v>
      </c>
      <c r="AW45" s="870"/>
      <c r="AX45" s="871"/>
      <c r="AY45" s="871"/>
      <c r="AZ45" s="871"/>
      <c r="BA45" s="871"/>
      <c r="BB45" s="871"/>
      <c r="BC45" s="872"/>
      <c r="BD45" s="224"/>
      <c r="BE45" s="224"/>
      <c r="BF45" s="203">
        <v>33</v>
      </c>
      <c r="BG45" s="199"/>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380" customFormat="1" ht="28.5" customHeight="1" x14ac:dyDescent="0.2">
      <c r="A46" s="989"/>
      <c r="B46" s="990"/>
      <c r="C46" s="990"/>
      <c r="D46" s="993"/>
      <c r="E46" s="993"/>
      <c r="F46" s="993"/>
      <c r="G46" s="987"/>
      <c r="H46" s="725"/>
      <c r="I46" s="725"/>
      <c r="J46" s="725"/>
      <c r="K46" s="725"/>
      <c r="L46" s="725"/>
      <c r="M46" s="725"/>
      <c r="N46" s="725"/>
      <c r="O46" s="1004" t="str">
        <f>IF(G46="","",IFERROR(VLOOKUP(G46,製品リスト!$A$4:$C$1000,2,0),"SII登録型番を正しく入力してください"))</f>
        <v/>
      </c>
      <c r="P46" s="1004"/>
      <c r="Q46" s="1004"/>
      <c r="R46" s="1004"/>
      <c r="S46" s="1004"/>
      <c r="T46" s="1004"/>
      <c r="U46" s="1004"/>
      <c r="V46" s="1004"/>
      <c r="W46" s="1004"/>
      <c r="X46" s="1004"/>
      <c r="Y46" s="1004"/>
      <c r="Z46" s="1004" t="str">
        <f>IF(G46="","",IFERROR(VLOOKUP(G46,製品リスト!$A$4:$C$1000,3,0),"SII登録型番を正しく入力してください"))</f>
        <v/>
      </c>
      <c r="AA46" s="1004"/>
      <c r="AB46" s="1004"/>
      <c r="AC46" s="1004"/>
      <c r="AD46" s="1004"/>
      <c r="AE46" s="1004"/>
      <c r="AF46" s="1004"/>
      <c r="AG46" s="1004"/>
      <c r="AH46" s="1004"/>
      <c r="AI46" s="1004"/>
      <c r="AJ46" s="1004"/>
      <c r="AK46" s="1004"/>
      <c r="AL46" s="1004"/>
      <c r="AM46" s="1004"/>
      <c r="AN46" s="1004"/>
      <c r="AO46" s="1004"/>
      <c r="AP46" s="1004"/>
      <c r="AQ46" s="879"/>
      <c r="AR46" s="880"/>
      <c r="AS46" s="880"/>
      <c r="AT46" s="880"/>
      <c r="AU46" s="880"/>
      <c r="AV46" s="118" t="s">
        <v>13</v>
      </c>
      <c r="AW46" s="870"/>
      <c r="AX46" s="871"/>
      <c r="AY46" s="871"/>
      <c r="AZ46" s="871"/>
      <c r="BA46" s="871"/>
      <c r="BB46" s="871"/>
      <c r="BC46" s="872"/>
      <c r="BD46" s="224"/>
      <c r="BE46" s="224"/>
      <c r="BF46" s="203">
        <v>34</v>
      </c>
      <c r="BG46" s="199"/>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380" customFormat="1" ht="28.5" customHeight="1" x14ac:dyDescent="0.2">
      <c r="A47" s="989"/>
      <c r="B47" s="990"/>
      <c r="C47" s="990"/>
      <c r="D47" s="993"/>
      <c r="E47" s="993"/>
      <c r="F47" s="993"/>
      <c r="G47" s="987"/>
      <c r="H47" s="725"/>
      <c r="I47" s="725"/>
      <c r="J47" s="725"/>
      <c r="K47" s="725"/>
      <c r="L47" s="725"/>
      <c r="M47" s="725"/>
      <c r="N47" s="725"/>
      <c r="O47" s="1005" t="str">
        <f>IF(G47="","",IFERROR(VLOOKUP(G47,製品リスト!$A$4:$C$1000,2,0),"SII登録型番を正しく入力してください"))</f>
        <v/>
      </c>
      <c r="P47" s="1006"/>
      <c r="Q47" s="1006"/>
      <c r="R47" s="1006"/>
      <c r="S47" s="1006"/>
      <c r="T47" s="1006"/>
      <c r="U47" s="1006"/>
      <c r="V47" s="1006"/>
      <c r="W47" s="1006"/>
      <c r="X47" s="1006"/>
      <c r="Y47" s="1007"/>
      <c r="Z47" s="1005" t="str">
        <f>IF(G47="","",IFERROR(VLOOKUP(G47,製品リスト!$A$4:$C$1000,3,0),"SII登録型番を正しく入力してください"))</f>
        <v/>
      </c>
      <c r="AA47" s="1006"/>
      <c r="AB47" s="1006"/>
      <c r="AC47" s="1006"/>
      <c r="AD47" s="1006"/>
      <c r="AE47" s="1006"/>
      <c r="AF47" s="1006"/>
      <c r="AG47" s="1006"/>
      <c r="AH47" s="1006"/>
      <c r="AI47" s="1006"/>
      <c r="AJ47" s="1006"/>
      <c r="AK47" s="1006"/>
      <c r="AL47" s="1006"/>
      <c r="AM47" s="1006"/>
      <c r="AN47" s="1006"/>
      <c r="AO47" s="1006"/>
      <c r="AP47" s="1007"/>
      <c r="AQ47" s="879"/>
      <c r="AR47" s="880"/>
      <c r="AS47" s="880"/>
      <c r="AT47" s="880"/>
      <c r="AU47" s="880"/>
      <c r="AV47" s="118" t="s">
        <v>13</v>
      </c>
      <c r="AW47" s="870"/>
      <c r="AX47" s="871"/>
      <c r="AY47" s="871"/>
      <c r="AZ47" s="871"/>
      <c r="BA47" s="871"/>
      <c r="BB47" s="871"/>
      <c r="BC47" s="872"/>
      <c r="BD47" s="224"/>
      <c r="BE47" s="224"/>
      <c r="BF47" s="203">
        <v>35</v>
      </c>
      <c r="BG47" s="199"/>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380" customFormat="1" ht="28.5" customHeight="1" x14ac:dyDescent="0.2">
      <c r="A48" s="989"/>
      <c r="B48" s="990"/>
      <c r="C48" s="990"/>
      <c r="D48" s="993"/>
      <c r="E48" s="993"/>
      <c r="F48" s="993"/>
      <c r="G48" s="987"/>
      <c r="H48" s="725"/>
      <c r="I48" s="725"/>
      <c r="J48" s="725"/>
      <c r="K48" s="725"/>
      <c r="L48" s="725"/>
      <c r="M48" s="725"/>
      <c r="N48" s="725"/>
      <c r="O48" s="1004" t="str">
        <f>IF(G48="","",IFERROR(VLOOKUP(G48,製品リスト!$A$4:$C$1000,2,0),"SII登録型番を正しく入力してください"))</f>
        <v/>
      </c>
      <c r="P48" s="1004"/>
      <c r="Q48" s="1004"/>
      <c r="R48" s="1004"/>
      <c r="S48" s="1004"/>
      <c r="T48" s="1004"/>
      <c r="U48" s="1004"/>
      <c r="V48" s="1004"/>
      <c r="W48" s="1004"/>
      <c r="X48" s="1004"/>
      <c r="Y48" s="1004"/>
      <c r="Z48" s="1004" t="str">
        <f>IF(G48="","",IFERROR(VLOOKUP(G48,製品リスト!$A$4:$C$1000,3,0),"SII登録型番を正しく入力してください"))</f>
        <v/>
      </c>
      <c r="AA48" s="1004"/>
      <c r="AB48" s="1004"/>
      <c r="AC48" s="1004"/>
      <c r="AD48" s="1004"/>
      <c r="AE48" s="1004"/>
      <c r="AF48" s="1004"/>
      <c r="AG48" s="1004"/>
      <c r="AH48" s="1004"/>
      <c r="AI48" s="1004"/>
      <c r="AJ48" s="1004"/>
      <c r="AK48" s="1004"/>
      <c r="AL48" s="1004"/>
      <c r="AM48" s="1004"/>
      <c r="AN48" s="1004"/>
      <c r="AO48" s="1004"/>
      <c r="AP48" s="1004"/>
      <c r="AQ48" s="879"/>
      <c r="AR48" s="880"/>
      <c r="AS48" s="880"/>
      <c r="AT48" s="880"/>
      <c r="AU48" s="880"/>
      <c r="AV48" s="118" t="s">
        <v>13</v>
      </c>
      <c r="AW48" s="870"/>
      <c r="AX48" s="871"/>
      <c r="AY48" s="871"/>
      <c r="AZ48" s="871"/>
      <c r="BA48" s="871"/>
      <c r="BB48" s="871"/>
      <c r="BC48" s="872"/>
      <c r="BD48" s="224"/>
      <c r="BE48" s="224"/>
      <c r="BF48" s="203">
        <v>36</v>
      </c>
      <c r="BG48" s="199"/>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33" customHeight="1" x14ac:dyDescent="0.2">
      <c r="A49" s="989"/>
      <c r="B49" s="990"/>
      <c r="C49" s="990"/>
      <c r="D49" s="994"/>
      <c r="E49" s="994"/>
      <c r="F49" s="994"/>
      <c r="G49" s="768" t="s">
        <v>96</v>
      </c>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9"/>
      <c r="AQ49" s="920">
        <f>SUM(AQ39:AU48)</f>
        <v>0</v>
      </c>
      <c r="AR49" s="920"/>
      <c r="AS49" s="920"/>
      <c r="AT49" s="920"/>
      <c r="AU49" s="920"/>
      <c r="AV49" s="119" t="s">
        <v>13</v>
      </c>
      <c r="AW49" s="778">
        <f>SUM(AW39:BC48)</f>
        <v>0</v>
      </c>
      <c r="AX49" s="779"/>
      <c r="AY49" s="779"/>
      <c r="AZ49" s="779"/>
      <c r="BA49" s="779"/>
      <c r="BB49" s="779"/>
      <c r="BC49" s="780"/>
      <c r="BD49" s="271"/>
      <c r="BE49" s="279"/>
      <c r="BF49" s="203">
        <v>37</v>
      </c>
      <c r="BG49" s="199"/>
    </row>
    <row r="50" spans="1:83" s="380" customFormat="1" ht="35.25" customHeight="1" thickBot="1" x14ac:dyDescent="0.25">
      <c r="A50" s="991"/>
      <c r="B50" s="992"/>
      <c r="C50" s="992"/>
      <c r="D50" s="997" t="s">
        <v>83</v>
      </c>
      <c r="E50" s="997"/>
      <c r="F50" s="997"/>
      <c r="G50" s="892" t="s">
        <v>97</v>
      </c>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4"/>
      <c r="AX50" s="895"/>
      <c r="AY50" s="895"/>
      <c r="AZ50" s="895"/>
      <c r="BA50" s="895"/>
      <c r="BB50" s="895"/>
      <c r="BC50" s="896"/>
      <c r="BD50" s="224"/>
      <c r="BE50" s="224"/>
      <c r="BF50" s="203">
        <v>38</v>
      </c>
      <c r="BG50" s="199"/>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35.25" customHeight="1" thickTop="1" thickBot="1" x14ac:dyDescent="0.25">
      <c r="A51" s="998" t="s">
        <v>46</v>
      </c>
      <c r="B51" s="999"/>
      <c r="C51" s="999"/>
      <c r="D51" s="999"/>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c r="AH51" s="999"/>
      <c r="AI51" s="999"/>
      <c r="AJ51" s="999"/>
      <c r="AK51" s="999"/>
      <c r="AL51" s="999"/>
      <c r="AM51" s="999"/>
      <c r="AN51" s="999"/>
      <c r="AO51" s="999"/>
      <c r="AP51" s="999"/>
      <c r="AQ51" s="999"/>
      <c r="AR51" s="999"/>
      <c r="AS51" s="999"/>
      <c r="AT51" s="999"/>
      <c r="AU51" s="999"/>
      <c r="AV51" s="999"/>
      <c r="AW51" s="1000">
        <f>SUM(AW49:BC50)</f>
        <v>0</v>
      </c>
      <c r="AX51" s="1001"/>
      <c r="AY51" s="1001"/>
      <c r="AZ51" s="1001"/>
      <c r="BA51" s="1001"/>
      <c r="BB51" s="1001"/>
      <c r="BC51" s="1002"/>
      <c r="BD51" s="284"/>
      <c r="BE51" s="284"/>
      <c r="BF51" s="203">
        <v>39</v>
      </c>
      <c r="BG51" s="199"/>
    </row>
    <row r="52" spans="1:83" ht="15.6" customHeight="1" thickBot="1" x14ac:dyDescent="0.25">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285"/>
      <c r="BE52" s="285"/>
    </row>
    <row r="53" spans="1:83" ht="36.75" customHeight="1" thickBot="1" x14ac:dyDescent="0.25">
      <c r="A53" s="781" t="s">
        <v>98</v>
      </c>
      <c r="B53" s="782"/>
      <c r="C53" s="782"/>
      <c r="D53" s="782"/>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782"/>
      <c r="AC53" s="782"/>
      <c r="AD53" s="782"/>
      <c r="AE53" s="782"/>
      <c r="AF53" s="782"/>
      <c r="AG53" s="782"/>
      <c r="AH53" s="782"/>
      <c r="AI53" s="782"/>
      <c r="AJ53" s="782"/>
      <c r="AK53" s="782"/>
      <c r="AL53" s="782"/>
      <c r="AM53" s="782"/>
      <c r="AN53" s="782"/>
      <c r="AO53" s="782"/>
      <c r="AP53" s="782"/>
      <c r="AQ53" s="782"/>
      <c r="AR53" s="782"/>
      <c r="AS53" s="782"/>
      <c r="AT53" s="782"/>
      <c r="AU53" s="782"/>
      <c r="AV53" s="782"/>
      <c r="AW53" s="784">
        <f>SUM(AW21,AW36,AW51)</f>
        <v>0</v>
      </c>
      <c r="AX53" s="785"/>
      <c r="AY53" s="785"/>
      <c r="AZ53" s="785"/>
      <c r="BA53" s="785"/>
      <c r="BB53" s="785"/>
      <c r="BC53" s="786"/>
      <c r="BD53" s="267"/>
      <c r="BE53" s="267"/>
      <c r="BF53" s="204">
        <v>40</v>
      </c>
      <c r="BG53" s="199"/>
    </row>
    <row r="54" spans="1:83" ht="28.5" customHeight="1" x14ac:dyDescent="0.2"/>
  </sheetData>
  <sheetProtection algorithmName="SHA-512" hashValue="eZz86PvdXRIHqTZPkHY6OxoWnHirB7VWv7OfnyxwXzH3GptJV0oruHuL92dAqzmH7xKACX5UNDDiwazxXnAiPw==" saltValue="fjsf0ExSv7OpiA/uJdJS7w==" spinCount="100000" sheet="1" objects="1" scenarios="1" formatColumns="0"/>
  <mergeCells count="205">
    <mergeCell ref="G40:N40"/>
    <mergeCell ref="O40:Y40"/>
    <mergeCell ref="Z40:AP40"/>
    <mergeCell ref="AQ40:AU40"/>
    <mergeCell ref="AW40:BC40"/>
    <mergeCell ref="G41:N41"/>
    <mergeCell ref="O41:Y41"/>
    <mergeCell ref="Z41:AP41"/>
    <mergeCell ref="AQ41:AU41"/>
    <mergeCell ref="AW41:BC41"/>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17:N17"/>
    <mergeCell ref="O17:Y17"/>
    <mergeCell ref="Z17:AP17"/>
    <mergeCell ref="AQ17:AU17"/>
    <mergeCell ref="AW17:BC17"/>
    <mergeCell ref="D20:F20"/>
    <mergeCell ref="G20:AV20"/>
    <mergeCell ref="AW20:BC20"/>
    <mergeCell ref="A21:AV21"/>
    <mergeCell ref="AW21:BC21"/>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A2:BC2"/>
    <mergeCell ref="A8:C8"/>
    <mergeCell ref="D8:F8"/>
    <mergeCell ref="G8:N8"/>
    <mergeCell ref="O8:Y8"/>
    <mergeCell ref="Z8:AP8"/>
    <mergeCell ref="AQ8:AV8"/>
    <mergeCell ref="AW8:BC8"/>
    <mergeCell ref="AW9:BC9"/>
    <mergeCell ref="A5:BC5"/>
  </mergeCells>
  <phoneticPr fontId="43"/>
  <conditionalFormatting sqref="BG9:BG21 BG24:BG36 BG39:BG51 BG53">
    <cfRule type="notContainsBlanks" dxfId="58" priority="1">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0" orientation="portrait" r:id="rId1"/>
  <headerFooter>
    <oddHeader>&amp;R&amp;14VERSION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Z59"/>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251" hidden="1" customWidth="1"/>
    <col min="58" max="58" width="5.77734375" style="205" hidden="1" customWidth="1"/>
    <col min="59" max="59" width="51.77734375" style="201" hidden="1" customWidth="1"/>
    <col min="60" max="60" width="51.77734375" style="4" customWidth="1"/>
    <col min="61" max="61" width="3.44140625" style="4" customWidth="1"/>
    <col min="62" max="16384" width="9" style="4"/>
  </cols>
  <sheetData>
    <row r="1" spans="1:78"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2"/>
      <c r="AC1" s="2"/>
      <c r="AD1" s="2"/>
      <c r="AE1" s="22"/>
      <c r="AF1" s="22"/>
      <c r="AG1" s="22"/>
      <c r="AH1" s="1"/>
      <c r="AI1" s="1"/>
      <c r="AJ1" s="1"/>
      <c r="AK1" s="1"/>
      <c r="AL1" s="1"/>
      <c r="AM1" s="1"/>
      <c r="AN1" s="1"/>
      <c r="AO1" s="1"/>
      <c r="AP1" s="1"/>
      <c r="AQ1" s="1"/>
      <c r="AR1" s="1"/>
      <c r="AS1" s="1"/>
      <c r="AT1" s="1"/>
      <c r="AU1" s="1"/>
      <c r="AV1" s="22"/>
      <c r="AW1" s="1"/>
      <c r="AX1" s="1"/>
      <c r="AY1" s="1"/>
      <c r="AZ1" s="1"/>
      <c r="BA1" s="1"/>
      <c r="BC1" s="61" t="s">
        <v>1202</v>
      </c>
      <c r="BD1" s="249"/>
      <c r="BE1" s="249"/>
    </row>
    <row r="2" spans="1:78" ht="30" customHeight="1" x14ac:dyDescent="0.2">
      <c r="A2" s="467" t="s">
        <v>1207</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1040"/>
      <c r="AW2" s="1040"/>
      <c r="AX2" s="1040"/>
      <c r="AY2" s="1040"/>
      <c r="AZ2" s="1040"/>
      <c r="BA2" s="1040"/>
      <c r="BB2" s="1040"/>
      <c r="BC2" s="1041"/>
      <c r="BD2" s="225"/>
      <c r="BE2" s="225"/>
      <c r="BF2" s="206"/>
    </row>
    <row r="3" spans="1:78" ht="7.8" customHeight="1" x14ac:dyDescent="0.2">
      <c r="A3" s="9"/>
      <c r="B3" s="9"/>
      <c r="C3" s="9"/>
      <c r="D3" s="9"/>
      <c r="E3" s="94"/>
      <c r="F3" s="9"/>
      <c r="G3" s="9"/>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250"/>
      <c r="BE3" s="250"/>
    </row>
    <row r="4" spans="1:78" ht="14.25" customHeight="1" x14ac:dyDescent="0.2">
      <c r="A4" s="150"/>
      <c r="B4" s="150"/>
      <c r="C4" s="150"/>
      <c r="D4" s="150"/>
      <c r="E4" s="1"/>
      <c r="F4" s="150"/>
      <c r="G4" s="150"/>
      <c r="H4" s="1"/>
      <c r="I4" s="1"/>
      <c r="J4" s="1"/>
      <c r="K4" s="1"/>
      <c r="L4" s="1"/>
      <c r="M4" s="1"/>
      <c r="N4" s="1"/>
      <c r="O4" s="1"/>
      <c r="P4" s="1"/>
      <c r="Q4" s="1"/>
      <c r="R4" s="1"/>
      <c r="S4" s="1"/>
      <c r="T4" s="1"/>
      <c r="U4" s="1"/>
      <c r="V4" s="1"/>
      <c r="W4" s="1"/>
      <c r="X4" s="1"/>
      <c r="Y4" s="1"/>
      <c r="Z4" s="1"/>
      <c r="AA4" s="1"/>
      <c r="AB4" s="1"/>
      <c r="AC4" s="1"/>
      <c r="AD4" s="150"/>
      <c r="AE4" s="150"/>
      <c r="AF4" s="150"/>
      <c r="AG4" s="150"/>
      <c r="AH4" s="150"/>
      <c r="AI4" s="150"/>
      <c r="AJ4" s="1"/>
      <c r="AK4" s="1"/>
      <c r="AL4" s="1"/>
      <c r="AM4" s="1"/>
      <c r="AN4" s="1"/>
      <c r="AO4" s="1"/>
      <c r="AP4" s="1"/>
      <c r="AQ4" s="1"/>
      <c r="AR4" s="1"/>
      <c r="AS4" s="1"/>
      <c r="AT4" s="1"/>
      <c r="AU4" s="1"/>
      <c r="AV4" s="1"/>
      <c r="AX4" s="151"/>
      <c r="AY4" s="382"/>
      <c r="AZ4" s="47"/>
      <c r="BA4" s="382"/>
      <c r="BB4" s="1039"/>
      <c r="BC4" s="1039"/>
      <c r="BD4" s="288"/>
      <c r="BE4" s="288"/>
      <c r="BF4" s="1008" t="s">
        <v>711</v>
      </c>
      <c r="BG4" s="1009" t="s">
        <v>124</v>
      </c>
    </row>
    <row r="5" spans="1:78" ht="23.25" customHeight="1" x14ac:dyDescent="0.25">
      <c r="A5" s="20" t="s">
        <v>40</v>
      </c>
      <c r="B5" s="1"/>
      <c r="C5" s="1"/>
      <c r="D5" s="1"/>
      <c r="E5" s="1"/>
      <c r="F5" s="1"/>
      <c r="G5" s="1"/>
      <c r="H5" s="1"/>
      <c r="I5" s="1"/>
      <c r="J5" s="1"/>
      <c r="K5" s="31" t="s">
        <v>99</v>
      </c>
      <c r="L5" s="1"/>
      <c r="M5" s="1"/>
      <c r="N5" s="1"/>
      <c r="O5" s="31"/>
      <c r="P5" s="1"/>
      <c r="Q5" s="1"/>
      <c r="R5" s="149"/>
      <c r="S5" s="149"/>
      <c r="T5" s="149"/>
      <c r="U5" s="5"/>
      <c r="V5" s="21"/>
      <c r="W5" s="21"/>
      <c r="X5" s="16"/>
      <c r="Y5" s="17"/>
      <c r="Z5" s="17"/>
      <c r="AA5" s="17"/>
      <c r="AF5" s="1"/>
      <c r="AG5" s="1"/>
      <c r="AH5" s="1"/>
      <c r="AI5" s="1"/>
      <c r="AJ5" s="1"/>
      <c r="AK5" s="1"/>
      <c r="AL5" s="1"/>
      <c r="AM5" s="1"/>
      <c r="AN5" s="1"/>
      <c r="AO5" s="1"/>
      <c r="AP5" s="1"/>
      <c r="AQ5" s="1"/>
      <c r="AR5" s="1"/>
      <c r="AS5" s="1"/>
      <c r="AT5" s="1"/>
      <c r="AU5" s="1"/>
      <c r="AV5" s="1"/>
      <c r="AY5" s="50"/>
      <c r="AZ5" s="50"/>
      <c r="BF5" s="1008"/>
      <c r="BG5" s="1010"/>
    </row>
    <row r="6" spans="1:78" s="381" customFormat="1" ht="34.5" customHeight="1" thickBot="1" x14ac:dyDescent="0.25">
      <c r="A6" s="29"/>
      <c r="B6" s="29"/>
      <c r="C6" s="125" t="s">
        <v>3</v>
      </c>
      <c r="D6" s="1042" t="s">
        <v>28</v>
      </c>
      <c r="E6" s="1042"/>
      <c r="F6" s="29"/>
      <c r="G6" s="125" t="s">
        <v>3</v>
      </c>
      <c r="H6" s="1042" t="s">
        <v>41</v>
      </c>
      <c r="I6" s="1042"/>
      <c r="J6" s="1"/>
      <c r="K6" s="1043" t="s">
        <v>100</v>
      </c>
      <c r="L6" s="1043"/>
      <c r="M6" s="1043"/>
      <c r="N6" s="1043"/>
      <c r="O6" s="1043"/>
      <c r="P6" s="1044"/>
      <c r="Q6" s="1044"/>
      <c r="R6" s="1044"/>
      <c r="S6" s="1044"/>
      <c r="T6" s="1045" t="s">
        <v>13</v>
      </c>
      <c r="U6" s="1045"/>
      <c r="V6" s="126"/>
      <c r="W6" s="126"/>
      <c r="X6" s="1043" t="s">
        <v>101</v>
      </c>
      <c r="Y6" s="1043"/>
      <c r="Z6" s="1043"/>
      <c r="AA6" s="1043"/>
      <c r="AB6" s="1043"/>
      <c r="AC6" s="1043"/>
      <c r="AD6" s="1043"/>
      <c r="AE6" s="1043"/>
      <c r="AF6" s="1046" t="str">
        <f>IF(G6="□","",SUM(AN16,AN27,AN38,AN49))</f>
        <v/>
      </c>
      <c r="AG6" s="1046"/>
      <c r="AH6" s="1046"/>
      <c r="AI6" s="1045" t="s">
        <v>102</v>
      </c>
      <c r="AJ6" s="1045"/>
      <c r="AK6" s="1"/>
      <c r="AL6" s="1"/>
      <c r="AM6" s="1043" t="s">
        <v>103</v>
      </c>
      <c r="AN6" s="1043"/>
      <c r="AO6" s="1043"/>
      <c r="AP6" s="1043"/>
      <c r="AQ6" s="1043"/>
      <c r="AR6" s="1043"/>
      <c r="AS6" s="1043"/>
      <c r="AT6" s="1043"/>
      <c r="AU6" s="1043"/>
      <c r="AV6" s="1043"/>
      <c r="AW6" s="1043"/>
      <c r="AX6" s="1046" t="str">
        <f>IF(OR(P6="",AF6=""),"",ROUNDDOWN(AF6/P6,0))</f>
        <v/>
      </c>
      <c r="AY6" s="1046"/>
      <c r="AZ6" s="1046"/>
      <c r="BA6" s="1045" t="s">
        <v>104</v>
      </c>
      <c r="BB6" s="1045"/>
      <c r="BC6" s="1045"/>
      <c r="BD6" s="289"/>
      <c r="BE6" s="289"/>
      <c r="BF6" s="207">
        <v>1</v>
      </c>
      <c r="BG6" s="199"/>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30" t="s">
        <v>42</v>
      </c>
      <c r="P7" s="30"/>
      <c r="Q7" s="1"/>
      <c r="R7" s="149"/>
      <c r="S7" s="30"/>
      <c r="T7" s="6"/>
      <c r="U7" s="11"/>
      <c r="V7" s="11"/>
      <c r="W7" s="30"/>
      <c r="X7" s="1"/>
      <c r="Y7" s="1"/>
      <c r="Z7" s="1"/>
      <c r="AA7" s="1"/>
      <c r="AB7" s="1"/>
      <c r="AC7" s="1"/>
      <c r="AD7" s="1"/>
      <c r="AE7" s="1"/>
      <c r="AF7" s="1"/>
      <c r="AG7" s="1"/>
      <c r="AH7" s="1"/>
      <c r="AI7" s="1"/>
      <c r="AJ7" s="1"/>
      <c r="AK7" s="1"/>
      <c r="AL7" s="1"/>
      <c r="AM7" s="1"/>
      <c r="AN7" s="1"/>
      <c r="AO7" s="1"/>
      <c r="AP7" s="1"/>
      <c r="AQ7" s="1"/>
      <c r="AR7" s="1"/>
      <c r="AS7" s="1"/>
      <c r="AT7" s="1"/>
      <c r="AU7" s="1"/>
      <c r="AV7" s="1"/>
      <c r="AW7" s="1"/>
      <c r="AY7" s="50"/>
      <c r="AZ7" s="50"/>
      <c r="BF7" s="383"/>
      <c r="BG7" s="384"/>
    </row>
    <row r="8" spans="1:78" ht="23.25" customHeight="1" x14ac:dyDescent="0.2">
      <c r="A8" s="20" t="s">
        <v>1203</v>
      </c>
      <c r="B8" s="20"/>
      <c r="C8" s="15"/>
      <c r="D8" s="15"/>
      <c r="E8" s="1"/>
      <c r="F8" s="15"/>
      <c r="G8" s="1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50"/>
      <c r="AZ8" s="50"/>
      <c r="BF8" s="383"/>
      <c r="BG8" s="384"/>
    </row>
    <row r="9" spans="1:78" ht="23.25" customHeight="1" x14ac:dyDescent="0.2">
      <c r="A9" s="18" t="s">
        <v>1247</v>
      </c>
      <c r="B9" s="20"/>
      <c r="C9" s="15"/>
      <c r="D9" s="15"/>
      <c r="E9" s="1"/>
      <c r="F9" s="15"/>
      <c r="G9" s="1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50"/>
      <c r="AZ9" s="50"/>
      <c r="BF9" s="383"/>
      <c r="BG9" s="384"/>
    </row>
    <row r="10" spans="1:78" ht="23.25" customHeight="1" x14ac:dyDescent="0.2">
      <c r="A10" s="19" t="s">
        <v>45</v>
      </c>
      <c r="B10" s="20"/>
      <c r="C10" s="15"/>
      <c r="D10" s="15"/>
      <c r="E10" s="1"/>
      <c r="F10" s="15"/>
      <c r="G10" s="1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50"/>
      <c r="AZ10" s="50"/>
      <c r="BF10" s="383"/>
      <c r="BG10" s="384"/>
    </row>
    <row r="11" spans="1:78" ht="13.8" customHeight="1" x14ac:dyDescent="0.2">
      <c r="A11" s="150"/>
      <c r="B11" s="150"/>
      <c r="C11" s="150"/>
      <c r="D11" s="150"/>
      <c r="E11" s="1"/>
      <c r="F11" s="1"/>
      <c r="G11" s="1"/>
      <c r="H11" s="1"/>
      <c r="I11" s="1"/>
      <c r="J11" s="1"/>
      <c r="K11" s="1"/>
      <c r="L11" s="1"/>
      <c r="M11" s="1"/>
      <c r="N11" s="1"/>
      <c r="O11" s="1"/>
      <c r="P11" s="1"/>
      <c r="Q11" s="1"/>
      <c r="R11" s="1"/>
      <c r="S11" s="1"/>
      <c r="T11" s="1"/>
      <c r="U11" s="1"/>
      <c r="V11" s="1"/>
      <c r="W11" s="1"/>
      <c r="X11" s="1"/>
      <c r="Y11" s="1"/>
      <c r="Z11" s="150"/>
      <c r="AA11" s="150"/>
      <c r="AB11" s="150"/>
      <c r="AC11" s="150"/>
      <c r="AD11" s="150"/>
      <c r="AE11" s="150"/>
      <c r="AF11" s="150"/>
      <c r="AG11" s="150"/>
      <c r="AH11" s="150"/>
      <c r="AI11" s="150"/>
      <c r="AJ11" s="150"/>
      <c r="AK11" s="150"/>
      <c r="AL11" s="150"/>
      <c r="AM11" s="150"/>
      <c r="AN11" s="150"/>
      <c r="AO11" s="1"/>
      <c r="AP11" s="1"/>
      <c r="AQ11" s="1"/>
      <c r="AR11" s="1"/>
      <c r="AS11" s="1"/>
      <c r="AT11" s="1"/>
      <c r="AU11" s="1"/>
      <c r="AV11" s="1"/>
      <c r="AW11" s="1"/>
      <c r="AX11" s="151"/>
      <c r="AY11" s="382"/>
      <c r="AZ11" s="47"/>
      <c r="BA11" s="382"/>
      <c r="BB11" s="1039"/>
      <c r="BC11" s="1039"/>
      <c r="BD11" s="288"/>
      <c r="BE11" s="288"/>
      <c r="BF11" s="385"/>
      <c r="BG11" s="384"/>
    </row>
    <row r="12" spans="1:78" ht="16.8" customHeight="1" x14ac:dyDescent="0.2">
      <c r="A12" s="155"/>
      <c r="B12" s="156"/>
      <c r="C12" s="157" t="s">
        <v>136</v>
      </c>
      <c r="D12" s="11"/>
      <c r="E12" s="11"/>
      <c r="F12" s="11"/>
      <c r="G12" s="158"/>
      <c r="H12" s="159"/>
      <c r="I12" s="157" t="s">
        <v>1220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09"/>
      <c r="BD12" s="252"/>
      <c r="BE12" s="252"/>
      <c r="BF12" s="1011" t="s">
        <v>711</v>
      </c>
      <c r="BG12" s="1012" t="s">
        <v>124</v>
      </c>
    </row>
    <row r="13" spans="1:78" ht="13.8" customHeight="1" thickBot="1" x14ac:dyDescent="0.25">
      <c r="A13" s="18"/>
      <c r="B13" s="18"/>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6"/>
      <c r="AJ13" s="1"/>
      <c r="AK13" s="1"/>
      <c r="AL13" s="1"/>
      <c r="AM13" s="1"/>
      <c r="AN13" s="1"/>
      <c r="AO13" s="1"/>
      <c r="AP13" s="1"/>
      <c r="AQ13" s="1"/>
      <c r="AR13" s="1"/>
      <c r="AS13" s="1"/>
      <c r="AT13" s="1"/>
      <c r="AU13" s="1"/>
      <c r="AV13" s="1"/>
      <c r="AW13" s="1"/>
      <c r="AX13" s="1"/>
      <c r="AY13" s="1"/>
      <c r="AZ13" s="1"/>
      <c r="BA13" s="1"/>
      <c r="BB13" s="1"/>
      <c r="BC13" s="1"/>
      <c r="BF13" s="1011"/>
      <c r="BG13" s="1012"/>
    </row>
    <row r="14" spans="1:78" ht="34.5" customHeight="1" thickBot="1" x14ac:dyDescent="0.25">
      <c r="A14" s="1022" t="s">
        <v>36</v>
      </c>
      <c r="B14" s="1023"/>
      <c r="C14" s="1024"/>
      <c r="D14" s="1025"/>
      <c r="E14" s="1025"/>
      <c r="F14" s="1025"/>
      <c r="G14" s="1025"/>
      <c r="H14" s="1025"/>
      <c r="I14" s="1025"/>
      <c r="J14" s="1025"/>
      <c r="K14" s="1025"/>
      <c r="L14" s="1025"/>
      <c r="M14" s="1026"/>
      <c r="N14" s="1027" t="s">
        <v>105</v>
      </c>
      <c r="O14" s="1027"/>
      <c r="P14" s="1027"/>
      <c r="Q14" s="1027"/>
      <c r="R14" s="1027"/>
      <c r="S14" s="1027"/>
      <c r="T14" s="1027"/>
      <c r="U14" s="1027"/>
      <c r="V14" s="1028"/>
      <c r="W14" s="1029"/>
      <c r="X14" s="1029"/>
      <c r="Y14" s="1029"/>
      <c r="Z14" s="1029"/>
      <c r="AA14" s="1029"/>
      <c r="AB14" s="1029"/>
      <c r="AC14" s="1030" t="s">
        <v>13</v>
      </c>
      <c r="AD14" s="1031"/>
      <c r="AE14" s="321" t="s">
        <v>1221</v>
      </c>
      <c r="AF14" s="32"/>
      <c r="AG14" s="1"/>
      <c r="AH14" s="1"/>
      <c r="AI14" s="27"/>
      <c r="AJ14" s="1"/>
      <c r="AK14" s="1"/>
      <c r="AL14" s="1"/>
      <c r="AM14" s="1"/>
      <c r="AN14" s="1"/>
      <c r="AO14" s="1"/>
      <c r="AP14" s="1"/>
      <c r="AQ14" s="1"/>
      <c r="AR14" s="1"/>
      <c r="AS14" s="1"/>
      <c r="AT14" s="1"/>
      <c r="AU14" s="1"/>
      <c r="AV14" s="1"/>
      <c r="AW14" s="1"/>
      <c r="AX14" s="1"/>
      <c r="AY14" s="1"/>
      <c r="AZ14" s="1"/>
      <c r="BA14" s="1"/>
      <c r="BB14" s="1"/>
      <c r="BC14" s="1"/>
      <c r="BF14" s="208">
        <v>2</v>
      </c>
      <c r="BG14" s="209"/>
    </row>
    <row r="15" spans="1:78" ht="61.5" customHeight="1" x14ac:dyDescent="0.2">
      <c r="A15" s="1013" t="s">
        <v>78</v>
      </c>
      <c r="B15" s="1014"/>
      <c r="C15" s="1015"/>
      <c r="D15" s="1016" t="s">
        <v>14</v>
      </c>
      <c r="E15" s="1017"/>
      <c r="F15" s="1018" t="s">
        <v>9</v>
      </c>
      <c r="G15" s="1016"/>
      <c r="H15" s="1017"/>
      <c r="I15" s="1018" t="s">
        <v>27</v>
      </c>
      <c r="J15" s="1016"/>
      <c r="K15" s="1016"/>
      <c r="L15" s="1016"/>
      <c r="M15" s="1017"/>
      <c r="N15" s="1019" t="s">
        <v>7</v>
      </c>
      <c r="O15" s="1020"/>
      <c r="P15" s="1020"/>
      <c r="Q15" s="1020"/>
      <c r="R15" s="1020"/>
      <c r="S15" s="1020"/>
      <c r="T15" s="1020"/>
      <c r="U15" s="1021"/>
      <c r="V15" s="1019" t="s">
        <v>2</v>
      </c>
      <c r="W15" s="1020"/>
      <c r="X15" s="1020"/>
      <c r="Y15" s="1020"/>
      <c r="Z15" s="1020"/>
      <c r="AA15" s="1020"/>
      <c r="AB15" s="1020"/>
      <c r="AC15" s="1020"/>
      <c r="AD15" s="1021"/>
      <c r="AE15" s="1032" t="s">
        <v>38</v>
      </c>
      <c r="AF15" s="1033"/>
      <c r="AG15" s="1033"/>
      <c r="AH15" s="1034"/>
      <c r="AI15" s="1032" t="s">
        <v>39</v>
      </c>
      <c r="AJ15" s="1035"/>
      <c r="AK15" s="1035"/>
      <c r="AL15" s="1035"/>
      <c r="AM15" s="1036"/>
      <c r="AN15" s="710" t="s">
        <v>44</v>
      </c>
      <c r="AO15" s="1037"/>
      <c r="AP15" s="1037"/>
      <c r="AQ15" s="1037"/>
      <c r="AR15" s="1038"/>
      <c r="AS15" s="703" t="s">
        <v>106</v>
      </c>
      <c r="AT15" s="1033"/>
      <c r="AU15" s="1034"/>
      <c r="AV15" s="703" t="s">
        <v>37</v>
      </c>
      <c r="AW15" s="699"/>
      <c r="AX15" s="697" t="s">
        <v>1</v>
      </c>
      <c r="AY15" s="698"/>
      <c r="AZ15" s="698"/>
      <c r="BA15" s="698"/>
      <c r="BB15" s="698"/>
      <c r="BC15" s="856"/>
      <c r="BD15" s="277"/>
      <c r="BE15" s="277"/>
      <c r="BF15" s="210"/>
      <c r="BG15" s="211"/>
    </row>
    <row r="16" spans="1:78" s="381" customFormat="1" ht="29.25" customHeight="1" x14ac:dyDescent="0.2">
      <c r="A16" s="802" t="s">
        <v>81</v>
      </c>
      <c r="B16" s="831"/>
      <c r="C16" s="804"/>
      <c r="D16" s="745"/>
      <c r="E16" s="746"/>
      <c r="F16" s="759"/>
      <c r="G16" s="745"/>
      <c r="H16" s="746"/>
      <c r="I16" s="759"/>
      <c r="J16" s="745"/>
      <c r="K16" s="745"/>
      <c r="L16" s="745"/>
      <c r="M16" s="746"/>
      <c r="N16" s="884" t="str">
        <f>IF(I16="","",IFERROR(VLOOKUP(I16,製品リスト!$D$4:$F$1000,2,0),"SII登録型番を正しく入力してください"))</f>
        <v/>
      </c>
      <c r="O16" s="885"/>
      <c r="P16" s="885"/>
      <c r="Q16" s="885"/>
      <c r="R16" s="885"/>
      <c r="S16" s="885"/>
      <c r="T16" s="885"/>
      <c r="U16" s="886"/>
      <c r="V16" s="884" t="str">
        <f>IF(I16="","",IFERROR(VLOOKUP(I16,製品リスト!$D$4:$F$1000,3,0),"SII登録型番を正しく入力してください"))</f>
        <v/>
      </c>
      <c r="W16" s="885"/>
      <c r="X16" s="885"/>
      <c r="Y16" s="885"/>
      <c r="Z16" s="885"/>
      <c r="AA16" s="885"/>
      <c r="AB16" s="885"/>
      <c r="AC16" s="885"/>
      <c r="AD16" s="886"/>
      <c r="AE16" s="1051"/>
      <c r="AF16" s="1052"/>
      <c r="AG16" s="1052"/>
      <c r="AH16" s="1053"/>
      <c r="AI16" s="887"/>
      <c r="AJ16" s="888"/>
      <c r="AK16" s="888"/>
      <c r="AL16" s="888"/>
      <c r="AM16" s="141" t="s">
        <v>26</v>
      </c>
      <c r="AN16" s="1054">
        <f>SUM(AE16*AI16,AE17*AI17,AE18*AI18,AE19*AI19,AE20*AI20)</f>
        <v>0</v>
      </c>
      <c r="AO16" s="1055"/>
      <c r="AP16" s="1055"/>
      <c r="AQ16" s="1055"/>
      <c r="AR16" s="1056"/>
      <c r="AS16" s="1057"/>
      <c r="AT16" s="1058"/>
      <c r="AU16" s="1059"/>
      <c r="AV16" s="759"/>
      <c r="AW16" s="746"/>
      <c r="AX16" s="889"/>
      <c r="AY16" s="890"/>
      <c r="AZ16" s="890"/>
      <c r="BA16" s="890"/>
      <c r="BB16" s="890"/>
      <c r="BC16" s="891"/>
      <c r="BD16" s="224"/>
      <c r="BE16" s="224"/>
      <c r="BF16" s="215">
        <v>3</v>
      </c>
      <c r="BG16" s="209"/>
      <c r="BH16" s="4"/>
      <c r="BI16" s="4"/>
      <c r="BJ16" s="4"/>
      <c r="BK16" s="4"/>
      <c r="BL16" s="4"/>
      <c r="BM16" s="4"/>
      <c r="BN16" s="4"/>
      <c r="BO16" s="4"/>
      <c r="BP16" s="4"/>
      <c r="BQ16" s="4"/>
      <c r="BR16" s="4"/>
      <c r="BS16" s="4"/>
      <c r="BT16" s="4"/>
      <c r="BU16" s="4"/>
      <c r="BV16" s="4"/>
      <c r="BW16" s="4"/>
      <c r="BX16" s="4"/>
      <c r="BY16" s="4"/>
      <c r="BZ16" s="4"/>
    </row>
    <row r="17" spans="1:78" s="381" customFormat="1" ht="29.25" customHeight="1" x14ac:dyDescent="0.2">
      <c r="A17" s="802"/>
      <c r="B17" s="831"/>
      <c r="C17" s="804"/>
      <c r="D17" s="874"/>
      <c r="E17" s="875"/>
      <c r="F17" s="1047"/>
      <c r="G17" s="874"/>
      <c r="H17" s="875"/>
      <c r="I17" s="759"/>
      <c r="J17" s="745"/>
      <c r="K17" s="745"/>
      <c r="L17" s="745"/>
      <c r="M17" s="746"/>
      <c r="N17" s="876" t="str">
        <f>IF(I17="","",IFERROR(VLOOKUP(I17,製品リスト!$D$4:$F$1000,2,0),"SII登録型番を正しく入力してください"))</f>
        <v/>
      </c>
      <c r="O17" s="877"/>
      <c r="P17" s="877"/>
      <c r="Q17" s="877"/>
      <c r="R17" s="877"/>
      <c r="S17" s="877"/>
      <c r="T17" s="877"/>
      <c r="U17" s="878"/>
      <c r="V17" s="876" t="str">
        <f>IF(I17="","",IFERROR(VLOOKUP(I17,製品リスト!$D$4:$F$1000,3,0),"SII登録型番を正しく入力してください"))</f>
        <v/>
      </c>
      <c r="W17" s="877"/>
      <c r="X17" s="877"/>
      <c r="Y17" s="877"/>
      <c r="Z17" s="877"/>
      <c r="AA17" s="877"/>
      <c r="AB17" s="877"/>
      <c r="AC17" s="877"/>
      <c r="AD17" s="878"/>
      <c r="AE17" s="1060"/>
      <c r="AF17" s="1061"/>
      <c r="AG17" s="1061"/>
      <c r="AH17" s="1062"/>
      <c r="AI17" s="879"/>
      <c r="AJ17" s="880"/>
      <c r="AK17" s="880"/>
      <c r="AL17" s="880"/>
      <c r="AM17" s="127" t="s">
        <v>26</v>
      </c>
      <c r="AN17" s="1054"/>
      <c r="AO17" s="1055"/>
      <c r="AP17" s="1055"/>
      <c r="AQ17" s="1055"/>
      <c r="AR17" s="1056"/>
      <c r="AS17" s="1048"/>
      <c r="AT17" s="1049"/>
      <c r="AU17" s="1050"/>
      <c r="AV17" s="760"/>
      <c r="AW17" s="724"/>
      <c r="AX17" s="870"/>
      <c r="AY17" s="871"/>
      <c r="AZ17" s="871"/>
      <c r="BA17" s="871"/>
      <c r="BB17" s="871"/>
      <c r="BC17" s="872"/>
      <c r="BD17" s="224"/>
      <c r="BE17" s="224"/>
      <c r="BF17" s="208">
        <v>4</v>
      </c>
      <c r="BG17" s="209"/>
      <c r="BH17" s="4"/>
      <c r="BI17" s="4"/>
      <c r="BJ17" s="4"/>
      <c r="BK17" s="4"/>
      <c r="BL17" s="4"/>
      <c r="BM17" s="4"/>
      <c r="BN17" s="4"/>
      <c r="BO17" s="4"/>
      <c r="BP17" s="4"/>
      <c r="BQ17" s="4"/>
      <c r="BR17" s="4"/>
      <c r="BS17" s="4"/>
      <c r="BT17" s="4"/>
      <c r="BU17" s="4"/>
      <c r="BV17" s="4"/>
      <c r="BW17" s="4"/>
      <c r="BX17" s="4"/>
      <c r="BY17" s="4"/>
      <c r="BZ17" s="4"/>
    </row>
    <row r="18" spans="1:78" s="381" customFormat="1" ht="29.25" customHeight="1" x14ac:dyDescent="0.2">
      <c r="A18" s="802"/>
      <c r="B18" s="831"/>
      <c r="C18" s="804"/>
      <c r="D18" s="874"/>
      <c r="E18" s="875"/>
      <c r="F18" s="1047"/>
      <c r="G18" s="874"/>
      <c r="H18" s="875"/>
      <c r="I18" s="759"/>
      <c r="J18" s="745"/>
      <c r="K18" s="745"/>
      <c r="L18" s="745"/>
      <c r="M18" s="746"/>
      <c r="N18" s="876" t="str">
        <f>IF(I18="","",IFERROR(VLOOKUP(I18,製品リスト!$D$4:$F$1000,2,0),"SII登録型番を正しく入力してください"))</f>
        <v/>
      </c>
      <c r="O18" s="877"/>
      <c r="P18" s="877"/>
      <c r="Q18" s="877"/>
      <c r="R18" s="877"/>
      <c r="S18" s="877"/>
      <c r="T18" s="877"/>
      <c r="U18" s="878"/>
      <c r="V18" s="876" t="str">
        <f>IF(I18="","",IFERROR(VLOOKUP(I18,製品リスト!$D$4:$F$1000,3,0),"SII登録型番を正しく入力してください"))</f>
        <v/>
      </c>
      <c r="W18" s="877"/>
      <c r="X18" s="877"/>
      <c r="Y18" s="877"/>
      <c r="Z18" s="877"/>
      <c r="AA18" s="877"/>
      <c r="AB18" s="877"/>
      <c r="AC18" s="877"/>
      <c r="AD18" s="878"/>
      <c r="AE18" s="1060"/>
      <c r="AF18" s="1061"/>
      <c r="AG18" s="1061"/>
      <c r="AH18" s="1062"/>
      <c r="AI18" s="879"/>
      <c r="AJ18" s="880"/>
      <c r="AK18" s="880"/>
      <c r="AL18" s="880"/>
      <c r="AM18" s="127" t="s">
        <v>13</v>
      </c>
      <c r="AN18" s="1054"/>
      <c r="AO18" s="1055"/>
      <c r="AP18" s="1055"/>
      <c r="AQ18" s="1055"/>
      <c r="AR18" s="1056"/>
      <c r="AS18" s="1048"/>
      <c r="AT18" s="1049"/>
      <c r="AU18" s="1050"/>
      <c r="AV18" s="760"/>
      <c r="AW18" s="724"/>
      <c r="AX18" s="870"/>
      <c r="AY18" s="871"/>
      <c r="AZ18" s="871"/>
      <c r="BA18" s="871"/>
      <c r="BB18" s="871"/>
      <c r="BC18" s="872"/>
      <c r="BD18" s="224"/>
      <c r="BE18" s="224"/>
      <c r="BF18" s="290">
        <v>5</v>
      </c>
      <c r="BG18" s="209"/>
      <c r="BH18" s="4"/>
      <c r="BI18" s="4"/>
      <c r="BJ18" s="4"/>
      <c r="BK18" s="4"/>
      <c r="BL18" s="4"/>
      <c r="BM18" s="4"/>
      <c r="BN18" s="4"/>
      <c r="BO18" s="4"/>
      <c r="BP18" s="4"/>
      <c r="BQ18" s="4"/>
      <c r="BR18" s="4"/>
      <c r="BS18" s="4"/>
      <c r="BT18" s="4"/>
      <c r="BU18" s="4"/>
      <c r="BV18" s="4"/>
      <c r="BW18" s="4"/>
      <c r="BX18" s="4"/>
      <c r="BY18" s="4"/>
      <c r="BZ18" s="4"/>
    </row>
    <row r="19" spans="1:78" s="381" customFormat="1" ht="29.25" customHeight="1" x14ac:dyDescent="0.2">
      <c r="A19" s="802"/>
      <c r="B19" s="831"/>
      <c r="C19" s="804"/>
      <c r="D19" s="874"/>
      <c r="E19" s="875"/>
      <c r="F19" s="1047"/>
      <c r="G19" s="874"/>
      <c r="H19" s="875"/>
      <c r="I19" s="759"/>
      <c r="J19" s="745"/>
      <c r="K19" s="745"/>
      <c r="L19" s="745"/>
      <c r="M19" s="746"/>
      <c r="N19" s="876" t="str">
        <f>IF(I19="","",IFERROR(VLOOKUP(I19,製品リスト!$D$4:$F$1000,2,0),"SII登録型番を正しく入力してください"))</f>
        <v/>
      </c>
      <c r="O19" s="877"/>
      <c r="P19" s="877"/>
      <c r="Q19" s="877"/>
      <c r="R19" s="877"/>
      <c r="S19" s="877"/>
      <c r="T19" s="877"/>
      <c r="U19" s="878"/>
      <c r="V19" s="876" t="str">
        <f>IF(I19="","",IFERROR(VLOOKUP(I19,製品リスト!$D$4:$F$1000,3,0),"SII登録型番を正しく入力してください"))</f>
        <v/>
      </c>
      <c r="W19" s="877"/>
      <c r="X19" s="877"/>
      <c r="Y19" s="877"/>
      <c r="Z19" s="877"/>
      <c r="AA19" s="877"/>
      <c r="AB19" s="877"/>
      <c r="AC19" s="877"/>
      <c r="AD19" s="878"/>
      <c r="AE19" s="1060"/>
      <c r="AF19" s="1061"/>
      <c r="AG19" s="1061"/>
      <c r="AH19" s="1062"/>
      <c r="AI19" s="879"/>
      <c r="AJ19" s="880"/>
      <c r="AK19" s="880"/>
      <c r="AL19" s="880"/>
      <c r="AM19" s="127" t="s">
        <v>13</v>
      </c>
      <c r="AN19" s="1054"/>
      <c r="AO19" s="1055"/>
      <c r="AP19" s="1055"/>
      <c r="AQ19" s="1055"/>
      <c r="AR19" s="1056"/>
      <c r="AS19" s="1048"/>
      <c r="AT19" s="1049"/>
      <c r="AU19" s="1050"/>
      <c r="AV19" s="760"/>
      <c r="AW19" s="724"/>
      <c r="AX19" s="870"/>
      <c r="AY19" s="871"/>
      <c r="AZ19" s="871"/>
      <c r="BA19" s="871"/>
      <c r="BB19" s="871"/>
      <c r="BC19" s="872"/>
      <c r="BD19" s="224"/>
      <c r="BE19" s="224"/>
      <c r="BF19" s="215">
        <v>6</v>
      </c>
      <c r="BG19" s="209"/>
      <c r="BH19" s="4"/>
      <c r="BI19" s="4"/>
      <c r="BJ19" s="4"/>
      <c r="BK19" s="4"/>
      <c r="BL19" s="4"/>
      <c r="BM19" s="4"/>
      <c r="BN19" s="4"/>
      <c r="BO19" s="4"/>
      <c r="BP19" s="4"/>
      <c r="BQ19" s="4"/>
      <c r="BR19" s="4"/>
      <c r="BS19" s="4"/>
      <c r="BT19" s="4"/>
      <c r="BU19" s="4"/>
      <c r="BV19" s="4"/>
      <c r="BW19" s="4"/>
      <c r="BX19" s="4"/>
      <c r="BY19" s="4"/>
      <c r="BZ19" s="4"/>
    </row>
    <row r="20" spans="1:78" s="381" customFormat="1" ht="29.25" customHeight="1" x14ac:dyDescent="0.2">
      <c r="A20" s="802"/>
      <c r="B20" s="831"/>
      <c r="C20" s="804"/>
      <c r="D20" s="1078"/>
      <c r="E20" s="1079"/>
      <c r="F20" s="1080"/>
      <c r="G20" s="1078"/>
      <c r="H20" s="1079"/>
      <c r="I20" s="759"/>
      <c r="J20" s="745"/>
      <c r="K20" s="745"/>
      <c r="L20" s="745"/>
      <c r="M20" s="746"/>
      <c r="N20" s="1081" t="str">
        <f>IF(I20="","",IFERROR(VLOOKUP(I20,製品リスト!$D$4:$F$1000,2,0),"SII登録型番を正しく入力してください"))</f>
        <v/>
      </c>
      <c r="O20" s="1082"/>
      <c r="P20" s="1082"/>
      <c r="Q20" s="1082"/>
      <c r="R20" s="1082"/>
      <c r="S20" s="1082"/>
      <c r="T20" s="1082"/>
      <c r="U20" s="1083"/>
      <c r="V20" s="1081" t="str">
        <f>IF(I20="","",IFERROR(VLOOKUP(I20,製品リスト!$D$4:$F$1000,3,0),"SII登録型番を正しく入力してください"))</f>
        <v/>
      </c>
      <c r="W20" s="1082"/>
      <c r="X20" s="1082"/>
      <c r="Y20" s="1082"/>
      <c r="Z20" s="1082"/>
      <c r="AA20" s="1082"/>
      <c r="AB20" s="1082"/>
      <c r="AC20" s="1082"/>
      <c r="AD20" s="1083"/>
      <c r="AE20" s="1084"/>
      <c r="AF20" s="1085"/>
      <c r="AG20" s="1085"/>
      <c r="AH20" s="1086"/>
      <c r="AI20" s="1063"/>
      <c r="AJ20" s="1064"/>
      <c r="AK20" s="1064"/>
      <c r="AL20" s="1064"/>
      <c r="AM20" s="128" t="s">
        <v>13</v>
      </c>
      <c r="AN20" s="1054"/>
      <c r="AO20" s="1055"/>
      <c r="AP20" s="1055"/>
      <c r="AQ20" s="1055"/>
      <c r="AR20" s="1056"/>
      <c r="AS20" s="1065"/>
      <c r="AT20" s="1066"/>
      <c r="AU20" s="1067"/>
      <c r="AV20" s="1068"/>
      <c r="AW20" s="1069"/>
      <c r="AX20" s="1070"/>
      <c r="AY20" s="1071"/>
      <c r="AZ20" s="1071"/>
      <c r="BA20" s="1071"/>
      <c r="BB20" s="1071"/>
      <c r="BC20" s="1072"/>
      <c r="BD20" s="224"/>
      <c r="BE20" s="224"/>
      <c r="BF20" s="208">
        <v>7</v>
      </c>
      <c r="BG20" s="209"/>
      <c r="BH20" s="4"/>
      <c r="BI20" s="4"/>
      <c r="BJ20" s="4"/>
      <c r="BK20" s="4"/>
      <c r="BL20" s="4"/>
      <c r="BM20" s="4"/>
      <c r="BN20" s="4"/>
      <c r="BO20" s="4"/>
      <c r="BP20" s="4"/>
      <c r="BQ20" s="4"/>
      <c r="BR20" s="4"/>
      <c r="BS20" s="4"/>
      <c r="BT20" s="4"/>
      <c r="BU20" s="4"/>
      <c r="BV20" s="4"/>
      <c r="BW20" s="4"/>
      <c r="BX20" s="4"/>
      <c r="BY20" s="4"/>
      <c r="BZ20" s="4"/>
    </row>
    <row r="21" spans="1:78" ht="33" customHeight="1" x14ac:dyDescent="0.2">
      <c r="A21" s="805"/>
      <c r="B21" s="806"/>
      <c r="C21" s="807"/>
      <c r="D21" s="868" t="s">
        <v>43</v>
      </c>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1073" t="str">
        <f>IF(OR($G$6="■",AN16="",$V$14=""),"",ROUNDDOWN(AN16/V14,0))</f>
        <v/>
      </c>
      <c r="AO21" s="1074"/>
      <c r="AP21" s="1074"/>
      <c r="AQ21" s="1074"/>
      <c r="AR21" s="1075"/>
      <c r="AS21" s="1076" t="s">
        <v>107</v>
      </c>
      <c r="AT21" s="1077"/>
      <c r="AU21" s="1077"/>
      <c r="AV21" s="1077"/>
      <c r="AW21" s="1077"/>
      <c r="AX21" s="778">
        <f>SUM(AX16:BC20)</f>
        <v>0</v>
      </c>
      <c r="AY21" s="779"/>
      <c r="AZ21" s="779"/>
      <c r="BA21" s="779"/>
      <c r="BB21" s="779"/>
      <c r="BC21" s="780"/>
      <c r="BD21" s="271"/>
      <c r="BE21" s="272"/>
      <c r="BF21" s="290">
        <v>8</v>
      </c>
      <c r="BG21" s="209"/>
    </row>
    <row r="22" spans="1:78" s="381" customFormat="1" ht="36" customHeight="1" thickBot="1" x14ac:dyDescent="0.25">
      <c r="A22" s="822" t="s">
        <v>83</v>
      </c>
      <c r="B22" s="823"/>
      <c r="C22" s="824"/>
      <c r="D22" s="1087" t="s">
        <v>84</v>
      </c>
      <c r="E22" s="1088"/>
      <c r="F22" s="1088"/>
      <c r="G22" s="1088"/>
      <c r="H22" s="1088"/>
      <c r="I22" s="1088"/>
      <c r="J22" s="1088"/>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8"/>
      <c r="AL22" s="1088"/>
      <c r="AM22" s="1088"/>
      <c r="AN22" s="1088"/>
      <c r="AO22" s="1088"/>
      <c r="AP22" s="1088"/>
      <c r="AQ22" s="1088"/>
      <c r="AR22" s="1088"/>
      <c r="AS22" s="1088"/>
      <c r="AT22" s="1088"/>
      <c r="AU22" s="1088"/>
      <c r="AV22" s="1088"/>
      <c r="AW22" s="1089"/>
      <c r="AX22" s="1090"/>
      <c r="AY22" s="1091"/>
      <c r="AZ22" s="1091"/>
      <c r="BA22" s="1091"/>
      <c r="BB22" s="1091"/>
      <c r="BC22" s="1092"/>
      <c r="BD22" s="224"/>
      <c r="BE22" s="224"/>
      <c r="BF22" s="215">
        <v>9</v>
      </c>
      <c r="BG22" s="209"/>
      <c r="BH22" s="4"/>
      <c r="BI22" s="4"/>
      <c r="BJ22" s="4"/>
      <c r="BK22" s="4"/>
      <c r="BL22" s="4"/>
      <c r="BM22" s="4"/>
      <c r="BN22" s="4"/>
      <c r="BO22" s="4"/>
      <c r="BP22" s="4"/>
      <c r="BQ22" s="4"/>
      <c r="BR22" s="4"/>
      <c r="BS22" s="4"/>
      <c r="BT22" s="4"/>
      <c r="BU22" s="4"/>
      <c r="BV22" s="4"/>
      <c r="BW22" s="4"/>
      <c r="BX22" s="4"/>
      <c r="BY22" s="4"/>
      <c r="BZ22" s="4"/>
    </row>
    <row r="23" spans="1:78" s="381" customFormat="1" ht="36" customHeight="1" thickTop="1" thickBot="1" x14ac:dyDescent="0.25">
      <c r="A23" s="1093" t="s">
        <v>46</v>
      </c>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4"/>
      <c r="AR23" s="1094"/>
      <c r="AS23" s="1094"/>
      <c r="AT23" s="1094"/>
      <c r="AU23" s="1094"/>
      <c r="AV23" s="1094"/>
      <c r="AW23" s="1094"/>
      <c r="AX23" s="1095">
        <f>SUM(AX21:BC22)</f>
        <v>0</v>
      </c>
      <c r="AY23" s="1096"/>
      <c r="AZ23" s="1096"/>
      <c r="BA23" s="1096"/>
      <c r="BB23" s="1096"/>
      <c r="BC23" s="1097"/>
      <c r="BD23" s="286"/>
      <c r="BE23" s="286"/>
      <c r="BF23" s="208">
        <v>10</v>
      </c>
      <c r="BG23" s="209"/>
      <c r="BH23" s="4"/>
      <c r="BI23" s="4"/>
      <c r="BJ23" s="4"/>
      <c r="BK23" s="4"/>
      <c r="BL23" s="4"/>
      <c r="BM23" s="4"/>
      <c r="BN23" s="4"/>
      <c r="BO23" s="4"/>
      <c r="BP23" s="4"/>
      <c r="BQ23" s="4"/>
      <c r="BR23" s="4"/>
      <c r="BS23" s="4"/>
      <c r="BT23" s="4"/>
      <c r="BU23" s="4"/>
      <c r="BV23" s="4"/>
      <c r="BW23" s="4"/>
      <c r="BX23" s="4"/>
      <c r="BY23" s="4"/>
      <c r="BZ23" s="4"/>
    </row>
    <row r="24" spans="1:78" s="381" customFormat="1" ht="12.6" customHeight="1" thickBot="1" x14ac:dyDescent="0.25">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1"/>
      <c r="AF24" s="121"/>
      <c r="AG24" s="121"/>
      <c r="AH24" s="121"/>
      <c r="AI24" s="121"/>
      <c r="AJ24" s="121"/>
      <c r="AK24" s="121"/>
      <c r="AL24" s="121"/>
      <c r="AM24" s="121"/>
      <c r="AN24" s="121"/>
      <c r="AO24" s="121"/>
      <c r="AP24" s="121"/>
      <c r="AQ24" s="121"/>
      <c r="AR24" s="121"/>
      <c r="AS24" s="122"/>
      <c r="AT24" s="122"/>
      <c r="AU24" s="122"/>
      <c r="AV24" s="123"/>
      <c r="AW24" s="123"/>
      <c r="AX24" s="28"/>
      <c r="AY24" s="28"/>
      <c r="AZ24" s="28"/>
      <c r="BA24" s="28"/>
      <c r="BB24" s="28"/>
      <c r="BC24" s="28"/>
      <c r="BD24" s="283"/>
      <c r="BE24" s="283"/>
      <c r="BF24" s="212"/>
      <c r="BG24" s="201"/>
      <c r="BH24" s="4"/>
      <c r="BI24" s="4"/>
      <c r="BJ24" s="4"/>
      <c r="BK24" s="4"/>
      <c r="BL24" s="4"/>
      <c r="BM24" s="4"/>
      <c r="BN24" s="4"/>
      <c r="BO24" s="4"/>
      <c r="BP24" s="4"/>
      <c r="BQ24" s="4"/>
      <c r="BR24" s="4"/>
      <c r="BS24" s="4"/>
      <c r="BT24" s="4"/>
      <c r="BU24" s="4"/>
      <c r="BV24" s="4"/>
      <c r="BW24" s="4"/>
      <c r="BX24" s="4"/>
      <c r="BY24" s="4"/>
      <c r="BZ24" s="4"/>
    </row>
    <row r="25" spans="1:78" ht="34.5" customHeight="1" thickBot="1" x14ac:dyDescent="0.25">
      <c r="A25" s="1022" t="s">
        <v>36</v>
      </c>
      <c r="B25" s="1023"/>
      <c r="C25" s="1024"/>
      <c r="D25" s="1025"/>
      <c r="E25" s="1025"/>
      <c r="F25" s="1025"/>
      <c r="G25" s="1025"/>
      <c r="H25" s="1025"/>
      <c r="I25" s="1025"/>
      <c r="J25" s="1025"/>
      <c r="K25" s="1025"/>
      <c r="L25" s="1025"/>
      <c r="M25" s="1026"/>
      <c r="N25" s="1027" t="s">
        <v>105</v>
      </c>
      <c r="O25" s="1027"/>
      <c r="P25" s="1027"/>
      <c r="Q25" s="1027"/>
      <c r="R25" s="1027"/>
      <c r="S25" s="1027"/>
      <c r="T25" s="1027"/>
      <c r="U25" s="1027"/>
      <c r="V25" s="1028"/>
      <c r="W25" s="1029"/>
      <c r="X25" s="1029"/>
      <c r="Y25" s="1029"/>
      <c r="Z25" s="1029"/>
      <c r="AA25" s="1029"/>
      <c r="AB25" s="1029"/>
      <c r="AC25" s="1030" t="s">
        <v>13</v>
      </c>
      <c r="AD25" s="1031"/>
      <c r="AE25" s="321" t="s">
        <v>1221</v>
      </c>
      <c r="AF25" s="32"/>
      <c r="AG25" s="1"/>
      <c r="AH25" s="1"/>
      <c r="AI25" s="27"/>
      <c r="AJ25" s="1"/>
      <c r="AK25" s="1"/>
      <c r="AL25" s="1"/>
      <c r="AM25" s="1"/>
      <c r="AN25" s="1"/>
      <c r="AO25" s="1"/>
      <c r="AP25" s="1"/>
      <c r="AQ25" s="1"/>
      <c r="AR25" s="1"/>
      <c r="AS25" s="1"/>
      <c r="AT25" s="1"/>
      <c r="AU25" s="1"/>
      <c r="AV25" s="1"/>
      <c r="AW25" s="1"/>
      <c r="AX25" s="1"/>
      <c r="AY25" s="1"/>
      <c r="AZ25" s="1"/>
      <c r="BA25" s="1"/>
      <c r="BB25" s="1"/>
      <c r="BC25" s="1"/>
      <c r="BF25" s="208">
        <v>11</v>
      </c>
      <c r="BG25" s="209"/>
    </row>
    <row r="26" spans="1:78" ht="61.5" customHeight="1" x14ac:dyDescent="0.2">
      <c r="A26" s="1013" t="s">
        <v>78</v>
      </c>
      <c r="B26" s="1014"/>
      <c r="C26" s="1015"/>
      <c r="D26" s="1016" t="s">
        <v>14</v>
      </c>
      <c r="E26" s="1017"/>
      <c r="F26" s="1018" t="s">
        <v>9</v>
      </c>
      <c r="G26" s="1016"/>
      <c r="H26" s="1017"/>
      <c r="I26" s="1018" t="s">
        <v>27</v>
      </c>
      <c r="J26" s="1016"/>
      <c r="K26" s="1016"/>
      <c r="L26" s="1016"/>
      <c r="M26" s="1017"/>
      <c r="N26" s="1019" t="s">
        <v>7</v>
      </c>
      <c r="O26" s="1020"/>
      <c r="P26" s="1020"/>
      <c r="Q26" s="1020"/>
      <c r="R26" s="1020"/>
      <c r="S26" s="1020"/>
      <c r="T26" s="1020"/>
      <c r="U26" s="1021"/>
      <c r="V26" s="1019" t="s">
        <v>2</v>
      </c>
      <c r="W26" s="1020"/>
      <c r="X26" s="1020"/>
      <c r="Y26" s="1020"/>
      <c r="Z26" s="1020"/>
      <c r="AA26" s="1020"/>
      <c r="AB26" s="1020"/>
      <c r="AC26" s="1020"/>
      <c r="AD26" s="1021"/>
      <c r="AE26" s="1032" t="s">
        <v>38</v>
      </c>
      <c r="AF26" s="1033"/>
      <c r="AG26" s="1033"/>
      <c r="AH26" s="1034"/>
      <c r="AI26" s="1032" t="s">
        <v>39</v>
      </c>
      <c r="AJ26" s="1035"/>
      <c r="AK26" s="1035"/>
      <c r="AL26" s="1035"/>
      <c r="AM26" s="1036"/>
      <c r="AN26" s="710" t="s">
        <v>44</v>
      </c>
      <c r="AO26" s="1037"/>
      <c r="AP26" s="1037"/>
      <c r="AQ26" s="1037"/>
      <c r="AR26" s="1038"/>
      <c r="AS26" s="703" t="s">
        <v>106</v>
      </c>
      <c r="AT26" s="1033"/>
      <c r="AU26" s="1034"/>
      <c r="AV26" s="703" t="s">
        <v>37</v>
      </c>
      <c r="AW26" s="699"/>
      <c r="AX26" s="697" t="s">
        <v>1</v>
      </c>
      <c r="AY26" s="698"/>
      <c r="AZ26" s="698"/>
      <c r="BA26" s="698"/>
      <c r="BB26" s="698"/>
      <c r="BC26" s="856"/>
      <c r="BD26" s="277"/>
      <c r="BE26" s="277"/>
      <c r="BF26" s="210"/>
    </row>
    <row r="27" spans="1:78" s="381" customFormat="1" ht="29.25" customHeight="1" x14ac:dyDescent="0.2">
      <c r="A27" s="802" t="s">
        <v>81</v>
      </c>
      <c r="B27" s="831"/>
      <c r="C27" s="804"/>
      <c r="D27" s="745"/>
      <c r="E27" s="746"/>
      <c r="F27" s="759"/>
      <c r="G27" s="745"/>
      <c r="H27" s="746"/>
      <c r="I27" s="759"/>
      <c r="J27" s="745"/>
      <c r="K27" s="745"/>
      <c r="L27" s="745"/>
      <c r="M27" s="746"/>
      <c r="N27" s="1098" t="str">
        <f>IF(I27="","",IFERROR(VLOOKUP(I27,製品リスト!$D$4:$F$1000,2,0),"SII登録型番を正しく入力してください"))</f>
        <v/>
      </c>
      <c r="O27" s="1099"/>
      <c r="P27" s="1099"/>
      <c r="Q27" s="1099"/>
      <c r="R27" s="1099"/>
      <c r="S27" s="1099"/>
      <c r="T27" s="1099"/>
      <c r="U27" s="1100"/>
      <c r="V27" s="1098" t="str">
        <f>IF(I27="","",IFERROR(VLOOKUP(I27,製品リスト!$D$4:$F$1000,3,0),"SII登録型番を正しく入力してください"))</f>
        <v/>
      </c>
      <c r="W27" s="1099"/>
      <c r="X27" s="1099"/>
      <c r="Y27" s="1099"/>
      <c r="Z27" s="1099"/>
      <c r="AA27" s="1099"/>
      <c r="AB27" s="1099"/>
      <c r="AC27" s="1099"/>
      <c r="AD27" s="1100"/>
      <c r="AE27" s="1051"/>
      <c r="AF27" s="1052"/>
      <c r="AG27" s="1052"/>
      <c r="AH27" s="1053"/>
      <c r="AI27" s="887"/>
      <c r="AJ27" s="888"/>
      <c r="AK27" s="888"/>
      <c r="AL27" s="888"/>
      <c r="AM27" s="141" t="s">
        <v>26</v>
      </c>
      <c r="AN27" s="1054">
        <f>SUM(AE27*AI27,AE28*AI28,AE29*AI29,AE30*AI30,AE31*AI31)</f>
        <v>0</v>
      </c>
      <c r="AO27" s="1055"/>
      <c r="AP27" s="1055"/>
      <c r="AQ27" s="1055"/>
      <c r="AR27" s="1056"/>
      <c r="AS27" s="1057"/>
      <c r="AT27" s="1058"/>
      <c r="AU27" s="1059"/>
      <c r="AV27" s="759"/>
      <c r="AW27" s="746"/>
      <c r="AX27" s="889"/>
      <c r="AY27" s="890"/>
      <c r="AZ27" s="890"/>
      <c r="BA27" s="890"/>
      <c r="BB27" s="890"/>
      <c r="BC27" s="891"/>
      <c r="BD27" s="224"/>
      <c r="BE27" s="224"/>
      <c r="BF27" s="208">
        <v>12</v>
      </c>
      <c r="BG27" s="209"/>
      <c r="BH27" s="4"/>
      <c r="BI27" s="4"/>
      <c r="BJ27" s="4"/>
      <c r="BK27" s="4"/>
      <c r="BL27" s="4"/>
      <c r="BM27" s="4"/>
      <c r="BN27" s="4"/>
      <c r="BO27" s="4"/>
      <c r="BP27" s="4"/>
      <c r="BQ27" s="4"/>
      <c r="BR27" s="4"/>
      <c r="BS27" s="4"/>
      <c r="BT27" s="4"/>
      <c r="BU27" s="4"/>
      <c r="BV27" s="4"/>
      <c r="BW27" s="4"/>
      <c r="BX27" s="4"/>
      <c r="BY27" s="4"/>
      <c r="BZ27" s="4"/>
    </row>
    <row r="28" spans="1:78" s="381" customFormat="1" ht="29.25" customHeight="1" x14ac:dyDescent="0.2">
      <c r="A28" s="802"/>
      <c r="B28" s="831"/>
      <c r="C28" s="804"/>
      <c r="D28" s="874"/>
      <c r="E28" s="875"/>
      <c r="F28" s="1047"/>
      <c r="G28" s="874"/>
      <c r="H28" s="875"/>
      <c r="I28" s="759"/>
      <c r="J28" s="745"/>
      <c r="K28" s="745"/>
      <c r="L28" s="745"/>
      <c r="M28" s="746"/>
      <c r="N28" s="1005" t="str">
        <f>IF(I28="","",IFERROR(VLOOKUP(I28,製品リスト!$D$4:$F$1000,2,0),"SII登録型番を正しく入力してください"))</f>
        <v/>
      </c>
      <c r="O28" s="1006"/>
      <c r="P28" s="1006"/>
      <c r="Q28" s="1006"/>
      <c r="R28" s="1006"/>
      <c r="S28" s="1006"/>
      <c r="T28" s="1006"/>
      <c r="U28" s="1007"/>
      <c r="V28" s="1005" t="str">
        <f>IF(I28="","",IFERROR(VLOOKUP(I28,製品リスト!$D$4:$F$1000,3,0),"SII登録型番を正しく入力してください"))</f>
        <v/>
      </c>
      <c r="W28" s="1006"/>
      <c r="X28" s="1006"/>
      <c r="Y28" s="1006"/>
      <c r="Z28" s="1006"/>
      <c r="AA28" s="1006"/>
      <c r="AB28" s="1006"/>
      <c r="AC28" s="1006"/>
      <c r="AD28" s="1007"/>
      <c r="AE28" s="1060"/>
      <c r="AF28" s="1061"/>
      <c r="AG28" s="1061"/>
      <c r="AH28" s="1062"/>
      <c r="AI28" s="879"/>
      <c r="AJ28" s="880"/>
      <c r="AK28" s="880"/>
      <c r="AL28" s="880"/>
      <c r="AM28" s="127" t="s">
        <v>26</v>
      </c>
      <c r="AN28" s="1054"/>
      <c r="AO28" s="1055"/>
      <c r="AP28" s="1055"/>
      <c r="AQ28" s="1055"/>
      <c r="AR28" s="1056"/>
      <c r="AS28" s="1048"/>
      <c r="AT28" s="1049"/>
      <c r="AU28" s="1050"/>
      <c r="AV28" s="760"/>
      <c r="AW28" s="724"/>
      <c r="AX28" s="870"/>
      <c r="AY28" s="871"/>
      <c r="AZ28" s="871"/>
      <c r="BA28" s="871"/>
      <c r="BB28" s="871"/>
      <c r="BC28" s="872"/>
      <c r="BD28" s="224"/>
      <c r="BE28" s="224"/>
      <c r="BF28" s="290">
        <v>13</v>
      </c>
      <c r="BG28" s="209"/>
      <c r="BH28" s="4"/>
      <c r="BI28" s="4"/>
      <c r="BJ28" s="4"/>
      <c r="BK28" s="4"/>
      <c r="BL28" s="4"/>
      <c r="BM28" s="4"/>
      <c r="BN28" s="4"/>
      <c r="BO28" s="4"/>
      <c r="BP28" s="4"/>
      <c r="BQ28" s="4"/>
      <c r="BR28" s="4"/>
      <c r="BS28" s="4"/>
      <c r="BT28" s="4"/>
      <c r="BU28" s="4"/>
      <c r="BV28" s="4"/>
      <c r="BW28" s="4"/>
      <c r="BX28" s="4"/>
      <c r="BY28" s="4"/>
      <c r="BZ28" s="4"/>
    </row>
    <row r="29" spans="1:78" s="381" customFormat="1" ht="29.25" customHeight="1" x14ac:dyDescent="0.2">
      <c r="A29" s="802"/>
      <c r="B29" s="831"/>
      <c r="C29" s="804"/>
      <c r="D29" s="874"/>
      <c r="E29" s="875"/>
      <c r="F29" s="1047"/>
      <c r="G29" s="874"/>
      <c r="H29" s="875"/>
      <c r="I29" s="759"/>
      <c r="J29" s="745"/>
      <c r="K29" s="745"/>
      <c r="L29" s="745"/>
      <c r="M29" s="746"/>
      <c r="N29" s="1005" t="str">
        <f>IF(I29="","",IFERROR(VLOOKUP(I29,製品リスト!$D$4:$F$1000,2,0),"SII登録型番を正しく入力してください"))</f>
        <v/>
      </c>
      <c r="O29" s="1006"/>
      <c r="P29" s="1006"/>
      <c r="Q29" s="1006"/>
      <c r="R29" s="1006"/>
      <c r="S29" s="1006"/>
      <c r="T29" s="1006"/>
      <c r="U29" s="1007"/>
      <c r="V29" s="1005" t="str">
        <f>IF(I29="","",IFERROR(VLOOKUP(I29,製品リスト!$D$4:$F$1000,3,0),"SII登録型番を正しく入力してください"))</f>
        <v/>
      </c>
      <c r="W29" s="1006"/>
      <c r="X29" s="1006"/>
      <c r="Y29" s="1006"/>
      <c r="Z29" s="1006"/>
      <c r="AA29" s="1006"/>
      <c r="AB29" s="1006"/>
      <c r="AC29" s="1006"/>
      <c r="AD29" s="1007"/>
      <c r="AE29" s="1060"/>
      <c r="AF29" s="1061"/>
      <c r="AG29" s="1061"/>
      <c r="AH29" s="1062"/>
      <c r="AI29" s="879"/>
      <c r="AJ29" s="880"/>
      <c r="AK29" s="880"/>
      <c r="AL29" s="880"/>
      <c r="AM29" s="127" t="s">
        <v>13</v>
      </c>
      <c r="AN29" s="1054"/>
      <c r="AO29" s="1055"/>
      <c r="AP29" s="1055"/>
      <c r="AQ29" s="1055"/>
      <c r="AR29" s="1056"/>
      <c r="AS29" s="1048"/>
      <c r="AT29" s="1049"/>
      <c r="AU29" s="1050"/>
      <c r="AV29" s="760"/>
      <c r="AW29" s="724"/>
      <c r="AX29" s="870"/>
      <c r="AY29" s="871"/>
      <c r="AZ29" s="871"/>
      <c r="BA29" s="871"/>
      <c r="BB29" s="871"/>
      <c r="BC29" s="872"/>
      <c r="BD29" s="224"/>
      <c r="BE29" s="224"/>
      <c r="BF29" s="208">
        <v>14</v>
      </c>
      <c r="BG29" s="209"/>
      <c r="BH29" s="4"/>
      <c r="BI29" s="4"/>
      <c r="BJ29" s="4"/>
      <c r="BK29" s="4"/>
      <c r="BL29" s="4"/>
      <c r="BM29" s="4"/>
      <c r="BN29" s="4"/>
      <c r="BO29" s="4"/>
      <c r="BP29" s="4"/>
      <c r="BQ29" s="4"/>
      <c r="BR29" s="4"/>
      <c r="BS29" s="4"/>
      <c r="BT29" s="4"/>
      <c r="BU29" s="4"/>
      <c r="BV29" s="4"/>
      <c r="BW29" s="4"/>
      <c r="BX29" s="4"/>
      <c r="BY29" s="4"/>
      <c r="BZ29" s="4"/>
    </row>
    <row r="30" spans="1:78" s="381" customFormat="1" ht="29.25" customHeight="1" x14ac:dyDescent="0.2">
      <c r="A30" s="802"/>
      <c r="B30" s="831"/>
      <c r="C30" s="804"/>
      <c r="D30" s="874"/>
      <c r="E30" s="875"/>
      <c r="F30" s="1047"/>
      <c r="G30" s="874"/>
      <c r="H30" s="875"/>
      <c r="I30" s="759"/>
      <c r="J30" s="745"/>
      <c r="K30" s="745"/>
      <c r="L30" s="745"/>
      <c r="M30" s="746"/>
      <c r="N30" s="1005" t="str">
        <f>IF(I30="","",IFERROR(VLOOKUP(I30,製品リスト!$D$4:$F$1000,2,0),"SII登録型番を正しく入力してください"))</f>
        <v/>
      </c>
      <c r="O30" s="1006"/>
      <c r="P30" s="1006"/>
      <c r="Q30" s="1006"/>
      <c r="R30" s="1006"/>
      <c r="S30" s="1006"/>
      <c r="T30" s="1006"/>
      <c r="U30" s="1007"/>
      <c r="V30" s="1005" t="str">
        <f>IF(I30="","",IFERROR(VLOOKUP(I30,製品リスト!$D$4:$F$1000,3,0),"SII登録型番を正しく入力してください"))</f>
        <v/>
      </c>
      <c r="W30" s="1006"/>
      <c r="X30" s="1006"/>
      <c r="Y30" s="1006"/>
      <c r="Z30" s="1006"/>
      <c r="AA30" s="1006"/>
      <c r="AB30" s="1006"/>
      <c r="AC30" s="1006"/>
      <c r="AD30" s="1007"/>
      <c r="AE30" s="1060"/>
      <c r="AF30" s="1061"/>
      <c r="AG30" s="1061"/>
      <c r="AH30" s="1062"/>
      <c r="AI30" s="879"/>
      <c r="AJ30" s="880"/>
      <c r="AK30" s="880"/>
      <c r="AL30" s="880"/>
      <c r="AM30" s="127" t="s">
        <v>13</v>
      </c>
      <c r="AN30" s="1054"/>
      <c r="AO30" s="1055"/>
      <c r="AP30" s="1055"/>
      <c r="AQ30" s="1055"/>
      <c r="AR30" s="1056"/>
      <c r="AS30" s="1048"/>
      <c r="AT30" s="1049"/>
      <c r="AU30" s="1050"/>
      <c r="AV30" s="760"/>
      <c r="AW30" s="724"/>
      <c r="AX30" s="870"/>
      <c r="AY30" s="871"/>
      <c r="AZ30" s="871"/>
      <c r="BA30" s="871"/>
      <c r="BB30" s="871"/>
      <c r="BC30" s="872"/>
      <c r="BD30" s="224"/>
      <c r="BE30" s="224"/>
      <c r="BF30" s="290">
        <v>15</v>
      </c>
      <c r="BG30" s="209"/>
      <c r="BH30" s="4"/>
      <c r="BI30" s="4"/>
      <c r="BJ30" s="4"/>
      <c r="BK30" s="4"/>
      <c r="BL30" s="4"/>
      <c r="BM30" s="4"/>
      <c r="BN30" s="4"/>
      <c r="BO30" s="4"/>
      <c r="BP30" s="4"/>
      <c r="BQ30" s="4"/>
      <c r="BR30" s="4"/>
      <c r="BS30" s="4"/>
      <c r="BT30" s="4"/>
      <c r="BU30" s="4"/>
      <c r="BV30" s="4"/>
      <c r="BW30" s="4"/>
      <c r="BX30" s="4"/>
      <c r="BY30" s="4"/>
      <c r="BZ30" s="4"/>
    </row>
    <row r="31" spans="1:78" s="381" customFormat="1" ht="29.25" customHeight="1" x14ac:dyDescent="0.2">
      <c r="A31" s="802"/>
      <c r="B31" s="831"/>
      <c r="C31" s="804"/>
      <c r="D31" s="1078"/>
      <c r="E31" s="1079"/>
      <c r="F31" s="1080"/>
      <c r="G31" s="1078"/>
      <c r="H31" s="1079"/>
      <c r="I31" s="759"/>
      <c r="J31" s="745"/>
      <c r="K31" s="745"/>
      <c r="L31" s="745"/>
      <c r="M31" s="746"/>
      <c r="N31" s="1101" t="str">
        <f>IF(I31="","",IFERROR(VLOOKUP(I31,製品リスト!$D$4:$F$1000,2,0),"SII登録型番を正しく入力してください"))</f>
        <v/>
      </c>
      <c r="O31" s="1102"/>
      <c r="P31" s="1102"/>
      <c r="Q31" s="1102"/>
      <c r="R31" s="1102"/>
      <c r="S31" s="1102"/>
      <c r="T31" s="1102"/>
      <c r="U31" s="1103"/>
      <c r="V31" s="1101" t="str">
        <f>IF(I31="","",IFERROR(VLOOKUP(I31,製品リスト!$D$4:$F$1000,3,0),"SII登録型番を正しく入力してください"))</f>
        <v/>
      </c>
      <c r="W31" s="1102"/>
      <c r="X31" s="1102"/>
      <c r="Y31" s="1102"/>
      <c r="Z31" s="1102"/>
      <c r="AA31" s="1102"/>
      <c r="AB31" s="1102"/>
      <c r="AC31" s="1102"/>
      <c r="AD31" s="1103"/>
      <c r="AE31" s="1084"/>
      <c r="AF31" s="1085"/>
      <c r="AG31" s="1085"/>
      <c r="AH31" s="1086"/>
      <c r="AI31" s="1063"/>
      <c r="AJ31" s="1064"/>
      <c r="AK31" s="1064"/>
      <c r="AL31" s="1064"/>
      <c r="AM31" s="128" t="s">
        <v>13</v>
      </c>
      <c r="AN31" s="1054"/>
      <c r="AO31" s="1055"/>
      <c r="AP31" s="1055"/>
      <c r="AQ31" s="1055"/>
      <c r="AR31" s="1056"/>
      <c r="AS31" s="1065"/>
      <c r="AT31" s="1066"/>
      <c r="AU31" s="1067"/>
      <c r="AV31" s="1068"/>
      <c r="AW31" s="1069"/>
      <c r="AX31" s="1070"/>
      <c r="AY31" s="1071"/>
      <c r="AZ31" s="1071"/>
      <c r="BA31" s="1071"/>
      <c r="BB31" s="1071"/>
      <c r="BC31" s="1072"/>
      <c r="BD31" s="224"/>
      <c r="BE31" s="224"/>
      <c r="BF31" s="208">
        <v>16</v>
      </c>
      <c r="BG31" s="209"/>
      <c r="BH31" s="4"/>
      <c r="BI31" s="4"/>
      <c r="BJ31" s="4"/>
      <c r="BK31" s="4"/>
      <c r="BL31" s="4"/>
      <c r="BM31" s="4"/>
      <c r="BN31" s="4"/>
      <c r="BO31" s="4"/>
      <c r="BP31" s="4"/>
      <c r="BQ31" s="4"/>
      <c r="BR31" s="4"/>
      <c r="BS31" s="4"/>
      <c r="BT31" s="4"/>
      <c r="BU31" s="4"/>
      <c r="BV31" s="4"/>
      <c r="BW31" s="4"/>
      <c r="BX31" s="4"/>
      <c r="BY31" s="4"/>
      <c r="BZ31" s="4"/>
    </row>
    <row r="32" spans="1:78" ht="33" customHeight="1" x14ac:dyDescent="0.2">
      <c r="A32" s="805"/>
      <c r="B32" s="806"/>
      <c r="C32" s="807"/>
      <c r="D32" s="868" t="s">
        <v>43</v>
      </c>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1073" t="str">
        <f>IF(OR($G$6="■",AN27="",$V$14=""),"",ROUNDDOWN(AN27/V25,0))</f>
        <v/>
      </c>
      <c r="AO32" s="1074"/>
      <c r="AP32" s="1074"/>
      <c r="AQ32" s="1074"/>
      <c r="AR32" s="1075"/>
      <c r="AS32" s="1076" t="s">
        <v>107</v>
      </c>
      <c r="AT32" s="1077"/>
      <c r="AU32" s="1077"/>
      <c r="AV32" s="1077"/>
      <c r="AW32" s="1077"/>
      <c r="AX32" s="778">
        <f>SUM(AX27:BC31)</f>
        <v>0</v>
      </c>
      <c r="AY32" s="779"/>
      <c r="AZ32" s="779"/>
      <c r="BA32" s="779"/>
      <c r="BB32" s="779"/>
      <c r="BC32" s="780"/>
      <c r="BD32" s="271"/>
      <c r="BE32" s="279"/>
      <c r="BF32" s="290">
        <v>17</v>
      </c>
      <c r="BG32" s="209"/>
    </row>
    <row r="33" spans="1:78" s="381" customFormat="1" ht="36" customHeight="1" thickBot="1" x14ac:dyDescent="0.25">
      <c r="A33" s="822" t="s">
        <v>83</v>
      </c>
      <c r="B33" s="823"/>
      <c r="C33" s="824"/>
      <c r="D33" s="1087" t="s">
        <v>84</v>
      </c>
      <c r="E33" s="1088"/>
      <c r="F33" s="1088"/>
      <c r="G33" s="1088"/>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8"/>
      <c r="AL33" s="1088"/>
      <c r="AM33" s="1088"/>
      <c r="AN33" s="1088"/>
      <c r="AO33" s="1088"/>
      <c r="AP33" s="1088"/>
      <c r="AQ33" s="1088"/>
      <c r="AR33" s="1088"/>
      <c r="AS33" s="1088"/>
      <c r="AT33" s="1088"/>
      <c r="AU33" s="1088"/>
      <c r="AV33" s="1088"/>
      <c r="AW33" s="1089"/>
      <c r="AX33" s="1090"/>
      <c r="AY33" s="1091"/>
      <c r="AZ33" s="1091"/>
      <c r="BA33" s="1091"/>
      <c r="BB33" s="1091"/>
      <c r="BC33" s="1092"/>
      <c r="BD33" s="224"/>
      <c r="BE33" s="224"/>
      <c r="BF33" s="208">
        <v>18</v>
      </c>
      <c r="BG33" s="209"/>
      <c r="BH33" s="4"/>
      <c r="BI33" s="4"/>
      <c r="BJ33" s="4"/>
      <c r="BK33" s="4"/>
      <c r="BL33" s="4"/>
      <c r="BM33" s="4"/>
      <c r="BN33" s="4"/>
      <c r="BO33" s="4"/>
      <c r="BP33" s="4"/>
      <c r="BQ33" s="4"/>
      <c r="BR33" s="4"/>
      <c r="BS33" s="4"/>
      <c r="BT33" s="4"/>
      <c r="BU33" s="4"/>
      <c r="BV33" s="4"/>
      <c r="BW33" s="4"/>
      <c r="BX33" s="4"/>
      <c r="BY33" s="4"/>
      <c r="BZ33" s="4"/>
    </row>
    <row r="34" spans="1:78" s="381" customFormat="1" ht="36" customHeight="1" thickTop="1" thickBot="1" x14ac:dyDescent="0.25">
      <c r="A34" s="1093" t="s">
        <v>46</v>
      </c>
      <c r="B34" s="1094"/>
      <c r="C34" s="1094"/>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1094"/>
      <c r="AB34" s="1094"/>
      <c r="AC34" s="1094"/>
      <c r="AD34" s="1094"/>
      <c r="AE34" s="1094"/>
      <c r="AF34" s="1094"/>
      <c r="AG34" s="1094"/>
      <c r="AH34" s="1094"/>
      <c r="AI34" s="1094"/>
      <c r="AJ34" s="1094"/>
      <c r="AK34" s="1094"/>
      <c r="AL34" s="1094"/>
      <c r="AM34" s="1094"/>
      <c r="AN34" s="1094"/>
      <c r="AO34" s="1094"/>
      <c r="AP34" s="1094"/>
      <c r="AQ34" s="1094"/>
      <c r="AR34" s="1094"/>
      <c r="AS34" s="1094"/>
      <c r="AT34" s="1094"/>
      <c r="AU34" s="1094"/>
      <c r="AV34" s="1094"/>
      <c r="AW34" s="1094"/>
      <c r="AX34" s="1095">
        <f>SUM(AX32:BC33)</f>
        <v>0</v>
      </c>
      <c r="AY34" s="1096"/>
      <c r="AZ34" s="1096"/>
      <c r="BA34" s="1096"/>
      <c r="BB34" s="1096"/>
      <c r="BC34" s="1097"/>
      <c r="BD34" s="286"/>
      <c r="BE34" s="286"/>
      <c r="BF34" s="290">
        <v>19</v>
      </c>
      <c r="BG34" s="209"/>
      <c r="BH34" s="4"/>
      <c r="BI34" s="4"/>
      <c r="BJ34" s="4"/>
      <c r="BK34" s="4"/>
      <c r="BL34" s="4"/>
      <c r="BM34" s="4"/>
      <c r="BN34" s="4"/>
      <c r="BO34" s="4"/>
      <c r="BP34" s="4"/>
      <c r="BQ34" s="4"/>
      <c r="BR34" s="4"/>
      <c r="BS34" s="4"/>
      <c r="BT34" s="4"/>
      <c r="BU34" s="4"/>
      <c r="BV34" s="4"/>
      <c r="BW34" s="4"/>
      <c r="BX34" s="4"/>
      <c r="BY34" s="4"/>
      <c r="BZ34" s="4"/>
    </row>
    <row r="35" spans="1:78" s="381" customFormat="1" ht="12.75" customHeight="1" thickBot="1" x14ac:dyDescent="0.25">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2"/>
      <c r="AT35" s="122"/>
      <c r="AU35" s="122"/>
      <c r="AV35" s="123"/>
      <c r="AW35" s="123"/>
      <c r="AX35" s="28"/>
      <c r="AY35" s="28"/>
      <c r="AZ35" s="28"/>
      <c r="BA35" s="28"/>
      <c r="BB35" s="28"/>
      <c r="BC35" s="28"/>
      <c r="BD35" s="283"/>
      <c r="BE35" s="283"/>
      <c r="BF35" s="212"/>
      <c r="BG35" s="213"/>
      <c r="BH35" s="4"/>
      <c r="BI35" s="4"/>
      <c r="BJ35" s="4"/>
      <c r="BK35" s="4"/>
      <c r="BL35" s="4"/>
      <c r="BM35" s="4"/>
      <c r="BN35" s="4"/>
      <c r="BO35" s="4"/>
      <c r="BP35" s="4"/>
      <c r="BQ35" s="4"/>
      <c r="BR35" s="4"/>
      <c r="BS35" s="4"/>
      <c r="BT35" s="4"/>
      <c r="BU35" s="4"/>
      <c r="BV35" s="4"/>
      <c r="BW35" s="4"/>
      <c r="BX35" s="4"/>
      <c r="BY35" s="4"/>
      <c r="BZ35" s="4"/>
    </row>
    <row r="36" spans="1:78" ht="34.5" customHeight="1" thickBot="1" x14ac:dyDescent="0.25">
      <c r="A36" s="1022" t="s">
        <v>36</v>
      </c>
      <c r="B36" s="1023"/>
      <c r="C36" s="1024"/>
      <c r="D36" s="1025"/>
      <c r="E36" s="1025"/>
      <c r="F36" s="1025"/>
      <c r="G36" s="1025"/>
      <c r="H36" s="1025"/>
      <c r="I36" s="1025"/>
      <c r="J36" s="1025"/>
      <c r="K36" s="1025"/>
      <c r="L36" s="1025"/>
      <c r="M36" s="1026"/>
      <c r="N36" s="1027" t="s">
        <v>105</v>
      </c>
      <c r="O36" s="1027"/>
      <c r="P36" s="1027"/>
      <c r="Q36" s="1027"/>
      <c r="R36" s="1027"/>
      <c r="S36" s="1027"/>
      <c r="T36" s="1027"/>
      <c r="U36" s="1027"/>
      <c r="V36" s="1028"/>
      <c r="W36" s="1029"/>
      <c r="X36" s="1029"/>
      <c r="Y36" s="1029"/>
      <c r="Z36" s="1029"/>
      <c r="AA36" s="1029"/>
      <c r="AB36" s="1029"/>
      <c r="AC36" s="1030" t="s">
        <v>13</v>
      </c>
      <c r="AD36" s="1031"/>
      <c r="AE36" s="321" t="s">
        <v>1221</v>
      </c>
      <c r="AF36" s="32"/>
      <c r="AG36" s="1"/>
      <c r="AH36" s="1"/>
      <c r="AI36" s="27"/>
      <c r="AJ36" s="1"/>
      <c r="AK36" s="1"/>
      <c r="AL36" s="1"/>
      <c r="AM36" s="1"/>
      <c r="AN36" s="1"/>
      <c r="AO36" s="1"/>
      <c r="AP36" s="1"/>
      <c r="AQ36" s="1"/>
      <c r="AR36" s="1"/>
      <c r="AS36" s="1"/>
      <c r="AT36" s="1"/>
      <c r="AU36" s="1"/>
      <c r="AV36" s="1"/>
      <c r="AW36" s="1"/>
      <c r="AX36" s="1"/>
      <c r="AY36" s="1"/>
      <c r="AZ36" s="1"/>
      <c r="BA36" s="1"/>
      <c r="BB36" s="1"/>
      <c r="BC36" s="1"/>
      <c r="BF36" s="208">
        <v>20</v>
      </c>
      <c r="BG36" s="209"/>
    </row>
    <row r="37" spans="1:78" ht="61.5" customHeight="1" x14ac:dyDescent="0.2">
      <c r="A37" s="1013" t="s">
        <v>78</v>
      </c>
      <c r="B37" s="1014"/>
      <c r="C37" s="1015"/>
      <c r="D37" s="1016" t="s">
        <v>14</v>
      </c>
      <c r="E37" s="1017"/>
      <c r="F37" s="1018" t="s">
        <v>9</v>
      </c>
      <c r="G37" s="1016"/>
      <c r="H37" s="1017"/>
      <c r="I37" s="1018" t="s">
        <v>27</v>
      </c>
      <c r="J37" s="1016"/>
      <c r="K37" s="1016"/>
      <c r="L37" s="1016"/>
      <c r="M37" s="1017"/>
      <c r="N37" s="1019" t="s">
        <v>7</v>
      </c>
      <c r="O37" s="1020"/>
      <c r="P37" s="1020"/>
      <c r="Q37" s="1020"/>
      <c r="R37" s="1020"/>
      <c r="S37" s="1020"/>
      <c r="T37" s="1020"/>
      <c r="U37" s="1021"/>
      <c r="V37" s="1019" t="s">
        <v>2</v>
      </c>
      <c r="W37" s="1020"/>
      <c r="X37" s="1020"/>
      <c r="Y37" s="1020"/>
      <c r="Z37" s="1020"/>
      <c r="AA37" s="1020"/>
      <c r="AB37" s="1020"/>
      <c r="AC37" s="1020"/>
      <c r="AD37" s="1021"/>
      <c r="AE37" s="1032" t="s">
        <v>38</v>
      </c>
      <c r="AF37" s="1033"/>
      <c r="AG37" s="1033"/>
      <c r="AH37" s="1034"/>
      <c r="AI37" s="1032" t="s">
        <v>39</v>
      </c>
      <c r="AJ37" s="1035"/>
      <c r="AK37" s="1035"/>
      <c r="AL37" s="1035"/>
      <c r="AM37" s="1036"/>
      <c r="AN37" s="710" t="s">
        <v>44</v>
      </c>
      <c r="AO37" s="1037"/>
      <c r="AP37" s="1037"/>
      <c r="AQ37" s="1037"/>
      <c r="AR37" s="1038"/>
      <c r="AS37" s="703" t="s">
        <v>106</v>
      </c>
      <c r="AT37" s="1033"/>
      <c r="AU37" s="1034"/>
      <c r="AV37" s="703" t="s">
        <v>37</v>
      </c>
      <c r="AW37" s="699"/>
      <c r="AX37" s="697" t="s">
        <v>1</v>
      </c>
      <c r="AY37" s="698"/>
      <c r="AZ37" s="698"/>
      <c r="BA37" s="698"/>
      <c r="BB37" s="698"/>
      <c r="BC37" s="856"/>
      <c r="BD37" s="277"/>
      <c r="BE37" s="277"/>
      <c r="BF37" s="210"/>
    </row>
    <row r="38" spans="1:78" s="381" customFormat="1" ht="29.25" customHeight="1" x14ac:dyDescent="0.2">
      <c r="A38" s="802" t="s">
        <v>81</v>
      </c>
      <c r="B38" s="831"/>
      <c r="C38" s="804"/>
      <c r="D38" s="745"/>
      <c r="E38" s="746"/>
      <c r="F38" s="759"/>
      <c r="G38" s="745"/>
      <c r="H38" s="746"/>
      <c r="I38" s="759"/>
      <c r="J38" s="745"/>
      <c r="K38" s="745"/>
      <c r="L38" s="745"/>
      <c r="M38" s="746"/>
      <c r="N38" s="1098" t="str">
        <f>IF(I38="","",IFERROR(VLOOKUP(I38,製品リスト!$D$4:$F$1000,2,0),"SII登録型番を正しく入力してください"))</f>
        <v/>
      </c>
      <c r="O38" s="1099"/>
      <c r="P38" s="1099"/>
      <c r="Q38" s="1099"/>
      <c r="R38" s="1099"/>
      <c r="S38" s="1099"/>
      <c r="T38" s="1099"/>
      <c r="U38" s="1100"/>
      <c r="V38" s="1098" t="str">
        <f>IF(I38="","",IFERROR(VLOOKUP(I38,製品リスト!$D$4:$F$1000,3,0),"SII登録型番を正しく入力してください"))</f>
        <v/>
      </c>
      <c r="W38" s="1099"/>
      <c r="X38" s="1099"/>
      <c r="Y38" s="1099"/>
      <c r="Z38" s="1099"/>
      <c r="AA38" s="1099"/>
      <c r="AB38" s="1099"/>
      <c r="AC38" s="1099"/>
      <c r="AD38" s="1100"/>
      <c r="AE38" s="1051"/>
      <c r="AF38" s="1052"/>
      <c r="AG38" s="1052"/>
      <c r="AH38" s="1053"/>
      <c r="AI38" s="887"/>
      <c r="AJ38" s="888"/>
      <c r="AK38" s="888"/>
      <c r="AL38" s="888"/>
      <c r="AM38" s="141" t="s">
        <v>26</v>
      </c>
      <c r="AN38" s="1054">
        <f>SUM(AE38*AI38,AE39*AI39,AE40*AI40,AE41*AI41,AE42*AI42)</f>
        <v>0</v>
      </c>
      <c r="AO38" s="1055"/>
      <c r="AP38" s="1055"/>
      <c r="AQ38" s="1055"/>
      <c r="AR38" s="1056"/>
      <c r="AS38" s="1057"/>
      <c r="AT38" s="1058"/>
      <c r="AU38" s="1059"/>
      <c r="AV38" s="759"/>
      <c r="AW38" s="746"/>
      <c r="AX38" s="889"/>
      <c r="AY38" s="890"/>
      <c r="AZ38" s="890"/>
      <c r="BA38" s="890"/>
      <c r="BB38" s="890"/>
      <c r="BC38" s="891"/>
      <c r="BD38" s="224"/>
      <c r="BE38" s="224"/>
      <c r="BF38" s="215">
        <v>21</v>
      </c>
      <c r="BG38" s="209"/>
      <c r="BH38" s="4"/>
      <c r="BI38" s="4"/>
      <c r="BJ38" s="4"/>
      <c r="BK38" s="4"/>
      <c r="BL38" s="4"/>
      <c r="BM38" s="4"/>
      <c r="BN38" s="4"/>
      <c r="BO38" s="4"/>
      <c r="BP38" s="4"/>
      <c r="BQ38" s="4"/>
      <c r="BR38" s="4"/>
      <c r="BS38" s="4"/>
      <c r="BT38" s="4"/>
      <c r="BU38" s="4"/>
      <c r="BV38" s="4"/>
      <c r="BW38" s="4"/>
      <c r="BX38" s="4"/>
      <c r="BY38" s="4"/>
      <c r="BZ38" s="4"/>
    </row>
    <row r="39" spans="1:78" s="381" customFormat="1" ht="29.25" customHeight="1" x14ac:dyDescent="0.2">
      <c r="A39" s="802"/>
      <c r="B39" s="831"/>
      <c r="C39" s="804"/>
      <c r="D39" s="874"/>
      <c r="E39" s="875"/>
      <c r="F39" s="1047"/>
      <c r="G39" s="874"/>
      <c r="H39" s="875"/>
      <c r="I39" s="759"/>
      <c r="J39" s="745"/>
      <c r="K39" s="745"/>
      <c r="L39" s="745"/>
      <c r="M39" s="746"/>
      <c r="N39" s="1005" t="str">
        <f>IF(I39="","",IFERROR(VLOOKUP(I39,製品リスト!$D$4:$F$1000,2,0),"SII登録型番を正しく入力してください"))</f>
        <v/>
      </c>
      <c r="O39" s="1006"/>
      <c r="P39" s="1006"/>
      <c r="Q39" s="1006"/>
      <c r="R39" s="1006"/>
      <c r="S39" s="1006"/>
      <c r="T39" s="1006"/>
      <c r="U39" s="1007"/>
      <c r="V39" s="1005" t="str">
        <f>IF(I39="","",IFERROR(VLOOKUP(I39,製品リスト!$D$4:$F$1000,3,0),"SII登録型番を正しく入力してください"))</f>
        <v/>
      </c>
      <c r="W39" s="1006"/>
      <c r="X39" s="1006"/>
      <c r="Y39" s="1006"/>
      <c r="Z39" s="1006"/>
      <c r="AA39" s="1006"/>
      <c r="AB39" s="1006"/>
      <c r="AC39" s="1006"/>
      <c r="AD39" s="1007"/>
      <c r="AE39" s="1060"/>
      <c r="AF39" s="1061"/>
      <c r="AG39" s="1061"/>
      <c r="AH39" s="1062"/>
      <c r="AI39" s="879"/>
      <c r="AJ39" s="880"/>
      <c r="AK39" s="880"/>
      <c r="AL39" s="880"/>
      <c r="AM39" s="127" t="s">
        <v>26</v>
      </c>
      <c r="AN39" s="1054"/>
      <c r="AO39" s="1055"/>
      <c r="AP39" s="1055"/>
      <c r="AQ39" s="1055"/>
      <c r="AR39" s="1056"/>
      <c r="AS39" s="1048"/>
      <c r="AT39" s="1049"/>
      <c r="AU39" s="1050"/>
      <c r="AV39" s="760"/>
      <c r="AW39" s="724"/>
      <c r="AX39" s="870"/>
      <c r="AY39" s="871"/>
      <c r="AZ39" s="871"/>
      <c r="BA39" s="871"/>
      <c r="BB39" s="871"/>
      <c r="BC39" s="872"/>
      <c r="BD39" s="224"/>
      <c r="BE39" s="224"/>
      <c r="BF39" s="215">
        <v>22</v>
      </c>
      <c r="BG39" s="209"/>
      <c r="BH39" s="4"/>
      <c r="BI39" s="4"/>
      <c r="BJ39" s="4"/>
      <c r="BK39" s="4"/>
      <c r="BL39" s="4"/>
      <c r="BM39" s="4"/>
      <c r="BN39" s="4"/>
      <c r="BO39" s="4"/>
      <c r="BP39" s="4"/>
      <c r="BQ39" s="4"/>
      <c r="BR39" s="4"/>
      <c r="BS39" s="4"/>
      <c r="BT39" s="4"/>
      <c r="BU39" s="4"/>
      <c r="BV39" s="4"/>
      <c r="BW39" s="4"/>
      <c r="BX39" s="4"/>
      <c r="BY39" s="4"/>
      <c r="BZ39" s="4"/>
    </row>
    <row r="40" spans="1:78" s="381" customFormat="1" ht="29.25" customHeight="1" x14ac:dyDescent="0.2">
      <c r="A40" s="802"/>
      <c r="B40" s="831"/>
      <c r="C40" s="804"/>
      <c r="D40" s="874"/>
      <c r="E40" s="875"/>
      <c r="F40" s="1047"/>
      <c r="G40" s="874"/>
      <c r="H40" s="875"/>
      <c r="I40" s="759"/>
      <c r="J40" s="745"/>
      <c r="K40" s="745"/>
      <c r="L40" s="745"/>
      <c r="M40" s="746"/>
      <c r="N40" s="1005" t="str">
        <f>IF(I40="","",IFERROR(VLOOKUP(I40,製品リスト!$D$4:$F$1000,2,0),"SII登録型番を正しく入力してください"))</f>
        <v/>
      </c>
      <c r="O40" s="1006"/>
      <c r="P40" s="1006"/>
      <c r="Q40" s="1006"/>
      <c r="R40" s="1006"/>
      <c r="S40" s="1006"/>
      <c r="T40" s="1006"/>
      <c r="U40" s="1007"/>
      <c r="V40" s="1005" t="str">
        <f>IF(I40="","",IFERROR(VLOOKUP(I40,製品リスト!$D$4:$F$1000,3,0),"SII登録型番を正しく入力してください"))</f>
        <v/>
      </c>
      <c r="W40" s="1006"/>
      <c r="X40" s="1006"/>
      <c r="Y40" s="1006"/>
      <c r="Z40" s="1006"/>
      <c r="AA40" s="1006"/>
      <c r="AB40" s="1006"/>
      <c r="AC40" s="1006"/>
      <c r="AD40" s="1007"/>
      <c r="AE40" s="1060"/>
      <c r="AF40" s="1061"/>
      <c r="AG40" s="1061"/>
      <c r="AH40" s="1062"/>
      <c r="AI40" s="879"/>
      <c r="AJ40" s="880"/>
      <c r="AK40" s="880"/>
      <c r="AL40" s="880"/>
      <c r="AM40" s="127" t="s">
        <v>13</v>
      </c>
      <c r="AN40" s="1054"/>
      <c r="AO40" s="1055"/>
      <c r="AP40" s="1055"/>
      <c r="AQ40" s="1055"/>
      <c r="AR40" s="1056"/>
      <c r="AS40" s="1048"/>
      <c r="AT40" s="1049"/>
      <c r="AU40" s="1050"/>
      <c r="AV40" s="760"/>
      <c r="AW40" s="724"/>
      <c r="AX40" s="870"/>
      <c r="AY40" s="871"/>
      <c r="AZ40" s="871"/>
      <c r="BA40" s="871"/>
      <c r="BB40" s="871"/>
      <c r="BC40" s="872"/>
      <c r="BD40" s="224"/>
      <c r="BE40" s="224"/>
      <c r="BF40" s="215">
        <v>23</v>
      </c>
      <c r="BG40" s="209"/>
      <c r="BH40" s="4"/>
      <c r="BI40" s="4"/>
      <c r="BJ40" s="4"/>
      <c r="BK40" s="4"/>
      <c r="BL40" s="4"/>
      <c r="BM40" s="4"/>
      <c r="BN40" s="4"/>
      <c r="BO40" s="4"/>
      <c r="BP40" s="4"/>
      <c r="BQ40" s="4"/>
      <c r="BR40" s="4"/>
      <c r="BS40" s="4"/>
      <c r="BT40" s="4"/>
      <c r="BU40" s="4"/>
      <c r="BV40" s="4"/>
      <c r="BW40" s="4"/>
      <c r="BX40" s="4"/>
      <c r="BY40" s="4"/>
      <c r="BZ40" s="4"/>
    </row>
    <row r="41" spans="1:78" s="381" customFormat="1" ht="29.25" customHeight="1" x14ac:dyDescent="0.2">
      <c r="A41" s="802"/>
      <c r="B41" s="831"/>
      <c r="C41" s="804"/>
      <c r="D41" s="874"/>
      <c r="E41" s="875"/>
      <c r="F41" s="1047"/>
      <c r="G41" s="874"/>
      <c r="H41" s="875"/>
      <c r="I41" s="759"/>
      <c r="J41" s="745"/>
      <c r="K41" s="745"/>
      <c r="L41" s="745"/>
      <c r="M41" s="746"/>
      <c r="N41" s="1005" t="str">
        <f>IF(I41="","",IFERROR(VLOOKUP(I41,製品リスト!$D$4:$F$1000,2,0),"SII登録型番を正しく入力してください"))</f>
        <v/>
      </c>
      <c r="O41" s="1006"/>
      <c r="P41" s="1006"/>
      <c r="Q41" s="1006"/>
      <c r="R41" s="1006"/>
      <c r="S41" s="1006"/>
      <c r="T41" s="1006"/>
      <c r="U41" s="1007"/>
      <c r="V41" s="1005" t="str">
        <f>IF(I41="","",IFERROR(VLOOKUP(I41,製品リスト!$D$4:$F$1000,3,0),"SII登録型番を正しく入力してください"))</f>
        <v/>
      </c>
      <c r="W41" s="1006"/>
      <c r="X41" s="1006"/>
      <c r="Y41" s="1006"/>
      <c r="Z41" s="1006"/>
      <c r="AA41" s="1006"/>
      <c r="AB41" s="1006"/>
      <c r="AC41" s="1006"/>
      <c r="AD41" s="1007"/>
      <c r="AE41" s="1060"/>
      <c r="AF41" s="1061"/>
      <c r="AG41" s="1061"/>
      <c r="AH41" s="1062"/>
      <c r="AI41" s="879"/>
      <c r="AJ41" s="880"/>
      <c r="AK41" s="880"/>
      <c r="AL41" s="880"/>
      <c r="AM41" s="127" t="s">
        <v>13</v>
      </c>
      <c r="AN41" s="1054"/>
      <c r="AO41" s="1055"/>
      <c r="AP41" s="1055"/>
      <c r="AQ41" s="1055"/>
      <c r="AR41" s="1056"/>
      <c r="AS41" s="1048"/>
      <c r="AT41" s="1049"/>
      <c r="AU41" s="1050"/>
      <c r="AV41" s="760"/>
      <c r="AW41" s="724"/>
      <c r="AX41" s="870"/>
      <c r="AY41" s="871"/>
      <c r="AZ41" s="871"/>
      <c r="BA41" s="871"/>
      <c r="BB41" s="871"/>
      <c r="BC41" s="872"/>
      <c r="BD41" s="224"/>
      <c r="BE41" s="224"/>
      <c r="BF41" s="215">
        <v>24</v>
      </c>
      <c r="BG41" s="209"/>
      <c r="BH41" s="4"/>
      <c r="BI41" s="4"/>
      <c r="BJ41" s="4"/>
      <c r="BK41" s="4"/>
      <c r="BL41" s="4"/>
      <c r="BM41" s="4"/>
      <c r="BN41" s="4"/>
      <c r="BO41" s="4"/>
      <c r="BP41" s="4"/>
      <c r="BQ41" s="4"/>
      <c r="BR41" s="4"/>
      <c r="BS41" s="4"/>
      <c r="BT41" s="4"/>
      <c r="BU41" s="4"/>
      <c r="BV41" s="4"/>
      <c r="BW41" s="4"/>
      <c r="BX41" s="4"/>
      <c r="BY41" s="4"/>
      <c r="BZ41" s="4"/>
    </row>
    <row r="42" spans="1:78" s="381" customFormat="1" ht="29.25" customHeight="1" x14ac:dyDescent="0.2">
      <c r="A42" s="802"/>
      <c r="B42" s="831"/>
      <c r="C42" s="804"/>
      <c r="D42" s="1078"/>
      <c r="E42" s="1079"/>
      <c r="F42" s="1080"/>
      <c r="G42" s="1078"/>
      <c r="H42" s="1079"/>
      <c r="I42" s="759"/>
      <c r="J42" s="745"/>
      <c r="K42" s="745"/>
      <c r="L42" s="745"/>
      <c r="M42" s="746"/>
      <c r="N42" s="1101" t="str">
        <f>IF(I42="","",IFERROR(VLOOKUP(I42,製品リスト!$D$4:$F$1000,2,0),"SII登録型番を正しく入力してください"))</f>
        <v/>
      </c>
      <c r="O42" s="1102"/>
      <c r="P42" s="1102"/>
      <c r="Q42" s="1102"/>
      <c r="R42" s="1102"/>
      <c r="S42" s="1102"/>
      <c r="T42" s="1102"/>
      <c r="U42" s="1103"/>
      <c r="V42" s="1101" t="str">
        <f>IF(I42="","",IFERROR(VLOOKUP(I42,製品リスト!$D$4:$F$1000,3,0),"SII登録型番を正しく入力してください"))</f>
        <v/>
      </c>
      <c r="W42" s="1102"/>
      <c r="X42" s="1102"/>
      <c r="Y42" s="1102"/>
      <c r="Z42" s="1102"/>
      <c r="AA42" s="1102"/>
      <c r="AB42" s="1102"/>
      <c r="AC42" s="1102"/>
      <c r="AD42" s="1103"/>
      <c r="AE42" s="1084"/>
      <c r="AF42" s="1085"/>
      <c r="AG42" s="1085"/>
      <c r="AH42" s="1086"/>
      <c r="AI42" s="1063"/>
      <c r="AJ42" s="1064"/>
      <c r="AK42" s="1064"/>
      <c r="AL42" s="1064"/>
      <c r="AM42" s="128" t="s">
        <v>13</v>
      </c>
      <c r="AN42" s="1054"/>
      <c r="AO42" s="1055"/>
      <c r="AP42" s="1055"/>
      <c r="AQ42" s="1055"/>
      <c r="AR42" s="1056"/>
      <c r="AS42" s="1065"/>
      <c r="AT42" s="1066"/>
      <c r="AU42" s="1067"/>
      <c r="AV42" s="1068"/>
      <c r="AW42" s="1069"/>
      <c r="AX42" s="1070"/>
      <c r="AY42" s="1071"/>
      <c r="AZ42" s="1071"/>
      <c r="BA42" s="1071"/>
      <c r="BB42" s="1071"/>
      <c r="BC42" s="1072"/>
      <c r="BD42" s="224"/>
      <c r="BE42" s="224"/>
      <c r="BF42" s="215">
        <v>25</v>
      </c>
      <c r="BG42" s="209"/>
      <c r="BH42" s="4"/>
      <c r="BI42" s="4"/>
      <c r="BJ42" s="4"/>
      <c r="BK42" s="4"/>
      <c r="BL42" s="4"/>
      <c r="BM42" s="4"/>
      <c r="BN42" s="4"/>
      <c r="BO42" s="4"/>
      <c r="BP42" s="4"/>
      <c r="BQ42" s="4"/>
      <c r="BR42" s="4"/>
      <c r="BS42" s="4"/>
      <c r="BT42" s="4"/>
      <c r="BU42" s="4"/>
      <c r="BV42" s="4"/>
      <c r="BW42" s="4"/>
      <c r="BX42" s="4"/>
      <c r="BY42" s="4"/>
      <c r="BZ42" s="4"/>
    </row>
    <row r="43" spans="1:78" ht="33" customHeight="1" x14ac:dyDescent="0.2">
      <c r="A43" s="805"/>
      <c r="B43" s="806"/>
      <c r="C43" s="807"/>
      <c r="D43" s="868" t="s">
        <v>43</v>
      </c>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1073" t="str">
        <f>IF(OR($G$6="■",AN38="",$V$14=""),"",ROUNDDOWN(AN38/V36,0))</f>
        <v/>
      </c>
      <c r="AO43" s="1074"/>
      <c r="AP43" s="1074"/>
      <c r="AQ43" s="1074"/>
      <c r="AR43" s="1075"/>
      <c r="AS43" s="1076" t="s">
        <v>107</v>
      </c>
      <c r="AT43" s="1077"/>
      <c r="AU43" s="1077"/>
      <c r="AV43" s="1077"/>
      <c r="AW43" s="1077"/>
      <c r="AX43" s="778">
        <f>SUM(AX38:BC42)</f>
        <v>0</v>
      </c>
      <c r="AY43" s="779"/>
      <c r="AZ43" s="779"/>
      <c r="BA43" s="779"/>
      <c r="BB43" s="779"/>
      <c r="BC43" s="780"/>
      <c r="BD43" s="271"/>
      <c r="BE43" s="272"/>
      <c r="BF43" s="291">
        <v>26</v>
      </c>
      <c r="BG43" s="209"/>
    </row>
    <row r="44" spans="1:78" s="381" customFormat="1" ht="36" customHeight="1" thickBot="1" x14ac:dyDescent="0.25">
      <c r="A44" s="822" t="s">
        <v>83</v>
      </c>
      <c r="B44" s="823"/>
      <c r="C44" s="824"/>
      <c r="D44" s="1087" t="s">
        <v>84</v>
      </c>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8"/>
      <c r="AI44" s="1088"/>
      <c r="AJ44" s="1088"/>
      <c r="AK44" s="1088"/>
      <c r="AL44" s="1088"/>
      <c r="AM44" s="1088"/>
      <c r="AN44" s="1088"/>
      <c r="AO44" s="1088"/>
      <c r="AP44" s="1088"/>
      <c r="AQ44" s="1088"/>
      <c r="AR44" s="1088"/>
      <c r="AS44" s="1088"/>
      <c r="AT44" s="1088"/>
      <c r="AU44" s="1088"/>
      <c r="AV44" s="1088"/>
      <c r="AW44" s="1089"/>
      <c r="AX44" s="1090"/>
      <c r="AY44" s="1091"/>
      <c r="AZ44" s="1091"/>
      <c r="BA44" s="1091"/>
      <c r="BB44" s="1091"/>
      <c r="BC44" s="1092"/>
      <c r="BD44" s="224"/>
      <c r="BE44" s="224"/>
      <c r="BF44" s="215">
        <v>27</v>
      </c>
      <c r="BG44" s="209"/>
      <c r="BH44" s="4"/>
      <c r="BI44" s="4"/>
      <c r="BJ44" s="4"/>
      <c r="BK44" s="4"/>
      <c r="BL44" s="4"/>
      <c r="BM44" s="4"/>
      <c r="BN44" s="4"/>
      <c r="BO44" s="4"/>
      <c r="BP44" s="4"/>
      <c r="BQ44" s="4"/>
      <c r="BR44" s="4"/>
      <c r="BS44" s="4"/>
      <c r="BT44" s="4"/>
      <c r="BU44" s="4"/>
      <c r="BV44" s="4"/>
      <c r="BW44" s="4"/>
      <c r="BX44" s="4"/>
      <c r="BY44" s="4"/>
      <c r="BZ44" s="4"/>
    </row>
    <row r="45" spans="1:78" s="381" customFormat="1" ht="36" customHeight="1" thickTop="1" thickBot="1" x14ac:dyDescent="0.25">
      <c r="A45" s="1093" t="s">
        <v>46</v>
      </c>
      <c r="B45" s="1094"/>
      <c r="C45" s="1094"/>
      <c r="D45" s="1094"/>
      <c r="E45" s="1094"/>
      <c r="F45" s="1094"/>
      <c r="G45" s="1094"/>
      <c r="H45" s="1094"/>
      <c r="I45" s="1094"/>
      <c r="J45" s="1094"/>
      <c r="K45" s="1094"/>
      <c r="L45" s="1094"/>
      <c r="M45" s="1094"/>
      <c r="N45" s="1094"/>
      <c r="O45" s="1094"/>
      <c r="P45" s="1094"/>
      <c r="Q45" s="1094"/>
      <c r="R45" s="1094"/>
      <c r="S45" s="1094"/>
      <c r="T45" s="1094"/>
      <c r="U45" s="1094"/>
      <c r="V45" s="1094"/>
      <c r="W45" s="1094"/>
      <c r="X45" s="1094"/>
      <c r="Y45" s="1094"/>
      <c r="Z45" s="1094"/>
      <c r="AA45" s="1094"/>
      <c r="AB45" s="1094"/>
      <c r="AC45" s="1094"/>
      <c r="AD45" s="1094"/>
      <c r="AE45" s="1094"/>
      <c r="AF45" s="1094"/>
      <c r="AG45" s="1094"/>
      <c r="AH45" s="1094"/>
      <c r="AI45" s="1094"/>
      <c r="AJ45" s="1094"/>
      <c r="AK45" s="1094"/>
      <c r="AL45" s="1094"/>
      <c r="AM45" s="1094"/>
      <c r="AN45" s="1094"/>
      <c r="AO45" s="1094"/>
      <c r="AP45" s="1094"/>
      <c r="AQ45" s="1094"/>
      <c r="AR45" s="1094"/>
      <c r="AS45" s="1094"/>
      <c r="AT45" s="1094"/>
      <c r="AU45" s="1094"/>
      <c r="AV45" s="1094"/>
      <c r="AW45" s="1094"/>
      <c r="AX45" s="1095">
        <f>SUM(AX43:BC44)</f>
        <v>0</v>
      </c>
      <c r="AY45" s="1096"/>
      <c r="AZ45" s="1096"/>
      <c r="BA45" s="1096"/>
      <c r="BB45" s="1096"/>
      <c r="BC45" s="1097"/>
      <c r="BD45" s="286"/>
      <c r="BE45" s="286"/>
      <c r="BF45" s="215">
        <v>28</v>
      </c>
      <c r="BG45" s="209"/>
      <c r="BH45" s="4"/>
      <c r="BI45" s="4"/>
      <c r="BJ45" s="4"/>
      <c r="BK45" s="4"/>
      <c r="BL45" s="4"/>
      <c r="BM45" s="4"/>
      <c r="BN45" s="4"/>
      <c r="BO45" s="4"/>
      <c r="BP45" s="4"/>
      <c r="BQ45" s="4"/>
      <c r="BR45" s="4"/>
      <c r="BS45" s="4"/>
      <c r="BT45" s="4"/>
      <c r="BU45" s="4"/>
      <c r="BV45" s="4"/>
      <c r="BW45" s="4"/>
      <c r="BX45" s="4"/>
      <c r="BY45" s="4"/>
      <c r="BZ45" s="4"/>
    </row>
    <row r="46" spans="1:78" s="381" customFormat="1" ht="12.75" customHeight="1" thickBot="1" x14ac:dyDescent="0.25">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2"/>
      <c r="AT46" s="122"/>
      <c r="AU46" s="122"/>
      <c r="AV46" s="123"/>
      <c r="AW46" s="123"/>
      <c r="AX46" s="28"/>
      <c r="AY46" s="28"/>
      <c r="AZ46" s="28"/>
      <c r="BA46" s="28"/>
      <c r="BB46" s="28"/>
      <c r="BC46" s="28"/>
      <c r="BD46" s="283"/>
      <c r="BE46" s="283"/>
      <c r="BF46" s="212"/>
      <c r="BG46" s="201"/>
      <c r="BH46" s="4"/>
      <c r="BI46" s="4"/>
      <c r="BJ46" s="4"/>
      <c r="BK46" s="4"/>
      <c r="BL46" s="4"/>
      <c r="BM46" s="4"/>
      <c r="BN46" s="4"/>
      <c r="BO46" s="4"/>
      <c r="BP46" s="4"/>
      <c r="BQ46" s="4"/>
      <c r="BR46" s="4"/>
      <c r="BS46" s="4"/>
      <c r="BT46" s="4"/>
      <c r="BU46" s="4"/>
      <c r="BV46" s="4"/>
      <c r="BW46" s="4"/>
      <c r="BX46" s="4"/>
      <c r="BY46" s="4"/>
      <c r="BZ46" s="4"/>
    </row>
    <row r="47" spans="1:78" ht="34.5" customHeight="1" thickBot="1" x14ac:dyDescent="0.25">
      <c r="A47" s="1022" t="s">
        <v>36</v>
      </c>
      <c r="B47" s="1023"/>
      <c r="C47" s="1024"/>
      <c r="D47" s="1025"/>
      <c r="E47" s="1025"/>
      <c r="F47" s="1025"/>
      <c r="G47" s="1025"/>
      <c r="H47" s="1025"/>
      <c r="I47" s="1025"/>
      <c r="J47" s="1025"/>
      <c r="K47" s="1025"/>
      <c r="L47" s="1025"/>
      <c r="M47" s="1026"/>
      <c r="N47" s="1027" t="s">
        <v>105</v>
      </c>
      <c r="O47" s="1027"/>
      <c r="P47" s="1027"/>
      <c r="Q47" s="1027"/>
      <c r="R47" s="1027"/>
      <c r="S47" s="1027"/>
      <c r="T47" s="1027"/>
      <c r="U47" s="1027"/>
      <c r="V47" s="1028"/>
      <c r="W47" s="1029"/>
      <c r="X47" s="1029"/>
      <c r="Y47" s="1029"/>
      <c r="Z47" s="1029"/>
      <c r="AA47" s="1029"/>
      <c r="AB47" s="1029"/>
      <c r="AC47" s="1030" t="s">
        <v>13</v>
      </c>
      <c r="AD47" s="1031"/>
      <c r="AE47" s="321" t="s">
        <v>1221</v>
      </c>
      <c r="AF47" s="32"/>
      <c r="AG47" s="1"/>
      <c r="AH47" s="1"/>
      <c r="AI47" s="27"/>
      <c r="AJ47" s="1"/>
      <c r="AK47" s="1"/>
      <c r="AL47" s="1"/>
      <c r="AM47" s="1"/>
      <c r="AN47" s="1"/>
      <c r="AO47" s="1"/>
      <c r="AP47" s="1"/>
      <c r="AQ47" s="1"/>
      <c r="AR47" s="1"/>
      <c r="AS47" s="1"/>
      <c r="AT47" s="1"/>
      <c r="AU47" s="1"/>
      <c r="AV47" s="1"/>
      <c r="AW47" s="1"/>
      <c r="AX47" s="1"/>
      <c r="AY47" s="1"/>
      <c r="AZ47" s="1"/>
      <c r="BA47" s="1"/>
      <c r="BB47" s="1"/>
      <c r="BC47" s="1"/>
      <c r="BF47" s="208">
        <v>29</v>
      </c>
      <c r="BG47" s="209"/>
    </row>
    <row r="48" spans="1:78" ht="61.5" customHeight="1" x14ac:dyDescent="0.2">
      <c r="A48" s="1013" t="s">
        <v>78</v>
      </c>
      <c r="B48" s="1014"/>
      <c r="C48" s="1015"/>
      <c r="D48" s="1016" t="s">
        <v>14</v>
      </c>
      <c r="E48" s="1017"/>
      <c r="F48" s="1018" t="s">
        <v>9</v>
      </c>
      <c r="G48" s="1016"/>
      <c r="H48" s="1017"/>
      <c r="I48" s="1018" t="s">
        <v>27</v>
      </c>
      <c r="J48" s="1016"/>
      <c r="K48" s="1016"/>
      <c r="L48" s="1016"/>
      <c r="M48" s="1017"/>
      <c r="N48" s="1019" t="s">
        <v>7</v>
      </c>
      <c r="O48" s="1020"/>
      <c r="P48" s="1020"/>
      <c r="Q48" s="1020"/>
      <c r="R48" s="1020"/>
      <c r="S48" s="1020"/>
      <c r="T48" s="1020"/>
      <c r="U48" s="1021"/>
      <c r="V48" s="1019" t="s">
        <v>2</v>
      </c>
      <c r="W48" s="1020"/>
      <c r="X48" s="1020"/>
      <c r="Y48" s="1020"/>
      <c r="Z48" s="1020"/>
      <c r="AA48" s="1020"/>
      <c r="AB48" s="1020"/>
      <c r="AC48" s="1020"/>
      <c r="AD48" s="1021"/>
      <c r="AE48" s="1032" t="s">
        <v>38</v>
      </c>
      <c r="AF48" s="1033"/>
      <c r="AG48" s="1033"/>
      <c r="AH48" s="1034"/>
      <c r="AI48" s="1032" t="s">
        <v>39</v>
      </c>
      <c r="AJ48" s="1035"/>
      <c r="AK48" s="1035"/>
      <c r="AL48" s="1035"/>
      <c r="AM48" s="1036"/>
      <c r="AN48" s="710" t="s">
        <v>44</v>
      </c>
      <c r="AO48" s="1037"/>
      <c r="AP48" s="1037"/>
      <c r="AQ48" s="1037"/>
      <c r="AR48" s="1038"/>
      <c r="AS48" s="703" t="s">
        <v>106</v>
      </c>
      <c r="AT48" s="1033"/>
      <c r="AU48" s="1034"/>
      <c r="AV48" s="703" t="s">
        <v>37</v>
      </c>
      <c r="AW48" s="699"/>
      <c r="AX48" s="697" t="s">
        <v>1</v>
      </c>
      <c r="AY48" s="698"/>
      <c r="AZ48" s="698"/>
      <c r="BA48" s="698"/>
      <c r="BB48" s="698"/>
      <c r="BC48" s="856"/>
      <c r="BD48" s="277"/>
      <c r="BE48" s="277"/>
      <c r="BF48" s="210"/>
    </row>
    <row r="49" spans="1:78" s="381" customFormat="1" ht="29.25" customHeight="1" x14ac:dyDescent="0.2">
      <c r="A49" s="802" t="s">
        <v>81</v>
      </c>
      <c r="B49" s="831"/>
      <c r="C49" s="804"/>
      <c r="D49" s="745"/>
      <c r="E49" s="746"/>
      <c r="F49" s="759"/>
      <c r="G49" s="745"/>
      <c r="H49" s="746"/>
      <c r="I49" s="759"/>
      <c r="J49" s="745"/>
      <c r="K49" s="745"/>
      <c r="L49" s="745"/>
      <c r="M49" s="746"/>
      <c r="N49" s="1098" t="str">
        <f>IF(I49="","",IFERROR(VLOOKUP(I49,製品リスト!$D$4:$F$1000,2,0),"SII登録型番を正しく入力してください"))</f>
        <v/>
      </c>
      <c r="O49" s="1099"/>
      <c r="P49" s="1099"/>
      <c r="Q49" s="1099"/>
      <c r="R49" s="1099"/>
      <c r="S49" s="1099"/>
      <c r="T49" s="1099"/>
      <c r="U49" s="1100"/>
      <c r="V49" s="1098" t="str">
        <f>IF(I49="","",IFERROR(VLOOKUP(I49,製品リスト!$D$4:$F$1000,3,0),"SII登録型番を正しく入力してください"))</f>
        <v/>
      </c>
      <c r="W49" s="1099"/>
      <c r="X49" s="1099"/>
      <c r="Y49" s="1099"/>
      <c r="Z49" s="1099"/>
      <c r="AA49" s="1099"/>
      <c r="AB49" s="1099"/>
      <c r="AC49" s="1099"/>
      <c r="AD49" s="1100"/>
      <c r="AE49" s="1051"/>
      <c r="AF49" s="1052"/>
      <c r="AG49" s="1052"/>
      <c r="AH49" s="1053"/>
      <c r="AI49" s="887"/>
      <c r="AJ49" s="888"/>
      <c r="AK49" s="888"/>
      <c r="AL49" s="888"/>
      <c r="AM49" s="141" t="s">
        <v>26</v>
      </c>
      <c r="AN49" s="1054">
        <f>SUM(AE49*AI49,AE50*AI50,AE51*AI51,AE52*AI52,AE53*AI53)</f>
        <v>0</v>
      </c>
      <c r="AO49" s="1055"/>
      <c r="AP49" s="1055"/>
      <c r="AQ49" s="1055"/>
      <c r="AR49" s="1056"/>
      <c r="AS49" s="1057"/>
      <c r="AT49" s="1058"/>
      <c r="AU49" s="1059"/>
      <c r="AV49" s="759"/>
      <c r="AW49" s="746"/>
      <c r="AX49" s="889"/>
      <c r="AY49" s="890"/>
      <c r="AZ49" s="890"/>
      <c r="BA49" s="890"/>
      <c r="BB49" s="890"/>
      <c r="BC49" s="891"/>
      <c r="BD49" s="224"/>
      <c r="BE49" s="224"/>
      <c r="BF49" s="215">
        <v>30</v>
      </c>
      <c r="BG49" s="209"/>
      <c r="BH49" s="4"/>
      <c r="BI49" s="4"/>
      <c r="BJ49" s="4"/>
      <c r="BK49" s="4"/>
      <c r="BL49" s="4"/>
      <c r="BM49" s="4"/>
      <c r="BN49" s="4"/>
      <c r="BO49" s="4"/>
      <c r="BP49" s="4"/>
      <c r="BQ49" s="4"/>
      <c r="BR49" s="4"/>
      <c r="BS49" s="4"/>
      <c r="BT49" s="4"/>
      <c r="BU49" s="4"/>
      <c r="BV49" s="4"/>
      <c r="BW49" s="4"/>
      <c r="BX49" s="4"/>
      <c r="BY49" s="4"/>
      <c r="BZ49" s="4"/>
    </row>
    <row r="50" spans="1:78" s="381" customFormat="1" ht="29.25" customHeight="1" x14ac:dyDescent="0.2">
      <c r="A50" s="802"/>
      <c r="B50" s="831"/>
      <c r="C50" s="804"/>
      <c r="D50" s="874"/>
      <c r="E50" s="875"/>
      <c r="F50" s="1047"/>
      <c r="G50" s="874"/>
      <c r="H50" s="875"/>
      <c r="I50" s="759"/>
      <c r="J50" s="745"/>
      <c r="K50" s="745"/>
      <c r="L50" s="745"/>
      <c r="M50" s="746"/>
      <c r="N50" s="1005" t="str">
        <f>IF(I50="","",IFERROR(VLOOKUP(I50,製品リスト!$D$4:$F$1000,2,0),"SII登録型番を正しく入力してください"))</f>
        <v/>
      </c>
      <c r="O50" s="1006"/>
      <c r="P50" s="1006"/>
      <c r="Q50" s="1006"/>
      <c r="R50" s="1006"/>
      <c r="S50" s="1006"/>
      <c r="T50" s="1006"/>
      <c r="U50" s="1007"/>
      <c r="V50" s="1005" t="str">
        <f>IF(I50="","",IFERROR(VLOOKUP(I50,製品リスト!$D$4:$F$1000,3,0),"SII登録型番を正しく入力してください"))</f>
        <v/>
      </c>
      <c r="W50" s="1006"/>
      <c r="X50" s="1006"/>
      <c r="Y50" s="1006"/>
      <c r="Z50" s="1006"/>
      <c r="AA50" s="1006"/>
      <c r="AB50" s="1006"/>
      <c r="AC50" s="1006"/>
      <c r="AD50" s="1007"/>
      <c r="AE50" s="1060"/>
      <c r="AF50" s="1061"/>
      <c r="AG50" s="1061"/>
      <c r="AH50" s="1062"/>
      <c r="AI50" s="879"/>
      <c r="AJ50" s="880"/>
      <c r="AK50" s="880"/>
      <c r="AL50" s="880"/>
      <c r="AM50" s="127" t="s">
        <v>26</v>
      </c>
      <c r="AN50" s="1054"/>
      <c r="AO50" s="1055"/>
      <c r="AP50" s="1055"/>
      <c r="AQ50" s="1055"/>
      <c r="AR50" s="1056"/>
      <c r="AS50" s="1048"/>
      <c r="AT50" s="1049"/>
      <c r="AU50" s="1050"/>
      <c r="AV50" s="760"/>
      <c r="AW50" s="724"/>
      <c r="AX50" s="870"/>
      <c r="AY50" s="871"/>
      <c r="AZ50" s="871"/>
      <c r="BA50" s="871"/>
      <c r="BB50" s="871"/>
      <c r="BC50" s="872"/>
      <c r="BD50" s="224"/>
      <c r="BE50" s="224"/>
      <c r="BF50" s="215">
        <v>31</v>
      </c>
      <c r="BG50" s="209"/>
      <c r="BH50" s="4"/>
      <c r="BI50" s="4"/>
      <c r="BJ50" s="4"/>
      <c r="BK50" s="4"/>
      <c r="BL50" s="4"/>
      <c r="BM50" s="4"/>
      <c r="BN50" s="4"/>
      <c r="BO50" s="4"/>
      <c r="BP50" s="4"/>
      <c r="BQ50" s="4"/>
      <c r="BR50" s="4"/>
      <c r="BS50" s="4"/>
      <c r="BT50" s="4"/>
      <c r="BU50" s="4"/>
      <c r="BV50" s="4"/>
      <c r="BW50" s="4"/>
      <c r="BX50" s="4"/>
      <c r="BY50" s="4"/>
      <c r="BZ50" s="4"/>
    </row>
    <row r="51" spans="1:78" s="381" customFormat="1" ht="29.25" customHeight="1" x14ac:dyDescent="0.2">
      <c r="A51" s="802"/>
      <c r="B51" s="831"/>
      <c r="C51" s="804"/>
      <c r="D51" s="874"/>
      <c r="E51" s="875"/>
      <c r="F51" s="1047"/>
      <c r="G51" s="874"/>
      <c r="H51" s="875"/>
      <c r="I51" s="759"/>
      <c r="J51" s="745"/>
      <c r="K51" s="745"/>
      <c r="L51" s="745"/>
      <c r="M51" s="746"/>
      <c r="N51" s="1005" t="str">
        <f>IF(I51="","",IFERROR(VLOOKUP(I51,製品リスト!$D$4:$F$1000,2,0),"SII登録型番を正しく入力してください"))</f>
        <v/>
      </c>
      <c r="O51" s="1006"/>
      <c r="P51" s="1006"/>
      <c r="Q51" s="1006"/>
      <c r="R51" s="1006"/>
      <c r="S51" s="1006"/>
      <c r="T51" s="1006"/>
      <c r="U51" s="1007"/>
      <c r="V51" s="1005" t="str">
        <f>IF(I51="","",IFERROR(VLOOKUP(I51,製品リスト!$D$4:$F$1000,3,0),"SII登録型番を正しく入力してください"))</f>
        <v/>
      </c>
      <c r="W51" s="1006"/>
      <c r="X51" s="1006"/>
      <c r="Y51" s="1006"/>
      <c r="Z51" s="1006"/>
      <c r="AA51" s="1006"/>
      <c r="AB51" s="1006"/>
      <c r="AC51" s="1006"/>
      <c r="AD51" s="1007"/>
      <c r="AE51" s="1060"/>
      <c r="AF51" s="1061"/>
      <c r="AG51" s="1061"/>
      <c r="AH51" s="1062"/>
      <c r="AI51" s="879"/>
      <c r="AJ51" s="880"/>
      <c r="AK51" s="880"/>
      <c r="AL51" s="880"/>
      <c r="AM51" s="127" t="s">
        <v>13</v>
      </c>
      <c r="AN51" s="1054"/>
      <c r="AO51" s="1055"/>
      <c r="AP51" s="1055"/>
      <c r="AQ51" s="1055"/>
      <c r="AR51" s="1056"/>
      <c r="AS51" s="1048"/>
      <c r="AT51" s="1049"/>
      <c r="AU51" s="1050"/>
      <c r="AV51" s="760"/>
      <c r="AW51" s="724"/>
      <c r="AX51" s="870"/>
      <c r="AY51" s="871"/>
      <c r="AZ51" s="871"/>
      <c r="BA51" s="871"/>
      <c r="BB51" s="871"/>
      <c r="BC51" s="872"/>
      <c r="BD51" s="224"/>
      <c r="BE51" s="224"/>
      <c r="BF51" s="215">
        <v>32</v>
      </c>
      <c r="BG51" s="209"/>
      <c r="BH51" s="4"/>
      <c r="BI51" s="4"/>
      <c r="BJ51" s="4"/>
      <c r="BK51" s="4"/>
      <c r="BL51" s="4"/>
      <c r="BM51" s="4"/>
      <c r="BN51" s="4"/>
      <c r="BO51" s="4"/>
      <c r="BP51" s="4"/>
      <c r="BQ51" s="4"/>
      <c r="BR51" s="4"/>
      <c r="BS51" s="4"/>
      <c r="BT51" s="4"/>
      <c r="BU51" s="4"/>
      <c r="BV51" s="4"/>
      <c r="BW51" s="4"/>
      <c r="BX51" s="4"/>
      <c r="BY51" s="4"/>
      <c r="BZ51" s="4"/>
    </row>
    <row r="52" spans="1:78" s="381" customFormat="1" ht="29.25" customHeight="1" x14ac:dyDescent="0.2">
      <c r="A52" s="802"/>
      <c r="B52" s="831"/>
      <c r="C52" s="804"/>
      <c r="D52" s="874"/>
      <c r="E52" s="875"/>
      <c r="F52" s="1047"/>
      <c r="G52" s="874"/>
      <c r="H52" s="875"/>
      <c r="I52" s="759"/>
      <c r="J52" s="745"/>
      <c r="K52" s="745"/>
      <c r="L52" s="745"/>
      <c r="M52" s="746"/>
      <c r="N52" s="1005" t="str">
        <f>IF(I52="","",IFERROR(VLOOKUP(I52,製品リスト!$D$4:$F$1000,2,0),"SII登録型番を正しく入力してください"))</f>
        <v/>
      </c>
      <c r="O52" s="1006"/>
      <c r="P52" s="1006"/>
      <c r="Q52" s="1006"/>
      <c r="R52" s="1006"/>
      <c r="S52" s="1006"/>
      <c r="T52" s="1006"/>
      <c r="U52" s="1007"/>
      <c r="V52" s="1005" t="str">
        <f>IF(I52="","",IFERROR(VLOOKUP(I52,製品リスト!$D$4:$F$1000,3,0),"SII登録型番を正しく入力してください"))</f>
        <v/>
      </c>
      <c r="W52" s="1006"/>
      <c r="X52" s="1006"/>
      <c r="Y52" s="1006"/>
      <c r="Z52" s="1006"/>
      <c r="AA52" s="1006"/>
      <c r="AB52" s="1006"/>
      <c r="AC52" s="1006"/>
      <c r="AD52" s="1007"/>
      <c r="AE52" s="1060"/>
      <c r="AF52" s="1061"/>
      <c r="AG52" s="1061"/>
      <c r="AH52" s="1062"/>
      <c r="AI52" s="879"/>
      <c r="AJ52" s="880"/>
      <c r="AK52" s="880"/>
      <c r="AL52" s="880"/>
      <c r="AM52" s="127" t="s">
        <v>13</v>
      </c>
      <c r="AN52" s="1054"/>
      <c r="AO52" s="1055"/>
      <c r="AP52" s="1055"/>
      <c r="AQ52" s="1055"/>
      <c r="AR52" s="1056"/>
      <c r="AS52" s="1048"/>
      <c r="AT52" s="1049"/>
      <c r="AU52" s="1050"/>
      <c r="AV52" s="760"/>
      <c r="AW52" s="724"/>
      <c r="AX52" s="870"/>
      <c r="AY52" s="871"/>
      <c r="AZ52" s="871"/>
      <c r="BA52" s="871"/>
      <c r="BB52" s="871"/>
      <c r="BC52" s="872"/>
      <c r="BD52" s="224"/>
      <c r="BE52" s="224"/>
      <c r="BF52" s="215">
        <v>33</v>
      </c>
      <c r="BG52" s="199"/>
      <c r="BH52" s="4"/>
      <c r="BI52" s="4"/>
      <c r="BJ52" s="4"/>
      <c r="BK52" s="4"/>
      <c r="BL52" s="4"/>
      <c r="BM52" s="4"/>
      <c r="BN52" s="4"/>
      <c r="BO52" s="4"/>
      <c r="BP52" s="4"/>
      <c r="BQ52" s="4"/>
      <c r="BR52" s="4"/>
      <c r="BS52" s="4"/>
      <c r="BT52" s="4"/>
      <c r="BU52" s="4"/>
      <c r="BV52" s="4"/>
      <c r="BW52" s="4"/>
      <c r="BX52" s="4"/>
      <c r="BY52" s="4"/>
      <c r="BZ52" s="4"/>
    </row>
    <row r="53" spans="1:78" s="381" customFormat="1" ht="29.25" customHeight="1" x14ac:dyDescent="0.2">
      <c r="A53" s="802"/>
      <c r="B53" s="831"/>
      <c r="C53" s="804"/>
      <c r="D53" s="1078"/>
      <c r="E53" s="1079"/>
      <c r="F53" s="1080"/>
      <c r="G53" s="1078"/>
      <c r="H53" s="1079"/>
      <c r="I53" s="759"/>
      <c r="J53" s="745"/>
      <c r="K53" s="745"/>
      <c r="L53" s="745"/>
      <c r="M53" s="746"/>
      <c r="N53" s="1101" t="str">
        <f>IF(I53="","",IFERROR(VLOOKUP(I53,製品リスト!$D$4:$F$1000,2,0),"SII登録型番を正しく入力してください"))</f>
        <v/>
      </c>
      <c r="O53" s="1102"/>
      <c r="P53" s="1102"/>
      <c r="Q53" s="1102"/>
      <c r="R53" s="1102"/>
      <c r="S53" s="1102"/>
      <c r="T53" s="1102"/>
      <c r="U53" s="1103"/>
      <c r="V53" s="1101" t="str">
        <f>IF(I53="","",IFERROR(VLOOKUP(I53,製品リスト!$D$4:$F$1000,3,0),"SII登録型番を正しく入力してください"))</f>
        <v/>
      </c>
      <c r="W53" s="1102"/>
      <c r="X53" s="1102"/>
      <c r="Y53" s="1102"/>
      <c r="Z53" s="1102"/>
      <c r="AA53" s="1102"/>
      <c r="AB53" s="1102"/>
      <c r="AC53" s="1102"/>
      <c r="AD53" s="1103"/>
      <c r="AE53" s="1084"/>
      <c r="AF53" s="1085"/>
      <c r="AG53" s="1085"/>
      <c r="AH53" s="1086"/>
      <c r="AI53" s="1063"/>
      <c r="AJ53" s="1064"/>
      <c r="AK53" s="1064"/>
      <c r="AL53" s="1064"/>
      <c r="AM53" s="128" t="s">
        <v>13</v>
      </c>
      <c r="AN53" s="1054"/>
      <c r="AO53" s="1055"/>
      <c r="AP53" s="1055"/>
      <c r="AQ53" s="1055"/>
      <c r="AR53" s="1056"/>
      <c r="AS53" s="1065"/>
      <c r="AT53" s="1066"/>
      <c r="AU53" s="1067"/>
      <c r="AV53" s="1068"/>
      <c r="AW53" s="1069"/>
      <c r="AX53" s="1070"/>
      <c r="AY53" s="1071"/>
      <c r="AZ53" s="1071"/>
      <c r="BA53" s="1071"/>
      <c r="BB53" s="1071"/>
      <c r="BC53" s="1072"/>
      <c r="BD53" s="224"/>
      <c r="BE53" s="224"/>
      <c r="BF53" s="215">
        <v>34</v>
      </c>
      <c r="BG53" s="199"/>
      <c r="BH53" s="4"/>
      <c r="BI53" s="4"/>
      <c r="BJ53" s="4"/>
      <c r="BK53" s="4"/>
      <c r="BL53" s="4"/>
      <c r="BM53" s="4"/>
      <c r="BN53" s="4"/>
      <c r="BO53" s="4"/>
      <c r="BP53" s="4"/>
      <c r="BQ53" s="4"/>
      <c r="BR53" s="4"/>
      <c r="BS53" s="4"/>
      <c r="BT53" s="4"/>
      <c r="BU53" s="4"/>
      <c r="BV53" s="4"/>
      <c r="BW53" s="4"/>
      <c r="BX53" s="4"/>
      <c r="BY53" s="4"/>
      <c r="BZ53" s="4"/>
    </row>
    <row r="54" spans="1:78" ht="33" customHeight="1" x14ac:dyDescent="0.2">
      <c r="A54" s="805"/>
      <c r="B54" s="806"/>
      <c r="C54" s="807"/>
      <c r="D54" s="868" t="s">
        <v>43</v>
      </c>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1073" t="str">
        <f>IF(OR($G$6="■",AN49="",$V$14=""),"",ROUNDDOWN(AN49/V47,0))</f>
        <v/>
      </c>
      <c r="AO54" s="1074"/>
      <c r="AP54" s="1074"/>
      <c r="AQ54" s="1074"/>
      <c r="AR54" s="1075"/>
      <c r="AS54" s="1076" t="s">
        <v>107</v>
      </c>
      <c r="AT54" s="1077"/>
      <c r="AU54" s="1077"/>
      <c r="AV54" s="1077"/>
      <c r="AW54" s="1077"/>
      <c r="AX54" s="778">
        <f>SUM(AX49:BC53)</f>
        <v>0</v>
      </c>
      <c r="AY54" s="779"/>
      <c r="AZ54" s="779"/>
      <c r="BA54" s="779"/>
      <c r="BB54" s="779"/>
      <c r="BC54" s="780"/>
      <c r="BD54" s="271"/>
      <c r="BE54" s="272"/>
      <c r="BF54" s="215">
        <v>35</v>
      </c>
      <c r="BG54" s="199"/>
    </row>
    <row r="55" spans="1:78" s="381" customFormat="1" ht="36" customHeight="1" thickBot="1" x14ac:dyDescent="0.25">
      <c r="A55" s="822" t="s">
        <v>83</v>
      </c>
      <c r="B55" s="823"/>
      <c r="C55" s="824"/>
      <c r="D55" s="1087" t="s">
        <v>84</v>
      </c>
      <c r="E55" s="1088"/>
      <c r="F55" s="1088"/>
      <c r="G55" s="1088"/>
      <c r="H55" s="1088"/>
      <c r="I55" s="1088"/>
      <c r="J55" s="1088"/>
      <c r="K55" s="1088"/>
      <c r="L55" s="1088"/>
      <c r="M55" s="1088"/>
      <c r="N55" s="1088"/>
      <c r="O55" s="1088"/>
      <c r="P55" s="1088"/>
      <c r="Q55" s="1088"/>
      <c r="R55" s="1088"/>
      <c r="S55" s="1088"/>
      <c r="T55" s="1088"/>
      <c r="U55" s="1088"/>
      <c r="V55" s="1088"/>
      <c r="W55" s="1088"/>
      <c r="X55" s="1088"/>
      <c r="Y55" s="1088"/>
      <c r="Z55" s="1088"/>
      <c r="AA55" s="1088"/>
      <c r="AB55" s="1088"/>
      <c r="AC55" s="1088"/>
      <c r="AD55" s="1088"/>
      <c r="AE55" s="1088"/>
      <c r="AF55" s="1088"/>
      <c r="AG55" s="1088"/>
      <c r="AH55" s="1088"/>
      <c r="AI55" s="1088"/>
      <c r="AJ55" s="1088"/>
      <c r="AK55" s="1088"/>
      <c r="AL55" s="1088"/>
      <c r="AM55" s="1088"/>
      <c r="AN55" s="1088"/>
      <c r="AO55" s="1088"/>
      <c r="AP55" s="1088"/>
      <c r="AQ55" s="1088"/>
      <c r="AR55" s="1088"/>
      <c r="AS55" s="1088"/>
      <c r="AT55" s="1088"/>
      <c r="AU55" s="1088"/>
      <c r="AV55" s="1088"/>
      <c r="AW55" s="1089"/>
      <c r="AX55" s="1090"/>
      <c r="AY55" s="1091"/>
      <c r="AZ55" s="1091"/>
      <c r="BA55" s="1091"/>
      <c r="BB55" s="1091"/>
      <c r="BC55" s="1092"/>
      <c r="BD55" s="224"/>
      <c r="BE55" s="224"/>
      <c r="BF55" s="215">
        <v>36</v>
      </c>
      <c r="BG55" s="199"/>
      <c r="BH55" s="4"/>
      <c r="BI55" s="4"/>
      <c r="BJ55" s="4"/>
      <c r="BK55" s="4"/>
      <c r="BL55" s="4"/>
      <c r="BM55" s="4"/>
      <c r="BN55" s="4"/>
      <c r="BO55" s="4"/>
      <c r="BP55" s="4"/>
      <c r="BQ55" s="4"/>
      <c r="BR55" s="4"/>
      <c r="BS55" s="4"/>
      <c r="BT55" s="4"/>
      <c r="BU55" s="4"/>
      <c r="BV55" s="4"/>
      <c r="BW55" s="4"/>
      <c r="BX55" s="4"/>
      <c r="BY55" s="4"/>
      <c r="BZ55" s="4"/>
    </row>
    <row r="56" spans="1:78" s="381" customFormat="1" ht="36" customHeight="1" thickTop="1" thickBot="1" x14ac:dyDescent="0.25">
      <c r="A56" s="1093" t="s">
        <v>46</v>
      </c>
      <c r="B56" s="1094"/>
      <c r="C56" s="1094"/>
      <c r="D56" s="1094"/>
      <c r="E56" s="1094"/>
      <c r="F56" s="1094"/>
      <c r="G56" s="1094"/>
      <c r="H56" s="1094"/>
      <c r="I56" s="1094"/>
      <c r="J56" s="1094"/>
      <c r="K56" s="1094"/>
      <c r="L56" s="1094"/>
      <c r="M56" s="1094"/>
      <c r="N56" s="1094"/>
      <c r="O56" s="1094"/>
      <c r="P56" s="1094"/>
      <c r="Q56" s="1094"/>
      <c r="R56" s="1094"/>
      <c r="S56" s="1094"/>
      <c r="T56" s="1094"/>
      <c r="U56" s="1094"/>
      <c r="V56" s="1094"/>
      <c r="W56" s="1094"/>
      <c r="X56" s="1094"/>
      <c r="Y56" s="1094"/>
      <c r="Z56" s="1094"/>
      <c r="AA56" s="1094"/>
      <c r="AB56" s="1094"/>
      <c r="AC56" s="1094"/>
      <c r="AD56" s="1094"/>
      <c r="AE56" s="1094"/>
      <c r="AF56" s="1094"/>
      <c r="AG56" s="1094"/>
      <c r="AH56" s="1094"/>
      <c r="AI56" s="1094"/>
      <c r="AJ56" s="1094"/>
      <c r="AK56" s="1094"/>
      <c r="AL56" s="1094"/>
      <c r="AM56" s="1094"/>
      <c r="AN56" s="1094"/>
      <c r="AO56" s="1094"/>
      <c r="AP56" s="1094"/>
      <c r="AQ56" s="1094"/>
      <c r="AR56" s="1094"/>
      <c r="AS56" s="1094"/>
      <c r="AT56" s="1094"/>
      <c r="AU56" s="1094"/>
      <c r="AV56" s="1094"/>
      <c r="AW56" s="1094"/>
      <c r="AX56" s="1095">
        <f>SUM(AX54:BC55)</f>
        <v>0</v>
      </c>
      <c r="AY56" s="1096"/>
      <c r="AZ56" s="1096"/>
      <c r="BA56" s="1096"/>
      <c r="BB56" s="1096"/>
      <c r="BC56" s="1097"/>
      <c r="BD56" s="286"/>
      <c r="BE56" s="286"/>
      <c r="BF56" s="215">
        <v>37</v>
      </c>
      <c r="BG56" s="209"/>
      <c r="BH56" s="4"/>
      <c r="BI56" s="4"/>
      <c r="BJ56" s="4"/>
      <c r="BK56" s="4"/>
      <c r="BL56" s="4"/>
      <c r="BM56" s="4"/>
      <c r="BN56" s="4"/>
      <c r="BO56" s="4"/>
      <c r="BP56" s="4"/>
      <c r="BQ56" s="4"/>
      <c r="BR56" s="4"/>
      <c r="BS56" s="4"/>
      <c r="BT56" s="4"/>
      <c r="BU56" s="4"/>
      <c r="BV56" s="4"/>
      <c r="BW56" s="4"/>
      <c r="BX56" s="4"/>
      <c r="BY56" s="4"/>
      <c r="BZ56" s="4"/>
    </row>
    <row r="57" spans="1:78" s="381" customFormat="1" ht="15.6" customHeight="1" thickBot="1" x14ac:dyDescent="0.2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2"/>
      <c r="AT57" s="122"/>
      <c r="AU57" s="122"/>
      <c r="AV57" s="123"/>
      <c r="AW57" s="123"/>
      <c r="AX57" s="28"/>
      <c r="AY57" s="28"/>
      <c r="AZ57" s="28"/>
      <c r="BA57" s="28"/>
      <c r="BB57" s="28"/>
      <c r="BC57" s="28"/>
      <c r="BD57" s="283"/>
      <c r="BE57" s="283"/>
      <c r="BF57" s="212"/>
      <c r="BG57" s="214"/>
      <c r="BH57" s="4"/>
      <c r="BI57" s="4"/>
      <c r="BJ57" s="4"/>
      <c r="BK57" s="4"/>
      <c r="BL57" s="4"/>
      <c r="BM57" s="4"/>
      <c r="BN57" s="4"/>
      <c r="BO57" s="4"/>
      <c r="BP57" s="4"/>
      <c r="BQ57" s="4"/>
      <c r="BR57" s="4"/>
      <c r="BS57" s="4"/>
      <c r="BT57" s="4"/>
      <c r="BU57" s="4"/>
      <c r="BV57" s="4"/>
      <c r="BW57" s="4"/>
      <c r="BX57" s="4"/>
      <c r="BY57" s="4"/>
      <c r="BZ57" s="4"/>
    </row>
    <row r="58" spans="1:78" s="381" customFormat="1" ht="36.9" customHeight="1" thickBot="1" x14ac:dyDescent="0.25">
      <c r="A58" s="781" t="s">
        <v>33</v>
      </c>
      <c r="B58" s="782"/>
      <c r="C58" s="782"/>
      <c r="D58" s="782"/>
      <c r="E58" s="782"/>
      <c r="F58" s="782"/>
      <c r="G58" s="782"/>
      <c r="H58" s="782"/>
      <c r="I58" s="782"/>
      <c r="J58" s="782"/>
      <c r="K58" s="782"/>
      <c r="L58" s="782"/>
      <c r="M58" s="782"/>
      <c r="N58" s="782"/>
      <c r="O58" s="782"/>
      <c r="P58" s="782"/>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3"/>
      <c r="AX58" s="1104">
        <f>SUM(AX23,AX34,AX45,AX56)</f>
        <v>0</v>
      </c>
      <c r="AY58" s="1105"/>
      <c r="AZ58" s="1105"/>
      <c r="BA58" s="1105"/>
      <c r="BB58" s="1105"/>
      <c r="BC58" s="1106"/>
      <c r="BD58" s="287"/>
      <c r="BE58" s="287"/>
      <c r="BF58" s="215">
        <v>38</v>
      </c>
      <c r="BG58" s="209"/>
      <c r="BH58" s="4"/>
      <c r="BI58" s="4"/>
      <c r="BJ58" s="4"/>
      <c r="BK58" s="4"/>
      <c r="BL58" s="4"/>
      <c r="BM58" s="4"/>
      <c r="BN58" s="4"/>
      <c r="BO58" s="4"/>
      <c r="BP58" s="4"/>
      <c r="BQ58" s="4"/>
      <c r="BR58" s="4"/>
      <c r="BS58" s="4"/>
      <c r="BT58" s="4"/>
      <c r="BU58" s="4"/>
      <c r="BV58" s="4"/>
      <c r="BW58" s="4"/>
      <c r="BX58" s="4"/>
      <c r="BY58" s="4"/>
      <c r="BZ58" s="4"/>
    </row>
    <row r="59" spans="1:78" s="381" customFormat="1" ht="16.5" customHeight="1" x14ac:dyDescent="0.2">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25"/>
      <c r="AY59" s="25"/>
      <c r="AZ59" s="25"/>
      <c r="BA59" s="25"/>
      <c r="BB59" s="25"/>
      <c r="BC59" s="25"/>
      <c r="BD59" s="25"/>
      <c r="BE59" s="25"/>
      <c r="BF59" s="212"/>
      <c r="BG59" s="201"/>
      <c r="BH59" s="4"/>
      <c r="BI59" s="4"/>
      <c r="BJ59" s="4"/>
      <c r="BK59" s="4"/>
      <c r="BL59" s="4"/>
      <c r="BM59" s="4"/>
      <c r="BN59" s="4"/>
      <c r="BO59" s="4"/>
      <c r="BP59" s="4"/>
      <c r="BQ59" s="4"/>
      <c r="BR59" s="4"/>
      <c r="BS59" s="4"/>
      <c r="BT59" s="4"/>
      <c r="BU59" s="4"/>
      <c r="BV59" s="4"/>
      <c r="BW59" s="4"/>
      <c r="BX59" s="4"/>
      <c r="BY59" s="4"/>
      <c r="BZ59" s="4"/>
    </row>
  </sheetData>
  <sheetProtection algorithmName="SHA-512" hashValue="IXpt3WIJtn34/uZR/ZuxPhNtnl0up/FvujFzTZXuX7haT2BFm3F5c9EwSdqt/D5cpmBV59BJi77+HZ4ruZXa8w==" saltValue="d2vcY4nlCHB5bWsFFxdixw==" spinCount="100000" sheet="1" objects="1" scenarios="1" formatColumns="0"/>
  <mergeCells count="332">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AE48:AH48"/>
    <mergeCell ref="AI48:AM48"/>
    <mergeCell ref="AN48:AR48"/>
    <mergeCell ref="AS48:AU48"/>
    <mergeCell ref="AV48:AW48"/>
    <mergeCell ref="AX48:BC48"/>
    <mergeCell ref="A48:C48"/>
    <mergeCell ref="D48:E48"/>
    <mergeCell ref="F48:H48"/>
    <mergeCell ref="I48:M48"/>
    <mergeCell ref="N48:U48"/>
    <mergeCell ref="V48:AD48"/>
    <mergeCell ref="A44:C44"/>
    <mergeCell ref="D44:AW44"/>
    <mergeCell ref="AX44:BC44"/>
    <mergeCell ref="A45:AW45"/>
    <mergeCell ref="AX45:BC45"/>
    <mergeCell ref="A47:C47"/>
    <mergeCell ref="D47:M47"/>
    <mergeCell ref="N47:U47"/>
    <mergeCell ref="V47:AB47"/>
    <mergeCell ref="AC47:AD47"/>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E26:AH26"/>
    <mergeCell ref="AI26:AM26"/>
    <mergeCell ref="AN26:AR26"/>
    <mergeCell ref="AS26:AU26"/>
    <mergeCell ref="AV26:AW26"/>
    <mergeCell ref="AX26:BC26"/>
    <mergeCell ref="A26:C26"/>
    <mergeCell ref="D26:E26"/>
    <mergeCell ref="F26:H26"/>
    <mergeCell ref="I26:M26"/>
    <mergeCell ref="N26:U26"/>
    <mergeCell ref="V26:AD26"/>
    <mergeCell ref="A22:C22"/>
    <mergeCell ref="D22:AW22"/>
    <mergeCell ref="AX22:BC22"/>
    <mergeCell ref="A23:AW23"/>
    <mergeCell ref="AX23:BC23"/>
    <mergeCell ref="A25:C25"/>
    <mergeCell ref="D25:M25"/>
    <mergeCell ref="N25:U25"/>
    <mergeCell ref="V25:AB25"/>
    <mergeCell ref="AC25:AD25"/>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2:BC2"/>
    <mergeCell ref="D6:E6"/>
    <mergeCell ref="H6:I6"/>
    <mergeCell ref="K6:O6"/>
    <mergeCell ref="P6:S6"/>
    <mergeCell ref="T6:U6"/>
    <mergeCell ref="X6:AE6"/>
    <mergeCell ref="AF6:AH6"/>
    <mergeCell ref="AI6:AJ6"/>
    <mergeCell ref="AM6:AW6"/>
    <mergeCell ref="AX6:AZ6"/>
    <mergeCell ref="BA6:BC6"/>
    <mergeCell ref="BB4:BC4"/>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s>
  <phoneticPr fontId="43"/>
  <conditionalFormatting sqref="G6">
    <cfRule type="expression" dxfId="57" priority="15" stopIfTrue="1">
      <formula>AND($C$15="□",$G$15="□")</formula>
    </cfRule>
  </conditionalFormatting>
  <conditionalFormatting sqref="C6">
    <cfRule type="expression" dxfId="56" priority="14" stopIfTrue="1">
      <formula>AND($C$15="□",$G$15="□")</formula>
    </cfRule>
  </conditionalFormatting>
  <conditionalFormatting sqref="C6 G6">
    <cfRule type="expression" dxfId="55" priority="13" stopIfTrue="1">
      <formula>AND($C$6="□",$G$6="□")</formula>
    </cfRule>
  </conditionalFormatting>
  <conditionalFormatting sqref="P6:S6">
    <cfRule type="expression" dxfId="54" priority="11" stopIfTrue="1">
      <formula>AND($G$6="■",$P$6="")</formula>
    </cfRule>
    <cfRule type="expression" dxfId="53" priority="12" stopIfTrue="1">
      <formula>$C$6="■"</formula>
    </cfRule>
  </conditionalFormatting>
  <conditionalFormatting sqref="K6:O6 T6:U6 AM6:BC6">
    <cfRule type="expression" dxfId="52" priority="10" stopIfTrue="1">
      <formula>$C$6="■"</formula>
    </cfRule>
  </conditionalFormatting>
  <conditionalFormatting sqref="X6:AJ6">
    <cfRule type="expression" dxfId="51" priority="9" stopIfTrue="1">
      <formula>$C$6="■"</formula>
    </cfRule>
  </conditionalFormatting>
  <conditionalFormatting sqref="AN21:AR21">
    <cfRule type="expression" dxfId="50" priority="6" stopIfTrue="1">
      <formula>$G$6="■"</formula>
    </cfRule>
  </conditionalFormatting>
  <conditionalFormatting sqref="AN32:AR32">
    <cfRule type="expression" dxfId="49" priority="5" stopIfTrue="1">
      <formula>$G$6="■"</formula>
    </cfRule>
  </conditionalFormatting>
  <conditionalFormatting sqref="AN43:AR43">
    <cfRule type="expression" dxfId="48" priority="4" stopIfTrue="1">
      <formula>$G$6="■"</formula>
    </cfRule>
  </conditionalFormatting>
  <conditionalFormatting sqref="AN54:AR54">
    <cfRule type="expression" dxfId="47" priority="3" stopIfTrue="1">
      <formula>$G$6="■"</formula>
    </cfRule>
  </conditionalFormatting>
  <conditionalFormatting sqref="BG1:BG3 BG6:BG11 BG14:BG1048576">
    <cfRule type="notContainsBlanks" dxfId="46" priority="1">
      <formula>LEN(TRIM(BG1))&gt;0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38:BF42 BF49:BF56 AX55:BE55 AX49:BE53 BF16 AX22:BF22 AX27:BE31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FE02-A92E-4AE6-82FF-D389B963B565}">
  <sheetPr codeName="Sheet8">
    <pageSetUpPr fitToPage="1"/>
  </sheetPr>
  <dimension ref="A1:BY60"/>
  <sheetViews>
    <sheetView showGridLines="0" showZeros="0" zoomScale="50" zoomScaleNormal="50" zoomScaleSheetLayoutView="50" workbookViewId="0"/>
  </sheetViews>
  <sheetFormatPr defaultColWidth="9" defaultRowHeight="19.2" x14ac:dyDescent="0.2"/>
  <cols>
    <col min="1" max="11" width="3.6640625" style="4" customWidth="1"/>
    <col min="12" max="25" width="4.44140625" style="4" customWidth="1"/>
    <col min="26" max="27" width="3.6640625" style="4" customWidth="1"/>
    <col min="28" max="28" width="4.44140625" style="4" customWidth="1"/>
    <col min="29" max="29" width="3.88671875" style="4" customWidth="1"/>
    <col min="30" max="30" width="4.21875" style="4" customWidth="1"/>
    <col min="31" max="33" width="3.6640625" style="4" customWidth="1"/>
    <col min="34" max="34" width="4.21875" style="4" customWidth="1"/>
    <col min="35" max="38" width="3.6640625" style="4" customWidth="1"/>
    <col min="39" max="39" width="3.88671875" style="4" customWidth="1"/>
    <col min="40" max="44" width="3.6640625" style="4" customWidth="1"/>
    <col min="45" max="45" width="4.77734375" style="4" customWidth="1"/>
    <col min="46" max="52" width="3.6640625" style="4" customWidth="1"/>
    <col min="53" max="53" width="3.88671875" style="4" customWidth="1"/>
    <col min="54" max="55" width="3.6640625" style="4" customWidth="1"/>
    <col min="56" max="57" width="3.6640625" style="251" hidden="1" customWidth="1"/>
    <col min="58" max="58" width="5.6640625" style="202" hidden="1" customWidth="1"/>
    <col min="59" max="59" width="51.77734375" style="201" hidden="1" customWidth="1"/>
    <col min="60" max="60" width="51.77734375" style="4" customWidth="1"/>
    <col min="61" max="62" width="3.6640625" style="4" customWidth="1"/>
    <col min="63" max="16384" width="9" style="4"/>
  </cols>
  <sheetData>
    <row r="1" spans="1:77" ht="15.6" customHeight="1" x14ac:dyDescent="0.2">
      <c r="A1" s="4" t="str">
        <f>IF(実績報告書!$L$22&amp;実績報告書!$AH$22&lt;&gt;"",実績報告書!$L$22&amp;実績報告書!$AH$22&amp;"邸","")</f>
        <v/>
      </c>
      <c r="AN1" s="88"/>
      <c r="AO1" s="88"/>
      <c r="AP1" s="88"/>
      <c r="BC1" s="61" t="s">
        <v>1202</v>
      </c>
      <c r="BD1" s="249"/>
      <c r="BE1" s="249"/>
    </row>
    <row r="2" spans="1:77" ht="30" customHeight="1" x14ac:dyDescent="0.2">
      <c r="A2" s="467" t="s">
        <v>1208</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9"/>
      <c r="BD2" s="225"/>
      <c r="BE2" s="225"/>
    </row>
    <row r="3" spans="1:77" ht="8.4" customHeight="1"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74"/>
      <c r="BE3" s="274"/>
    </row>
    <row r="4" spans="1:77" ht="77.400000000000006" customHeight="1" thickTop="1" thickBot="1" x14ac:dyDescent="0.25">
      <c r="A4" s="1107" t="s">
        <v>1238</v>
      </c>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9"/>
      <c r="BD4" s="292"/>
      <c r="BE4" s="292"/>
    </row>
    <row r="5" spans="1:77" ht="6.6" customHeight="1" thickTop="1" x14ac:dyDescent="0.2">
      <c r="A5" s="139"/>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293"/>
      <c r="BE5" s="293"/>
    </row>
    <row r="6" spans="1:77" ht="24.6" customHeight="1" x14ac:dyDescent="0.2">
      <c r="A6" s="20" t="s">
        <v>1203</v>
      </c>
      <c r="B6" s="20"/>
      <c r="C6" s="20"/>
      <c r="D6" s="111"/>
      <c r="E6" s="111"/>
      <c r="F6" s="111"/>
      <c r="G6" s="111"/>
      <c r="H6" s="111"/>
      <c r="I6" s="111"/>
      <c r="J6" s="111"/>
      <c r="K6" s="111"/>
      <c r="L6" s="111"/>
      <c r="M6" s="111"/>
      <c r="N6" s="112"/>
      <c r="O6" s="112"/>
      <c r="P6" s="112"/>
      <c r="Q6" s="112"/>
      <c r="R6" s="112"/>
      <c r="S6" s="112"/>
      <c r="T6" s="112"/>
      <c r="U6" s="112"/>
      <c r="V6" s="112"/>
      <c r="W6" s="112"/>
      <c r="X6" s="112"/>
      <c r="Y6" s="112"/>
      <c r="Z6" s="112"/>
      <c r="AA6" s="112"/>
      <c r="AB6" s="112"/>
      <c r="AC6" s="112"/>
      <c r="AD6" s="112"/>
      <c r="AQ6" s="109"/>
    </row>
    <row r="7" spans="1:77" ht="49.2" customHeight="1" x14ac:dyDescent="0.2">
      <c r="A7" s="625" t="s">
        <v>1245</v>
      </c>
      <c r="B7" s="717"/>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7"/>
      <c r="AX7" s="717"/>
      <c r="AY7" s="717"/>
      <c r="AZ7" s="717"/>
      <c r="BA7" s="717"/>
      <c r="BB7" s="717"/>
      <c r="BC7" s="717"/>
      <c r="BD7" s="268"/>
      <c r="BE7" s="268"/>
    </row>
    <row r="8" spans="1:77" ht="16.8" customHeight="1" x14ac:dyDescent="0.2">
      <c r="A8" s="155"/>
      <c r="B8" s="156"/>
      <c r="C8" s="157" t="s">
        <v>136</v>
      </c>
      <c r="D8" s="11"/>
      <c r="E8" s="11"/>
      <c r="F8" s="11"/>
      <c r="G8" s="158"/>
      <c r="H8" s="159"/>
      <c r="I8" s="157" t="s">
        <v>1220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BC8" s="109"/>
      <c r="BD8" s="252"/>
      <c r="BE8" s="252"/>
      <c r="BF8" s="200"/>
    </row>
    <row r="9" spans="1:77" ht="13.8" customHeight="1" thickBot="1" x14ac:dyDescent="0.25">
      <c r="A9" s="62"/>
      <c r="B9" s="62"/>
      <c r="C9" s="62"/>
      <c r="D9" s="62"/>
      <c r="E9" s="62"/>
      <c r="F9" s="62"/>
      <c r="AT9" s="138"/>
      <c r="AU9" s="138"/>
      <c r="AV9" s="138"/>
      <c r="AW9" s="138"/>
      <c r="AX9" s="47"/>
    </row>
    <row r="10" spans="1:77" ht="46.2" customHeight="1" x14ac:dyDescent="0.2">
      <c r="A10" s="694" t="s">
        <v>78</v>
      </c>
      <c r="B10" s="695"/>
      <c r="C10" s="696"/>
      <c r="D10" s="697" t="s">
        <v>92</v>
      </c>
      <c r="E10" s="698"/>
      <c r="F10" s="699"/>
      <c r="G10" s="700" t="s">
        <v>8</v>
      </c>
      <c r="H10" s="701"/>
      <c r="I10" s="701"/>
      <c r="J10" s="701"/>
      <c r="K10" s="702"/>
      <c r="L10" s="852" t="s">
        <v>7</v>
      </c>
      <c r="M10" s="853"/>
      <c r="N10" s="853"/>
      <c r="O10" s="853"/>
      <c r="P10" s="853"/>
      <c r="Q10" s="853"/>
      <c r="R10" s="854"/>
      <c r="S10" s="852" t="s">
        <v>34</v>
      </c>
      <c r="T10" s="853"/>
      <c r="U10" s="853"/>
      <c r="V10" s="853"/>
      <c r="W10" s="853"/>
      <c r="X10" s="853"/>
      <c r="Y10" s="853"/>
      <c r="Z10" s="853"/>
      <c r="AA10" s="853"/>
      <c r="AB10" s="854"/>
      <c r="AC10" s="704" t="s">
        <v>16</v>
      </c>
      <c r="AD10" s="705"/>
      <c r="AE10" s="705"/>
      <c r="AF10" s="705"/>
      <c r="AG10" s="705"/>
      <c r="AH10" s="705"/>
      <c r="AI10" s="706"/>
      <c r="AJ10" s="707" t="s">
        <v>15</v>
      </c>
      <c r="AK10" s="708"/>
      <c r="AL10" s="709"/>
      <c r="AM10" s="703" t="s">
        <v>93</v>
      </c>
      <c r="AN10" s="698"/>
      <c r="AO10" s="699"/>
      <c r="AP10" s="852" t="s">
        <v>94</v>
      </c>
      <c r="AQ10" s="853"/>
      <c r="AR10" s="853"/>
      <c r="AS10" s="854"/>
      <c r="AT10" s="703" t="s">
        <v>88</v>
      </c>
      <c r="AU10" s="698"/>
      <c r="AV10" s="698"/>
      <c r="AW10" s="713"/>
      <c r="AX10" s="857" t="s">
        <v>89</v>
      </c>
      <c r="AY10" s="711"/>
      <c r="AZ10" s="711"/>
      <c r="BA10" s="711"/>
      <c r="BB10" s="711"/>
      <c r="BC10" s="858"/>
      <c r="BD10" s="294"/>
      <c r="BE10" s="294"/>
      <c r="BF10" s="203" t="s">
        <v>540</v>
      </c>
      <c r="BG10" s="198" t="s">
        <v>124</v>
      </c>
    </row>
    <row r="11" spans="1:77" s="380" customFormat="1" ht="28.5" customHeight="1" x14ac:dyDescent="0.2">
      <c r="A11" s="802" t="s">
        <v>95</v>
      </c>
      <c r="B11" s="803"/>
      <c r="C11" s="804"/>
      <c r="D11" s="744"/>
      <c r="E11" s="745"/>
      <c r="F11" s="746"/>
      <c r="G11" s="759"/>
      <c r="H11" s="745"/>
      <c r="I11" s="745"/>
      <c r="J11" s="745"/>
      <c r="K11" s="746"/>
      <c r="L11" s="884" t="str">
        <f>IF(G11="","",IFERROR(VLOOKUP(G11&amp;$A$60,製品リスト!$K$4:$Q$1000,6,0),"SII登録型番を正しく入力してください"))</f>
        <v/>
      </c>
      <c r="M11" s="885"/>
      <c r="N11" s="885"/>
      <c r="O11" s="885"/>
      <c r="P11" s="885"/>
      <c r="Q11" s="885"/>
      <c r="R11" s="886"/>
      <c r="S11" s="884" t="str">
        <f>IF(G11="","",IFERROR(VLOOKUP(G11&amp;$A$60,製品リスト!$K$4:$Q$1000,7,0),"SII登録型番を正しく入力してください"))</f>
        <v/>
      </c>
      <c r="T11" s="885"/>
      <c r="U11" s="885"/>
      <c r="V11" s="885"/>
      <c r="W11" s="885"/>
      <c r="X11" s="885"/>
      <c r="Y11" s="885"/>
      <c r="Z11" s="885"/>
      <c r="AA11" s="885"/>
      <c r="AB11" s="886"/>
      <c r="AC11" s="750"/>
      <c r="AD11" s="751"/>
      <c r="AE11" s="751"/>
      <c r="AF11" s="192" t="s">
        <v>11</v>
      </c>
      <c r="AG11" s="751"/>
      <c r="AH11" s="751"/>
      <c r="AI11" s="752"/>
      <c r="AJ11" s="753" t="str">
        <f t="shared" ref="AJ11:AJ55" si="0">IF(AND(AC11&lt;&gt;"",AG11&lt;&gt;""),ROUNDDOWN(AC11*AG11/1000000,2),"")</f>
        <v/>
      </c>
      <c r="AK11" s="754"/>
      <c r="AL11" s="755"/>
      <c r="AM11" s="756"/>
      <c r="AN11" s="757"/>
      <c r="AO11" s="758"/>
      <c r="AP11" s="753" t="str">
        <f t="shared" ref="AP11:AP55" si="1">IF(AJ11&lt;&gt;"",AM11*AJ11,"")</f>
        <v/>
      </c>
      <c r="AQ11" s="754"/>
      <c r="AR11" s="754"/>
      <c r="AS11" s="755"/>
      <c r="AT11" s="718"/>
      <c r="AU11" s="719"/>
      <c r="AV11" s="719"/>
      <c r="AW11" s="720"/>
      <c r="AX11" s="741" t="str">
        <f t="shared" ref="AX11:AX55" si="2">IF(AT11&lt;&gt;"",ROUNDDOWN(AM11*AT11,0),"")</f>
        <v/>
      </c>
      <c r="AY11" s="742"/>
      <c r="AZ11" s="742"/>
      <c r="BA11" s="742"/>
      <c r="BB11" s="742"/>
      <c r="BC11" s="743"/>
      <c r="BD11" s="221"/>
      <c r="BE11" s="221"/>
      <c r="BF11" s="203">
        <v>1</v>
      </c>
      <c r="BG11" s="199"/>
      <c r="BH11" s="1"/>
      <c r="BI11" s="1"/>
      <c r="BJ11" s="1"/>
      <c r="BK11" s="1"/>
      <c r="BL11" s="1"/>
      <c r="BM11" s="1"/>
      <c r="BN11" s="1"/>
      <c r="BO11" s="1"/>
      <c r="BP11" s="1"/>
      <c r="BQ11" s="1"/>
      <c r="BR11" s="1"/>
      <c r="BS11" s="1"/>
      <c r="BT11" s="1"/>
      <c r="BU11" s="1"/>
      <c r="BV11" s="1"/>
      <c r="BW11" s="1"/>
      <c r="BX11" s="1"/>
      <c r="BY11" s="1"/>
    </row>
    <row r="12" spans="1:77" s="380" customFormat="1" ht="28.5" customHeight="1" x14ac:dyDescent="0.2">
      <c r="A12" s="802"/>
      <c r="B12" s="803"/>
      <c r="C12" s="804"/>
      <c r="D12" s="1110"/>
      <c r="E12" s="761"/>
      <c r="F12" s="724"/>
      <c r="G12" s="760"/>
      <c r="H12" s="761"/>
      <c r="I12" s="761"/>
      <c r="J12" s="761"/>
      <c r="K12" s="724"/>
      <c r="L12" s="876" t="str">
        <f>IF(G12="","",IFERROR(VLOOKUP(G12&amp;$A$60,製品リスト!$K$4:$Q$1000,6,0),"SII登録型番を正しく入力してください"))</f>
        <v/>
      </c>
      <c r="M12" s="877"/>
      <c r="N12" s="877"/>
      <c r="O12" s="877"/>
      <c r="P12" s="877"/>
      <c r="Q12" s="877"/>
      <c r="R12" s="878"/>
      <c r="S12" s="876" t="str">
        <f>IF(G12="","",IFERROR(VLOOKUP(G12&amp;$A$60,製品リスト!$K$4:$Q$1000,7,0),"SII登録型番を正しく入力してください"))</f>
        <v/>
      </c>
      <c r="T12" s="877"/>
      <c r="U12" s="877"/>
      <c r="V12" s="877"/>
      <c r="W12" s="877"/>
      <c r="X12" s="877"/>
      <c r="Y12" s="877"/>
      <c r="Z12" s="877"/>
      <c r="AA12" s="877"/>
      <c r="AB12" s="878"/>
      <c r="AC12" s="729"/>
      <c r="AD12" s="730"/>
      <c r="AE12" s="730"/>
      <c r="AF12" s="173" t="s">
        <v>11</v>
      </c>
      <c r="AG12" s="730"/>
      <c r="AH12" s="730"/>
      <c r="AI12" s="731"/>
      <c r="AJ12" s="732" t="str">
        <f t="shared" si="0"/>
        <v/>
      </c>
      <c r="AK12" s="733"/>
      <c r="AL12" s="734"/>
      <c r="AM12" s="735"/>
      <c r="AN12" s="736"/>
      <c r="AO12" s="737"/>
      <c r="AP12" s="732" t="str">
        <f t="shared" si="1"/>
        <v/>
      </c>
      <c r="AQ12" s="733"/>
      <c r="AR12" s="733"/>
      <c r="AS12" s="734"/>
      <c r="AT12" s="738"/>
      <c r="AU12" s="739"/>
      <c r="AV12" s="739"/>
      <c r="AW12" s="740"/>
      <c r="AX12" s="844" t="str">
        <f t="shared" si="2"/>
        <v/>
      </c>
      <c r="AY12" s="845"/>
      <c r="AZ12" s="845"/>
      <c r="BA12" s="845"/>
      <c r="BB12" s="845"/>
      <c r="BC12" s="846"/>
      <c r="BD12" s="221"/>
      <c r="BE12" s="221"/>
      <c r="BF12" s="204">
        <v>2</v>
      </c>
      <c r="BG12" s="199"/>
      <c r="BH12" s="1"/>
      <c r="BI12" s="1"/>
      <c r="BJ12" s="1"/>
      <c r="BK12" s="1"/>
      <c r="BL12" s="1"/>
      <c r="BM12" s="1"/>
      <c r="BN12" s="1"/>
      <c r="BO12" s="1"/>
      <c r="BP12" s="1"/>
      <c r="BQ12" s="1"/>
      <c r="BR12" s="1"/>
      <c r="BS12" s="1"/>
      <c r="BT12" s="1"/>
      <c r="BU12" s="1"/>
      <c r="BV12" s="1"/>
      <c r="BW12" s="1"/>
      <c r="BX12" s="1"/>
      <c r="BY12" s="1"/>
    </row>
    <row r="13" spans="1:77" s="380" customFormat="1" ht="28.5" customHeight="1" x14ac:dyDescent="0.2">
      <c r="A13" s="802"/>
      <c r="B13" s="803"/>
      <c r="C13" s="804"/>
      <c r="D13" s="1110"/>
      <c r="E13" s="761"/>
      <c r="F13" s="724"/>
      <c r="G13" s="760"/>
      <c r="H13" s="761"/>
      <c r="I13" s="761"/>
      <c r="J13" s="761"/>
      <c r="K13" s="724"/>
      <c r="L13" s="876" t="str">
        <f>IF(G13="","",IFERROR(VLOOKUP(G13&amp;$A$60,製品リスト!$K$4:$Q$1000,6,0),"SII登録型番を正しく入力してください"))</f>
        <v/>
      </c>
      <c r="M13" s="877"/>
      <c r="N13" s="877"/>
      <c r="O13" s="877"/>
      <c r="P13" s="877"/>
      <c r="Q13" s="877"/>
      <c r="R13" s="878"/>
      <c r="S13" s="876" t="str">
        <f>IF(G13="","",IFERROR(VLOOKUP(G13&amp;$A$60,製品リスト!$K$4:$Q$1000,7,0),"SII登録型番を正しく入力してください"))</f>
        <v/>
      </c>
      <c r="T13" s="877"/>
      <c r="U13" s="877"/>
      <c r="V13" s="877"/>
      <c r="W13" s="877"/>
      <c r="X13" s="877"/>
      <c r="Y13" s="877"/>
      <c r="Z13" s="877"/>
      <c r="AA13" s="877"/>
      <c r="AB13" s="878"/>
      <c r="AC13" s="729"/>
      <c r="AD13" s="730"/>
      <c r="AE13" s="730"/>
      <c r="AF13" s="173" t="s">
        <v>11</v>
      </c>
      <c r="AG13" s="730"/>
      <c r="AH13" s="730"/>
      <c r="AI13" s="731"/>
      <c r="AJ13" s="732" t="str">
        <f t="shared" si="0"/>
        <v/>
      </c>
      <c r="AK13" s="733"/>
      <c r="AL13" s="734"/>
      <c r="AM13" s="735"/>
      <c r="AN13" s="736"/>
      <c r="AO13" s="737"/>
      <c r="AP13" s="732" t="str">
        <f t="shared" si="1"/>
        <v/>
      </c>
      <c r="AQ13" s="733"/>
      <c r="AR13" s="733"/>
      <c r="AS13" s="734"/>
      <c r="AT13" s="738"/>
      <c r="AU13" s="739"/>
      <c r="AV13" s="739"/>
      <c r="AW13" s="740"/>
      <c r="AX13" s="844" t="str">
        <f t="shared" si="2"/>
        <v/>
      </c>
      <c r="AY13" s="845"/>
      <c r="AZ13" s="845"/>
      <c r="BA13" s="845"/>
      <c r="BB13" s="845"/>
      <c r="BC13" s="846"/>
      <c r="BD13" s="221"/>
      <c r="BE13" s="221"/>
      <c r="BF13" s="204">
        <v>3</v>
      </c>
      <c r="BG13" s="199"/>
      <c r="BH13" s="1"/>
      <c r="BI13" s="1"/>
      <c r="BJ13" s="1"/>
      <c r="BK13" s="1"/>
      <c r="BL13" s="1"/>
      <c r="BM13" s="1"/>
      <c r="BN13" s="1"/>
      <c r="BO13" s="1"/>
      <c r="BP13" s="1"/>
      <c r="BQ13" s="1"/>
      <c r="BR13" s="1"/>
      <c r="BS13" s="1"/>
      <c r="BT13" s="1"/>
      <c r="BU13" s="1"/>
      <c r="BV13" s="1"/>
      <c r="BW13" s="1"/>
      <c r="BX13" s="1"/>
      <c r="BY13" s="1"/>
    </row>
    <row r="14" spans="1:77" s="380" customFormat="1" ht="28.5" customHeight="1" x14ac:dyDescent="0.2">
      <c r="A14" s="802"/>
      <c r="B14" s="803"/>
      <c r="C14" s="804"/>
      <c r="D14" s="1110"/>
      <c r="E14" s="761"/>
      <c r="F14" s="724"/>
      <c r="G14" s="760"/>
      <c r="H14" s="761"/>
      <c r="I14" s="761"/>
      <c r="J14" s="761"/>
      <c r="K14" s="724"/>
      <c r="L14" s="876" t="str">
        <f>IF(G14="","",IFERROR(VLOOKUP(G14&amp;$A$60,製品リスト!$K$4:$Q$1000,6,0),"SII登録型番を正しく入力してください"))</f>
        <v/>
      </c>
      <c r="M14" s="877"/>
      <c r="N14" s="877"/>
      <c r="O14" s="877"/>
      <c r="P14" s="877"/>
      <c r="Q14" s="877"/>
      <c r="R14" s="878"/>
      <c r="S14" s="876" t="str">
        <f>IF(G14="","",IFERROR(VLOOKUP(G14&amp;$A$60,製品リスト!$K$4:$Q$1000,7,0),"SII登録型番を正しく入力してください"))</f>
        <v/>
      </c>
      <c r="T14" s="877"/>
      <c r="U14" s="877"/>
      <c r="V14" s="877"/>
      <c r="W14" s="877"/>
      <c r="X14" s="877"/>
      <c r="Y14" s="877"/>
      <c r="Z14" s="877"/>
      <c r="AA14" s="877"/>
      <c r="AB14" s="878"/>
      <c r="AC14" s="729"/>
      <c r="AD14" s="730"/>
      <c r="AE14" s="730"/>
      <c r="AF14" s="173" t="s">
        <v>11</v>
      </c>
      <c r="AG14" s="730"/>
      <c r="AH14" s="730"/>
      <c r="AI14" s="731"/>
      <c r="AJ14" s="732" t="str">
        <f t="shared" si="0"/>
        <v/>
      </c>
      <c r="AK14" s="733"/>
      <c r="AL14" s="734"/>
      <c r="AM14" s="735"/>
      <c r="AN14" s="736"/>
      <c r="AO14" s="737"/>
      <c r="AP14" s="732" t="str">
        <f t="shared" si="1"/>
        <v/>
      </c>
      <c r="AQ14" s="733"/>
      <c r="AR14" s="733"/>
      <c r="AS14" s="734"/>
      <c r="AT14" s="738"/>
      <c r="AU14" s="739"/>
      <c r="AV14" s="739"/>
      <c r="AW14" s="740"/>
      <c r="AX14" s="844" t="str">
        <f t="shared" si="2"/>
        <v/>
      </c>
      <c r="AY14" s="845"/>
      <c r="AZ14" s="845"/>
      <c r="BA14" s="845"/>
      <c r="BB14" s="845"/>
      <c r="BC14" s="846"/>
      <c r="BD14" s="221"/>
      <c r="BE14" s="221"/>
      <c r="BF14" s="204">
        <v>4</v>
      </c>
      <c r="BG14" s="199"/>
      <c r="BH14" s="1"/>
      <c r="BI14" s="1"/>
      <c r="BJ14" s="1"/>
      <c r="BK14" s="1"/>
      <c r="BL14" s="1"/>
      <c r="BM14" s="1"/>
      <c r="BN14" s="1"/>
      <c r="BO14" s="1"/>
      <c r="BP14" s="1"/>
      <c r="BQ14" s="1"/>
      <c r="BR14" s="1"/>
      <c r="BS14" s="1"/>
      <c r="BT14" s="1"/>
      <c r="BU14" s="1"/>
      <c r="BV14" s="1"/>
      <c r="BW14" s="1"/>
      <c r="BX14" s="1"/>
      <c r="BY14" s="1"/>
    </row>
    <row r="15" spans="1:77" s="380" customFormat="1" ht="28.5" customHeight="1" x14ac:dyDescent="0.2">
      <c r="A15" s="802"/>
      <c r="B15" s="803"/>
      <c r="C15" s="804"/>
      <c r="D15" s="1110"/>
      <c r="E15" s="761"/>
      <c r="F15" s="724"/>
      <c r="G15" s="760"/>
      <c r="H15" s="761"/>
      <c r="I15" s="761"/>
      <c r="J15" s="761"/>
      <c r="K15" s="724"/>
      <c r="L15" s="876" t="str">
        <f>IF(G15="","",IFERROR(VLOOKUP(G15&amp;$A$60,製品リスト!$K$4:$Q$1000,6,0),"SII登録型番を正しく入力してください"))</f>
        <v/>
      </c>
      <c r="M15" s="877"/>
      <c r="N15" s="877"/>
      <c r="O15" s="877"/>
      <c r="P15" s="877"/>
      <c r="Q15" s="877"/>
      <c r="R15" s="878"/>
      <c r="S15" s="876" t="str">
        <f>IF(G15="","",IFERROR(VLOOKUP(G15&amp;$A$60,製品リスト!$K$4:$Q$1000,7,0),"SII登録型番を正しく入力してください"))</f>
        <v/>
      </c>
      <c r="T15" s="877"/>
      <c r="U15" s="877"/>
      <c r="V15" s="877"/>
      <c r="W15" s="877"/>
      <c r="X15" s="877"/>
      <c r="Y15" s="877"/>
      <c r="Z15" s="877"/>
      <c r="AA15" s="877"/>
      <c r="AB15" s="878"/>
      <c r="AC15" s="729"/>
      <c r="AD15" s="730"/>
      <c r="AE15" s="730"/>
      <c r="AF15" s="173" t="s">
        <v>11</v>
      </c>
      <c r="AG15" s="730"/>
      <c r="AH15" s="730"/>
      <c r="AI15" s="731"/>
      <c r="AJ15" s="732" t="str">
        <f t="shared" si="0"/>
        <v/>
      </c>
      <c r="AK15" s="733"/>
      <c r="AL15" s="734"/>
      <c r="AM15" s="735"/>
      <c r="AN15" s="736"/>
      <c r="AO15" s="737"/>
      <c r="AP15" s="732" t="str">
        <f t="shared" si="1"/>
        <v/>
      </c>
      <c r="AQ15" s="733"/>
      <c r="AR15" s="733"/>
      <c r="AS15" s="734"/>
      <c r="AT15" s="738"/>
      <c r="AU15" s="739"/>
      <c r="AV15" s="739"/>
      <c r="AW15" s="740"/>
      <c r="AX15" s="844" t="str">
        <f t="shared" si="2"/>
        <v/>
      </c>
      <c r="AY15" s="845"/>
      <c r="AZ15" s="845"/>
      <c r="BA15" s="845"/>
      <c r="BB15" s="845"/>
      <c r="BC15" s="846"/>
      <c r="BD15" s="221"/>
      <c r="BE15" s="221"/>
      <c r="BF15" s="204">
        <v>5</v>
      </c>
      <c r="BG15" s="199"/>
      <c r="BH15" s="1"/>
      <c r="BI15" s="1"/>
      <c r="BJ15" s="1"/>
      <c r="BK15" s="1"/>
      <c r="BL15" s="1"/>
      <c r="BM15" s="1"/>
      <c r="BN15" s="1"/>
      <c r="BO15" s="1"/>
      <c r="BP15" s="1"/>
      <c r="BQ15" s="1"/>
      <c r="BR15" s="1"/>
      <c r="BS15" s="1"/>
      <c r="BT15" s="1"/>
      <c r="BU15" s="1"/>
      <c r="BV15" s="1"/>
      <c r="BW15" s="1"/>
      <c r="BX15" s="1"/>
      <c r="BY15" s="1"/>
    </row>
    <row r="16" spans="1:77" s="380" customFormat="1" ht="28.5" customHeight="1" x14ac:dyDescent="0.2">
      <c r="A16" s="802"/>
      <c r="B16" s="803"/>
      <c r="C16" s="804"/>
      <c r="D16" s="1110"/>
      <c r="E16" s="761"/>
      <c r="F16" s="724"/>
      <c r="G16" s="760"/>
      <c r="H16" s="761"/>
      <c r="I16" s="761"/>
      <c r="J16" s="761"/>
      <c r="K16" s="724"/>
      <c r="L16" s="876" t="str">
        <f>IF(G16="","",IFERROR(VLOOKUP(G16&amp;$A$60,製品リスト!$K$4:$Q$1000,6,0),"SII登録型番を正しく入力してください"))</f>
        <v/>
      </c>
      <c r="M16" s="877"/>
      <c r="N16" s="877"/>
      <c r="O16" s="877"/>
      <c r="P16" s="877"/>
      <c r="Q16" s="877"/>
      <c r="R16" s="878"/>
      <c r="S16" s="876" t="str">
        <f>IF(G16="","",IFERROR(VLOOKUP(G16&amp;$A$60,製品リスト!$K$4:$Q$1000,7,0),"SII登録型番を正しく入力してください"))</f>
        <v/>
      </c>
      <c r="T16" s="877"/>
      <c r="U16" s="877"/>
      <c r="V16" s="877"/>
      <c r="W16" s="877"/>
      <c r="X16" s="877"/>
      <c r="Y16" s="877"/>
      <c r="Z16" s="877"/>
      <c r="AA16" s="877"/>
      <c r="AB16" s="878"/>
      <c r="AC16" s="729"/>
      <c r="AD16" s="730"/>
      <c r="AE16" s="730"/>
      <c r="AF16" s="173" t="s">
        <v>11</v>
      </c>
      <c r="AG16" s="730"/>
      <c r="AH16" s="730"/>
      <c r="AI16" s="731"/>
      <c r="AJ16" s="732" t="str">
        <f t="shared" si="0"/>
        <v/>
      </c>
      <c r="AK16" s="733"/>
      <c r="AL16" s="734"/>
      <c r="AM16" s="735"/>
      <c r="AN16" s="736"/>
      <c r="AO16" s="737"/>
      <c r="AP16" s="732" t="str">
        <f t="shared" si="1"/>
        <v/>
      </c>
      <c r="AQ16" s="733"/>
      <c r="AR16" s="733"/>
      <c r="AS16" s="734"/>
      <c r="AT16" s="738"/>
      <c r="AU16" s="739"/>
      <c r="AV16" s="739"/>
      <c r="AW16" s="740"/>
      <c r="AX16" s="844" t="str">
        <f t="shared" si="2"/>
        <v/>
      </c>
      <c r="AY16" s="845"/>
      <c r="AZ16" s="845"/>
      <c r="BA16" s="845"/>
      <c r="BB16" s="845"/>
      <c r="BC16" s="846"/>
      <c r="BD16" s="221"/>
      <c r="BE16" s="221"/>
      <c r="BF16" s="204">
        <v>6</v>
      </c>
      <c r="BG16" s="199"/>
      <c r="BH16" s="1"/>
      <c r="BI16" s="1"/>
      <c r="BJ16" s="1"/>
      <c r="BK16" s="1"/>
      <c r="BL16" s="1"/>
      <c r="BM16" s="1"/>
      <c r="BN16" s="1"/>
      <c r="BO16" s="1"/>
      <c r="BP16" s="1"/>
      <c r="BQ16" s="1"/>
      <c r="BR16" s="1"/>
      <c r="BS16" s="1"/>
      <c r="BT16" s="1"/>
      <c r="BU16" s="1"/>
      <c r="BV16" s="1"/>
      <c r="BW16" s="1"/>
      <c r="BX16" s="1"/>
      <c r="BY16" s="1"/>
    </row>
    <row r="17" spans="1:77" s="380" customFormat="1" ht="28.5" customHeight="1" x14ac:dyDescent="0.2">
      <c r="A17" s="802"/>
      <c r="B17" s="803"/>
      <c r="C17" s="804"/>
      <c r="D17" s="1110"/>
      <c r="E17" s="761"/>
      <c r="F17" s="724"/>
      <c r="G17" s="760"/>
      <c r="H17" s="761"/>
      <c r="I17" s="761"/>
      <c r="J17" s="761"/>
      <c r="K17" s="724"/>
      <c r="L17" s="876" t="str">
        <f>IF(G17="","",IFERROR(VLOOKUP(G17&amp;$A$60,製品リスト!$K$4:$Q$1000,6,0),"SII登録型番を正しく入力してください"))</f>
        <v/>
      </c>
      <c r="M17" s="877"/>
      <c r="N17" s="877"/>
      <c r="O17" s="877"/>
      <c r="P17" s="877"/>
      <c r="Q17" s="877"/>
      <c r="R17" s="878"/>
      <c r="S17" s="876" t="str">
        <f>IF(G17="","",IFERROR(VLOOKUP(G17&amp;$A$60,製品リスト!$K$4:$Q$1000,7,0),"SII登録型番を正しく入力してください"))</f>
        <v/>
      </c>
      <c r="T17" s="877"/>
      <c r="U17" s="877"/>
      <c r="V17" s="877"/>
      <c r="W17" s="877"/>
      <c r="X17" s="877"/>
      <c r="Y17" s="877"/>
      <c r="Z17" s="877"/>
      <c r="AA17" s="877"/>
      <c r="AB17" s="878"/>
      <c r="AC17" s="729"/>
      <c r="AD17" s="730"/>
      <c r="AE17" s="730"/>
      <c r="AF17" s="173" t="s">
        <v>11</v>
      </c>
      <c r="AG17" s="730"/>
      <c r="AH17" s="730"/>
      <c r="AI17" s="731"/>
      <c r="AJ17" s="732" t="str">
        <f t="shared" si="0"/>
        <v/>
      </c>
      <c r="AK17" s="733"/>
      <c r="AL17" s="734"/>
      <c r="AM17" s="735"/>
      <c r="AN17" s="736"/>
      <c r="AO17" s="737"/>
      <c r="AP17" s="732" t="str">
        <f t="shared" si="1"/>
        <v/>
      </c>
      <c r="AQ17" s="733"/>
      <c r="AR17" s="733"/>
      <c r="AS17" s="734"/>
      <c r="AT17" s="738"/>
      <c r="AU17" s="739"/>
      <c r="AV17" s="739"/>
      <c r="AW17" s="740"/>
      <c r="AX17" s="844" t="str">
        <f t="shared" si="2"/>
        <v/>
      </c>
      <c r="AY17" s="845"/>
      <c r="AZ17" s="845"/>
      <c r="BA17" s="845"/>
      <c r="BB17" s="845"/>
      <c r="BC17" s="846"/>
      <c r="BD17" s="221"/>
      <c r="BE17" s="221"/>
      <c r="BF17" s="204">
        <v>7</v>
      </c>
      <c r="BG17" s="199"/>
      <c r="BH17" s="1"/>
      <c r="BI17" s="1"/>
      <c r="BJ17" s="1"/>
      <c r="BK17" s="1"/>
      <c r="BL17" s="1"/>
      <c r="BM17" s="1"/>
      <c r="BN17" s="1"/>
      <c r="BO17" s="1"/>
      <c r="BP17" s="1"/>
      <c r="BQ17" s="1"/>
      <c r="BR17" s="1"/>
      <c r="BS17" s="1"/>
      <c r="BT17" s="1"/>
      <c r="BU17" s="1"/>
      <c r="BV17" s="1"/>
      <c r="BW17" s="1"/>
      <c r="BX17" s="1"/>
      <c r="BY17" s="1"/>
    </row>
    <row r="18" spans="1:77" s="380" customFormat="1" ht="28.5" customHeight="1" x14ac:dyDescent="0.2">
      <c r="A18" s="802"/>
      <c r="B18" s="803"/>
      <c r="C18" s="804"/>
      <c r="D18" s="1110"/>
      <c r="E18" s="761"/>
      <c r="F18" s="724"/>
      <c r="G18" s="760"/>
      <c r="H18" s="761"/>
      <c r="I18" s="761"/>
      <c r="J18" s="761"/>
      <c r="K18" s="724"/>
      <c r="L18" s="876" t="str">
        <f>IF(G18="","",IFERROR(VLOOKUP(G18&amp;$A$60,製品リスト!$K$4:$Q$1000,6,0),"SII登録型番を正しく入力してください"))</f>
        <v/>
      </c>
      <c r="M18" s="877"/>
      <c r="N18" s="877"/>
      <c r="O18" s="877"/>
      <c r="P18" s="877"/>
      <c r="Q18" s="877"/>
      <c r="R18" s="878"/>
      <c r="S18" s="876" t="str">
        <f>IF(G18="","",IFERROR(VLOOKUP(G18&amp;$A$60,製品リスト!$K$4:$Q$1000,7,0),"SII登録型番を正しく入力してください"))</f>
        <v/>
      </c>
      <c r="T18" s="877"/>
      <c r="U18" s="877"/>
      <c r="V18" s="877"/>
      <c r="W18" s="877"/>
      <c r="X18" s="877"/>
      <c r="Y18" s="877"/>
      <c r="Z18" s="877"/>
      <c r="AA18" s="877"/>
      <c r="AB18" s="878"/>
      <c r="AC18" s="729"/>
      <c r="AD18" s="730"/>
      <c r="AE18" s="730"/>
      <c r="AF18" s="173" t="s">
        <v>11</v>
      </c>
      <c r="AG18" s="730"/>
      <c r="AH18" s="730"/>
      <c r="AI18" s="731"/>
      <c r="AJ18" s="732" t="str">
        <f t="shared" si="0"/>
        <v/>
      </c>
      <c r="AK18" s="733"/>
      <c r="AL18" s="734"/>
      <c r="AM18" s="735"/>
      <c r="AN18" s="736"/>
      <c r="AO18" s="737"/>
      <c r="AP18" s="732" t="str">
        <f t="shared" si="1"/>
        <v/>
      </c>
      <c r="AQ18" s="733"/>
      <c r="AR18" s="733"/>
      <c r="AS18" s="734"/>
      <c r="AT18" s="738"/>
      <c r="AU18" s="739"/>
      <c r="AV18" s="739"/>
      <c r="AW18" s="740"/>
      <c r="AX18" s="844" t="str">
        <f t="shared" si="2"/>
        <v/>
      </c>
      <c r="AY18" s="845"/>
      <c r="AZ18" s="845"/>
      <c r="BA18" s="845"/>
      <c r="BB18" s="845"/>
      <c r="BC18" s="846"/>
      <c r="BD18" s="221"/>
      <c r="BE18" s="221"/>
      <c r="BF18" s="204">
        <v>8</v>
      </c>
      <c r="BG18" s="199"/>
      <c r="BH18" s="1"/>
      <c r="BI18" s="1"/>
      <c r="BJ18" s="1"/>
      <c r="BK18" s="1"/>
      <c r="BL18" s="1"/>
      <c r="BM18" s="1"/>
      <c r="BN18" s="1"/>
      <c r="BO18" s="1"/>
      <c r="BP18" s="1"/>
      <c r="BQ18" s="1"/>
      <c r="BR18" s="1"/>
      <c r="BS18" s="1"/>
      <c r="BT18" s="1"/>
      <c r="BU18" s="1"/>
      <c r="BV18" s="1"/>
      <c r="BW18" s="1"/>
      <c r="BX18" s="1"/>
      <c r="BY18" s="1"/>
    </row>
    <row r="19" spans="1:77" s="380" customFormat="1" ht="28.5" customHeight="1" x14ac:dyDescent="0.2">
      <c r="A19" s="802"/>
      <c r="B19" s="803"/>
      <c r="C19" s="804"/>
      <c r="D19" s="1110"/>
      <c r="E19" s="761"/>
      <c r="F19" s="724"/>
      <c r="G19" s="760"/>
      <c r="H19" s="761"/>
      <c r="I19" s="761"/>
      <c r="J19" s="761"/>
      <c r="K19" s="724"/>
      <c r="L19" s="876" t="str">
        <f>IF(G19="","",IFERROR(VLOOKUP(G19&amp;$A$60,製品リスト!$K$4:$Q$1000,6,0),"SII登録型番を正しく入力してください"))</f>
        <v/>
      </c>
      <c r="M19" s="877"/>
      <c r="N19" s="877"/>
      <c r="O19" s="877"/>
      <c r="P19" s="877"/>
      <c r="Q19" s="877"/>
      <c r="R19" s="878"/>
      <c r="S19" s="876" t="str">
        <f>IF(G19="","",IFERROR(VLOOKUP(G19&amp;$A$60,製品リスト!$K$4:$Q$1000,7,0),"SII登録型番を正しく入力してください"))</f>
        <v/>
      </c>
      <c r="T19" s="877"/>
      <c r="U19" s="877"/>
      <c r="V19" s="877"/>
      <c r="W19" s="877"/>
      <c r="X19" s="877"/>
      <c r="Y19" s="877"/>
      <c r="Z19" s="877"/>
      <c r="AA19" s="877"/>
      <c r="AB19" s="878"/>
      <c r="AC19" s="729"/>
      <c r="AD19" s="730"/>
      <c r="AE19" s="730"/>
      <c r="AF19" s="173" t="s">
        <v>11</v>
      </c>
      <c r="AG19" s="730"/>
      <c r="AH19" s="730"/>
      <c r="AI19" s="731"/>
      <c r="AJ19" s="732" t="str">
        <f t="shared" si="0"/>
        <v/>
      </c>
      <c r="AK19" s="733"/>
      <c r="AL19" s="734"/>
      <c r="AM19" s="735"/>
      <c r="AN19" s="736"/>
      <c r="AO19" s="737"/>
      <c r="AP19" s="732" t="str">
        <f t="shared" si="1"/>
        <v/>
      </c>
      <c r="AQ19" s="733"/>
      <c r="AR19" s="733"/>
      <c r="AS19" s="734"/>
      <c r="AT19" s="738"/>
      <c r="AU19" s="739"/>
      <c r="AV19" s="739"/>
      <c r="AW19" s="740"/>
      <c r="AX19" s="844" t="str">
        <f t="shared" si="2"/>
        <v/>
      </c>
      <c r="AY19" s="845"/>
      <c r="AZ19" s="845"/>
      <c r="BA19" s="845"/>
      <c r="BB19" s="845"/>
      <c r="BC19" s="846"/>
      <c r="BD19" s="221"/>
      <c r="BE19" s="221"/>
      <c r="BF19" s="204">
        <v>9</v>
      </c>
      <c r="BG19" s="199"/>
      <c r="BH19" s="1"/>
      <c r="BI19" s="1"/>
      <c r="BJ19" s="1"/>
      <c r="BK19" s="1"/>
      <c r="BL19" s="1"/>
      <c r="BM19" s="1"/>
      <c r="BN19" s="1"/>
      <c r="BO19" s="1"/>
      <c r="BP19" s="1"/>
      <c r="BQ19" s="1"/>
      <c r="BR19" s="1"/>
      <c r="BS19" s="1"/>
      <c r="BT19" s="1"/>
      <c r="BU19" s="1"/>
      <c r="BV19" s="1"/>
      <c r="BW19" s="1"/>
      <c r="BX19" s="1"/>
      <c r="BY19" s="1"/>
    </row>
    <row r="20" spans="1:77" s="380" customFormat="1" ht="28.5" customHeight="1" x14ac:dyDescent="0.2">
      <c r="A20" s="802"/>
      <c r="B20" s="803"/>
      <c r="C20" s="804"/>
      <c r="D20" s="1110"/>
      <c r="E20" s="761"/>
      <c r="F20" s="724"/>
      <c r="G20" s="760"/>
      <c r="H20" s="761"/>
      <c r="I20" s="761"/>
      <c r="J20" s="761"/>
      <c r="K20" s="724"/>
      <c r="L20" s="876" t="str">
        <f>IF(G20="","",IFERROR(VLOOKUP(G20&amp;$A$60,製品リスト!$K$4:$Q$1000,6,0),"SII登録型番を正しく入力してください"))</f>
        <v/>
      </c>
      <c r="M20" s="877"/>
      <c r="N20" s="877"/>
      <c r="O20" s="877"/>
      <c r="P20" s="877"/>
      <c r="Q20" s="877"/>
      <c r="R20" s="878"/>
      <c r="S20" s="876" t="str">
        <f>IF(G20="","",IFERROR(VLOOKUP(G20&amp;$A$60,製品リスト!$K$4:$Q$1000,7,0),"SII登録型番を正しく入力してください"))</f>
        <v/>
      </c>
      <c r="T20" s="877"/>
      <c r="U20" s="877"/>
      <c r="V20" s="877"/>
      <c r="W20" s="877"/>
      <c r="X20" s="877"/>
      <c r="Y20" s="877"/>
      <c r="Z20" s="877"/>
      <c r="AA20" s="877"/>
      <c r="AB20" s="878"/>
      <c r="AC20" s="729"/>
      <c r="AD20" s="730"/>
      <c r="AE20" s="730"/>
      <c r="AF20" s="173" t="s">
        <v>11</v>
      </c>
      <c r="AG20" s="730"/>
      <c r="AH20" s="730"/>
      <c r="AI20" s="731"/>
      <c r="AJ20" s="732" t="str">
        <f t="shared" si="0"/>
        <v/>
      </c>
      <c r="AK20" s="733"/>
      <c r="AL20" s="734"/>
      <c r="AM20" s="735"/>
      <c r="AN20" s="736"/>
      <c r="AO20" s="737"/>
      <c r="AP20" s="732" t="str">
        <f t="shared" si="1"/>
        <v/>
      </c>
      <c r="AQ20" s="733"/>
      <c r="AR20" s="733"/>
      <c r="AS20" s="734"/>
      <c r="AT20" s="738"/>
      <c r="AU20" s="739"/>
      <c r="AV20" s="739"/>
      <c r="AW20" s="740"/>
      <c r="AX20" s="844" t="str">
        <f t="shared" si="2"/>
        <v/>
      </c>
      <c r="AY20" s="845"/>
      <c r="AZ20" s="845"/>
      <c r="BA20" s="845"/>
      <c r="BB20" s="845"/>
      <c r="BC20" s="846"/>
      <c r="BD20" s="221"/>
      <c r="BE20" s="221"/>
      <c r="BF20" s="204">
        <v>10</v>
      </c>
      <c r="BG20" s="199"/>
      <c r="BH20" s="1"/>
      <c r="BI20" s="1"/>
      <c r="BJ20" s="1"/>
      <c r="BK20" s="1"/>
      <c r="BL20" s="1"/>
      <c r="BM20" s="1"/>
      <c r="BN20" s="1"/>
      <c r="BO20" s="1"/>
      <c r="BP20" s="1"/>
      <c r="BQ20" s="1"/>
      <c r="BR20" s="1"/>
      <c r="BS20" s="1"/>
      <c r="BT20" s="1"/>
      <c r="BU20" s="1"/>
      <c r="BV20" s="1"/>
      <c r="BW20" s="1"/>
      <c r="BX20" s="1"/>
      <c r="BY20" s="1"/>
    </row>
    <row r="21" spans="1:77" s="380" customFormat="1" ht="28.5" customHeight="1" x14ac:dyDescent="0.2">
      <c r="A21" s="802"/>
      <c r="B21" s="803"/>
      <c r="C21" s="804"/>
      <c r="D21" s="1110"/>
      <c r="E21" s="761"/>
      <c r="F21" s="724"/>
      <c r="G21" s="760"/>
      <c r="H21" s="761"/>
      <c r="I21" s="761"/>
      <c r="J21" s="761"/>
      <c r="K21" s="724"/>
      <c r="L21" s="876" t="str">
        <f>IF(G21="","",IFERROR(VLOOKUP(G21&amp;$A$60,製品リスト!$K$4:$Q$1000,6,0),"SII登録型番を正しく入力してください"))</f>
        <v/>
      </c>
      <c r="M21" s="877"/>
      <c r="N21" s="877"/>
      <c r="O21" s="877"/>
      <c r="P21" s="877"/>
      <c r="Q21" s="877"/>
      <c r="R21" s="878"/>
      <c r="S21" s="876" t="str">
        <f>IF(G21="","",IFERROR(VLOOKUP(G21&amp;$A$60,製品リスト!$K$4:$Q$1000,7,0),"SII登録型番を正しく入力してください"))</f>
        <v/>
      </c>
      <c r="T21" s="877"/>
      <c r="U21" s="877"/>
      <c r="V21" s="877"/>
      <c r="W21" s="877"/>
      <c r="X21" s="877"/>
      <c r="Y21" s="877"/>
      <c r="Z21" s="877"/>
      <c r="AA21" s="877"/>
      <c r="AB21" s="878"/>
      <c r="AC21" s="729"/>
      <c r="AD21" s="730"/>
      <c r="AE21" s="730"/>
      <c r="AF21" s="173" t="s">
        <v>11</v>
      </c>
      <c r="AG21" s="730"/>
      <c r="AH21" s="730"/>
      <c r="AI21" s="731"/>
      <c r="AJ21" s="732" t="str">
        <f t="shared" si="0"/>
        <v/>
      </c>
      <c r="AK21" s="733"/>
      <c r="AL21" s="734"/>
      <c r="AM21" s="735"/>
      <c r="AN21" s="736"/>
      <c r="AO21" s="737"/>
      <c r="AP21" s="732" t="str">
        <f t="shared" si="1"/>
        <v/>
      </c>
      <c r="AQ21" s="733"/>
      <c r="AR21" s="733"/>
      <c r="AS21" s="734"/>
      <c r="AT21" s="738"/>
      <c r="AU21" s="739"/>
      <c r="AV21" s="739"/>
      <c r="AW21" s="740"/>
      <c r="AX21" s="844" t="str">
        <f t="shared" si="2"/>
        <v/>
      </c>
      <c r="AY21" s="845"/>
      <c r="AZ21" s="845"/>
      <c r="BA21" s="845"/>
      <c r="BB21" s="845"/>
      <c r="BC21" s="846"/>
      <c r="BD21" s="221"/>
      <c r="BE21" s="221"/>
      <c r="BF21" s="204">
        <v>11</v>
      </c>
      <c r="BG21" s="199"/>
      <c r="BH21" s="1"/>
      <c r="BI21" s="1"/>
      <c r="BJ21" s="1"/>
      <c r="BK21" s="1"/>
      <c r="BL21" s="1"/>
      <c r="BM21" s="1"/>
      <c r="BN21" s="1"/>
      <c r="BO21" s="1"/>
      <c r="BP21" s="1"/>
      <c r="BQ21" s="1"/>
      <c r="BR21" s="1"/>
      <c r="BS21" s="1"/>
      <c r="BT21" s="1"/>
      <c r="BU21" s="1"/>
      <c r="BV21" s="1"/>
      <c r="BW21" s="1"/>
      <c r="BX21" s="1"/>
      <c r="BY21" s="1"/>
    </row>
    <row r="22" spans="1:77" s="380" customFormat="1" ht="28.5" customHeight="1" x14ac:dyDescent="0.2">
      <c r="A22" s="802"/>
      <c r="B22" s="803"/>
      <c r="C22" s="804"/>
      <c r="D22" s="1110"/>
      <c r="E22" s="761"/>
      <c r="F22" s="724"/>
      <c r="G22" s="760"/>
      <c r="H22" s="761"/>
      <c r="I22" s="761"/>
      <c r="J22" s="761"/>
      <c r="K22" s="724"/>
      <c r="L22" s="876" t="str">
        <f>IF(G22="","",IFERROR(VLOOKUP(G22&amp;$A$60,製品リスト!$K$4:$Q$1000,6,0),"SII登録型番を正しく入力してください"))</f>
        <v/>
      </c>
      <c r="M22" s="877"/>
      <c r="N22" s="877"/>
      <c r="O22" s="877"/>
      <c r="P22" s="877"/>
      <c r="Q22" s="877"/>
      <c r="R22" s="878"/>
      <c r="S22" s="876" t="str">
        <f>IF(G22="","",IFERROR(VLOOKUP(G22&amp;$A$60,製品リスト!$K$4:$Q$1000,7,0),"SII登録型番を正しく入力してください"))</f>
        <v/>
      </c>
      <c r="T22" s="877"/>
      <c r="U22" s="877"/>
      <c r="V22" s="877"/>
      <c r="W22" s="877"/>
      <c r="X22" s="877"/>
      <c r="Y22" s="877"/>
      <c r="Z22" s="877"/>
      <c r="AA22" s="877"/>
      <c r="AB22" s="878"/>
      <c r="AC22" s="729"/>
      <c r="AD22" s="730"/>
      <c r="AE22" s="730"/>
      <c r="AF22" s="173" t="s">
        <v>11</v>
      </c>
      <c r="AG22" s="730"/>
      <c r="AH22" s="730"/>
      <c r="AI22" s="731"/>
      <c r="AJ22" s="732" t="str">
        <f t="shared" si="0"/>
        <v/>
      </c>
      <c r="AK22" s="733"/>
      <c r="AL22" s="734"/>
      <c r="AM22" s="735"/>
      <c r="AN22" s="736"/>
      <c r="AO22" s="737"/>
      <c r="AP22" s="732" t="str">
        <f t="shared" si="1"/>
        <v/>
      </c>
      <c r="AQ22" s="733"/>
      <c r="AR22" s="733"/>
      <c r="AS22" s="734"/>
      <c r="AT22" s="738"/>
      <c r="AU22" s="739"/>
      <c r="AV22" s="739"/>
      <c r="AW22" s="740"/>
      <c r="AX22" s="844" t="str">
        <f t="shared" si="2"/>
        <v/>
      </c>
      <c r="AY22" s="845"/>
      <c r="AZ22" s="845"/>
      <c r="BA22" s="845"/>
      <c r="BB22" s="845"/>
      <c r="BC22" s="846"/>
      <c r="BD22" s="221"/>
      <c r="BE22" s="221"/>
      <c r="BF22" s="204">
        <v>12</v>
      </c>
      <c r="BG22" s="199"/>
      <c r="BH22" s="1"/>
      <c r="BI22" s="1"/>
      <c r="BJ22" s="1"/>
      <c r="BK22" s="1"/>
      <c r="BL22" s="1"/>
      <c r="BM22" s="1"/>
      <c r="BN22" s="1"/>
      <c r="BO22" s="1"/>
      <c r="BP22" s="1"/>
      <c r="BQ22" s="1"/>
      <c r="BR22" s="1"/>
      <c r="BS22" s="1"/>
      <c r="BT22" s="1"/>
      <c r="BU22" s="1"/>
      <c r="BV22" s="1"/>
      <c r="BW22" s="1"/>
      <c r="BX22" s="1"/>
      <c r="BY22" s="1"/>
    </row>
    <row r="23" spans="1:77" s="380" customFormat="1" ht="28.5" customHeight="1" x14ac:dyDescent="0.2">
      <c r="A23" s="802"/>
      <c r="B23" s="803"/>
      <c r="C23" s="804"/>
      <c r="D23" s="1110"/>
      <c r="E23" s="761"/>
      <c r="F23" s="724"/>
      <c r="G23" s="760"/>
      <c r="H23" s="761"/>
      <c r="I23" s="761"/>
      <c r="J23" s="761"/>
      <c r="K23" s="724"/>
      <c r="L23" s="876" t="str">
        <f>IF(G23="","",IFERROR(VLOOKUP(G23&amp;$A$60,製品リスト!$K$4:$Q$1000,6,0),"SII登録型番を正しく入力してください"))</f>
        <v/>
      </c>
      <c r="M23" s="877"/>
      <c r="N23" s="877"/>
      <c r="O23" s="877"/>
      <c r="P23" s="877"/>
      <c r="Q23" s="877"/>
      <c r="R23" s="878"/>
      <c r="S23" s="876" t="str">
        <f>IF(G23="","",IFERROR(VLOOKUP(G23&amp;$A$60,製品リスト!$K$4:$Q$1000,7,0),"SII登録型番を正しく入力してください"))</f>
        <v/>
      </c>
      <c r="T23" s="877"/>
      <c r="U23" s="877"/>
      <c r="V23" s="877"/>
      <c r="W23" s="877"/>
      <c r="X23" s="877"/>
      <c r="Y23" s="877"/>
      <c r="Z23" s="877"/>
      <c r="AA23" s="877"/>
      <c r="AB23" s="878"/>
      <c r="AC23" s="729"/>
      <c r="AD23" s="730"/>
      <c r="AE23" s="730"/>
      <c r="AF23" s="173" t="s">
        <v>11</v>
      </c>
      <c r="AG23" s="730"/>
      <c r="AH23" s="730"/>
      <c r="AI23" s="731"/>
      <c r="AJ23" s="732" t="str">
        <f t="shared" si="0"/>
        <v/>
      </c>
      <c r="AK23" s="733"/>
      <c r="AL23" s="734"/>
      <c r="AM23" s="735"/>
      <c r="AN23" s="736"/>
      <c r="AO23" s="737"/>
      <c r="AP23" s="732" t="str">
        <f t="shared" si="1"/>
        <v/>
      </c>
      <c r="AQ23" s="733"/>
      <c r="AR23" s="733"/>
      <c r="AS23" s="734"/>
      <c r="AT23" s="738"/>
      <c r="AU23" s="739"/>
      <c r="AV23" s="739"/>
      <c r="AW23" s="740"/>
      <c r="AX23" s="844" t="str">
        <f t="shared" si="2"/>
        <v/>
      </c>
      <c r="AY23" s="845"/>
      <c r="AZ23" s="845"/>
      <c r="BA23" s="845"/>
      <c r="BB23" s="845"/>
      <c r="BC23" s="846"/>
      <c r="BD23" s="221"/>
      <c r="BE23" s="221"/>
      <c r="BF23" s="204">
        <v>13</v>
      </c>
      <c r="BG23" s="199"/>
      <c r="BH23" s="1"/>
      <c r="BI23" s="1"/>
      <c r="BJ23" s="1"/>
      <c r="BK23" s="1"/>
      <c r="BL23" s="1"/>
      <c r="BM23" s="1"/>
      <c r="BN23" s="1"/>
      <c r="BO23" s="1"/>
      <c r="BP23" s="1"/>
      <c r="BQ23" s="1"/>
      <c r="BR23" s="1"/>
      <c r="BS23" s="1"/>
      <c r="BT23" s="1"/>
      <c r="BU23" s="1"/>
      <c r="BV23" s="1"/>
      <c r="BW23" s="1"/>
      <c r="BX23" s="1"/>
      <c r="BY23" s="1"/>
    </row>
    <row r="24" spans="1:77" s="380" customFormat="1" ht="28.5" customHeight="1" x14ac:dyDescent="0.2">
      <c r="A24" s="802"/>
      <c r="B24" s="803"/>
      <c r="C24" s="804"/>
      <c r="D24" s="1110"/>
      <c r="E24" s="761"/>
      <c r="F24" s="724"/>
      <c r="G24" s="760"/>
      <c r="H24" s="761"/>
      <c r="I24" s="761"/>
      <c r="J24" s="761"/>
      <c r="K24" s="724"/>
      <c r="L24" s="876" t="str">
        <f>IF(G24="","",IFERROR(VLOOKUP(G24&amp;$A$60,製品リスト!$K$4:$Q$1000,6,0),"SII登録型番を正しく入力してください"))</f>
        <v/>
      </c>
      <c r="M24" s="877"/>
      <c r="N24" s="877"/>
      <c r="O24" s="877"/>
      <c r="P24" s="877"/>
      <c r="Q24" s="877"/>
      <c r="R24" s="878"/>
      <c r="S24" s="876" t="str">
        <f>IF(G24="","",IFERROR(VLOOKUP(G24&amp;$A$60,製品リスト!$K$4:$Q$1000,7,0),"SII登録型番を正しく入力してください"))</f>
        <v/>
      </c>
      <c r="T24" s="877"/>
      <c r="U24" s="877"/>
      <c r="V24" s="877"/>
      <c r="W24" s="877"/>
      <c r="X24" s="877"/>
      <c r="Y24" s="877"/>
      <c r="Z24" s="877"/>
      <c r="AA24" s="877"/>
      <c r="AB24" s="878"/>
      <c r="AC24" s="729"/>
      <c r="AD24" s="730"/>
      <c r="AE24" s="730"/>
      <c r="AF24" s="173" t="s">
        <v>11</v>
      </c>
      <c r="AG24" s="730"/>
      <c r="AH24" s="730"/>
      <c r="AI24" s="731"/>
      <c r="AJ24" s="732" t="str">
        <f t="shared" si="0"/>
        <v/>
      </c>
      <c r="AK24" s="733"/>
      <c r="AL24" s="734"/>
      <c r="AM24" s="735"/>
      <c r="AN24" s="736"/>
      <c r="AO24" s="737"/>
      <c r="AP24" s="732" t="str">
        <f t="shared" si="1"/>
        <v/>
      </c>
      <c r="AQ24" s="733"/>
      <c r="AR24" s="733"/>
      <c r="AS24" s="734"/>
      <c r="AT24" s="738"/>
      <c r="AU24" s="739"/>
      <c r="AV24" s="739"/>
      <c r="AW24" s="740"/>
      <c r="AX24" s="844" t="str">
        <f t="shared" si="2"/>
        <v/>
      </c>
      <c r="AY24" s="845"/>
      <c r="AZ24" s="845"/>
      <c r="BA24" s="845"/>
      <c r="BB24" s="845"/>
      <c r="BC24" s="846"/>
      <c r="BD24" s="221"/>
      <c r="BE24" s="221"/>
      <c r="BF24" s="204">
        <v>14</v>
      </c>
      <c r="BG24" s="199"/>
      <c r="BH24" s="1"/>
      <c r="BI24" s="1"/>
      <c r="BJ24" s="1"/>
      <c r="BK24" s="1"/>
      <c r="BL24" s="1"/>
      <c r="BM24" s="1"/>
      <c r="BN24" s="1"/>
      <c r="BO24" s="1"/>
      <c r="BP24" s="1"/>
      <c r="BQ24" s="1"/>
      <c r="BR24" s="1"/>
      <c r="BS24" s="1"/>
      <c r="BT24" s="1"/>
      <c r="BU24" s="1"/>
      <c r="BV24" s="1"/>
      <c r="BW24" s="1"/>
      <c r="BX24" s="1"/>
      <c r="BY24" s="1"/>
    </row>
    <row r="25" spans="1:77" s="380" customFormat="1" ht="28.5" customHeight="1" x14ac:dyDescent="0.2">
      <c r="A25" s="802"/>
      <c r="B25" s="803"/>
      <c r="C25" s="804"/>
      <c r="D25" s="1110"/>
      <c r="E25" s="761"/>
      <c r="F25" s="724"/>
      <c r="G25" s="760"/>
      <c r="H25" s="761"/>
      <c r="I25" s="761"/>
      <c r="J25" s="761"/>
      <c r="K25" s="724"/>
      <c r="L25" s="876" t="str">
        <f>IF(G25="","",IFERROR(VLOOKUP(G25&amp;$A$60,製品リスト!$K$4:$Q$1000,6,0),"SII登録型番を正しく入力してください"))</f>
        <v/>
      </c>
      <c r="M25" s="877"/>
      <c r="N25" s="877"/>
      <c r="O25" s="877"/>
      <c r="P25" s="877"/>
      <c r="Q25" s="877"/>
      <c r="R25" s="878"/>
      <c r="S25" s="876" t="str">
        <f>IF(G25="","",IFERROR(VLOOKUP(G25&amp;$A$60,製品リスト!$K$4:$Q$1000,7,0),"SII登録型番を正しく入力してください"))</f>
        <v/>
      </c>
      <c r="T25" s="877"/>
      <c r="U25" s="877"/>
      <c r="V25" s="877"/>
      <c r="W25" s="877"/>
      <c r="X25" s="877"/>
      <c r="Y25" s="877"/>
      <c r="Z25" s="877"/>
      <c r="AA25" s="877"/>
      <c r="AB25" s="878"/>
      <c r="AC25" s="729"/>
      <c r="AD25" s="730"/>
      <c r="AE25" s="730"/>
      <c r="AF25" s="173" t="s">
        <v>11</v>
      </c>
      <c r="AG25" s="730"/>
      <c r="AH25" s="730"/>
      <c r="AI25" s="731"/>
      <c r="AJ25" s="732" t="str">
        <f t="shared" si="0"/>
        <v/>
      </c>
      <c r="AK25" s="733"/>
      <c r="AL25" s="734"/>
      <c r="AM25" s="735"/>
      <c r="AN25" s="736"/>
      <c r="AO25" s="737"/>
      <c r="AP25" s="732" t="str">
        <f t="shared" si="1"/>
        <v/>
      </c>
      <c r="AQ25" s="733"/>
      <c r="AR25" s="733"/>
      <c r="AS25" s="734"/>
      <c r="AT25" s="738"/>
      <c r="AU25" s="739"/>
      <c r="AV25" s="739"/>
      <c r="AW25" s="740"/>
      <c r="AX25" s="844" t="str">
        <f t="shared" si="2"/>
        <v/>
      </c>
      <c r="AY25" s="845"/>
      <c r="AZ25" s="845"/>
      <c r="BA25" s="845"/>
      <c r="BB25" s="845"/>
      <c r="BC25" s="846"/>
      <c r="BD25" s="221"/>
      <c r="BE25" s="221"/>
      <c r="BF25" s="204">
        <v>15</v>
      </c>
      <c r="BG25" s="199"/>
      <c r="BH25" s="1"/>
      <c r="BI25" s="1"/>
      <c r="BJ25" s="1"/>
      <c r="BK25" s="1"/>
      <c r="BL25" s="1"/>
      <c r="BM25" s="1"/>
      <c r="BN25" s="1"/>
      <c r="BO25" s="1"/>
      <c r="BP25" s="1"/>
      <c r="BQ25" s="1"/>
      <c r="BR25" s="1"/>
      <c r="BS25" s="1"/>
      <c r="BT25" s="1"/>
      <c r="BU25" s="1"/>
      <c r="BV25" s="1"/>
      <c r="BW25" s="1"/>
      <c r="BX25" s="1"/>
      <c r="BY25" s="1"/>
    </row>
    <row r="26" spans="1:77" s="380" customFormat="1" ht="28.5" customHeight="1" x14ac:dyDescent="0.2">
      <c r="A26" s="802"/>
      <c r="B26" s="803"/>
      <c r="C26" s="804"/>
      <c r="D26" s="1110"/>
      <c r="E26" s="761"/>
      <c r="F26" s="724"/>
      <c r="G26" s="760"/>
      <c r="H26" s="761"/>
      <c r="I26" s="761"/>
      <c r="J26" s="761"/>
      <c r="K26" s="724"/>
      <c r="L26" s="876" t="str">
        <f>IF(G26="","",IFERROR(VLOOKUP(G26&amp;$A$60,製品リスト!$K$4:$Q$1000,6,0),"SII登録型番を正しく入力してください"))</f>
        <v/>
      </c>
      <c r="M26" s="877"/>
      <c r="N26" s="877"/>
      <c r="O26" s="877"/>
      <c r="P26" s="877"/>
      <c r="Q26" s="877"/>
      <c r="R26" s="878"/>
      <c r="S26" s="876" t="str">
        <f>IF(G26="","",IFERROR(VLOOKUP(G26&amp;$A$60,製品リスト!$K$4:$Q$1000,7,0),"SII登録型番を正しく入力してください"))</f>
        <v/>
      </c>
      <c r="T26" s="877"/>
      <c r="U26" s="877"/>
      <c r="V26" s="877"/>
      <c r="W26" s="877"/>
      <c r="X26" s="877"/>
      <c r="Y26" s="877"/>
      <c r="Z26" s="877"/>
      <c r="AA26" s="877"/>
      <c r="AB26" s="878"/>
      <c r="AC26" s="729"/>
      <c r="AD26" s="730"/>
      <c r="AE26" s="730"/>
      <c r="AF26" s="173" t="s">
        <v>11</v>
      </c>
      <c r="AG26" s="730"/>
      <c r="AH26" s="730"/>
      <c r="AI26" s="731"/>
      <c r="AJ26" s="732" t="str">
        <f t="shared" si="0"/>
        <v/>
      </c>
      <c r="AK26" s="733"/>
      <c r="AL26" s="734"/>
      <c r="AM26" s="735"/>
      <c r="AN26" s="736"/>
      <c r="AO26" s="737"/>
      <c r="AP26" s="732" t="str">
        <f t="shared" si="1"/>
        <v/>
      </c>
      <c r="AQ26" s="733"/>
      <c r="AR26" s="733"/>
      <c r="AS26" s="734"/>
      <c r="AT26" s="738"/>
      <c r="AU26" s="739"/>
      <c r="AV26" s="739"/>
      <c r="AW26" s="740"/>
      <c r="AX26" s="844" t="str">
        <f t="shared" si="2"/>
        <v/>
      </c>
      <c r="AY26" s="845"/>
      <c r="AZ26" s="845"/>
      <c r="BA26" s="845"/>
      <c r="BB26" s="845"/>
      <c r="BC26" s="846"/>
      <c r="BD26" s="221"/>
      <c r="BE26" s="221"/>
      <c r="BF26" s="204">
        <v>16</v>
      </c>
      <c r="BG26" s="199"/>
      <c r="BH26" s="1"/>
      <c r="BI26" s="1"/>
      <c r="BJ26" s="1"/>
      <c r="BK26" s="1"/>
      <c r="BL26" s="1"/>
      <c r="BM26" s="1"/>
      <c r="BN26" s="1"/>
      <c r="BO26" s="1"/>
      <c r="BP26" s="1"/>
      <c r="BQ26" s="1"/>
      <c r="BR26" s="1"/>
      <c r="BS26" s="1"/>
      <c r="BT26" s="1"/>
      <c r="BU26" s="1"/>
      <c r="BV26" s="1"/>
      <c r="BW26" s="1"/>
      <c r="BX26" s="1"/>
      <c r="BY26" s="1"/>
    </row>
    <row r="27" spans="1:77" s="380" customFormat="1" ht="28.5" customHeight="1" x14ac:dyDescent="0.2">
      <c r="A27" s="802"/>
      <c r="B27" s="803"/>
      <c r="C27" s="804"/>
      <c r="D27" s="1110"/>
      <c r="E27" s="761"/>
      <c r="F27" s="724"/>
      <c r="G27" s="760"/>
      <c r="H27" s="761"/>
      <c r="I27" s="761"/>
      <c r="J27" s="761"/>
      <c r="K27" s="724"/>
      <c r="L27" s="876" t="str">
        <f>IF(G27="","",IFERROR(VLOOKUP(G27&amp;$A$60,製品リスト!$K$4:$Q$1000,6,0),"SII登録型番を正しく入力してください"))</f>
        <v/>
      </c>
      <c r="M27" s="877"/>
      <c r="N27" s="877"/>
      <c r="O27" s="877"/>
      <c r="P27" s="877"/>
      <c r="Q27" s="877"/>
      <c r="R27" s="878"/>
      <c r="S27" s="876" t="str">
        <f>IF(G27="","",IFERROR(VLOOKUP(G27&amp;$A$60,製品リスト!$K$4:$Q$1000,7,0),"SII登録型番を正しく入力してください"))</f>
        <v/>
      </c>
      <c r="T27" s="877"/>
      <c r="U27" s="877"/>
      <c r="V27" s="877"/>
      <c r="W27" s="877"/>
      <c r="X27" s="877"/>
      <c r="Y27" s="877"/>
      <c r="Z27" s="877"/>
      <c r="AA27" s="877"/>
      <c r="AB27" s="878"/>
      <c r="AC27" s="729"/>
      <c r="AD27" s="730"/>
      <c r="AE27" s="730"/>
      <c r="AF27" s="173" t="s">
        <v>11</v>
      </c>
      <c r="AG27" s="730"/>
      <c r="AH27" s="730"/>
      <c r="AI27" s="731"/>
      <c r="AJ27" s="732" t="str">
        <f t="shared" si="0"/>
        <v/>
      </c>
      <c r="AK27" s="733"/>
      <c r="AL27" s="734"/>
      <c r="AM27" s="735"/>
      <c r="AN27" s="736"/>
      <c r="AO27" s="737"/>
      <c r="AP27" s="732" t="str">
        <f t="shared" si="1"/>
        <v/>
      </c>
      <c r="AQ27" s="733"/>
      <c r="AR27" s="733"/>
      <c r="AS27" s="734"/>
      <c r="AT27" s="738"/>
      <c r="AU27" s="739"/>
      <c r="AV27" s="739"/>
      <c r="AW27" s="740"/>
      <c r="AX27" s="844" t="str">
        <f t="shared" si="2"/>
        <v/>
      </c>
      <c r="AY27" s="845"/>
      <c r="AZ27" s="845"/>
      <c r="BA27" s="845"/>
      <c r="BB27" s="845"/>
      <c r="BC27" s="846"/>
      <c r="BD27" s="221"/>
      <c r="BE27" s="221"/>
      <c r="BF27" s="204">
        <v>17</v>
      </c>
      <c r="BG27" s="199"/>
      <c r="BH27" s="1"/>
      <c r="BI27" s="1"/>
      <c r="BJ27" s="1"/>
      <c r="BK27" s="1"/>
      <c r="BL27" s="1"/>
      <c r="BM27" s="1"/>
      <c r="BN27" s="1"/>
      <c r="BO27" s="1"/>
      <c r="BP27" s="1"/>
      <c r="BQ27" s="1"/>
      <c r="BR27" s="1"/>
      <c r="BS27" s="1"/>
      <c r="BT27" s="1"/>
      <c r="BU27" s="1"/>
      <c r="BV27" s="1"/>
      <c r="BW27" s="1"/>
      <c r="BX27" s="1"/>
      <c r="BY27" s="1"/>
    </row>
    <row r="28" spans="1:77" s="380" customFormat="1" ht="28.5" customHeight="1" x14ac:dyDescent="0.2">
      <c r="A28" s="802"/>
      <c r="B28" s="803"/>
      <c r="C28" s="804"/>
      <c r="D28" s="1110"/>
      <c r="E28" s="761"/>
      <c r="F28" s="724"/>
      <c r="G28" s="760"/>
      <c r="H28" s="761"/>
      <c r="I28" s="761"/>
      <c r="J28" s="761"/>
      <c r="K28" s="724"/>
      <c r="L28" s="876" t="str">
        <f>IF(G28="","",IFERROR(VLOOKUP(G28&amp;$A$60,製品リスト!$K$4:$Q$1000,6,0),"SII登録型番を正しく入力してください"))</f>
        <v/>
      </c>
      <c r="M28" s="877"/>
      <c r="N28" s="877"/>
      <c r="O28" s="877"/>
      <c r="P28" s="877"/>
      <c r="Q28" s="877"/>
      <c r="R28" s="878"/>
      <c r="S28" s="876" t="str">
        <f>IF(G28="","",IFERROR(VLOOKUP(G28&amp;$A$60,製品リスト!$K$4:$Q$1000,7,0),"SII登録型番を正しく入力してください"))</f>
        <v/>
      </c>
      <c r="T28" s="877"/>
      <c r="U28" s="877"/>
      <c r="V28" s="877"/>
      <c r="W28" s="877"/>
      <c r="X28" s="877"/>
      <c r="Y28" s="877"/>
      <c r="Z28" s="877"/>
      <c r="AA28" s="877"/>
      <c r="AB28" s="878"/>
      <c r="AC28" s="729"/>
      <c r="AD28" s="730"/>
      <c r="AE28" s="730"/>
      <c r="AF28" s="173" t="s">
        <v>11</v>
      </c>
      <c r="AG28" s="730"/>
      <c r="AH28" s="730"/>
      <c r="AI28" s="731"/>
      <c r="AJ28" s="732" t="str">
        <f t="shared" si="0"/>
        <v/>
      </c>
      <c r="AK28" s="733"/>
      <c r="AL28" s="734"/>
      <c r="AM28" s="735"/>
      <c r="AN28" s="736"/>
      <c r="AO28" s="737"/>
      <c r="AP28" s="732" t="str">
        <f t="shared" si="1"/>
        <v/>
      </c>
      <c r="AQ28" s="733"/>
      <c r="AR28" s="733"/>
      <c r="AS28" s="734"/>
      <c r="AT28" s="738"/>
      <c r="AU28" s="739"/>
      <c r="AV28" s="739"/>
      <c r="AW28" s="740"/>
      <c r="AX28" s="844" t="str">
        <f t="shared" si="2"/>
        <v/>
      </c>
      <c r="AY28" s="845"/>
      <c r="AZ28" s="845"/>
      <c r="BA28" s="845"/>
      <c r="BB28" s="845"/>
      <c r="BC28" s="846"/>
      <c r="BD28" s="221"/>
      <c r="BE28" s="221"/>
      <c r="BF28" s="204">
        <v>18</v>
      </c>
      <c r="BG28" s="199"/>
      <c r="BH28" s="1"/>
      <c r="BI28" s="1"/>
      <c r="BJ28" s="1"/>
      <c r="BK28" s="1"/>
      <c r="BL28" s="1"/>
      <c r="BM28" s="1"/>
      <c r="BN28" s="1"/>
      <c r="BO28" s="1"/>
      <c r="BP28" s="1"/>
      <c r="BQ28" s="1"/>
      <c r="BR28" s="1"/>
      <c r="BS28" s="1"/>
      <c r="BT28" s="1"/>
      <c r="BU28" s="1"/>
      <c r="BV28" s="1"/>
      <c r="BW28" s="1"/>
      <c r="BX28" s="1"/>
      <c r="BY28" s="1"/>
    </row>
    <row r="29" spans="1:77" s="380" customFormat="1" ht="28.5" customHeight="1" x14ac:dyDescent="0.2">
      <c r="A29" s="802"/>
      <c r="B29" s="803"/>
      <c r="C29" s="804"/>
      <c r="D29" s="1110"/>
      <c r="E29" s="761"/>
      <c r="F29" s="724"/>
      <c r="G29" s="760"/>
      <c r="H29" s="761"/>
      <c r="I29" s="761"/>
      <c r="J29" s="761"/>
      <c r="K29" s="724"/>
      <c r="L29" s="876" t="str">
        <f>IF(G29="","",IFERROR(VLOOKUP(G29&amp;$A$60,製品リスト!$K$4:$Q$1000,6,0),"SII登録型番を正しく入力してください"))</f>
        <v/>
      </c>
      <c r="M29" s="877"/>
      <c r="N29" s="877"/>
      <c r="O29" s="877"/>
      <c r="P29" s="877"/>
      <c r="Q29" s="877"/>
      <c r="R29" s="878"/>
      <c r="S29" s="876" t="str">
        <f>IF(G29="","",IFERROR(VLOOKUP(G29&amp;$A$60,製品リスト!$K$4:$Q$1000,7,0),"SII登録型番を正しく入力してください"))</f>
        <v/>
      </c>
      <c r="T29" s="877"/>
      <c r="U29" s="877"/>
      <c r="V29" s="877"/>
      <c r="W29" s="877"/>
      <c r="X29" s="877"/>
      <c r="Y29" s="877"/>
      <c r="Z29" s="877"/>
      <c r="AA29" s="877"/>
      <c r="AB29" s="878"/>
      <c r="AC29" s="729"/>
      <c r="AD29" s="730"/>
      <c r="AE29" s="730"/>
      <c r="AF29" s="173" t="s">
        <v>11</v>
      </c>
      <c r="AG29" s="730"/>
      <c r="AH29" s="730"/>
      <c r="AI29" s="731"/>
      <c r="AJ29" s="732" t="str">
        <f t="shared" si="0"/>
        <v/>
      </c>
      <c r="AK29" s="733"/>
      <c r="AL29" s="734"/>
      <c r="AM29" s="735"/>
      <c r="AN29" s="736"/>
      <c r="AO29" s="737"/>
      <c r="AP29" s="732" t="str">
        <f t="shared" si="1"/>
        <v/>
      </c>
      <c r="AQ29" s="733"/>
      <c r="AR29" s="733"/>
      <c r="AS29" s="734"/>
      <c r="AT29" s="738"/>
      <c r="AU29" s="739"/>
      <c r="AV29" s="739"/>
      <c r="AW29" s="740"/>
      <c r="AX29" s="844" t="str">
        <f t="shared" si="2"/>
        <v/>
      </c>
      <c r="AY29" s="845"/>
      <c r="AZ29" s="845"/>
      <c r="BA29" s="845"/>
      <c r="BB29" s="845"/>
      <c r="BC29" s="846"/>
      <c r="BD29" s="221"/>
      <c r="BE29" s="221"/>
      <c r="BF29" s="204">
        <v>19</v>
      </c>
      <c r="BG29" s="199"/>
      <c r="BH29" s="1"/>
      <c r="BI29" s="1"/>
      <c r="BJ29" s="1"/>
      <c r="BK29" s="1"/>
      <c r="BL29" s="1"/>
      <c r="BM29" s="1"/>
      <c r="BN29" s="1"/>
      <c r="BO29" s="1"/>
      <c r="BP29" s="1"/>
      <c r="BQ29" s="1"/>
      <c r="BR29" s="1"/>
      <c r="BS29" s="1"/>
      <c r="BT29" s="1"/>
      <c r="BU29" s="1"/>
      <c r="BV29" s="1"/>
      <c r="BW29" s="1"/>
      <c r="BX29" s="1"/>
      <c r="BY29" s="1"/>
    </row>
    <row r="30" spans="1:77" s="380" customFormat="1" ht="28.5" customHeight="1" x14ac:dyDescent="0.2">
      <c r="A30" s="802"/>
      <c r="B30" s="803"/>
      <c r="C30" s="804"/>
      <c r="D30" s="1110"/>
      <c r="E30" s="761"/>
      <c r="F30" s="724"/>
      <c r="G30" s="760"/>
      <c r="H30" s="761"/>
      <c r="I30" s="761"/>
      <c r="J30" s="761"/>
      <c r="K30" s="724"/>
      <c r="L30" s="876" t="str">
        <f>IF(G30="","",IFERROR(VLOOKUP(G30&amp;$A$60,製品リスト!$K$4:$Q$1000,6,0),"SII登録型番を正しく入力してください"))</f>
        <v/>
      </c>
      <c r="M30" s="877"/>
      <c r="N30" s="877"/>
      <c r="O30" s="877"/>
      <c r="P30" s="877"/>
      <c r="Q30" s="877"/>
      <c r="R30" s="878"/>
      <c r="S30" s="876" t="str">
        <f>IF(G30="","",IFERROR(VLOOKUP(G30&amp;$A$60,製品リスト!$K$4:$Q$1000,7,0),"SII登録型番を正しく入力してください"))</f>
        <v/>
      </c>
      <c r="T30" s="877"/>
      <c r="U30" s="877"/>
      <c r="V30" s="877"/>
      <c r="W30" s="877"/>
      <c r="X30" s="877"/>
      <c r="Y30" s="877"/>
      <c r="Z30" s="877"/>
      <c r="AA30" s="877"/>
      <c r="AB30" s="878"/>
      <c r="AC30" s="729"/>
      <c r="AD30" s="730"/>
      <c r="AE30" s="730"/>
      <c r="AF30" s="173" t="s">
        <v>11</v>
      </c>
      <c r="AG30" s="730"/>
      <c r="AH30" s="730"/>
      <c r="AI30" s="731"/>
      <c r="AJ30" s="732" t="str">
        <f t="shared" si="0"/>
        <v/>
      </c>
      <c r="AK30" s="733"/>
      <c r="AL30" s="734"/>
      <c r="AM30" s="735"/>
      <c r="AN30" s="736"/>
      <c r="AO30" s="737"/>
      <c r="AP30" s="732" t="str">
        <f t="shared" si="1"/>
        <v/>
      </c>
      <c r="AQ30" s="733"/>
      <c r="AR30" s="733"/>
      <c r="AS30" s="734"/>
      <c r="AT30" s="738"/>
      <c r="AU30" s="739"/>
      <c r="AV30" s="739"/>
      <c r="AW30" s="740"/>
      <c r="AX30" s="844" t="str">
        <f t="shared" si="2"/>
        <v/>
      </c>
      <c r="AY30" s="845"/>
      <c r="AZ30" s="845"/>
      <c r="BA30" s="845"/>
      <c r="BB30" s="845"/>
      <c r="BC30" s="846"/>
      <c r="BD30" s="221"/>
      <c r="BE30" s="221"/>
      <c r="BF30" s="204">
        <v>20</v>
      </c>
      <c r="BG30" s="199"/>
      <c r="BH30" s="1"/>
      <c r="BI30" s="1"/>
      <c r="BJ30" s="1"/>
      <c r="BK30" s="1"/>
      <c r="BL30" s="1"/>
      <c r="BM30" s="1"/>
      <c r="BN30" s="1"/>
      <c r="BO30" s="1"/>
      <c r="BP30" s="1"/>
      <c r="BQ30" s="1"/>
      <c r="BR30" s="1"/>
      <c r="BS30" s="1"/>
      <c r="BT30" s="1"/>
      <c r="BU30" s="1"/>
      <c r="BV30" s="1"/>
      <c r="BW30" s="1"/>
      <c r="BX30" s="1"/>
      <c r="BY30" s="1"/>
    </row>
    <row r="31" spans="1:77" s="380" customFormat="1" ht="28.5" customHeight="1" x14ac:dyDescent="0.2">
      <c r="A31" s="802"/>
      <c r="B31" s="803"/>
      <c r="C31" s="804"/>
      <c r="D31" s="1110"/>
      <c r="E31" s="761"/>
      <c r="F31" s="724"/>
      <c r="G31" s="760"/>
      <c r="H31" s="761"/>
      <c r="I31" s="761"/>
      <c r="J31" s="761"/>
      <c r="K31" s="724"/>
      <c r="L31" s="876" t="str">
        <f>IF(G31="","",IFERROR(VLOOKUP(G31&amp;$A$60,製品リスト!$K$4:$Q$1000,6,0),"SII登録型番を正しく入力してください"))</f>
        <v/>
      </c>
      <c r="M31" s="877"/>
      <c r="N31" s="877"/>
      <c r="O31" s="877"/>
      <c r="P31" s="877"/>
      <c r="Q31" s="877"/>
      <c r="R31" s="878"/>
      <c r="S31" s="876" t="str">
        <f>IF(G31="","",IFERROR(VLOOKUP(G31&amp;$A$60,製品リスト!$K$4:$Q$1000,7,0),"SII登録型番を正しく入力してください"))</f>
        <v/>
      </c>
      <c r="T31" s="877"/>
      <c r="U31" s="877"/>
      <c r="V31" s="877"/>
      <c r="W31" s="877"/>
      <c r="X31" s="877"/>
      <c r="Y31" s="877"/>
      <c r="Z31" s="877"/>
      <c r="AA31" s="877"/>
      <c r="AB31" s="878"/>
      <c r="AC31" s="729"/>
      <c r="AD31" s="730"/>
      <c r="AE31" s="730"/>
      <c r="AF31" s="173" t="s">
        <v>11</v>
      </c>
      <c r="AG31" s="730"/>
      <c r="AH31" s="730"/>
      <c r="AI31" s="731"/>
      <c r="AJ31" s="732" t="str">
        <f t="shared" si="0"/>
        <v/>
      </c>
      <c r="AK31" s="733"/>
      <c r="AL31" s="734"/>
      <c r="AM31" s="735"/>
      <c r="AN31" s="736"/>
      <c r="AO31" s="737"/>
      <c r="AP31" s="732" t="str">
        <f t="shared" si="1"/>
        <v/>
      </c>
      <c r="AQ31" s="733"/>
      <c r="AR31" s="733"/>
      <c r="AS31" s="734"/>
      <c r="AT31" s="738"/>
      <c r="AU31" s="739"/>
      <c r="AV31" s="739"/>
      <c r="AW31" s="740"/>
      <c r="AX31" s="844" t="str">
        <f t="shared" si="2"/>
        <v/>
      </c>
      <c r="AY31" s="845"/>
      <c r="AZ31" s="845"/>
      <c r="BA31" s="845"/>
      <c r="BB31" s="845"/>
      <c r="BC31" s="846"/>
      <c r="BD31" s="221"/>
      <c r="BE31" s="221"/>
      <c r="BF31" s="204">
        <v>21</v>
      </c>
      <c r="BG31" s="199"/>
      <c r="BH31" s="1"/>
      <c r="BI31" s="1"/>
      <c r="BJ31" s="1"/>
      <c r="BK31" s="1"/>
      <c r="BL31" s="1"/>
      <c r="BM31" s="1"/>
      <c r="BN31" s="1"/>
      <c r="BO31" s="1"/>
      <c r="BP31" s="1"/>
      <c r="BQ31" s="1"/>
      <c r="BR31" s="1"/>
      <c r="BS31" s="1"/>
      <c r="BT31" s="1"/>
      <c r="BU31" s="1"/>
      <c r="BV31" s="1"/>
      <c r="BW31" s="1"/>
      <c r="BX31" s="1"/>
      <c r="BY31" s="1"/>
    </row>
    <row r="32" spans="1:77" s="380" customFormat="1" ht="28.5" customHeight="1" x14ac:dyDescent="0.2">
      <c r="A32" s="802"/>
      <c r="B32" s="803"/>
      <c r="C32" s="804"/>
      <c r="D32" s="1110"/>
      <c r="E32" s="761"/>
      <c r="F32" s="724"/>
      <c r="G32" s="760"/>
      <c r="H32" s="761"/>
      <c r="I32" s="761"/>
      <c r="J32" s="761"/>
      <c r="K32" s="724"/>
      <c r="L32" s="876" t="str">
        <f>IF(G32="","",IFERROR(VLOOKUP(G32&amp;$A$60,製品リスト!$K$4:$Q$1000,6,0),"SII登録型番を正しく入力してください"))</f>
        <v/>
      </c>
      <c r="M32" s="877"/>
      <c r="N32" s="877"/>
      <c r="O32" s="877"/>
      <c r="P32" s="877"/>
      <c r="Q32" s="877"/>
      <c r="R32" s="878"/>
      <c r="S32" s="876" t="str">
        <f>IF(G32="","",IFERROR(VLOOKUP(G32&amp;$A$60,製品リスト!$K$4:$Q$1000,7,0),"SII登録型番を正しく入力してください"))</f>
        <v/>
      </c>
      <c r="T32" s="877"/>
      <c r="U32" s="877"/>
      <c r="V32" s="877"/>
      <c r="W32" s="877"/>
      <c r="X32" s="877"/>
      <c r="Y32" s="877"/>
      <c r="Z32" s="877"/>
      <c r="AA32" s="877"/>
      <c r="AB32" s="878"/>
      <c r="AC32" s="729"/>
      <c r="AD32" s="730"/>
      <c r="AE32" s="730"/>
      <c r="AF32" s="173" t="s">
        <v>11</v>
      </c>
      <c r="AG32" s="730"/>
      <c r="AH32" s="730"/>
      <c r="AI32" s="731"/>
      <c r="AJ32" s="732" t="str">
        <f t="shared" si="0"/>
        <v/>
      </c>
      <c r="AK32" s="733"/>
      <c r="AL32" s="734"/>
      <c r="AM32" s="735"/>
      <c r="AN32" s="736"/>
      <c r="AO32" s="737"/>
      <c r="AP32" s="732" t="str">
        <f t="shared" si="1"/>
        <v/>
      </c>
      <c r="AQ32" s="733"/>
      <c r="AR32" s="733"/>
      <c r="AS32" s="734"/>
      <c r="AT32" s="738"/>
      <c r="AU32" s="739"/>
      <c r="AV32" s="739"/>
      <c r="AW32" s="740"/>
      <c r="AX32" s="844" t="str">
        <f t="shared" si="2"/>
        <v/>
      </c>
      <c r="AY32" s="845"/>
      <c r="AZ32" s="845"/>
      <c r="BA32" s="845"/>
      <c r="BB32" s="845"/>
      <c r="BC32" s="846"/>
      <c r="BD32" s="221"/>
      <c r="BE32" s="221"/>
      <c r="BF32" s="204">
        <v>22</v>
      </c>
      <c r="BG32" s="199"/>
      <c r="BH32" s="1"/>
      <c r="BI32" s="1"/>
      <c r="BJ32" s="1"/>
      <c r="BK32" s="1"/>
      <c r="BL32" s="1"/>
      <c r="BM32" s="1"/>
      <c r="BN32" s="1"/>
      <c r="BO32" s="1"/>
      <c r="BP32" s="1"/>
      <c r="BQ32" s="1"/>
      <c r="BR32" s="1"/>
      <c r="BS32" s="1"/>
      <c r="BT32" s="1"/>
      <c r="BU32" s="1"/>
      <c r="BV32" s="1"/>
      <c r="BW32" s="1"/>
      <c r="BX32" s="1"/>
      <c r="BY32" s="1"/>
    </row>
    <row r="33" spans="1:77" s="380" customFormat="1" ht="28.5" customHeight="1" x14ac:dyDescent="0.2">
      <c r="A33" s="802"/>
      <c r="B33" s="803"/>
      <c r="C33" s="804"/>
      <c r="D33" s="1110"/>
      <c r="E33" s="761"/>
      <c r="F33" s="724"/>
      <c r="G33" s="760"/>
      <c r="H33" s="761"/>
      <c r="I33" s="761"/>
      <c r="J33" s="761"/>
      <c r="K33" s="724"/>
      <c r="L33" s="876" t="str">
        <f>IF(G33="","",IFERROR(VLOOKUP(G33&amp;$A$60,製品リスト!$K$4:$Q$1000,6,0),"SII登録型番を正しく入力してください"))</f>
        <v/>
      </c>
      <c r="M33" s="877"/>
      <c r="N33" s="877"/>
      <c r="O33" s="877"/>
      <c r="P33" s="877"/>
      <c r="Q33" s="877"/>
      <c r="R33" s="878"/>
      <c r="S33" s="876" t="str">
        <f>IF(G33="","",IFERROR(VLOOKUP(G33&amp;$A$60,製品リスト!$K$4:$Q$1000,7,0),"SII登録型番を正しく入力してください"))</f>
        <v/>
      </c>
      <c r="T33" s="877"/>
      <c r="U33" s="877"/>
      <c r="V33" s="877"/>
      <c r="W33" s="877"/>
      <c r="X33" s="877"/>
      <c r="Y33" s="877"/>
      <c r="Z33" s="877"/>
      <c r="AA33" s="877"/>
      <c r="AB33" s="878"/>
      <c r="AC33" s="729"/>
      <c r="AD33" s="730"/>
      <c r="AE33" s="730"/>
      <c r="AF33" s="173" t="s">
        <v>11</v>
      </c>
      <c r="AG33" s="730"/>
      <c r="AH33" s="730"/>
      <c r="AI33" s="731"/>
      <c r="AJ33" s="732" t="str">
        <f t="shared" si="0"/>
        <v/>
      </c>
      <c r="AK33" s="733"/>
      <c r="AL33" s="734"/>
      <c r="AM33" s="735"/>
      <c r="AN33" s="736"/>
      <c r="AO33" s="737"/>
      <c r="AP33" s="732" t="str">
        <f t="shared" si="1"/>
        <v/>
      </c>
      <c r="AQ33" s="733"/>
      <c r="AR33" s="733"/>
      <c r="AS33" s="734"/>
      <c r="AT33" s="738"/>
      <c r="AU33" s="739"/>
      <c r="AV33" s="739"/>
      <c r="AW33" s="740"/>
      <c r="AX33" s="844" t="str">
        <f t="shared" si="2"/>
        <v/>
      </c>
      <c r="AY33" s="845"/>
      <c r="AZ33" s="845"/>
      <c r="BA33" s="845"/>
      <c r="BB33" s="845"/>
      <c r="BC33" s="846"/>
      <c r="BD33" s="221"/>
      <c r="BE33" s="221"/>
      <c r="BF33" s="204">
        <v>23</v>
      </c>
      <c r="BG33" s="199"/>
      <c r="BH33" s="1"/>
      <c r="BI33" s="1"/>
      <c r="BJ33" s="1"/>
      <c r="BK33" s="1"/>
      <c r="BL33" s="1"/>
      <c r="BM33" s="1"/>
      <c r="BN33" s="1"/>
      <c r="BO33" s="1"/>
      <c r="BP33" s="1"/>
      <c r="BQ33" s="1"/>
      <c r="BR33" s="1"/>
      <c r="BS33" s="1"/>
      <c r="BT33" s="1"/>
      <c r="BU33" s="1"/>
      <c r="BV33" s="1"/>
      <c r="BW33" s="1"/>
      <c r="BX33" s="1"/>
      <c r="BY33" s="1"/>
    </row>
    <row r="34" spans="1:77" s="380" customFormat="1" ht="28.5" customHeight="1" x14ac:dyDescent="0.2">
      <c r="A34" s="802"/>
      <c r="B34" s="803"/>
      <c r="C34" s="804"/>
      <c r="D34" s="1110"/>
      <c r="E34" s="761"/>
      <c r="F34" s="724"/>
      <c r="G34" s="760"/>
      <c r="H34" s="761"/>
      <c r="I34" s="761"/>
      <c r="J34" s="761"/>
      <c r="K34" s="724"/>
      <c r="L34" s="876" t="str">
        <f>IF(G34="","",IFERROR(VLOOKUP(G34&amp;$A$60,製品リスト!$K$4:$Q$1000,6,0),"SII登録型番を正しく入力してください"))</f>
        <v/>
      </c>
      <c r="M34" s="877"/>
      <c r="N34" s="877"/>
      <c r="O34" s="877"/>
      <c r="P34" s="877"/>
      <c r="Q34" s="877"/>
      <c r="R34" s="878"/>
      <c r="S34" s="876" t="str">
        <f>IF(G34="","",IFERROR(VLOOKUP(G34&amp;$A$60,製品リスト!$K$4:$Q$1000,7,0),"SII登録型番を正しく入力してください"))</f>
        <v/>
      </c>
      <c r="T34" s="877"/>
      <c r="U34" s="877"/>
      <c r="V34" s="877"/>
      <c r="W34" s="877"/>
      <c r="X34" s="877"/>
      <c r="Y34" s="877"/>
      <c r="Z34" s="877"/>
      <c r="AA34" s="877"/>
      <c r="AB34" s="878"/>
      <c r="AC34" s="729"/>
      <c r="AD34" s="730"/>
      <c r="AE34" s="730"/>
      <c r="AF34" s="173" t="s">
        <v>11</v>
      </c>
      <c r="AG34" s="730"/>
      <c r="AH34" s="730"/>
      <c r="AI34" s="731"/>
      <c r="AJ34" s="732" t="str">
        <f t="shared" si="0"/>
        <v/>
      </c>
      <c r="AK34" s="733"/>
      <c r="AL34" s="734"/>
      <c r="AM34" s="735"/>
      <c r="AN34" s="736"/>
      <c r="AO34" s="737"/>
      <c r="AP34" s="732" t="str">
        <f t="shared" si="1"/>
        <v/>
      </c>
      <c r="AQ34" s="733"/>
      <c r="AR34" s="733"/>
      <c r="AS34" s="734"/>
      <c r="AT34" s="738"/>
      <c r="AU34" s="739"/>
      <c r="AV34" s="739"/>
      <c r="AW34" s="740"/>
      <c r="AX34" s="844" t="str">
        <f t="shared" si="2"/>
        <v/>
      </c>
      <c r="AY34" s="845"/>
      <c r="AZ34" s="845"/>
      <c r="BA34" s="845"/>
      <c r="BB34" s="845"/>
      <c r="BC34" s="846"/>
      <c r="BD34" s="221"/>
      <c r="BE34" s="221"/>
      <c r="BF34" s="204">
        <v>24</v>
      </c>
      <c r="BG34" s="199"/>
      <c r="BH34" s="1"/>
      <c r="BI34" s="1"/>
      <c r="BJ34" s="1"/>
      <c r="BK34" s="1"/>
      <c r="BL34" s="1"/>
      <c r="BM34" s="1"/>
      <c r="BN34" s="1"/>
      <c r="BO34" s="1"/>
      <c r="BP34" s="1"/>
      <c r="BQ34" s="1"/>
      <c r="BR34" s="1"/>
      <c r="BS34" s="1"/>
      <c r="BT34" s="1"/>
      <c r="BU34" s="1"/>
      <c r="BV34" s="1"/>
      <c r="BW34" s="1"/>
      <c r="BX34" s="1"/>
      <c r="BY34" s="1"/>
    </row>
    <row r="35" spans="1:77" s="380" customFormat="1" ht="28.5" customHeight="1" x14ac:dyDescent="0.2">
      <c r="A35" s="802"/>
      <c r="B35" s="803"/>
      <c r="C35" s="804"/>
      <c r="D35" s="1110"/>
      <c r="E35" s="761"/>
      <c r="F35" s="724"/>
      <c r="G35" s="760"/>
      <c r="H35" s="761"/>
      <c r="I35" s="761"/>
      <c r="J35" s="761"/>
      <c r="K35" s="724"/>
      <c r="L35" s="876" t="str">
        <f>IF(G35="","",IFERROR(VLOOKUP(G35&amp;$A$60,製品リスト!$K$4:$Q$1000,6,0),"SII登録型番を正しく入力してください"))</f>
        <v/>
      </c>
      <c r="M35" s="877"/>
      <c r="N35" s="877"/>
      <c r="O35" s="877"/>
      <c r="P35" s="877"/>
      <c r="Q35" s="877"/>
      <c r="R35" s="878"/>
      <c r="S35" s="876" t="str">
        <f>IF(G35="","",IFERROR(VLOOKUP(G35&amp;$A$60,製品リスト!$K$4:$Q$1000,7,0),"SII登録型番を正しく入力してください"))</f>
        <v/>
      </c>
      <c r="T35" s="877"/>
      <c r="U35" s="877"/>
      <c r="V35" s="877"/>
      <c r="W35" s="877"/>
      <c r="X35" s="877"/>
      <c r="Y35" s="877"/>
      <c r="Z35" s="877"/>
      <c r="AA35" s="877"/>
      <c r="AB35" s="878"/>
      <c r="AC35" s="729"/>
      <c r="AD35" s="730"/>
      <c r="AE35" s="730"/>
      <c r="AF35" s="173" t="s">
        <v>11</v>
      </c>
      <c r="AG35" s="730"/>
      <c r="AH35" s="730"/>
      <c r="AI35" s="731"/>
      <c r="AJ35" s="732" t="str">
        <f t="shared" si="0"/>
        <v/>
      </c>
      <c r="AK35" s="733"/>
      <c r="AL35" s="734"/>
      <c r="AM35" s="735"/>
      <c r="AN35" s="736"/>
      <c r="AO35" s="737"/>
      <c r="AP35" s="732" t="str">
        <f t="shared" si="1"/>
        <v/>
      </c>
      <c r="AQ35" s="733"/>
      <c r="AR35" s="733"/>
      <c r="AS35" s="734"/>
      <c r="AT35" s="738"/>
      <c r="AU35" s="739"/>
      <c r="AV35" s="739"/>
      <c r="AW35" s="740"/>
      <c r="AX35" s="844" t="str">
        <f t="shared" si="2"/>
        <v/>
      </c>
      <c r="AY35" s="845"/>
      <c r="AZ35" s="845"/>
      <c r="BA35" s="845"/>
      <c r="BB35" s="845"/>
      <c r="BC35" s="846"/>
      <c r="BD35" s="221"/>
      <c r="BE35" s="221"/>
      <c r="BF35" s="204">
        <v>25</v>
      </c>
      <c r="BG35" s="199"/>
      <c r="BH35" s="1"/>
      <c r="BI35" s="1"/>
      <c r="BJ35" s="1"/>
      <c r="BK35" s="1"/>
      <c r="BL35" s="1"/>
      <c r="BM35" s="1"/>
      <c r="BN35" s="1"/>
      <c r="BO35" s="1"/>
      <c r="BP35" s="1"/>
      <c r="BQ35" s="1"/>
      <c r="BR35" s="1"/>
      <c r="BS35" s="1"/>
      <c r="BT35" s="1"/>
      <c r="BU35" s="1"/>
      <c r="BV35" s="1"/>
      <c r="BW35" s="1"/>
      <c r="BX35" s="1"/>
      <c r="BY35" s="1"/>
    </row>
    <row r="36" spans="1:77" s="380" customFormat="1" ht="28.5" customHeight="1" x14ac:dyDescent="0.2">
      <c r="A36" s="802"/>
      <c r="B36" s="803"/>
      <c r="C36" s="804"/>
      <c r="D36" s="1110"/>
      <c r="E36" s="761"/>
      <c r="F36" s="724"/>
      <c r="G36" s="760"/>
      <c r="H36" s="761"/>
      <c r="I36" s="761"/>
      <c r="J36" s="761"/>
      <c r="K36" s="724"/>
      <c r="L36" s="876" t="str">
        <f>IF(G36="","",IFERROR(VLOOKUP(G36&amp;$A$60,製品リスト!$K$4:$Q$1000,6,0),"SII登録型番を正しく入力してください"))</f>
        <v/>
      </c>
      <c r="M36" s="877"/>
      <c r="N36" s="877"/>
      <c r="O36" s="877"/>
      <c r="P36" s="877"/>
      <c r="Q36" s="877"/>
      <c r="R36" s="878"/>
      <c r="S36" s="876" t="str">
        <f>IF(G36="","",IFERROR(VLOOKUP(G36&amp;$A$60,製品リスト!$K$4:$Q$1000,7,0),"SII登録型番を正しく入力してください"))</f>
        <v/>
      </c>
      <c r="T36" s="877"/>
      <c r="U36" s="877"/>
      <c r="V36" s="877"/>
      <c r="W36" s="877"/>
      <c r="X36" s="877"/>
      <c r="Y36" s="877"/>
      <c r="Z36" s="877"/>
      <c r="AA36" s="877"/>
      <c r="AB36" s="878"/>
      <c r="AC36" s="729"/>
      <c r="AD36" s="730"/>
      <c r="AE36" s="730"/>
      <c r="AF36" s="173" t="s">
        <v>11</v>
      </c>
      <c r="AG36" s="730"/>
      <c r="AH36" s="730"/>
      <c r="AI36" s="731"/>
      <c r="AJ36" s="732" t="str">
        <f t="shared" si="0"/>
        <v/>
      </c>
      <c r="AK36" s="733"/>
      <c r="AL36" s="734"/>
      <c r="AM36" s="735"/>
      <c r="AN36" s="736"/>
      <c r="AO36" s="737"/>
      <c r="AP36" s="732" t="str">
        <f t="shared" si="1"/>
        <v/>
      </c>
      <c r="AQ36" s="733"/>
      <c r="AR36" s="733"/>
      <c r="AS36" s="734"/>
      <c r="AT36" s="738"/>
      <c r="AU36" s="739"/>
      <c r="AV36" s="739"/>
      <c r="AW36" s="740"/>
      <c r="AX36" s="844" t="str">
        <f t="shared" si="2"/>
        <v/>
      </c>
      <c r="AY36" s="845"/>
      <c r="AZ36" s="845"/>
      <c r="BA36" s="845"/>
      <c r="BB36" s="845"/>
      <c r="BC36" s="846"/>
      <c r="BD36" s="221"/>
      <c r="BE36" s="221"/>
      <c r="BF36" s="204">
        <v>26</v>
      </c>
      <c r="BG36" s="199"/>
      <c r="BH36" s="1"/>
      <c r="BI36" s="1"/>
      <c r="BJ36" s="1"/>
      <c r="BK36" s="1"/>
      <c r="BL36" s="1"/>
      <c r="BM36" s="1"/>
      <c r="BN36" s="1"/>
      <c r="BO36" s="1"/>
      <c r="BP36" s="1"/>
      <c r="BQ36" s="1"/>
      <c r="BR36" s="1"/>
      <c r="BS36" s="1"/>
      <c r="BT36" s="1"/>
      <c r="BU36" s="1"/>
      <c r="BV36" s="1"/>
      <c r="BW36" s="1"/>
      <c r="BX36" s="1"/>
      <c r="BY36" s="1"/>
    </row>
    <row r="37" spans="1:77" s="380" customFormat="1" ht="28.5" customHeight="1" x14ac:dyDescent="0.2">
      <c r="A37" s="802"/>
      <c r="B37" s="803"/>
      <c r="C37" s="804"/>
      <c r="D37" s="1110"/>
      <c r="E37" s="761"/>
      <c r="F37" s="724"/>
      <c r="G37" s="760"/>
      <c r="H37" s="761"/>
      <c r="I37" s="761"/>
      <c r="J37" s="761"/>
      <c r="K37" s="724"/>
      <c r="L37" s="876" t="str">
        <f>IF(G37="","",IFERROR(VLOOKUP(G37&amp;$A$60,製品リスト!$K$4:$Q$1000,6,0),"SII登録型番を正しく入力してください"))</f>
        <v/>
      </c>
      <c r="M37" s="877"/>
      <c r="N37" s="877"/>
      <c r="O37" s="877"/>
      <c r="P37" s="877"/>
      <c r="Q37" s="877"/>
      <c r="R37" s="878"/>
      <c r="S37" s="876" t="str">
        <f>IF(G37="","",IFERROR(VLOOKUP(G37&amp;$A$60,製品リスト!$K$4:$Q$1000,7,0),"SII登録型番を正しく入力してください"))</f>
        <v/>
      </c>
      <c r="T37" s="877"/>
      <c r="U37" s="877"/>
      <c r="V37" s="877"/>
      <c r="W37" s="877"/>
      <c r="X37" s="877"/>
      <c r="Y37" s="877"/>
      <c r="Z37" s="877"/>
      <c r="AA37" s="877"/>
      <c r="AB37" s="878"/>
      <c r="AC37" s="729"/>
      <c r="AD37" s="730"/>
      <c r="AE37" s="730"/>
      <c r="AF37" s="173" t="s">
        <v>11</v>
      </c>
      <c r="AG37" s="730"/>
      <c r="AH37" s="730"/>
      <c r="AI37" s="731"/>
      <c r="AJ37" s="732" t="str">
        <f t="shared" si="0"/>
        <v/>
      </c>
      <c r="AK37" s="733"/>
      <c r="AL37" s="734"/>
      <c r="AM37" s="735"/>
      <c r="AN37" s="736"/>
      <c r="AO37" s="737"/>
      <c r="AP37" s="732" t="str">
        <f t="shared" si="1"/>
        <v/>
      </c>
      <c r="AQ37" s="733"/>
      <c r="AR37" s="733"/>
      <c r="AS37" s="734"/>
      <c r="AT37" s="738"/>
      <c r="AU37" s="739"/>
      <c r="AV37" s="739"/>
      <c r="AW37" s="740"/>
      <c r="AX37" s="844" t="str">
        <f t="shared" si="2"/>
        <v/>
      </c>
      <c r="AY37" s="845"/>
      <c r="AZ37" s="845"/>
      <c r="BA37" s="845"/>
      <c r="BB37" s="845"/>
      <c r="BC37" s="846"/>
      <c r="BD37" s="221"/>
      <c r="BE37" s="221"/>
      <c r="BF37" s="204">
        <v>27</v>
      </c>
      <c r="BG37" s="199"/>
      <c r="BH37" s="1"/>
      <c r="BI37" s="1"/>
      <c r="BJ37" s="1"/>
      <c r="BK37" s="1"/>
      <c r="BL37" s="1"/>
      <c r="BM37" s="1"/>
      <c r="BN37" s="1"/>
      <c r="BO37" s="1"/>
      <c r="BP37" s="1"/>
      <c r="BQ37" s="1"/>
      <c r="BR37" s="1"/>
      <c r="BS37" s="1"/>
      <c r="BT37" s="1"/>
      <c r="BU37" s="1"/>
      <c r="BV37" s="1"/>
      <c r="BW37" s="1"/>
      <c r="BX37" s="1"/>
      <c r="BY37" s="1"/>
    </row>
    <row r="38" spans="1:77" s="380" customFormat="1" ht="28.5" customHeight="1" x14ac:dyDescent="0.2">
      <c r="A38" s="802"/>
      <c r="B38" s="803"/>
      <c r="C38" s="804"/>
      <c r="D38" s="1110"/>
      <c r="E38" s="761"/>
      <c r="F38" s="724"/>
      <c r="G38" s="760"/>
      <c r="H38" s="761"/>
      <c r="I38" s="761"/>
      <c r="J38" s="761"/>
      <c r="K38" s="724"/>
      <c r="L38" s="876" t="str">
        <f>IF(G38="","",IFERROR(VLOOKUP(G38&amp;$A$60,製品リスト!$K$4:$Q$1000,6,0),"SII登録型番を正しく入力してください"))</f>
        <v/>
      </c>
      <c r="M38" s="877"/>
      <c r="N38" s="877"/>
      <c r="O38" s="877"/>
      <c r="P38" s="877"/>
      <c r="Q38" s="877"/>
      <c r="R38" s="878"/>
      <c r="S38" s="876" t="str">
        <f>IF(G38="","",IFERROR(VLOOKUP(G38&amp;$A$60,製品リスト!$K$4:$Q$1000,7,0),"SII登録型番を正しく入力してください"))</f>
        <v/>
      </c>
      <c r="T38" s="877"/>
      <c r="U38" s="877"/>
      <c r="V38" s="877"/>
      <c r="W38" s="877"/>
      <c r="X38" s="877"/>
      <c r="Y38" s="877"/>
      <c r="Z38" s="877"/>
      <c r="AA38" s="877"/>
      <c r="AB38" s="878"/>
      <c r="AC38" s="729"/>
      <c r="AD38" s="730"/>
      <c r="AE38" s="730"/>
      <c r="AF38" s="173" t="s">
        <v>11</v>
      </c>
      <c r="AG38" s="730"/>
      <c r="AH38" s="730"/>
      <c r="AI38" s="731"/>
      <c r="AJ38" s="732" t="str">
        <f t="shared" si="0"/>
        <v/>
      </c>
      <c r="AK38" s="733"/>
      <c r="AL38" s="734"/>
      <c r="AM38" s="735"/>
      <c r="AN38" s="736"/>
      <c r="AO38" s="737"/>
      <c r="AP38" s="732" t="str">
        <f t="shared" si="1"/>
        <v/>
      </c>
      <c r="AQ38" s="733"/>
      <c r="AR38" s="733"/>
      <c r="AS38" s="734"/>
      <c r="AT38" s="738"/>
      <c r="AU38" s="739"/>
      <c r="AV38" s="739"/>
      <c r="AW38" s="740"/>
      <c r="AX38" s="844" t="str">
        <f t="shared" si="2"/>
        <v/>
      </c>
      <c r="AY38" s="845"/>
      <c r="AZ38" s="845"/>
      <c r="BA38" s="845"/>
      <c r="BB38" s="845"/>
      <c r="BC38" s="846"/>
      <c r="BD38" s="221"/>
      <c r="BE38" s="221"/>
      <c r="BF38" s="204">
        <v>28</v>
      </c>
      <c r="BG38" s="199"/>
      <c r="BH38" s="1"/>
      <c r="BI38" s="1"/>
      <c r="BJ38" s="1"/>
      <c r="BK38" s="1"/>
      <c r="BL38" s="1"/>
      <c r="BM38" s="1"/>
      <c r="BN38" s="1"/>
      <c r="BO38" s="1"/>
      <c r="BP38" s="1"/>
      <c r="BQ38" s="1"/>
      <c r="BR38" s="1"/>
      <c r="BS38" s="1"/>
      <c r="BT38" s="1"/>
      <c r="BU38" s="1"/>
      <c r="BV38" s="1"/>
      <c r="BW38" s="1"/>
      <c r="BX38" s="1"/>
      <c r="BY38" s="1"/>
    </row>
    <row r="39" spans="1:77" s="380" customFormat="1" ht="28.5" customHeight="1" x14ac:dyDescent="0.2">
      <c r="A39" s="802"/>
      <c r="B39" s="803"/>
      <c r="C39" s="804"/>
      <c r="D39" s="1110"/>
      <c r="E39" s="761"/>
      <c r="F39" s="724"/>
      <c r="G39" s="760"/>
      <c r="H39" s="761"/>
      <c r="I39" s="761"/>
      <c r="J39" s="761"/>
      <c r="K39" s="724"/>
      <c r="L39" s="876" t="str">
        <f>IF(G39="","",IFERROR(VLOOKUP(G39&amp;$A$60,製品リスト!$K$4:$Q$1000,6,0),"SII登録型番を正しく入力してください"))</f>
        <v/>
      </c>
      <c r="M39" s="877"/>
      <c r="N39" s="877"/>
      <c r="O39" s="877"/>
      <c r="P39" s="877"/>
      <c r="Q39" s="877"/>
      <c r="R39" s="878"/>
      <c r="S39" s="876" t="str">
        <f>IF(G39="","",IFERROR(VLOOKUP(G39&amp;$A$60,製品リスト!$K$4:$Q$1000,7,0),"SII登録型番を正しく入力してください"))</f>
        <v/>
      </c>
      <c r="T39" s="877"/>
      <c r="U39" s="877"/>
      <c r="V39" s="877"/>
      <c r="W39" s="877"/>
      <c r="X39" s="877"/>
      <c r="Y39" s="877"/>
      <c r="Z39" s="877"/>
      <c r="AA39" s="877"/>
      <c r="AB39" s="878"/>
      <c r="AC39" s="729"/>
      <c r="AD39" s="730"/>
      <c r="AE39" s="730"/>
      <c r="AF39" s="173" t="s">
        <v>11</v>
      </c>
      <c r="AG39" s="730"/>
      <c r="AH39" s="730"/>
      <c r="AI39" s="731"/>
      <c r="AJ39" s="732" t="str">
        <f t="shared" si="0"/>
        <v/>
      </c>
      <c r="AK39" s="733"/>
      <c r="AL39" s="734"/>
      <c r="AM39" s="735"/>
      <c r="AN39" s="736"/>
      <c r="AO39" s="737"/>
      <c r="AP39" s="732" t="str">
        <f t="shared" si="1"/>
        <v/>
      </c>
      <c r="AQ39" s="733"/>
      <c r="AR39" s="733"/>
      <c r="AS39" s="734"/>
      <c r="AT39" s="738"/>
      <c r="AU39" s="739"/>
      <c r="AV39" s="739"/>
      <c r="AW39" s="740"/>
      <c r="AX39" s="844" t="str">
        <f t="shared" si="2"/>
        <v/>
      </c>
      <c r="AY39" s="845"/>
      <c r="AZ39" s="845"/>
      <c r="BA39" s="845"/>
      <c r="BB39" s="845"/>
      <c r="BC39" s="846"/>
      <c r="BD39" s="221"/>
      <c r="BE39" s="221"/>
      <c r="BF39" s="204">
        <v>29</v>
      </c>
      <c r="BG39" s="199"/>
      <c r="BH39" s="1"/>
      <c r="BI39" s="1"/>
      <c r="BJ39" s="1"/>
      <c r="BK39" s="1"/>
      <c r="BL39" s="1"/>
      <c r="BM39" s="1"/>
      <c r="BN39" s="1"/>
      <c r="BO39" s="1"/>
      <c r="BP39" s="1"/>
      <c r="BQ39" s="1"/>
      <c r="BR39" s="1"/>
      <c r="BS39" s="1"/>
      <c r="BT39" s="1"/>
      <c r="BU39" s="1"/>
      <c r="BV39" s="1"/>
      <c r="BW39" s="1"/>
      <c r="BX39" s="1"/>
      <c r="BY39" s="1"/>
    </row>
    <row r="40" spans="1:77" s="380" customFormat="1" ht="28.5" customHeight="1" x14ac:dyDescent="0.2">
      <c r="A40" s="802"/>
      <c r="B40" s="803"/>
      <c r="C40" s="804"/>
      <c r="D40" s="1110"/>
      <c r="E40" s="761"/>
      <c r="F40" s="724"/>
      <c r="G40" s="760"/>
      <c r="H40" s="761"/>
      <c r="I40" s="761"/>
      <c r="J40" s="761"/>
      <c r="K40" s="724"/>
      <c r="L40" s="876" t="str">
        <f>IF(G40="","",IFERROR(VLOOKUP(G40&amp;$A$60,製品リスト!$K$4:$Q$1000,6,0),"SII登録型番を正しく入力してください"))</f>
        <v/>
      </c>
      <c r="M40" s="877"/>
      <c r="N40" s="877"/>
      <c r="O40" s="877"/>
      <c r="P40" s="877"/>
      <c r="Q40" s="877"/>
      <c r="R40" s="878"/>
      <c r="S40" s="876" t="str">
        <f>IF(G40="","",IFERROR(VLOOKUP(G40&amp;$A$60,製品リスト!$K$4:$Q$1000,7,0),"SII登録型番を正しく入力してください"))</f>
        <v/>
      </c>
      <c r="T40" s="877"/>
      <c r="U40" s="877"/>
      <c r="V40" s="877"/>
      <c r="W40" s="877"/>
      <c r="X40" s="877"/>
      <c r="Y40" s="877"/>
      <c r="Z40" s="877"/>
      <c r="AA40" s="877"/>
      <c r="AB40" s="878"/>
      <c r="AC40" s="729"/>
      <c r="AD40" s="730"/>
      <c r="AE40" s="730"/>
      <c r="AF40" s="173" t="s">
        <v>11</v>
      </c>
      <c r="AG40" s="730"/>
      <c r="AH40" s="730"/>
      <c r="AI40" s="731"/>
      <c r="AJ40" s="732" t="str">
        <f t="shared" si="0"/>
        <v/>
      </c>
      <c r="AK40" s="733"/>
      <c r="AL40" s="734"/>
      <c r="AM40" s="735"/>
      <c r="AN40" s="736"/>
      <c r="AO40" s="737"/>
      <c r="AP40" s="732" t="str">
        <f t="shared" si="1"/>
        <v/>
      </c>
      <c r="AQ40" s="733"/>
      <c r="AR40" s="733"/>
      <c r="AS40" s="734"/>
      <c r="AT40" s="738"/>
      <c r="AU40" s="739"/>
      <c r="AV40" s="739"/>
      <c r="AW40" s="740"/>
      <c r="AX40" s="844" t="str">
        <f t="shared" si="2"/>
        <v/>
      </c>
      <c r="AY40" s="845"/>
      <c r="AZ40" s="845"/>
      <c r="BA40" s="845"/>
      <c r="BB40" s="845"/>
      <c r="BC40" s="846"/>
      <c r="BD40" s="221"/>
      <c r="BE40" s="221"/>
      <c r="BF40" s="204">
        <v>30</v>
      </c>
      <c r="BG40" s="199"/>
      <c r="BH40" s="1"/>
      <c r="BI40" s="1"/>
      <c r="BJ40" s="1"/>
      <c r="BK40" s="1"/>
      <c r="BL40" s="1"/>
      <c r="BM40" s="1"/>
      <c r="BN40" s="1"/>
      <c r="BO40" s="1"/>
      <c r="BP40" s="1"/>
      <c r="BQ40" s="1"/>
      <c r="BR40" s="1"/>
      <c r="BS40" s="1"/>
      <c r="BT40" s="1"/>
      <c r="BU40" s="1"/>
      <c r="BV40" s="1"/>
      <c r="BW40" s="1"/>
      <c r="BX40" s="1"/>
      <c r="BY40" s="1"/>
    </row>
    <row r="41" spans="1:77" s="380" customFormat="1" ht="28.5" customHeight="1" x14ac:dyDescent="0.2">
      <c r="A41" s="802"/>
      <c r="B41" s="803"/>
      <c r="C41" s="804"/>
      <c r="D41" s="1110"/>
      <c r="E41" s="761"/>
      <c r="F41" s="724"/>
      <c r="G41" s="760"/>
      <c r="H41" s="761"/>
      <c r="I41" s="761"/>
      <c r="J41" s="761"/>
      <c r="K41" s="724"/>
      <c r="L41" s="876" t="str">
        <f>IF(G41="","",IFERROR(VLOOKUP(G41&amp;$A$60,製品リスト!$K$4:$Q$1000,6,0),"SII登録型番を正しく入力してください"))</f>
        <v/>
      </c>
      <c r="M41" s="877"/>
      <c r="N41" s="877"/>
      <c r="O41" s="877"/>
      <c r="P41" s="877"/>
      <c r="Q41" s="877"/>
      <c r="R41" s="878"/>
      <c r="S41" s="876" t="str">
        <f>IF(G41="","",IFERROR(VLOOKUP(G41&amp;$A$60,製品リスト!$K$4:$Q$1000,7,0),"SII登録型番を正しく入力してください"))</f>
        <v/>
      </c>
      <c r="T41" s="877"/>
      <c r="U41" s="877"/>
      <c r="V41" s="877"/>
      <c r="W41" s="877"/>
      <c r="X41" s="877"/>
      <c r="Y41" s="877"/>
      <c r="Z41" s="877"/>
      <c r="AA41" s="877"/>
      <c r="AB41" s="878"/>
      <c r="AC41" s="729"/>
      <c r="AD41" s="730"/>
      <c r="AE41" s="730"/>
      <c r="AF41" s="173" t="s">
        <v>11</v>
      </c>
      <c r="AG41" s="730"/>
      <c r="AH41" s="730"/>
      <c r="AI41" s="731"/>
      <c r="AJ41" s="732" t="str">
        <f t="shared" si="0"/>
        <v/>
      </c>
      <c r="AK41" s="733"/>
      <c r="AL41" s="734"/>
      <c r="AM41" s="735"/>
      <c r="AN41" s="736"/>
      <c r="AO41" s="737"/>
      <c r="AP41" s="732" t="str">
        <f t="shared" si="1"/>
        <v/>
      </c>
      <c r="AQ41" s="733"/>
      <c r="AR41" s="733"/>
      <c r="AS41" s="734"/>
      <c r="AT41" s="738"/>
      <c r="AU41" s="739"/>
      <c r="AV41" s="739"/>
      <c r="AW41" s="740"/>
      <c r="AX41" s="844" t="str">
        <f t="shared" si="2"/>
        <v/>
      </c>
      <c r="AY41" s="845"/>
      <c r="AZ41" s="845"/>
      <c r="BA41" s="845"/>
      <c r="BB41" s="845"/>
      <c r="BC41" s="846"/>
      <c r="BD41" s="221"/>
      <c r="BE41" s="221"/>
      <c r="BF41" s="204">
        <v>31</v>
      </c>
      <c r="BG41" s="199"/>
      <c r="BH41" s="1"/>
      <c r="BI41" s="1"/>
      <c r="BJ41" s="1"/>
      <c r="BK41" s="1"/>
      <c r="BL41" s="1"/>
      <c r="BM41" s="1"/>
      <c r="BN41" s="1"/>
      <c r="BO41" s="1"/>
      <c r="BP41" s="1"/>
      <c r="BQ41" s="1"/>
      <c r="BR41" s="1"/>
      <c r="BS41" s="1"/>
      <c r="BT41" s="1"/>
      <c r="BU41" s="1"/>
      <c r="BV41" s="1"/>
      <c r="BW41" s="1"/>
      <c r="BX41" s="1"/>
      <c r="BY41" s="1"/>
    </row>
    <row r="42" spans="1:77" s="380" customFormat="1" ht="28.5" customHeight="1" x14ac:dyDescent="0.2">
      <c r="A42" s="802"/>
      <c r="B42" s="803"/>
      <c r="C42" s="804"/>
      <c r="D42" s="1110"/>
      <c r="E42" s="761"/>
      <c r="F42" s="724"/>
      <c r="G42" s="760"/>
      <c r="H42" s="761"/>
      <c r="I42" s="761"/>
      <c r="J42" s="761"/>
      <c r="K42" s="724"/>
      <c r="L42" s="876" t="str">
        <f>IF(G42="","",IFERROR(VLOOKUP(G42&amp;$A$60,製品リスト!$K$4:$Q$1000,6,0),"SII登録型番を正しく入力してください"))</f>
        <v/>
      </c>
      <c r="M42" s="877"/>
      <c r="N42" s="877"/>
      <c r="O42" s="877"/>
      <c r="P42" s="877"/>
      <c r="Q42" s="877"/>
      <c r="R42" s="878"/>
      <c r="S42" s="876" t="str">
        <f>IF(G42="","",IFERROR(VLOOKUP(G42&amp;$A$60,製品リスト!$K$4:$Q$1000,7,0),"SII登録型番を正しく入力してください"))</f>
        <v/>
      </c>
      <c r="T42" s="877"/>
      <c r="U42" s="877"/>
      <c r="V42" s="877"/>
      <c r="W42" s="877"/>
      <c r="X42" s="877"/>
      <c r="Y42" s="877"/>
      <c r="Z42" s="877"/>
      <c r="AA42" s="877"/>
      <c r="AB42" s="878"/>
      <c r="AC42" s="729"/>
      <c r="AD42" s="730"/>
      <c r="AE42" s="730"/>
      <c r="AF42" s="173" t="s">
        <v>11</v>
      </c>
      <c r="AG42" s="730"/>
      <c r="AH42" s="730"/>
      <c r="AI42" s="731"/>
      <c r="AJ42" s="732" t="str">
        <f t="shared" si="0"/>
        <v/>
      </c>
      <c r="AK42" s="733"/>
      <c r="AL42" s="734"/>
      <c r="AM42" s="735"/>
      <c r="AN42" s="736"/>
      <c r="AO42" s="737"/>
      <c r="AP42" s="732" t="str">
        <f t="shared" si="1"/>
        <v/>
      </c>
      <c r="AQ42" s="733"/>
      <c r="AR42" s="733"/>
      <c r="AS42" s="734"/>
      <c r="AT42" s="738"/>
      <c r="AU42" s="739"/>
      <c r="AV42" s="739"/>
      <c r="AW42" s="740"/>
      <c r="AX42" s="844" t="str">
        <f t="shared" si="2"/>
        <v/>
      </c>
      <c r="AY42" s="845"/>
      <c r="AZ42" s="845"/>
      <c r="BA42" s="845"/>
      <c r="BB42" s="845"/>
      <c r="BC42" s="846"/>
      <c r="BD42" s="221"/>
      <c r="BE42" s="221"/>
      <c r="BF42" s="204">
        <v>32</v>
      </c>
      <c r="BG42" s="199"/>
      <c r="BH42" s="1"/>
      <c r="BI42" s="1"/>
      <c r="BJ42" s="1"/>
      <c r="BK42" s="1"/>
      <c r="BL42" s="1"/>
      <c r="BM42" s="1"/>
      <c r="BN42" s="1"/>
      <c r="BO42" s="1"/>
      <c r="BP42" s="1"/>
      <c r="BQ42" s="1"/>
      <c r="BR42" s="1"/>
      <c r="BS42" s="1"/>
      <c r="BT42" s="1"/>
      <c r="BU42" s="1"/>
      <c r="BV42" s="1"/>
      <c r="BW42" s="1"/>
      <c r="BX42" s="1"/>
      <c r="BY42" s="1"/>
    </row>
    <row r="43" spans="1:77" s="380" customFormat="1" ht="28.5" customHeight="1" x14ac:dyDescent="0.2">
      <c r="A43" s="802"/>
      <c r="B43" s="803"/>
      <c r="C43" s="804"/>
      <c r="D43" s="1110"/>
      <c r="E43" s="761"/>
      <c r="F43" s="724"/>
      <c r="G43" s="760"/>
      <c r="H43" s="761"/>
      <c r="I43" s="761"/>
      <c r="J43" s="761"/>
      <c r="K43" s="724"/>
      <c r="L43" s="876" t="str">
        <f>IF(G43="","",IFERROR(VLOOKUP(G43&amp;$A$60,製品リスト!$K$4:$Q$1000,6,0),"SII登録型番を正しく入力してください"))</f>
        <v/>
      </c>
      <c r="M43" s="877"/>
      <c r="N43" s="877"/>
      <c r="O43" s="877"/>
      <c r="P43" s="877"/>
      <c r="Q43" s="877"/>
      <c r="R43" s="878"/>
      <c r="S43" s="876" t="str">
        <f>IF(G43="","",IFERROR(VLOOKUP(G43&amp;$A$60,製品リスト!$K$4:$Q$1000,7,0),"SII登録型番を正しく入力してください"))</f>
        <v/>
      </c>
      <c r="T43" s="877"/>
      <c r="U43" s="877"/>
      <c r="V43" s="877"/>
      <c r="W43" s="877"/>
      <c r="X43" s="877"/>
      <c r="Y43" s="877"/>
      <c r="Z43" s="877"/>
      <c r="AA43" s="877"/>
      <c r="AB43" s="878"/>
      <c r="AC43" s="729"/>
      <c r="AD43" s="730"/>
      <c r="AE43" s="730"/>
      <c r="AF43" s="173" t="s">
        <v>11</v>
      </c>
      <c r="AG43" s="730"/>
      <c r="AH43" s="730"/>
      <c r="AI43" s="731"/>
      <c r="AJ43" s="732" t="str">
        <f t="shared" si="0"/>
        <v/>
      </c>
      <c r="AK43" s="733"/>
      <c r="AL43" s="734"/>
      <c r="AM43" s="735"/>
      <c r="AN43" s="736"/>
      <c r="AO43" s="737"/>
      <c r="AP43" s="732" t="str">
        <f t="shared" si="1"/>
        <v/>
      </c>
      <c r="AQ43" s="733"/>
      <c r="AR43" s="733"/>
      <c r="AS43" s="734"/>
      <c r="AT43" s="738"/>
      <c r="AU43" s="739"/>
      <c r="AV43" s="739"/>
      <c r="AW43" s="740"/>
      <c r="AX43" s="844" t="str">
        <f t="shared" si="2"/>
        <v/>
      </c>
      <c r="AY43" s="845"/>
      <c r="AZ43" s="845"/>
      <c r="BA43" s="845"/>
      <c r="BB43" s="845"/>
      <c r="BC43" s="846"/>
      <c r="BD43" s="221"/>
      <c r="BE43" s="221"/>
      <c r="BF43" s="204">
        <v>33</v>
      </c>
      <c r="BG43" s="199"/>
      <c r="BH43" s="1"/>
      <c r="BI43" s="1"/>
      <c r="BJ43" s="1"/>
      <c r="BK43" s="1"/>
      <c r="BL43" s="1"/>
      <c r="BM43" s="1"/>
      <c r="BN43" s="1"/>
      <c r="BO43" s="1"/>
      <c r="BP43" s="1"/>
      <c r="BQ43" s="1"/>
      <c r="BR43" s="1"/>
      <c r="BS43" s="1"/>
      <c r="BT43" s="1"/>
      <c r="BU43" s="1"/>
      <c r="BV43" s="1"/>
      <c r="BW43" s="1"/>
      <c r="BX43" s="1"/>
      <c r="BY43" s="1"/>
    </row>
    <row r="44" spans="1:77" s="380" customFormat="1" ht="28.5" customHeight="1" x14ac:dyDescent="0.2">
      <c r="A44" s="802"/>
      <c r="B44" s="803"/>
      <c r="C44" s="804"/>
      <c r="D44" s="1110"/>
      <c r="E44" s="761"/>
      <c r="F44" s="724"/>
      <c r="G44" s="760"/>
      <c r="H44" s="761"/>
      <c r="I44" s="761"/>
      <c r="J44" s="761"/>
      <c r="K44" s="724"/>
      <c r="L44" s="876" t="str">
        <f>IF(G44="","",IFERROR(VLOOKUP(G44&amp;$A$60,製品リスト!$K$4:$Q$1000,6,0),"SII登録型番を正しく入力してください"))</f>
        <v/>
      </c>
      <c r="M44" s="877"/>
      <c r="N44" s="877"/>
      <c r="O44" s="877"/>
      <c r="P44" s="877"/>
      <c r="Q44" s="877"/>
      <c r="R44" s="878"/>
      <c r="S44" s="876" t="str">
        <f>IF(G44="","",IFERROR(VLOOKUP(G44&amp;$A$60,製品リスト!$K$4:$Q$1000,7,0),"SII登録型番を正しく入力してください"))</f>
        <v/>
      </c>
      <c r="T44" s="877"/>
      <c r="U44" s="877"/>
      <c r="V44" s="877"/>
      <c r="W44" s="877"/>
      <c r="X44" s="877"/>
      <c r="Y44" s="877"/>
      <c r="Z44" s="877"/>
      <c r="AA44" s="877"/>
      <c r="AB44" s="878"/>
      <c r="AC44" s="729"/>
      <c r="AD44" s="730"/>
      <c r="AE44" s="730"/>
      <c r="AF44" s="173" t="s">
        <v>11</v>
      </c>
      <c r="AG44" s="730"/>
      <c r="AH44" s="730"/>
      <c r="AI44" s="731"/>
      <c r="AJ44" s="732" t="str">
        <f t="shared" si="0"/>
        <v/>
      </c>
      <c r="AK44" s="733"/>
      <c r="AL44" s="734"/>
      <c r="AM44" s="735"/>
      <c r="AN44" s="736"/>
      <c r="AO44" s="737"/>
      <c r="AP44" s="732" t="str">
        <f t="shared" si="1"/>
        <v/>
      </c>
      <c r="AQ44" s="733"/>
      <c r="AR44" s="733"/>
      <c r="AS44" s="734"/>
      <c r="AT44" s="738"/>
      <c r="AU44" s="739"/>
      <c r="AV44" s="739"/>
      <c r="AW44" s="740"/>
      <c r="AX44" s="844" t="str">
        <f t="shared" si="2"/>
        <v/>
      </c>
      <c r="AY44" s="845"/>
      <c r="AZ44" s="845"/>
      <c r="BA44" s="845"/>
      <c r="BB44" s="845"/>
      <c r="BC44" s="846"/>
      <c r="BD44" s="221"/>
      <c r="BE44" s="221"/>
      <c r="BF44" s="204">
        <v>34</v>
      </c>
      <c r="BG44" s="199"/>
      <c r="BH44" s="1"/>
      <c r="BI44" s="1"/>
      <c r="BJ44" s="1"/>
      <c r="BK44" s="1"/>
      <c r="BL44" s="1"/>
      <c r="BM44" s="1"/>
      <c r="BN44" s="1"/>
      <c r="BO44" s="1"/>
      <c r="BP44" s="1"/>
      <c r="BQ44" s="1"/>
      <c r="BR44" s="1"/>
      <c r="BS44" s="1"/>
      <c r="BT44" s="1"/>
      <c r="BU44" s="1"/>
      <c r="BV44" s="1"/>
      <c r="BW44" s="1"/>
      <c r="BX44" s="1"/>
      <c r="BY44" s="1"/>
    </row>
    <row r="45" spans="1:77" s="380" customFormat="1" ht="28.5" customHeight="1" x14ac:dyDescent="0.2">
      <c r="A45" s="802"/>
      <c r="B45" s="803"/>
      <c r="C45" s="804"/>
      <c r="D45" s="1110"/>
      <c r="E45" s="761"/>
      <c r="F45" s="724"/>
      <c r="G45" s="760"/>
      <c r="H45" s="761"/>
      <c r="I45" s="761"/>
      <c r="J45" s="761"/>
      <c r="K45" s="724"/>
      <c r="L45" s="876" t="str">
        <f>IF(G45="","",IFERROR(VLOOKUP(G45&amp;$A$60,製品リスト!$K$4:$Q$1000,6,0),"SII登録型番を正しく入力してください"))</f>
        <v/>
      </c>
      <c r="M45" s="877"/>
      <c r="N45" s="877"/>
      <c r="O45" s="877"/>
      <c r="P45" s="877"/>
      <c r="Q45" s="877"/>
      <c r="R45" s="878"/>
      <c r="S45" s="876" t="str">
        <f>IF(G45="","",IFERROR(VLOOKUP(G45&amp;$A$60,製品リスト!$K$4:$Q$1000,7,0),"SII登録型番を正しく入力してください"))</f>
        <v/>
      </c>
      <c r="T45" s="877"/>
      <c r="U45" s="877"/>
      <c r="V45" s="877"/>
      <c r="W45" s="877"/>
      <c r="X45" s="877"/>
      <c r="Y45" s="877"/>
      <c r="Z45" s="877"/>
      <c r="AA45" s="877"/>
      <c r="AB45" s="878"/>
      <c r="AC45" s="729"/>
      <c r="AD45" s="730"/>
      <c r="AE45" s="730"/>
      <c r="AF45" s="173" t="s">
        <v>11</v>
      </c>
      <c r="AG45" s="730"/>
      <c r="AH45" s="730"/>
      <c r="AI45" s="731"/>
      <c r="AJ45" s="732" t="str">
        <f t="shared" si="0"/>
        <v/>
      </c>
      <c r="AK45" s="733"/>
      <c r="AL45" s="734"/>
      <c r="AM45" s="735"/>
      <c r="AN45" s="736"/>
      <c r="AO45" s="737"/>
      <c r="AP45" s="732" t="str">
        <f t="shared" si="1"/>
        <v/>
      </c>
      <c r="AQ45" s="733"/>
      <c r="AR45" s="733"/>
      <c r="AS45" s="734"/>
      <c r="AT45" s="738"/>
      <c r="AU45" s="739"/>
      <c r="AV45" s="739"/>
      <c r="AW45" s="740"/>
      <c r="AX45" s="844" t="str">
        <f t="shared" si="2"/>
        <v/>
      </c>
      <c r="AY45" s="845"/>
      <c r="AZ45" s="845"/>
      <c r="BA45" s="845"/>
      <c r="BB45" s="845"/>
      <c r="BC45" s="846"/>
      <c r="BD45" s="221"/>
      <c r="BE45" s="221"/>
      <c r="BF45" s="204">
        <v>35</v>
      </c>
      <c r="BG45" s="199"/>
      <c r="BH45" s="1"/>
      <c r="BI45" s="1"/>
      <c r="BJ45" s="1"/>
      <c r="BK45" s="1"/>
      <c r="BL45" s="1"/>
      <c r="BM45" s="1"/>
      <c r="BN45" s="1"/>
      <c r="BO45" s="1"/>
      <c r="BP45" s="1"/>
      <c r="BQ45" s="1"/>
      <c r="BR45" s="1"/>
      <c r="BS45" s="1"/>
      <c r="BT45" s="1"/>
      <c r="BU45" s="1"/>
      <c r="BV45" s="1"/>
      <c r="BW45" s="1"/>
      <c r="BX45" s="1"/>
      <c r="BY45" s="1"/>
    </row>
    <row r="46" spans="1:77" s="380" customFormat="1" ht="28.5" customHeight="1" x14ac:dyDescent="0.2">
      <c r="A46" s="802"/>
      <c r="B46" s="803"/>
      <c r="C46" s="804"/>
      <c r="D46" s="1110"/>
      <c r="E46" s="761"/>
      <c r="F46" s="724"/>
      <c r="G46" s="760"/>
      <c r="H46" s="761"/>
      <c r="I46" s="761"/>
      <c r="J46" s="761"/>
      <c r="K46" s="724"/>
      <c r="L46" s="876" t="str">
        <f>IF(G46="","",IFERROR(VLOOKUP(G46&amp;$A$60,製品リスト!$K$4:$Q$1000,6,0),"SII登録型番を正しく入力してください"))</f>
        <v/>
      </c>
      <c r="M46" s="877"/>
      <c r="N46" s="877"/>
      <c r="O46" s="877"/>
      <c r="P46" s="877"/>
      <c r="Q46" s="877"/>
      <c r="R46" s="878"/>
      <c r="S46" s="876" t="str">
        <f>IF(G46="","",IFERROR(VLOOKUP(G46&amp;$A$60,製品リスト!$K$4:$Q$1000,7,0),"SII登録型番を正しく入力してください"))</f>
        <v/>
      </c>
      <c r="T46" s="877"/>
      <c r="U46" s="877"/>
      <c r="V46" s="877"/>
      <c r="W46" s="877"/>
      <c r="X46" s="877"/>
      <c r="Y46" s="877"/>
      <c r="Z46" s="877"/>
      <c r="AA46" s="877"/>
      <c r="AB46" s="878"/>
      <c r="AC46" s="729"/>
      <c r="AD46" s="730"/>
      <c r="AE46" s="730"/>
      <c r="AF46" s="173" t="s">
        <v>11</v>
      </c>
      <c r="AG46" s="730"/>
      <c r="AH46" s="730"/>
      <c r="AI46" s="731"/>
      <c r="AJ46" s="732" t="str">
        <f t="shared" si="0"/>
        <v/>
      </c>
      <c r="AK46" s="733"/>
      <c r="AL46" s="734"/>
      <c r="AM46" s="735"/>
      <c r="AN46" s="736"/>
      <c r="AO46" s="737"/>
      <c r="AP46" s="732" t="str">
        <f t="shared" si="1"/>
        <v/>
      </c>
      <c r="AQ46" s="733"/>
      <c r="AR46" s="733"/>
      <c r="AS46" s="734"/>
      <c r="AT46" s="738"/>
      <c r="AU46" s="739"/>
      <c r="AV46" s="739"/>
      <c r="AW46" s="740"/>
      <c r="AX46" s="844" t="str">
        <f t="shared" si="2"/>
        <v/>
      </c>
      <c r="AY46" s="845"/>
      <c r="AZ46" s="845"/>
      <c r="BA46" s="845"/>
      <c r="BB46" s="845"/>
      <c r="BC46" s="846"/>
      <c r="BD46" s="221"/>
      <c r="BE46" s="221"/>
      <c r="BF46" s="204">
        <v>36</v>
      </c>
      <c r="BG46" s="199"/>
      <c r="BH46" s="1"/>
      <c r="BI46" s="1"/>
      <c r="BJ46" s="1"/>
      <c r="BK46" s="1"/>
      <c r="BL46" s="1"/>
      <c r="BM46" s="1"/>
      <c r="BN46" s="1"/>
      <c r="BO46" s="1"/>
      <c r="BP46" s="1"/>
      <c r="BQ46" s="1"/>
      <c r="BR46" s="1"/>
      <c r="BS46" s="1"/>
      <c r="BT46" s="1"/>
      <c r="BU46" s="1"/>
      <c r="BV46" s="1"/>
      <c r="BW46" s="1"/>
      <c r="BX46" s="1"/>
      <c r="BY46" s="1"/>
    </row>
    <row r="47" spans="1:77" s="380" customFormat="1" ht="28.5" customHeight="1" x14ac:dyDescent="0.2">
      <c r="A47" s="802"/>
      <c r="B47" s="803"/>
      <c r="C47" s="804"/>
      <c r="D47" s="1110"/>
      <c r="E47" s="761"/>
      <c r="F47" s="724"/>
      <c r="G47" s="760"/>
      <c r="H47" s="761"/>
      <c r="I47" s="761"/>
      <c r="J47" s="761"/>
      <c r="K47" s="724"/>
      <c r="L47" s="876" t="str">
        <f>IF(G47="","",IFERROR(VLOOKUP(G47&amp;$A$60,製品リスト!$K$4:$Q$1000,6,0),"SII登録型番を正しく入力してください"))</f>
        <v/>
      </c>
      <c r="M47" s="877"/>
      <c r="N47" s="877"/>
      <c r="O47" s="877"/>
      <c r="P47" s="877"/>
      <c r="Q47" s="877"/>
      <c r="R47" s="878"/>
      <c r="S47" s="876" t="str">
        <f>IF(G47="","",IFERROR(VLOOKUP(G47&amp;$A$60,製品リスト!$K$4:$Q$1000,7,0),"SII登録型番を正しく入力してください"))</f>
        <v/>
      </c>
      <c r="T47" s="877"/>
      <c r="U47" s="877"/>
      <c r="V47" s="877"/>
      <c r="W47" s="877"/>
      <c r="X47" s="877"/>
      <c r="Y47" s="877"/>
      <c r="Z47" s="877"/>
      <c r="AA47" s="877"/>
      <c r="AB47" s="878"/>
      <c r="AC47" s="729"/>
      <c r="AD47" s="730"/>
      <c r="AE47" s="730"/>
      <c r="AF47" s="173" t="s">
        <v>11</v>
      </c>
      <c r="AG47" s="730"/>
      <c r="AH47" s="730"/>
      <c r="AI47" s="731"/>
      <c r="AJ47" s="732" t="str">
        <f t="shared" si="0"/>
        <v/>
      </c>
      <c r="AK47" s="733"/>
      <c r="AL47" s="734"/>
      <c r="AM47" s="735"/>
      <c r="AN47" s="736"/>
      <c r="AO47" s="737"/>
      <c r="AP47" s="732" t="str">
        <f t="shared" si="1"/>
        <v/>
      </c>
      <c r="AQ47" s="733"/>
      <c r="AR47" s="733"/>
      <c r="AS47" s="734"/>
      <c r="AT47" s="738"/>
      <c r="AU47" s="739"/>
      <c r="AV47" s="739"/>
      <c r="AW47" s="740"/>
      <c r="AX47" s="844" t="str">
        <f t="shared" si="2"/>
        <v/>
      </c>
      <c r="AY47" s="845"/>
      <c r="AZ47" s="845"/>
      <c r="BA47" s="845"/>
      <c r="BB47" s="845"/>
      <c r="BC47" s="846"/>
      <c r="BD47" s="221"/>
      <c r="BE47" s="221"/>
      <c r="BF47" s="204">
        <v>37</v>
      </c>
      <c r="BG47" s="199"/>
      <c r="BH47" s="1"/>
      <c r="BI47" s="1"/>
      <c r="BJ47" s="1"/>
      <c r="BK47" s="1"/>
      <c r="BL47" s="1"/>
      <c r="BM47" s="1"/>
      <c r="BN47" s="1"/>
      <c r="BO47" s="1"/>
      <c r="BP47" s="1"/>
      <c r="BQ47" s="1"/>
      <c r="BR47" s="1"/>
      <c r="BS47" s="1"/>
      <c r="BT47" s="1"/>
      <c r="BU47" s="1"/>
      <c r="BV47" s="1"/>
      <c r="BW47" s="1"/>
      <c r="BX47" s="1"/>
      <c r="BY47" s="1"/>
    </row>
    <row r="48" spans="1:77" s="380" customFormat="1" ht="28.5" customHeight="1" x14ac:dyDescent="0.2">
      <c r="A48" s="802"/>
      <c r="B48" s="803"/>
      <c r="C48" s="804"/>
      <c r="D48" s="1110"/>
      <c r="E48" s="761"/>
      <c r="F48" s="724"/>
      <c r="G48" s="760"/>
      <c r="H48" s="761"/>
      <c r="I48" s="761"/>
      <c r="J48" s="761"/>
      <c r="K48" s="724"/>
      <c r="L48" s="876" t="str">
        <f>IF(G48="","",IFERROR(VLOOKUP(G48&amp;$A$60,製品リスト!$K$4:$Q$1000,6,0),"SII登録型番を正しく入力してください"))</f>
        <v/>
      </c>
      <c r="M48" s="877"/>
      <c r="N48" s="877"/>
      <c r="O48" s="877"/>
      <c r="P48" s="877"/>
      <c r="Q48" s="877"/>
      <c r="R48" s="878"/>
      <c r="S48" s="876" t="str">
        <f>IF(G48="","",IFERROR(VLOOKUP(G48&amp;$A$60,製品リスト!$K$4:$Q$1000,7,0),"SII登録型番を正しく入力してください"))</f>
        <v/>
      </c>
      <c r="T48" s="877"/>
      <c r="U48" s="877"/>
      <c r="V48" s="877"/>
      <c r="W48" s="877"/>
      <c r="X48" s="877"/>
      <c r="Y48" s="877"/>
      <c r="Z48" s="877"/>
      <c r="AA48" s="877"/>
      <c r="AB48" s="878"/>
      <c r="AC48" s="729"/>
      <c r="AD48" s="730"/>
      <c r="AE48" s="730"/>
      <c r="AF48" s="173" t="s">
        <v>11</v>
      </c>
      <c r="AG48" s="730"/>
      <c r="AH48" s="730"/>
      <c r="AI48" s="731"/>
      <c r="AJ48" s="732" t="str">
        <f t="shared" si="0"/>
        <v/>
      </c>
      <c r="AK48" s="733"/>
      <c r="AL48" s="734"/>
      <c r="AM48" s="735"/>
      <c r="AN48" s="736"/>
      <c r="AO48" s="737"/>
      <c r="AP48" s="732" t="str">
        <f t="shared" si="1"/>
        <v/>
      </c>
      <c r="AQ48" s="733"/>
      <c r="AR48" s="733"/>
      <c r="AS48" s="734"/>
      <c r="AT48" s="738"/>
      <c r="AU48" s="739"/>
      <c r="AV48" s="739"/>
      <c r="AW48" s="740"/>
      <c r="AX48" s="844" t="str">
        <f t="shared" si="2"/>
        <v/>
      </c>
      <c r="AY48" s="845"/>
      <c r="AZ48" s="845"/>
      <c r="BA48" s="845"/>
      <c r="BB48" s="845"/>
      <c r="BC48" s="846"/>
      <c r="BD48" s="221"/>
      <c r="BE48" s="221"/>
      <c r="BF48" s="204">
        <v>38</v>
      </c>
      <c r="BG48" s="199"/>
      <c r="BH48" s="1"/>
      <c r="BI48" s="1"/>
      <c r="BJ48" s="1"/>
      <c r="BK48" s="1"/>
      <c r="BL48" s="1"/>
      <c r="BM48" s="1"/>
      <c r="BN48" s="1"/>
      <c r="BO48" s="1"/>
      <c r="BP48" s="1"/>
      <c r="BQ48" s="1"/>
      <c r="BR48" s="1"/>
      <c r="BS48" s="1"/>
      <c r="BT48" s="1"/>
      <c r="BU48" s="1"/>
      <c r="BV48" s="1"/>
      <c r="BW48" s="1"/>
      <c r="BX48" s="1"/>
      <c r="BY48" s="1"/>
    </row>
    <row r="49" spans="1:77" s="380" customFormat="1" ht="28.5" customHeight="1" x14ac:dyDescent="0.2">
      <c r="A49" s="802"/>
      <c r="B49" s="803"/>
      <c r="C49" s="804"/>
      <c r="D49" s="1110"/>
      <c r="E49" s="761"/>
      <c r="F49" s="724"/>
      <c r="G49" s="760"/>
      <c r="H49" s="761"/>
      <c r="I49" s="761"/>
      <c r="J49" s="761"/>
      <c r="K49" s="724"/>
      <c r="L49" s="876" t="str">
        <f>IF(G49="","",IFERROR(VLOOKUP(G49&amp;$A$60,製品リスト!$K$4:$Q$1000,6,0),"SII登録型番を正しく入力してください"))</f>
        <v/>
      </c>
      <c r="M49" s="877"/>
      <c r="N49" s="877"/>
      <c r="O49" s="877"/>
      <c r="P49" s="877"/>
      <c r="Q49" s="877"/>
      <c r="R49" s="878"/>
      <c r="S49" s="876" t="str">
        <f>IF(G49="","",IFERROR(VLOOKUP(G49&amp;$A$60,製品リスト!$K$4:$Q$1000,7,0),"SII登録型番を正しく入力してください"))</f>
        <v/>
      </c>
      <c r="T49" s="877"/>
      <c r="U49" s="877"/>
      <c r="V49" s="877"/>
      <c r="W49" s="877"/>
      <c r="X49" s="877"/>
      <c r="Y49" s="877"/>
      <c r="Z49" s="877"/>
      <c r="AA49" s="877"/>
      <c r="AB49" s="878"/>
      <c r="AC49" s="729"/>
      <c r="AD49" s="730"/>
      <c r="AE49" s="730"/>
      <c r="AF49" s="173" t="s">
        <v>11</v>
      </c>
      <c r="AG49" s="730"/>
      <c r="AH49" s="730"/>
      <c r="AI49" s="731"/>
      <c r="AJ49" s="732" t="str">
        <f t="shared" si="0"/>
        <v/>
      </c>
      <c r="AK49" s="733"/>
      <c r="AL49" s="734"/>
      <c r="AM49" s="735"/>
      <c r="AN49" s="736"/>
      <c r="AO49" s="737"/>
      <c r="AP49" s="732" t="str">
        <f t="shared" si="1"/>
        <v/>
      </c>
      <c r="AQ49" s="733"/>
      <c r="AR49" s="733"/>
      <c r="AS49" s="734"/>
      <c r="AT49" s="738"/>
      <c r="AU49" s="739"/>
      <c r="AV49" s="739"/>
      <c r="AW49" s="740"/>
      <c r="AX49" s="844" t="str">
        <f t="shared" si="2"/>
        <v/>
      </c>
      <c r="AY49" s="845"/>
      <c r="AZ49" s="845"/>
      <c r="BA49" s="845"/>
      <c r="BB49" s="845"/>
      <c r="BC49" s="846"/>
      <c r="BD49" s="221"/>
      <c r="BE49" s="221"/>
      <c r="BF49" s="204">
        <v>39</v>
      </c>
      <c r="BG49" s="199"/>
      <c r="BH49" s="1"/>
      <c r="BI49" s="1"/>
      <c r="BJ49" s="1"/>
      <c r="BK49" s="1"/>
      <c r="BL49" s="1"/>
      <c r="BM49" s="1"/>
      <c r="BN49" s="1"/>
      <c r="BO49" s="1"/>
      <c r="BP49" s="1"/>
      <c r="BQ49" s="1"/>
      <c r="BR49" s="1"/>
      <c r="BS49" s="1"/>
      <c r="BT49" s="1"/>
      <c r="BU49" s="1"/>
      <c r="BV49" s="1"/>
      <c r="BW49" s="1"/>
      <c r="BX49" s="1"/>
      <c r="BY49" s="1"/>
    </row>
    <row r="50" spans="1:77" s="380" customFormat="1" ht="28.5" customHeight="1" x14ac:dyDescent="0.2">
      <c r="A50" s="802"/>
      <c r="B50" s="803"/>
      <c r="C50" s="804"/>
      <c r="D50" s="1110"/>
      <c r="E50" s="761"/>
      <c r="F50" s="724"/>
      <c r="G50" s="760"/>
      <c r="H50" s="761"/>
      <c r="I50" s="761"/>
      <c r="J50" s="761"/>
      <c r="K50" s="724"/>
      <c r="L50" s="876" t="str">
        <f>IF(G50="","",IFERROR(VLOOKUP(G50&amp;$A$60,製品リスト!$K$4:$Q$1000,6,0),"SII登録型番を正しく入力してください"))</f>
        <v/>
      </c>
      <c r="M50" s="877"/>
      <c r="N50" s="877"/>
      <c r="O50" s="877"/>
      <c r="P50" s="877"/>
      <c r="Q50" s="877"/>
      <c r="R50" s="878"/>
      <c r="S50" s="876" t="str">
        <f>IF(G50="","",IFERROR(VLOOKUP(G50&amp;$A$60,製品リスト!$K$4:$Q$1000,7,0),"SII登録型番を正しく入力してください"))</f>
        <v/>
      </c>
      <c r="T50" s="877"/>
      <c r="U50" s="877"/>
      <c r="V50" s="877"/>
      <c r="W50" s="877"/>
      <c r="X50" s="877"/>
      <c r="Y50" s="877"/>
      <c r="Z50" s="877"/>
      <c r="AA50" s="877"/>
      <c r="AB50" s="878"/>
      <c r="AC50" s="729"/>
      <c r="AD50" s="730"/>
      <c r="AE50" s="730"/>
      <c r="AF50" s="173" t="s">
        <v>11</v>
      </c>
      <c r="AG50" s="730"/>
      <c r="AH50" s="730"/>
      <c r="AI50" s="731"/>
      <c r="AJ50" s="732" t="str">
        <f t="shared" si="0"/>
        <v/>
      </c>
      <c r="AK50" s="733"/>
      <c r="AL50" s="734"/>
      <c r="AM50" s="735"/>
      <c r="AN50" s="736"/>
      <c r="AO50" s="737"/>
      <c r="AP50" s="732" t="str">
        <f t="shared" si="1"/>
        <v/>
      </c>
      <c r="AQ50" s="733"/>
      <c r="AR50" s="733"/>
      <c r="AS50" s="734"/>
      <c r="AT50" s="738"/>
      <c r="AU50" s="739"/>
      <c r="AV50" s="739"/>
      <c r="AW50" s="740"/>
      <c r="AX50" s="844" t="str">
        <f t="shared" si="2"/>
        <v/>
      </c>
      <c r="AY50" s="845"/>
      <c r="AZ50" s="845"/>
      <c r="BA50" s="845"/>
      <c r="BB50" s="845"/>
      <c r="BC50" s="846"/>
      <c r="BD50" s="221"/>
      <c r="BE50" s="221"/>
      <c r="BF50" s="204">
        <v>40</v>
      </c>
      <c r="BG50" s="199"/>
      <c r="BH50" s="1"/>
      <c r="BI50" s="1"/>
      <c r="BJ50" s="1"/>
      <c r="BK50" s="1"/>
      <c r="BL50" s="1"/>
      <c r="BM50" s="1"/>
      <c r="BN50" s="1"/>
      <c r="BO50" s="1"/>
      <c r="BP50" s="1"/>
      <c r="BQ50" s="1"/>
      <c r="BR50" s="1"/>
      <c r="BS50" s="1"/>
      <c r="BT50" s="1"/>
      <c r="BU50" s="1"/>
      <c r="BV50" s="1"/>
      <c r="BW50" s="1"/>
      <c r="BX50" s="1"/>
      <c r="BY50" s="1"/>
    </row>
    <row r="51" spans="1:77" s="380" customFormat="1" ht="28.5" customHeight="1" x14ac:dyDescent="0.2">
      <c r="A51" s="802"/>
      <c r="B51" s="803"/>
      <c r="C51" s="804"/>
      <c r="D51" s="1110"/>
      <c r="E51" s="761"/>
      <c r="F51" s="724"/>
      <c r="G51" s="760"/>
      <c r="H51" s="761"/>
      <c r="I51" s="761"/>
      <c r="J51" s="761"/>
      <c r="K51" s="724"/>
      <c r="L51" s="876" t="str">
        <f>IF(G51="","",IFERROR(VLOOKUP(G51&amp;$A$60,製品リスト!$K$4:$Q$1000,6,0),"SII登録型番を正しく入力してください"))</f>
        <v/>
      </c>
      <c r="M51" s="877"/>
      <c r="N51" s="877"/>
      <c r="O51" s="877"/>
      <c r="P51" s="877"/>
      <c r="Q51" s="877"/>
      <c r="R51" s="878"/>
      <c r="S51" s="876" t="str">
        <f>IF(G51="","",IFERROR(VLOOKUP(G51&amp;$A$60,製品リスト!$K$4:$Q$1000,7,0),"SII登録型番を正しく入力してください"))</f>
        <v/>
      </c>
      <c r="T51" s="877"/>
      <c r="U51" s="877"/>
      <c r="V51" s="877"/>
      <c r="W51" s="877"/>
      <c r="X51" s="877"/>
      <c r="Y51" s="877"/>
      <c r="Z51" s="877"/>
      <c r="AA51" s="877"/>
      <c r="AB51" s="878"/>
      <c r="AC51" s="729"/>
      <c r="AD51" s="730"/>
      <c r="AE51" s="730"/>
      <c r="AF51" s="173" t="s">
        <v>11</v>
      </c>
      <c r="AG51" s="730"/>
      <c r="AH51" s="730"/>
      <c r="AI51" s="731"/>
      <c r="AJ51" s="732" t="str">
        <f t="shared" si="0"/>
        <v/>
      </c>
      <c r="AK51" s="733"/>
      <c r="AL51" s="734"/>
      <c r="AM51" s="735"/>
      <c r="AN51" s="736"/>
      <c r="AO51" s="737"/>
      <c r="AP51" s="732" t="str">
        <f t="shared" si="1"/>
        <v/>
      </c>
      <c r="AQ51" s="733"/>
      <c r="AR51" s="733"/>
      <c r="AS51" s="734"/>
      <c r="AT51" s="738"/>
      <c r="AU51" s="739"/>
      <c r="AV51" s="739"/>
      <c r="AW51" s="740"/>
      <c r="AX51" s="844" t="str">
        <f t="shared" si="2"/>
        <v/>
      </c>
      <c r="AY51" s="845"/>
      <c r="AZ51" s="845"/>
      <c r="BA51" s="845"/>
      <c r="BB51" s="845"/>
      <c r="BC51" s="846"/>
      <c r="BD51" s="221"/>
      <c r="BE51" s="221"/>
      <c r="BF51" s="204">
        <v>41</v>
      </c>
      <c r="BG51" s="199"/>
      <c r="BH51" s="1"/>
      <c r="BI51" s="1"/>
      <c r="BJ51" s="1"/>
      <c r="BK51" s="1"/>
      <c r="BL51" s="1"/>
      <c r="BM51" s="1"/>
      <c r="BN51" s="1"/>
      <c r="BO51" s="1"/>
      <c r="BP51" s="1"/>
      <c r="BQ51" s="1"/>
      <c r="BR51" s="1"/>
      <c r="BS51" s="1"/>
      <c r="BT51" s="1"/>
      <c r="BU51" s="1"/>
      <c r="BV51" s="1"/>
      <c r="BW51" s="1"/>
      <c r="BX51" s="1"/>
      <c r="BY51" s="1"/>
    </row>
    <row r="52" spans="1:77" s="380" customFormat="1" ht="28.5" customHeight="1" x14ac:dyDescent="0.2">
      <c r="A52" s="802"/>
      <c r="B52" s="803"/>
      <c r="C52" s="804"/>
      <c r="D52" s="1110"/>
      <c r="E52" s="761"/>
      <c r="F52" s="724"/>
      <c r="G52" s="760"/>
      <c r="H52" s="761"/>
      <c r="I52" s="761"/>
      <c r="J52" s="761"/>
      <c r="K52" s="724"/>
      <c r="L52" s="876" t="str">
        <f>IF(G52="","",IFERROR(VLOOKUP(G52&amp;$A$60,製品リスト!$K$4:$Q$1000,6,0),"SII登録型番を正しく入力してください"))</f>
        <v/>
      </c>
      <c r="M52" s="877"/>
      <c r="N52" s="877"/>
      <c r="O52" s="877"/>
      <c r="P52" s="877"/>
      <c r="Q52" s="877"/>
      <c r="R52" s="878"/>
      <c r="S52" s="876" t="str">
        <f>IF(G52="","",IFERROR(VLOOKUP(G52&amp;$A$60,製品リスト!$K$4:$Q$1000,7,0),"SII登録型番を正しく入力してください"))</f>
        <v/>
      </c>
      <c r="T52" s="877"/>
      <c r="U52" s="877"/>
      <c r="V52" s="877"/>
      <c r="W52" s="877"/>
      <c r="X52" s="877"/>
      <c r="Y52" s="877"/>
      <c r="Z52" s="877"/>
      <c r="AA52" s="877"/>
      <c r="AB52" s="878"/>
      <c r="AC52" s="729"/>
      <c r="AD52" s="730"/>
      <c r="AE52" s="730"/>
      <c r="AF52" s="173" t="s">
        <v>11</v>
      </c>
      <c r="AG52" s="730"/>
      <c r="AH52" s="730"/>
      <c r="AI52" s="731"/>
      <c r="AJ52" s="732" t="str">
        <f t="shared" si="0"/>
        <v/>
      </c>
      <c r="AK52" s="733"/>
      <c r="AL52" s="734"/>
      <c r="AM52" s="735"/>
      <c r="AN52" s="736"/>
      <c r="AO52" s="737"/>
      <c r="AP52" s="732" t="str">
        <f t="shared" si="1"/>
        <v/>
      </c>
      <c r="AQ52" s="733"/>
      <c r="AR52" s="733"/>
      <c r="AS52" s="734"/>
      <c r="AT52" s="738"/>
      <c r="AU52" s="739"/>
      <c r="AV52" s="739"/>
      <c r="AW52" s="740"/>
      <c r="AX52" s="844" t="str">
        <f t="shared" si="2"/>
        <v/>
      </c>
      <c r="AY52" s="845"/>
      <c r="AZ52" s="845"/>
      <c r="BA52" s="845"/>
      <c r="BB52" s="845"/>
      <c r="BC52" s="846"/>
      <c r="BD52" s="221"/>
      <c r="BE52" s="221"/>
      <c r="BF52" s="204">
        <v>42</v>
      </c>
      <c r="BG52" s="199"/>
      <c r="BH52" s="1"/>
      <c r="BI52" s="1"/>
      <c r="BJ52" s="1"/>
      <c r="BK52" s="1"/>
      <c r="BL52" s="1"/>
      <c r="BM52" s="1"/>
      <c r="BN52" s="1"/>
      <c r="BO52" s="1"/>
      <c r="BP52" s="1"/>
      <c r="BQ52" s="1"/>
      <c r="BR52" s="1"/>
      <c r="BS52" s="1"/>
      <c r="BT52" s="1"/>
      <c r="BU52" s="1"/>
      <c r="BV52" s="1"/>
      <c r="BW52" s="1"/>
      <c r="BX52" s="1"/>
      <c r="BY52" s="1"/>
    </row>
    <row r="53" spans="1:77" s="380" customFormat="1" ht="28.5" customHeight="1" x14ac:dyDescent="0.2">
      <c r="A53" s="802"/>
      <c r="B53" s="803"/>
      <c r="C53" s="804"/>
      <c r="D53" s="1110"/>
      <c r="E53" s="761"/>
      <c r="F53" s="724"/>
      <c r="G53" s="760"/>
      <c r="H53" s="761"/>
      <c r="I53" s="761"/>
      <c r="J53" s="761"/>
      <c r="K53" s="724"/>
      <c r="L53" s="876" t="str">
        <f>IF(G53="","",IFERROR(VLOOKUP(G53&amp;$A$60,製品リスト!$K$4:$Q$1000,6,0),"SII登録型番を正しく入力してください"))</f>
        <v/>
      </c>
      <c r="M53" s="877"/>
      <c r="N53" s="877"/>
      <c r="O53" s="877"/>
      <c r="P53" s="877"/>
      <c r="Q53" s="877"/>
      <c r="R53" s="878"/>
      <c r="S53" s="876" t="str">
        <f>IF(G53="","",IFERROR(VLOOKUP(G53&amp;$A$60,製品リスト!$K$4:$Q$1000,7,0),"SII登録型番を正しく入力してください"))</f>
        <v/>
      </c>
      <c r="T53" s="877"/>
      <c r="U53" s="877"/>
      <c r="V53" s="877"/>
      <c r="W53" s="877"/>
      <c r="X53" s="877"/>
      <c r="Y53" s="877"/>
      <c r="Z53" s="877"/>
      <c r="AA53" s="877"/>
      <c r="AB53" s="878"/>
      <c r="AC53" s="729"/>
      <c r="AD53" s="730"/>
      <c r="AE53" s="730"/>
      <c r="AF53" s="173" t="s">
        <v>11</v>
      </c>
      <c r="AG53" s="730"/>
      <c r="AH53" s="730"/>
      <c r="AI53" s="731"/>
      <c r="AJ53" s="732" t="str">
        <f t="shared" si="0"/>
        <v/>
      </c>
      <c r="AK53" s="733"/>
      <c r="AL53" s="734"/>
      <c r="AM53" s="735"/>
      <c r="AN53" s="736"/>
      <c r="AO53" s="737"/>
      <c r="AP53" s="732" t="str">
        <f t="shared" si="1"/>
        <v/>
      </c>
      <c r="AQ53" s="733"/>
      <c r="AR53" s="733"/>
      <c r="AS53" s="734"/>
      <c r="AT53" s="738"/>
      <c r="AU53" s="739"/>
      <c r="AV53" s="739"/>
      <c r="AW53" s="740"/>
      <c r="AX53" s="844" t="str">
        <f t="shared" si="2"/>
        <v/>
      </c>
      <c r="AY53" s="845"/>
      <c r="AZ53" s="845"/>
      <c r="BA53" s="845"/>
      <c r="BB53" s="845"/>
      <c r="BC53" s="846"/>
      <c r="BD53" s="221"/>
      <c r="BE53" s="221"/>
      <c r="BF53" s="204">
        <v>43</v>
      </c>
      <c r="BG53" s="199"/>
      <c r="BH53" s="1"/>
      <c r="BI53" s="1"/>
      <c r="BJ53" s="1"/>
      <c r="BK53" s="1"/>
      <c r="BL53" s="1"/>
      <c r="BM53" s="1"/>
      <c r="BN53" s="1"/>
      <c r="BO53" s="1"/>
      <c r="BP53" s="1"/>
      <c r="BQ53" s="1"/>
      <c r="BR53" s="1"/>
      <c r="BS53" s="1"/>
      <c r="BT53" s="1"/>
      <c r="BU53" s="1"/>
      <c r="BV53" s="1"/>
      <c r="BW53" s="1"/>
      <c r="BX53" s="1"/>
      <c r="BY53" s="1"/>
    </row>
    <row r="54" spans="1:77" s="380" customFormat="1" ht="28.5" customHeight="1" x14ac:dyDescent="0.2">
      <c r="A54" s="802"/>
      <c r="B54" s="803"/>
      <c r="C54" s="804"/>
      <c r="D54" s="1110"/>
      <c r="E54" s="761"/>
      <c r="F54" s="724"/>
      <c r="G54" s="760"/>
      <c r="H54" s="761"/>
      <c r="I54" s="761"/>
      <c r="J54" s="761"/>
      <c r="K54" s="724"/>
      <c r="L54" s="876" t="str">
        <f>IF(G54="","",IFERROR(VLOOKUP(G54&amp;$A$60,製品リスト!$K$4:$Q$1000,6,0),"SII登録型番を正しく入力してください"))</f>
        <v/>
      </c>
      <c r="M54" s="877"/>
      <c r="N54" s="877"/>
      <c r="O54" s="877"/>
      <c r="P54" s="877"/>
      <c r="Q54" s="877"/>
      <c r="R54" s="878"/>
      <c r="S54" s="876" t="str">
        <f>IF(G54="","",IFERROR(VLOOKUP(G54&amp;$A$60,製品リスト!$K$4:$Q$1000,7,0),"SII登録型番を正しく入力してください"))</f>
        <v/>
      </c>
      <c r="T54" s="877"/>
      <c r="U54" s="877"/>
      <c r="V54" s="877"/>
      <c r="W54" s="877"/>
      <c r="X54" s="877"/>
      <c r="Y54" s="877"/>
      <c r="Z54" s="877"/>
      <c r="AA54" s="877"/>
      <c r="AB54" s="878"/>
      <c r="AC54" s="729"/>
      <c r="AD54" s="730"/>
      <c r="AE54" s="730"/>
      <c r="AF54" s="173" t="s">
        <v>11</v>
      </c>
      <c r="AG54" s="730"/>
      <c r="AH54" s="730"/>
      <c r="AI54" s="731"/>
      <c r="AJ54" s="732" t="str">
        <f t="shared" si="0"/>
        <v/>
      </c>
      <c r="AK54" s="733"/>
      <c r="AL54" s="734"/>
      <c r="AM54" s="735"/>
      <c r="AN54" s="736"/>
      <c r="AO54" s="737"/>
      <c r="AP54" s="732" t="str">
        <f t="shared" si="1"/>
        <v/>
      </c>
      <c r="AQ54" s="733"/>
      <c r="AR54" s="733"/>
      <c r="AS54" s="734"/>
      <c r="AT54" s="738"/>
      <c r="AU54" s="739"/>
      <c r="AV54" s="739"/>
      <c r="AW54" s="740"/>
      <c r="AX54" s="844" t="str">
        <f t="shared" si="2"/>
        <v/>
      </c>
      <c r="AY54" s="845"/>
      <c r="AZ54" s="845"/>
      <c r="BA54" s="845"/>
      <c r="BB54" s="845"/>
      <c r="BC54" s="846"/>
      <c r="BD54" s="221"/>
      <c r="BE54" s="221"/>
      <c r="BF54" s="204">
        <v>44</v>
      </c>
      <c r="BG54" s="199"/>
      <c r="BH54" s="1"/>
      <c r="BI54" s="1"/>
      <c r="BJ54" s="1"/>
      <c r="BK54" s="1"/>
      <c r="BL54" s="1"/>
      <c r="BM54" s="1"/>
      <c r="BN54" s="1"/>
      <c r="BO54" s="1"/>
      <c r="BP54" s="1"/>
      <c r="BQ54" s="1"/>
      <c r="BR54" s="1"/>
      <c r="BS54" s="1"/>
      <c r="BT54" s="1"/>
      <c r="BU54" s="1"/>
      <c r="BV54" s="1"/>
      <c r="BW54" s="1"/>
      <c r="BX54" s="1"/>
      <c r="BY54" s="1"/>
    </row>
    <row r="55" spans="1:77" s="380" customFormat="1" ht="28.5" customHeight="1" x14ac:dyDescent="0.2">
      <c r="A55" s="802"/>
      <c r="B55" s="803"/>
      <c r="C55" s="804"/>
      <c r="D55" s="1133"/>
      <c r="E55" s="766"/>
      <c r="F55" s="767"/>
      <c r="G55" s="760"/>
      <c r="H55" s="761"/>
      <c r="I55" s="761"/>
      <c r="J55" s="761"/>
      <c r="K55" s="724"/>
      <c r="L55" s="911" t="str">
        <f>IF(G55="","",IFERROR(VLOOKUP(G55&amp;$A$60,製品リスト!$K$4:$Q$1000,6,0),"SII登録型番を正しく入力してください"))</f>
        <v/>
      </c>
      <c r="M55" s="912"/>
      <c r="N55" s="912"/>
      <c r="O55" s="912"/>
      <c r="P55" s="912"/>
      <c r="Q55" s="912"/>
      <c r="R55" s="913"/>
      <c r="S55" s="911" t="str">
        <f>IF(G55="","",IFERROR(VLOOKUP(G55&amp;$A$60,製品リスト!$K$4:$Q$1000,7,0),"SII登録型番を正しく入力してください"))</f>
        <v/>
      </c>
      <c r="T55" s="912"/>
      <c r="U55" s="912"/>
      <c r="V55" s="912"/>
      <c r="W55" s="912"/>
      <c r="X55" s="912"/>
      <c r="Y55" s="912"/>
      <c r="Z55" s="912"/>
      <c r="AA55" s="912"/>
      <c r="AB55" s="913"/>
      <c r="AC55" s="1134"/>
      <c r="AD55" s="1135"/>
      <c r="AE55" s="1135"/>
      <c r="AF55" s="174" t="s">
        <v>11</v>
      </c>
      <c r="AG55" s="1135"/>
      <c r="AH55" s="1135"/>
      <c r="AI55" s="1136"/>
      <c r="AJ55" s="1114" t="str">
        <f t="shared" si="0"/>
        <v/>
      </c>
      <c r="AK55" s="1115"/>
      <c r="AL55" s="1116"/>
      <c r="AM55" s="1117"/>
      <c r="AN55" s="1118"/>
      <c r="AO55" s="1119"/>
      <c r="AP55" s="1114" t="str">
        <f t="shared" si="1"/>
        <v/>
      </c>
      <c r="AQ55" s="1115"/>
      <c r="AR55" s="1115"/>
      <c r="AS55" s="1116"/>
      <c r="AT55" s="1120"/>
      <c r="AU55" s="1121"/>
      <c r="AV55" s="1121"/>
      <c r="AW55" s="1122"/>
      <c r="AX55" s="1123" t="str">
        <f t="shared" si="2"/>
        <v/>
      </c>
      <c r="AY55" s="1124"/>
      <c r="AZ55" s="1124"/>
      <c r="BA55" s="1124"/>
      <c r="BB55" s="1124"/>
      <c r="BC55" s="1125"/>
      <c r="BD55" s="221"/>
      <c r="BE55" s="221"/>
      <c r="BF55" s="204">
        <v>45</v>
      </c>
      <c r="BG55" s="199"/>
      <c r="BH55" s="1"/>
      <c r="BI55" s="1"/>
      <c r="BJ55" s="1"/>
      <c r="BK55" s="1"/>
      <c r="BL55" s="1"/>
      <c r="BM55" s="1"/>
      <c r="BN55" s="1"/>
      <c r="BO55" s="1"/>
      <c r="BP55" s="1"/>
      <c r="BQ55" s="1"/>
      <c r="BR55" s="1"/>
      <c r="BS55" s="1"/>
      <c r="BT55" s="1"/>
      <c r="BU55" s="1"/>
      <c r="BV55" s="1"/>
      <c r="BW55" s="1"/>
      <c r="BX55" s="1"/>
      <c r="BY55" s="1"/>
    </row>
    <row r="56" spans="1:77" ht="28.5" customHeight="1" x14ac:dyDescent="0.2">
      <c r="A56" s="805"/>
      <c r="B56" s="806"/>
      <c r="C56" s="807"/>
      <c r="D56" s="868" t="s">
        <v>108</v>
      </c>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9"/>
      <c r="AM56" s="1126">
        <f>SUM(AM11:AO55)</f>
        <v>0</v>
      </c>
      <c r="AN56" s="1127"/>
      <c r="AO56" s="1128"/>
      <c r="AP56" s="1129">
        <f>SUM(AP11:AS55)</f>
        <v>0</v>
      </c>
      <c r="AQ56" s="1130"/>
      <c r="AR56" s="1130"/>
      <c r="AS56" s="1131"/>
      <c r="AT56" s="1132"/>
      <c r="AU56" s="776"/>
      <c r="AV56" s="776"/>
      <c r="AW56" s="777"/>
      <c r="AX56" s="778">
        <f>ROUNDDOWN(SUM(AX11:BC55),0)</f>
        <v>0</v>
      </c>
      <c r="AY56" s="779"/>
      <c r="AZ56" s="779"/>
      <c r="BA56" s="779"/>
      <c r="BB56" s="779"/>
      <c r="BC56" s="780"/>
      <c r="BD56" s="271"/>
      <c r="BE56" s="279"/>
      <c r="BF56" s="204">
        <v>46</v>
      </c>
      <c r="BG56" s="199"/>
    </row>
    <row r="57" spans="1:77" ht="28.5" customHeight="1" thickBot="1" x14ac:dyDescent="0.25">
      <c r="A57" s="787" t="s">
        <v>83</v>
      </c>
      <c r="B57" s="788"/>
      <c r="C57" s="789"/>
      <c r="D57" s="1137" t="s">
        <v>97</v>
      </c>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1"/>
      <c r="AX57" s="792"/>
      <c r="AY57" s="793"/>
      <c r="AZ57" s="793"/>
      <c r="BA57" s="793"/>
      <c r="BB57" s="793"/>
      <c r="BC57" s="794"/>
      <c r="BD57" s="220"/>
      <c r="BE57" s="220"/>
      <c r="BF57" s="204">
        <v>47</v>
      </c>
      <c r="BG57" s="199"/>
    </row>
    <row r="58" spans="1:77" ht="33.75" customHeight="1" thickTop="1" thickBot="1" x14ac:dyDescent="0.25">
      <c r="A58" s="897" t="s">
        <v>139</v>
      </c>
      <c r="B58" s="898"/>
      <c r="C58" s="898"/>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9"/>
      <c r="AX58" s="1111">
        <f>SUM(AX56:BC57)</f>
        <v>0</v>
      </c>
      <c r="AY58" s="1112"/>
      <c r="AZ58" s="1112"/>
      <c r="BA58" s="1112"/>
      <c r="BB58" s="1112"/>
      <c r="BC58" s="1113"/>
      <c r="BD58" s="219"/>
      <c r="BE58" s="219"/>
      <c r="BF58" s="204">
        <v>48</v>
      </c>
      <c r="BG58" s="199"/>
    </row>
    <row r="60" spans="1:77" hidden="1" x14ac:dyDescent="0.2">
      <c r="A60" s="4" t="s">
        <v>972</v>
      </c>
    </row>
  </sheetData>
  <sheetProtection algorithmName="SHA-512" hashValue="/2SidgrkVF8fzopXFjfqMHtqAeqw6+rlL+QgdJ53pbq3KrA1s8XzzmCzStCjHc80PWA04rEQCrnHRnlBshv2mw==" saltValue="o8J7zWh7aSSx4cYnX5H9BA==" spinCount="100000" sheet="1" objects="1" scenarios="1" formatColumns="0"/>
  <mergeCells count="520">
    <mergeCell ref="A57:C57"/>
    <mergeCell ref="D57:AW57"/>
    <mergeCell ref="AX57:BC57"/>
    <mergeCell ref="AP54:AS54"/>
    <mergeCell ref="AT54:AW54"/>
    <mergeCell ref="AX54:BC54"/>
    <mergeCell ref="AJ53:AL53"/>
    <mergeCell ref="AM53:AO53"/>
    <mergeCell ref="AP53:AS53"/>
    <mergeCell ref="AT53:AW53"/>
    <mergeCell ref="AX53:BC53"/>
    <mergeCell ref="AG53:AI53"/>
    <mergeCell ref="D54:F54"/>
    <mergeCell ref="G54:K54"/>
    <mergeCell ref="L54:R54"/>
    <mergeCell ref="S54:AB54"/>
    <mergeCell ref="AC54:AE54"/>
    <mergeCell ref="D53:F53"/>
    <mergeCell ref="G53:K53"/>
    <mergeCell ref="L53:R53"/>
    <mergeCell ref="S53:AB53"/>
    <mergeCell ref="AC53:AE53"/>
    <mergeCell ref="A58:AW58"/>
    <mergeCell ref="AX58:BC58"/>
    <mergeCell ref="AJ55:AL55"/>
    <mergeCell ref="AM55:AO55"/>
    <mergeCell ref="AP55:AS55"/>
    <mergeCell ref="AT55:AW55"/>
    <mergeCell ref="AX55:BC55"/>
    <mergeCell ref="D56:AL56"/>
    <mergeCell ref="AM56:AO56"/>
    <mergeCell ref="AP56:AS56"/>
    <mergeCell ref="AT56:AW56"/>
    <mergeCell ref="AX56:BC56"/>
    <mergeCell ref="D55:F55"/>
    <mergeCell ref="G55:K55"/>
    <mergeCell ref="L55:R55"/>
    <mergeCell ref="S55:AB55"/>
    <mergeCell ref="AC55:AE55"/>
    <mergeCell ref="AG55:AI55"/>
    <mergeCell ref="A11:C56"/>
    <mergeCell ref="D11:F11"/>
    <mergeCell ref="G11:K11"/>
    <mergeCell ref="AG54:AI54"/>
    <mergeCell ref="AJ54:AL54"/>
    <mergeCell ref="AM54:AO54"/>
    <mergeCell ref="AT52:AW52"/>
    <mergeCell ref="AX52:BC52"/>
    <mergeCell ref="AJ51:AL51"/>
    <mergeCell ref="AM51:AO51"/>
    <mergeCell ref="AP51:AS51"/>
    <mergeCell ref="AT51:AW51"/>
    <mergeCell ref="AX51:BC51"/>
    <mergeCell ref="AG51:AI51"/>
    <mergeCell ref="D51:F51"/>
    <mergeCell ref="G51:K51"/>
    <mergeCell ref="L51:R51"/>
    <mergeCell ref="S51:AB51"/>
    <mergeCell ref="AC51:AE51"/>
    <mergeCell ref="AG52:AI52"/>
    <mergeCell ref="AJ52:AL52"/>
    <mergeCell ref="AM52:AO52"/>
    <mergeCell ref="D52:F52"/>
    <mergeCell ref="G52:K52"/>
    <mergeCell ref="L52:R52"/>
    <mergeCell ref="S52:AB52"/>
    <mergeCell ref="AC52:AE52"/>
    <mergeCell ref="AP52:AS52"/>
    <mergeCell ref="AG50:AI50"/>
    <mergeCell ref="AJ50:AL50"/>
    <mergeCell ref="AM50:AO50"/>
    <mergeCell ref="AP50:AS50"/>
    <mergeCell ref="AT50:AW50"/>
    <mergeCell ref="AX50:BC50"/>
    <mergeCell ref="AJ49:AL49"/>
    <mergeCell ref="AM49:AO49"/>
    <mergeCell ref="AP49:AS49"/>
    <mergeCell ref="AT49:AW49"/>
    <mergeCell ref="AX49:BC49"/>
    <mergeCell ref="AG49:AI49"/>
    <mergeCell ref="D50:F50"/>
    <mergeCell ref="G50:K50"/>
    <mergeCell ref="L50:R50"/>
    <mergeCell ref="S50:AB50"/>
    <mergeCell ref="AC50:AE50"/>
    <mergeCell ref="D49:F49"/>
    <mergeCell ref="G49:K49"/>
    <mergeCell ref="L49:R49"/>
    <mergeCell ref="S49:AB49"/>
    <mergeCell ref="AC49:AE49"/>
    <mergeCell ref="AG48:AI48"/>
    <mergeCell ref="AJ48:AL48"/>
    <mergeCell ref="AM48:AO48"/>
    <mergeCell ref="AP48:AS48"/>
    <mergeCell ref="AT48:AW48"/>
    <mergeCell ref="AX48:BC48"/>
    <mergeCell ref="AJ47:AL47"/>
    <mergeCell ref="AM47:AO47"/>
    <mergeCell ref="AP47:AS47"/>
    <mergeCell ref="AT47:AW47"/>
    <mergeCell ref="AX47:BC47"/>
    <mergeCell ref="AG47:AI47"/>
    <mergeCell ref="D48:F48"/>
    <mergeCell ref="G48:K48"/>
    <mergeCell ref="L48:R48"/>
    <mergeCell ref="S48:AB48"/>
    <mergeCell ref="AC48:AE48"/>
    <mergeCell ref="D47:F47"/>
    <mergeCell ref="G47:K47"/>
    <mergeCell ref="L47:R47"/>
    <mergeCell ref="S47:AB47"/>
    <mergeCell ref="AC47:AE47"/>
    <mergeCell ref="AG46:AI46"/>
    <mergeCell ref="AJ46:AL46"/>
    <mergeCell ref="AM46:AO46"/>
    <mergeCell ref="AP46:AS46"/>
    <mergeCell ref="AT46:AW46"/>
    <mergeCell ref="AX46:BC46"/>
    <mergeCell ref="AJ45:AL45"/>
    <mergeCell ref="AM45:AO45"/>
    <mergeCell ref="AP45:AS45"/>
    <mergeCell ref="AT45:AW45"/>
    <mergeCell ref="AX45:BC45"/>
    <mergeCell ref="AG45:AI45"/>
    <mergeCell ref="D46:F46"/>
    <mergeCell ref="G46:K46"/>
    <mergeCell ref="L46:R46"/>
    <mergeCell ref="S46:AB46"/>
    <mergeCell ref="AC46:AE46"/>
    <mergeCell ref="D45:F45"/>
    <mergeCell ref="G45:K45"/>
    <mergeCell ref="L45:R45"/>
    <mergeCell ref="S45:AB45"/>
    <mergeCell ref="AC45:AE45"/>
    <mergeCell ref="AG44:AI44"/>
    <mergeCell ref="AJ44:AL44"/>
    <mergeCell ref="AM44:AO44"/>
    <mergeCell ref="AP44:AS44"/>
    <mergeCell ref="AT44:AW44"/>
    <mergeCell ref="AX44:BC44"/>
    <mergeCell ref="AJ43:AL43"/>
    <mergeCell ref="AM43:AO43"/>
    <mergeCell ref="AP43:AS43"/>
    <mergeCell ref="AT43:AW43"/>
    <mergeCell ref="AX43:BC43"/>
    <mergeCell ref="AG43:AI43"/>
    <mergeCell ref="D44:F44"/>
    <mergeCell ref="G44:K44"/>
    <mergeCell ref="L44:R44"/>
    <mergeCell ref="S44:AB44"/>
    <mergeCell ref="AC44:AE44"/>
    <mergeCell ref="D43:F43"/>
    <mergeCell ref="G43:K43"/>
    <mergeCell ref="L43:R43"/>
    <mergeCell ref="S43:AB43"/>
    <mergeCell ref="AC43:AE43"/>
    <mergeCell ref="AG42:AI42"/>
    <mergeCell ref="AJ42:AL42"/>
    <mergeCell ref="AM42:AO42"/>
    <mergeCell ref="AP42:AS42"/>
    <mergeCell ref="AT42:AW42"/>
    <mergeCell ref="AX42:BC42"/>
    <mergeCell ref="AJ41:AL41"/>
    <mergeCell ref="AM41:AO41"/>
    <mergeCell ref="AP41:AS41"/>
    <mergeCell ref="AT41:AW41"/>
    <mergeCell ref="AX41:BC41"/>
    <mergeCell ref="AG41:AI41"/>
    <mergeCell ref="D42:F42"/>
    <mergeCell ref="G42:K42"/>
    <mergeCell ref="L42:R42"/>
    <mergeCell ref="S42:AB42"/>
    <mergeCell ref="AC42:AE42"/>
    <mergeCell ref="D41:F41"/>
    <mergeCell ref="G41:K41"/>
    <mergeCell ref="L41:R41"/>
    <mergeCell ref="S41:AB41"/>
    <mergeCell ref="AC41:AE41"/>
    <mergeCell ref="AG40:AI40"/>
    <mergeCell ref="AJ40:AL40"/>
    <mergeCell ref="AM40:AO40"/>
    <mergeCell ref="AP40:AS40"/>
    <mergeCell ref="AT40:AW40"/>
    <mergeCell ref="AX40:BC40"/>
    <mergeCell ref="AJ39:AL39"/>
    <mergeCell ref="AM39:AO39"/>
    <mergeCell ref="AP39:AS39"/>
    <mergeCell ref="AT39:AW39"/>
    <mergeCell ref="AX39:BC39"/>
    <mergeCell ref="AG39:AI39"/>
    <mergeCell ref="D40:F40"/>
    <mergeCell ref="G40:K40"/>
    <mergeCell ref="L40:R40"/>
    <mergeCell ref="S40:AB40"/>
    <mergeCell ref="AC40:AE40"/>
    <mergeCell ref="D39:F39"/>
    <mergeCell ref="G39:K39"/>
    <mergeCell ref="L39:R39"/>
    <mergeCell ref="S39:AB39"/>
    <mergeCell ref="AC39:AE39"/>
    <mergeCell ref="AG38:AI38"/>
    <mergeCell ref="AJ38:AL38"/>
    <mergeCell ref="AM38:AO38"/>
    <mergeCell ref="AP38:AS38"/>
    <mergeCell ref="AT38:AW38"/>
    <mergeCell ref="AX38:BC38"/>
    <mergeCell ref="AJ37:AL37"/>
    <mergeCell ref="AM37:AO37"/>
    <mergeCell ref="AP37:AS37"/>
    <mergeCell ref="AT37:AW37"/>
    <mergeCell ref="AX37:BC37"/>
    <mergeCell ref="AG37:AI37"/>
    <mergeCell ref="D38:F38"/>
    <mergeCell ref="G38:K38"/>
    <mergeCell ref="L38:R38"/>
    <mergeCell ref="S38:AB38"/>
    <mergeCell ref="AC38:AE38"/>
    <mergeCell ref="D37:F37"/>
    <mergeCell ref="G37:K37"/>
    <mergeCell ref="L37:R37"/>
    <mergeCell ref="S37:AB37"/>
    <mergeCell ref="AC37:AE37"/>
    <mergeCell ref="AG36:AI36"/>
    <mergeCell ref="AJ36:AL36"/>
    <mergeCell ref="AM36:AO36"/>
    <mergeCell ref="AP36:AS36"/>
    <mergeCell ref="AT36:AW36"/>
    <mergeCell ref="AX36:BC36"/>
    <mergeCell ref="AJ35:AL35"/>
    <mergeCell ref="AM35:AO35"/>
    <mergeCell ref="AP35:AS35"/>
    <mergeCell ref="AT35:AW35"/>
    <mergeCell ref="AX35:BC35"/>
    <mergeCell ref="AG35:AI35"/>
    <mergeCell ref="D36:F36"/>
    <mergeCell ref="G36:K36"/>
    <mergeCell ref="L36:R36"/>
    <mergeCell ref="S36:AB36"/>
    <mergeCell ref="AC36:AE36"/>
    <mergeCell ref="D35:F35"/>
    <mergeCell ref="G35:K35"/>
    <mergeCell ref="L35:R35"/>
    <mergeCell ref="S35:AB35"/>
    <mergeCell ref="AC35:AE35"/>
    <mergeCell ref="AG34:AI34"/>
    <mergeCell ref="AJ34:AL34"/>
    <mergeCell ref="AM34:AO34"/>
    <mergeCell ref="AP34:AS34"/>
    <mergeCell ref="AT34:AW34"/>
    <mergeCell ref="AX34:BC34"/>
    <mergeCell ref="AJ33:AL33"/>
    <mergeCell ref="AM33:AO33"/>
    <mergeCell ref="AP33:AS33"/>
    <mergeCell ref="AT33:AW33"/>
    <mergeCell ref="AX33:BC33"/>
    <mergeCell ref="AG33:AI33"/>
    <mergeCell ref="D34:F34"/>
    <mergeCell ref="G34:K34"/>
    <mergeCell ref="L34:R34"/>
    <mergeCell ref="S34:AB34"/>
    <mergeCell ref="AC34:AE34"/>
    <mergeCell ref="D33:F33"/>
    <mergeCell ref="G33:K33"/>
    <mergeCell ref="L33:R33"/>
    <mergeCell ref="S33:AB33"/>
    <mergeCell ref="AC33:AE33"/>
    <mergeCell ref="AG32:AI32"/>
    <mergeCell ref="AJ32:AL32"/>
    <mergeCell ref="AM32:AO32"/>
    <mergeCell ref="AP32:AS32"/>
    <mergeCell ref="AT32:AW32"/>
    <mergeCell ref="AX32:BC32"/>
    <mergeCell ref="AJ31:AL31"/>
    <mergeCell ref="AM31:AO31"/>
    <mergeCell ref="AP31:AS31"/>
    <mergeCell ref="AT31:AW31"/>
    <mergeCell ref="AX31:BC31"/>
    <mergeCell ref="AG31:AI31"/>
    <mergeCell ref="D32:F32"/>
    <mergeCell ref="G32:K32"/>
    <mergeCell ref="L32:R32"/>
    <mergeCell ref="S32:AB32"/>
    <mergeCell ref="AC32:AE32"/>
    <mergeCell ref="D31:F31"/>
    <mergeCell ref="G31:K31"/>
    <mergeCell ref="L31:R31"/>
    <mergeCell ref="S31:AB31"/>
    <mergeCell ref="AC31:AE31"/>
    <mergeCell ref="AG30:AI30"/>
    <mergeCell ref="AJ30:AL30"/>
    <mergeCell ref="AM30:AO30"/>
    <mergeCell ref="AP30:AS30"/>
    <mergeCell ref="AT30:AW30"/>
    <mergeCell ref="AX30:BC30"/>
    <mergeCell ref="AJ29:AL29"/>
    <mergeCell ref="AM29:AO29"/>
    <mergeCell ref="AP29:AS29"/>
    <mergeCell ref="AT29:AW29"/>
    <mergeCell ref="AX29:BC29"/>
    <mergeCell ref="AG29:AI29"/>
    <mergeCell ref="D30:F30"/>
    <mergeCell ref="G30:K30"/>
    <mergeCell ref="L30:R30"/>
    <mergeCell ref="S30:AB30"/>
    <mergeCell ref="AC30:AE30"/>
    <mergeCell ref="D29:F29"/>
    <mergeCell ref="G29:K29"/>
    <mergeCell ref="L29:R29"/>
    <mergeCell ref="S29:AB29"/>
    <mergeCell ref="AC29:AE29"/>
    <mergeCell ref="AG28:AI28"/>
    <mergeCell ref="AJ28:AL28"/>
    <mergeCell ref="AM28:AO28"/>
    <mergeCell ref="AP28:AS28"/>
    <mergeCell ref="AT28:AW28"/>
    <mergeCell ref="AX28:BC28"/>
    <mergeCell ref="AJ27:AL27"/>
    <mergeCell ref="AM27:AO27"/>
    <mergeCell ref="AP27:AS27"/>
    <mergeCell ref="AT27:AW27"/>
    <mergeCell ref="AX27:BC27"/>
    <mergeCell ref="AG27:AI27"/>
    <mergeCell ref="D28:F28"/>
    <mergeCell ref="G28:K28"/>
    <mergeCell ref="L28:R28"/>
    <mergeCell ref="S28:AB28"/>
    <mergeCell ref="AC28:AE28"/>
    <mergeCell ref="D27:F27"/>
    <mergeCell ref="G27:K27"/>
    <mergeCell ref="L27:R27"/>
    <mergeCell ref="S27:AB27"/>
    <mergeCell ref="AC27:AE27"/>
    <mergeCell ref="AG26:AI26"/>
    <mergeCell ref="AJ26:AL26"/>
    <mergeCell ref="AM26:AO26"/>
    <mergeCell ref="AP26:AS26"/>
    <mergeCell ref="AT26:AW26"/>
    <mergeCell ref="AX26:BC26"/>
    <mergeCell ref="AJ25:AL25"/>
    <mergeCell ref="AM25:AO25"/>
    <mergeCell ref="AP25:AS25"/>
    <mergeCell ref="AT25:AW25"/>
    <mergeCell ref="AX25:BC25"/>
    <mergeCell ref="AG25:AI25"/>
    <mergeCell ref="D26:F26"/>
    <mergeCell ref="G26:K26"/>
    <mergeCell ref="L26:R26"/>
    <mergeCell ref="S26:AB26"/>
    <mergeCell ref="AC26:AE26"/>
    <mergeCell ref="D25:F25"/>
    <mergeCell ref="G25:K25"/>
    <mergeCell ref="L25:R25"/>
    <mergeCell ref="S25:AB25"/>
    <mergeCell ref="AC25:AE25"/>
    <mergeCell ref="AG24:AI24"/>
    <mergeCell ref="AJ24:AL24"/>
    <mergeCell ref="AM24:AO24"/>
    <mergeCell ref="AP24:AS24"/>
    <mergeCell ref="AT24:AW24"/>
    <mergeCell ref="AX24:BC24"/>
    <mergeCell ref="AJ23:AL23"/>
    <mergeCell ref="AM23:AO23"/>
    <mergeCell ref="AP23:AS23"/>
    <mergeCell ref="AT23:AW23"/>
    <mergeCell ref="AX23:BC23"/>
    <mergeCell ref="AG23:AI23"/>
    <mergeCell ref="D24:F24"/>
    <mergeCell ref="G24:K24"/>
    <mergeCell ref="L24:R24"/>
    <mergeCell ref="S24:AB24"/>
    <mergeCell ref="AC24:AE24"/>
    <mergeCell ref="D23:F23"/>
    <mergeCell ref="G23:K23"/>
    <mergeCell ref="L23:R23"/>
    <mergeCell ref="S23:AB23"/>
    <mergeCell ref="AC23:AE23"/>
    <mergeCell ref="AG22:AI22"/>
    <mergeCell ref="AJ22:AL22"/>
    <mergeCell ref="AM22:AO22"/>
    <mergeCell ref="AP22:AS22"/>
    <mergeCell ref="AT22:AW22"/>
    <mergeCell ref="AX22:BC22"/>
    <mergeCell ref="AJ21:AL21"/>
    <mergeCell ref="AM21:AO21"/>
    <mergeCell ref="AP21:AS21"/>
    <mergeCell ref="AT21:AW21"/>
    <mergeCell ref="AX21:BC21"/>
    <mergeCell ref="AG21:AI21"/>
    <mergeCell ref="D22:F22"/>
    <mergeCell ref="G22:K22"/>
    <mergeCell ref="L22:R22"/>
    <mergeCell ref="S22:AB22"/>
    <mergeCell ref="AC22:AE22"/>
    <mergeCell ref="D21:F21"/>
    <mergeCell ref="G21:K21"/>
    <mergeCell ref="L21:R21"/>
    <mergeCell ref="S21:AB21"/>
    <mergeCell ref="AC21:AE21"/>
    <mergeCell ref="AG20:AI20"/>
    <mergeCell ref="AJ20:AL20"/>
    <mergeCell ref="AM20:AO20"/>
    <mergeCell ref="AP20:AS20"/>
    <mergeCell ref="AT20:AW20"/>
    <mergeCell ref="AX20:BC20"/>
    <mergeCell ref="AJ19:AL19"/>
    <mergeCell ref="AM19:AO19"/>
    <mergeCell ref="AP19:AS19"/>
    <mergeCell ref="AT19:AW19"/>
    <mergeCell ref="AX19:BC19"/>
    <mergeCell ref="AG19:AI19"/>
    <mergeCell ref="D20:F20"/>
    <mergeCell ref="G20:K20"/>
    <mergeCell ref="L20:R20"/>
    <mergeCell ref="S20:AB20"/>
    <mergeCell ref="AC20:AE20"/>
    <mergeCell ref="D19:F19"/>
    <mergeCell ref="G19:K19"/>
    <mergeCell ref="L19:R19"/>
    <mergeCell ref="S19:AB19"/>
    <mergeCell ref="AC19:AE19"/>
    <mergeCell ref="AX15:BC15"/>
    <mergeCell ref="D18:F18"/>
    <mergeCell ref="G18:K18"/>
    <mergeCell ref="L18:R18"/>
    <mergeCell ref="S18:AB18"/>
    <mergeCell ref="AC18:AE18"/>
    <mergeCell ref="D17:F17"/>
    <mergeCell ref="G17:K17"/>
    <mergeCell ref="L17:R17"/>
    <mergeCell ref="S17:AB17"/>
    <mergeCell ref="AC17:AE17"/>
    <mergeCell ref="AG18:AI18"/>
    <mergeCell ref="AJ18:AL18"/>
    <mergeCell ref="AM18:AO18"/>
    <mergeCell ref="AP18:AS18"/>
    <mergeCell ref="AT18:AW18"/>
    <mergeCell ref="AX18:BC18"/>
    <mergeCell ref="AJ17:AL17"/>
    <mergeCell ref="AM17:AO17"/>
    <mergeCell ref="AP17:AS17"/>
    <mergeCell ref="AT17:AW17"/>
    <mergeCell ref="AX17:BC17"/>
    <mergeCell ref="AG17:AI17"/>
    <mergeCell ref="D16:F16"/>
    <mergeCell ref="AX14:BC14"/>
    <mergeCell ref="D15:F15"/>
    <mergeCell ref="G15:K15"/>
    <mergeCell ref="L15:R15"/>
    <mergeCell ref="S15:AB15"/>
    <mergeCell ref="AC15:AE15"/>
    <mergeCell ref="AG15:AI15"/>
    <mergeCell ref="AM16:AO16"/>
    <mergeCell ref="AP16:AS16"/>
    <mergeCell ref="AT16:AW16"/>
    <mergeCell ref="AM14:AO14"/>
    <mergeCell ref="AP14:AS14"/>
    <mergeCell ref="D14:F14"/>
    <mergeCell ref="G14:K14"/>
    <mergeCell ref="L14:R14"/>
    <mergeCell ref="S14:AB14"/>
    <mergeCell ref="AC14:AE14"/>
    <mergeCell ref="AG14:AI14"/>
    <mergeCell ref="AJ14:AL14"/>
    <mergeCell ref="AX16:BC16"/>
    <mergeCell ref="AJ15:AL15"/>
    <mergeCell ref="AM15:AO15"/>
    <mergeCell ref="AP15:AS15"/>
    <mergeCell ref="AT15:AW15"/>
    <mergeCell ref="G16:K16"/>
    <mergeCell ref="L16:R16"/>
    <mergeCell ref="S16:AB16"/>
    <mergeCell ref="AC16:AE16"/>
    <mergeCell ref="AG16:AI16"/>
    <mergeCell ref="AJ16:AL16"/>
    <mergeCell ref="AT12:AW12"/>
    <mergeCell ref="AT14:AW14"/>
    <mergeCell ref="D13:F13"/>
    <mergeCell ref="G13:K13"/>
    <mergeCell ref="L13:R13"/>
    <mergeCell ref="S13:AB13"/>
    <mergeCell ref="AC13:AE13"/>
    <mergeCell ref="AG13:AI13"/>
    <mergeCell ref="AJ13:AL13"/>
    <mergeCell ref="AM13:AO13"/>
    <mergeCell ref="AP13:AS13"/>
    <mergeCell ref="AT13:AW13"/>
    <mergeCell ref="AX11:BC11"/>
    <mergeCell ref="D12:F12"/>
    <mergeCell ref="G12:K12"/>
    <mergeCell ref="L12:R12"/>
    <mergeCell ref="S12:AB12"/>
    <mergeCell ref="AC12:AE12"/>
    <mergeCell ref="AX12:BC12"/>
    <mergeCell ref="AT11:AW11"/>
    <mergeCell ref="AX13:BC13"/>
    <mergeCell ref="AG12:AI12"/>
    <mergeCell ref="AJ12:AL12"/>
    <mergeCell ref="AM12:AO12"/>
    <mergeCell ref="AP12:AS12"/>
    <mergeCell ref="AC11:AE11"/>
    <mergeCell ref="AG11:AI11"/>
    <mergeCell ref="AJ11:AL11"/>
    <mergeCell ref="AM11:AO11"/>
    <mergeCell ref="AP11:AS11"/>
    <mergeCell ref="L11:R11"/>
    <mergeCell ref="S11:AB11"/>
    <mergeCell ref="A4:BC4"/>
    <mergeCell ref="A2:BC2"/>
    <mergeCell ref="A10:C10"/>
    <mergeCell ref="D10:F10"/>
    <mergeCell ref="G10:K10"/>
    <mergeCell ref="L10:R10"/>
    <mergeCell ref="S10:AB10"/>
    <mergeCell ref="AC10:AI10"/>
    <mergeCell ref="AJ10:AL10"/>
    <mergeCell ref="AM10:AO10"/>
    <mergeCell ref="AP10:AS10"/>
    <mergeCell ref="AT10:AW10"/>
    <mergeCell ref="AX10:BC10"/>
    <mergeCell ref="A7:BC7"/>
  </mergeCells>
  <phoneticPr fontId="43"/>
  <conditionalFormatting sqref="BG1:BG9 BG11:BG1048576">
    <cfRule type="notContainsBlanks" dxfId="45" priority="1">
      <formula>LEN(TRIM(BG1))&gt;0</formula>
    </cfRule>
  </conditionalFormatting>
  <dataValidations count="5">
    <dataValidation imeMode="disabled" allowBlank="1" showInputMessage="1" showErrorMessage="1" sqref="AM56:BE56 AX58:BE58 AJ11:AL55 AP11:AS55 AX11:BE55" xr:uid="{DE5C167F-A85C-47C5-95E2-4A12523E3D2C}"/>
    <dataValidation type="custom" imeMode="disabled" allowBlank="1" showInputMessage="1" showErrorMessage="1" errorTitle="入力エラー" error="小数点以下の入力はできません。" sqref="AX57:BE57 AM11:AO55 AT12:AW55 AT11:AW11" xr:uid="{201CFFF5-1343-4527-B953-371359EE06FD}">
      <formula1>AM11-ROUNDDOWN(AM11,0)=0</formula1>
    </dataValidation>
    <dataValidation type="custom" imeMode="disabled" allowBlank="1" showInputMessage="1" showErrorMessage="1" errorTitle="入力エラー" error="小数点以下第一位を切り捨てで入力して下さい。_x000a_" sqref="AC11:AE55 AG11:AI15 AG17:AI55 AG16:AI16" xr:uid="{A4431F09-3A4D-426C-8A3D-93AA6BC861DD}">
      <formula1>AC11-ROUNDDOWN(AC11,0)=0</formula1>
    </dataValidation>
    <dataValidation type="custom" imeMode="disabled" operator="equal" allowBlank="1" showInputMessage="1" showErrorMessage="1" error="SII登録型番を半角大文字の英数字で入力してください。（９文字）" sqref="G11:K11" xr:uid="{6BAEF698-00FE-45B2-ABBB-673A828C0047}">
      <formula1>AND(LENB(G11)=9,EXACT(UPPER(G11),G11))</formula1>
    </dataValidation>
    <dataValidation type="custom" imeMode="disabled" operator="equal" allowBlank="1" showInputMessage="1" showErrorMessage="1" errorTitle="文字数エラー" error="SII登録型番を半角大文字の英数字で入力してください。（９文字）" sqref="G12:K55" xr:uid="{21C64168-37C2-442D-9C74-2BFF4470F19D}">
      <formula1>AND(LENB(G12)=9,EXACT(UPPER(G12),G12))</formula1>
    </dataValidation>
  </dataValidations>
  <printOptions horizontalCentered="1"/>
  <pageMargins left="0.11811023622047245" right="0.11811023622047245" top="0.43307086614173229" bottom="0.15748031496062992" header="0.31496062992125984" footer="0.11811023622047245"/>
  <pageSetup paperSize="9" scale="46" orientation="portrait" r:id="rId1"/>
  <headerFooter>
    <oddHeader>&amp;R&amp;14VERSION 4.0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42" width="3.44140625" style="4" customWidth="1"/>
    <col min="43" max="44" width="3.44140625" style="251" hidden="1" customWidth="1"/>
    <col min="45" max="45" width="4.77734375" style="186" hidden="1" customWidth="1"/>
    <col min="46" max="46" width="51.77734375" style="196" hidden="1" customWidth="1"/>
    <col min="47" max="47" width="51.77734375" style="4" customWidth="1"/>
    <col min="48" max="49" width="3.6640625" style="4" customWidth="1"/>
    <col min="50" max="16384" width="9" style="4"/>
  </cols>
  <sheetData>
    <row r="1" spans="1:46"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
      <c r="AM1" s="1"/>
      <c r="AN1" s="1"/>
      <c r="AO1" s="1"/>
      <c r="AP1" s="61" t="s">
        <v>1218</v>
      </c>
      <c r="AQ1" s="249"/>
      <c r="AR1" s="249"/>
    </row>
    <row r="2" spans="1:46" ht="30" customHeight="1" x14ac:dyDescent="0.2">
      <c r="A2" s="1182" t="s">
        <v>1219</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3"/>
      <c r="AK2" s="1183"/>
      <c r="AL2" s="1183"/>
      <c r="AM2" s="1183"/>
      <c r="AN2" s="1183"/>
      <c r="AO2" s="1183"/>
      <c r="AP2" s="1184"/>
      <c r="AQ2" s="295"/>
      <c r="AR2" s="295"/>
    </row>
    <row r="3" spans="1:46" ht="9"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318"/>
      <c r="AD3" s="59"/>
      <c r="AE3" s="59"/>
      <c r="AF3" s="59"/>
      <c r="AG3" s="59"/>
      <c r="AH3" s="59"/>
      <c r="AI3" s="59"/>
      <c r="AJ3" s="59"/>
      <c r="AK3" s="59"/>
      <c r="AL3" s="59"/>
      <c r="AM3" s="59"/>
      <c r="AN3" s="59"/>
      <c r="AO3" s="59"/>
      <c r="AP3" s="59"/>
      <c r="AQ3" s="295"/>
      <c r="AR3" s="295"/>
    </row>
    <row r="4" spans="1:46" ht="9"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295"/>
      <c r="AR4" s="295"/>
    </row>
    <row r="5" spans="1:46" s="18" customFormat="1" ht="21.6" customHeight="1" x14ac:dyDescent="0.2">
      <c r="B5" s="10" t="s">
        <v>61</v>
      </c>
      <c r="C5" s="68"/>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296"/>
      <c r="AR5" s="296"/>
      <c r="AS5" s="1151" t="s">
        <v>540</v>
      </c>
      <c r="AT5" s="1154" t="s">
        <v>124</v>
      </c>
    </row>
    <row r="6" spans="1:46" s="18" customFormat="1" ht="21.6" hidden="1" customHeight="1" x14ac:dyDescent="0.2">
      <c r="B6" s="10"/>
      <c r="C6" s="68"/>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296"/>
      <c r="AR6" s="296"/>
      <c r="AS6" s="1152"/>
      <c r="AT6" s="1155"/>
    </row>
    <row r="7" spans="1:46" s="18" customFormat="1" ht="9.6" customHeight="1" x14ac:dyDescent="0.2">
      <c r="B7" s="72"/>
      <c r="C7" s="72"/>
      <c r="D7" s="8"/>
      <c r="E7" s="8"/>
      <c r="F7" s="8"/>
      <c r="G7" s="8"/>
      <c r="H7" s="8"/>
      <c r="I7" s="8"/>
      <c r="J7" s="8"/>
      <c r="K7" s="8"/>
      <c r="L7" s="8"/>
      <c r="M7" s="8"/>
      <c r="N7" s="8"/>
      <c r="O7" s="148"/>
      <c r="P7" s="148"/>
      <c r="Q7" s="148"/>
      <c r="R7" s="148"/>
      <c r="S7" s="144"/>
      <c r="T7" s="144"/>
      <c r="U7" s="144"/>
      <c r="V7" s="144"/>
      <c r="W7" s="144"/>
      <c r="X7" s="144"/>
      <c r="Y7" s="143"/>
      <c r="Z7" s="143"/>
      <c r="AA7" s="143"/>
      <c r="AB7" s="143"/>
      <c r="AC7" s="143"/>
      <c r="AD7" s="143"/>
      <c r="AE7" s="70"/>
      <c r="AF7" s="70"/>
      <c r="AG7" s="70"/>
      <c r="AH7" s="70"/>
      <c r="AI7" s="19"/>
      <c r="AJ7" s="19"/>
      <c r="AK7" s="73"/>
      <c r="AL7" s="74"/>
      <c r="AM7" s="74"/>
      <c r="AN7" s="75"/>
      <c r="AO7" s="75"/>
      <c r="AP7" s="75"/>
      <c r="AQ7" s="298"/>
      <c r="AR7" s="298"/>
      <c r="AS7" s="1153"/>
      <c r="AT7" s="1156"/>
    </row>
    <row r="8" spans="1:46" s="18" customFormat="1" ht="21.6" customHeight="1" x14ac:dyDescent="0.2">
      <c r="B8" s="1185" t="s">
        <v>1211</v>
      </c>
      <c r="C8" s="1185"/>
      <c r="D8" s="1185"/>
      <c r="E8" s="1185"/>
      <c r="F8" s="1185"/>
      <c r="G8" s="1185"/>
      <c r="H8" s="1185"/>
      <c r="I8" s="1185"/>
      <c r="J8" s="1185"/>
      <c r="K8" s="1185"/>
      <c r="L8" s="1185"/>
      <c r="M8" s="1185"/>
      <c r="N8" s="1185"/>
      <c r="O8" s="1186"/>
      <c r="P8" s="1186"/>
      <c r="Q8" s="1186"/>
      <c r="R8" s="1186"/>
      <c r="S8" s="145"/>
      <c r="T8" s="143"/>
      <c r="U8" s="143"/>
      <c r="V8" s="143"/>
      <c r="W8" s="143"/>
      <c r="X8" s="143"/>
      <c r="Y8" s="143"/>
      <c r="Z8" s="143"/>
      <c r="AA8" s="143"/>
      <c r="AB8" s="143"/>
      <c r="AC8" s="143"/>
      <c r="AD8" s="143"/>
      <c r="AE8" s="70"/>
      <c r="AF8" s="70"/>
      <c r="AG8" s="70"/>
      <c r="AH8" s="70"/>
      <c r="AI8" s="19"/>
      <c r="AJ8" s="19"/>
      <c r="AK8" s="19"/>
      <c r="AL8" s="19"/>
      <c r="AM8" s="19"/>
      <c r="AN8" s="19"/>
      <c r="AO8" s="19"/>
      <c r="AP8" s="19"/>
      <c r="AQ8" s="297"/>
      <c r="AR8" s="297"/>
      <c r="AS8" s="1166">
        <v>1</v>
      </c>
      <c r="AT8" s="1168"/>
    </row>
    <row r="9" spans="1:46" s="18" customFormat="1" ht="9.6" customHeight="1" x14ac:dyDescent="0.2">
      <c r="B9" s="72"/>
      <c r="C9" s="72"/>
      <c r="D9" s="8"/>
      <c r="E9" s="8"/>
      <c r="F9" s="8"/>
      <c r="G9" s="8"/>
      <c r="H9" s="8"/>
      <c r="I9" s="8"/>
      <c r="J9" s="8"/>
      <c r="K9" s="8"/>
      <c r="L9" s="8"/>
      <c r="M9" s="8"/>
      <c r="N9" s="8"/>
      <c r="O9" s="148"/>
      <c r="P9" s="148"/>
      <c r="Q9" s="148"/>
      <c r="R9" s="148"/>
      <c r="S9" s="143"/>
      <c r="T9" s="143"/>
      <c r="U9" s="143"/>
      <c r="V9" s="143"/>
      <c r="W9" s="143"/>
      <c r="X9" s="143"/>
      <c r="Y9" s="143"/>
      <c r="Z9" s="143"/>
      <c r="AA9" s="143"/>
      <c r="AB9" s="143"/>
      <c r="AC9" s="143"/>
      <c r="AD9" s="143"/>
      <c r="AE9" s="70"/>
      <c r="AF9" s="70"/>
      <c r="AG9" s="70"/>
      <c r="AH9" s="70"/>
      <c r="AI9" s="19"/>
      <c r="AJ9" s="19"/>
      <c r="AK9" s="73"/>
      <c r="AL9" s="74"/>
      <c r="AM9" s="74"/>
      <c r="AN9" s="75"/>
      <c r="AO9" s="75"/>
      <c r="AP9" s="75"/>
      <c r="AQ9" s="298"/>
      <c r="AR9" s="298"/>
      <c r="AS9" s="1166"/>
      <c r="AT9" s="1169"/>
    </row>
    <row r="10" spans="1:46" s="18" customFormat="1" ht="21.75" customHeight="1" x14ac:dyDescent="0.2">
      <c r="B10" s="1185" t="s">
        <v>1212</v>
      </c>
      <c r="C10" s="1185"/>
      <c r="D10" s="1185"/>
      <c r="E10" s="1185"/>
      <c r="F10" s="1185"/>
      <c r="G10" s="1185"/>
      <c r="H10" s="1185"/>
      <c r="I10" s="1185"/>
      <c r="J10" s="1185"/>
      <c r="K10" s="1185"/>
      <c r="L10" s="1185"/>
      <c r="M10" s="1185"/>
      <c r="N10" s="1185"/>
      <c r="O10" s="1187"/>
      <c r="P10" s="1187"/>
      <c r="Q10" s="1187"/>
      <c r="R10" s="1187"/>
      <c r="S10" s="145" t="s">
        <v>62</v>
      </c>
      <c r="T10" s="145"/>
      <c r="U10" s="146"/>
      <c r="V10" s="146"/>
      <c r="W10" s="146"/>
      <c r="X10" s="146"/>
      <c r="Y10" s="147"/>
      <c r="Z10" s="143"/>
      <c r="AA10" s="143"/>
      <c r="AB10" s="143"/>
      <c r="AC10" s="143"/>
      <c r="AD10" s="143"/>
      <c r="AE10" s="70"/>
      <c r="AF10" s="70"/>
      <c r="AG10" s="70"/>
      <c r="AH10" s="70"/>
      <c r="AI10" s="19"/>
      <c r="AJ10" s="19"/>
      <c r="AK10" s="19"/>
      <c r="AL10" s="19"/>
      <c r="AM10" s="19"/>
      <c r="AN10" s="19"/>
      <c r="AO10" s="19"/>
      <c r="AP10" s="19"/>
      <c r="AQ10" s="297"/>
      <c r="AR10" s="297"/>
      <c r="AS10" s="1166">
        <v>2</v>
      </c>
      <c r="AT10" s="1167"/>
    </row>
    <row r="11" spans="1:46" s="18" customFormat="1" ht="14.25" customHeight="1" thickBot="1" x14ac:dyDescent="0.25">
      <c r="B11" s="76"/>
      <c r="C11" s="76"/>
      <c r="D11" s="69"/>
      <c r="E11" s="69"/>
      <c r="F11" s="69"/>
      <c r="G11" s="69"/>
      <c r="H11" s="69"/>
      <c r="I11" s="69"/>
      <c r="J11" s="69"/>
      <c r="K11" s="69"/>
      <c r="L11" s="69"/>
      <c r="M11" s="6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297"/>
      <c r="AR11" s="297"/>
      <c r="AS11" s="1166"/>
      <c r="AT11" s="1167"/>
    </row>
    <row r="12" spans="1:46" ht="14.25" customHeight="1" x14ac:dyDescent="0.2">
      <c r="A12" s="77"/>
      <c r="B12" s="78"/>
      <c r="C12" s="79"/>
      <c r="D12" s="79"/>
      <c r="E12" s="79"/>
      <c r="F12" s="79"/>
      <c r="G12" s="79"/>
      <c r="H12" s="79"/>
      <c r="I12" s="79"/>
      <c r="J12" s="79"/>
      <c r="K12" s="79"/>
      <c r="L12" s="79"/>
      <c r="M12" s="79"/>
      <c r="N12" s="80"/>
      <c r="O12" s="81"/>
      <c r="P12" s="81"/>
      <c r="Q12" s="80"/>
      <c r="R12" s="80"/>
      <c r="S12" s="80"/>
      <c r="T12" s="80"/>
      <c r="U12" s="80"/>
      <c r="V12" s="80"/>
      <c r="W12" s="80"/>
      <c r="X12" s="80"/>
      <c r="Y12" s="80"/>
      <c r="Z12" s="80"/>
      <c r="AA12" s="80"/>
      <c r="AB12" s="80"/>
      <c r="AC12" s="80"/>
      <c r="AD12" s="80"/>
      <c r="AE12" s="80"/>
      <c r="AF12" s="80"/>
      <c r="AG12" s="80"/>
      <c r="AH12" s="80"/>
      <c r="AI12" s="82"/>
      <c r="AJ12" s="82"/>
      <c r="AK12" s="80"/>
      <c r="AL12" s="82"/>
      <c r="AM12" s="82"/>
      <c r="AN12" s="82"/>
      <c r="AO12" s="82"/>
      <c r="AP12" s="82"/>
      <c r="AQ12" s="299"/>
      <c r="AR12" s="299"/>
      <c r="AT12" s="190"/>
    </row>
    <row r="13" spans="1:46" ht="30" customHeight="1" x14ac:dyDescent="0.2">
      <c r="A13" s="60"/>
      <c r="B13" s="59"/>
      <c r="C13" s="60" t="s">
        <v>32</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row>
    <row r="14" spans="1:46" ht="18" customHeight="1" x14ac:dyDescent="0.2">
      <c r="A14" s="8"/>
      <c r="B14" s="8"/>
      <c r="C14" s="8" t="s">
        <v>63</v>
      </c>
      <c r="D14" s="1"/>
      <c r="E14" s="1"/>
      <c r="F14" s="1"/>
      <c r="G14" s="1"/>
      <c r="H14" s="1"/>
      <c r="I14" s="1"/>
      <c r="J14" s="1"/>
      <c r="K14" s="1"/>
      <c r="L14" s="1"/>
      <c r="M14" s="1"/>
      <c r="N14" s="1"/>
      <c r="O14" s="1"/>
      <c r="P14" s="1"/>
      <c r="Q14" s="1"/>
      <c r="R14" s="2"/>
      <c r="S14" s="2"/>
      <c r="T14" s="2"/>
      <c r="U14" s="5"/>
      <c r="V14" s="5"/>
      <c r="W14" s="5"/>
      <c r="X14" s="5"/>
      <c r="Y14" s="5"/>
      <c r="Z14" s="5"/>
      <c r="AA14" s="5"/>
    </row>
    <row r="15" spans="1:46" ht="18" customHeight="1" x14ac:dyDescent="0.2">
      <c r="A15" s="8"/>
      <c r="B15" s="8"/>
      <c r="C15" s="8" t="s">
        <v>64</v>
      </c>
      <c r="D15" s="1"/>
      <c r="E15" s="1"/>
      <c r="F15" s="1"/>
      <c r="G15" s="1"/>
      <c r="H15" s="1"/>
      <c r="I15" s="1"/>
      <c r="J15" s="1"/>
      <c r="K15" s="1"/>
      <c r="L15" s="1"/>
      <c r="M15" s="1"/>
      <c r="N15" s="1"/>
      <c r="O15" s="1"/>
      <c r="P15" s="1"/>
      <c r="Q15" s="1"/>
      <c r="R15" s="2"/>
      <c r="S15" s="2"/>
      <c r="T15" s="2"/>
      <c r="U15" s="5"/>
      <c r="V15" s="5"/>
      <c r="W15" s="5"/>
      <c r="X15" s="5"/>
      <c r="Y15" s="5"/>
      <c r="Z15" s="5"/>
      <c r="AA15" s="5"/>
    </row>
    <row r="16" spans="1:46" ht="18" customHeight="1" x14ac:dyDescent="0.2">
      <c r="A16" s="8"/>
      <c r="B16" s="8"/>
      <c r="C16" s="8" t="s">
        <v>1209</v>
      </c>
      <c r="D16" s="1"/>
      <c r="E16" s="1"/>
      <c r="F16" s="1"/>
      <c r="G16" s="1"/>
      <c r="H16" s="1"/>
      <c r="I16" s="1"/>
      <c r="J16" s="1"/>
      <c r="K16" s="1"/>
      <c r="L16" s="1"/>
      <c r="M16" s="1"/>
      <c r="N16" s="1"/>
      <c r="O16" s="1"/>
      <c r="P16" s="1"/>
      <c r="Q16" s="1"/>
      <c r="R16" s="2"/>
      <c r="S16" s="2"/>
      <c r="T16" s="2"/>
      <c r="U16" s="5"/>
      <c r="V16" s="5"/>
      <c r="W16" s="5"/>
      <c r="X16" s="5"/>
      <c r="Y16" s="5"/>
      <c r="Z16" s="5"/>
      <c r="AA16" s="5"/>
    </row>
    <row r="17" spans="1:46" ht="9" customHeight="1" x14ac:dyDescent="0.2">
      <c r="A17" s="8"/>
      <c r="B17" s="8"/>
      <c r="C17" s="8"/>
      <c r="D17" s="1"/>
      <c r="E17" s="1"/>
      <c r="F17" s="1"/>
      <c r="G17" s="1"/>
      <c r="H17" s="1"/>
      <c r="I17" s="1"/>
      <c r="J17" s="1"/>
      <c r="K17" s="1"/>
      <c r="L17" s="1"/>
      <c r="M17" s="1"/>
      <c r="N17" s="1"/>
      <c r="O17" s="1"/>
      <c r="P17" s="1"/>
      <c r="Q17" s="1"/>
      <c r="R17" s="2"/>
      <c r="S17" s="2"/>
      <c r="T17" s="2"/>
      <c r="U17" s="5"/>
      <c r="V17" s="5"/>
      <c r="W17" s="5"/>
      <c r="X17" s="5"/>
      <c r="Y17" s="5"/>
      <c r="Z17" s="5"/>
      <c r="AA17" s="5"/>
    </row>
    <row r="18" spans="1:46" ht="18" customHeight="1" x14ac:dyDescent="0.2">
      <c r="B18" s="8"/>
      <c r="C18" s="1"/>
      <c r="D18" s="1"/>
      <c r="E18" s="1"/>
      <c r="F18" s="1"/>
      <c r="G18" s="1"/>
      <c r="H18" s="1"/>
      <c r="I18" s="1"/>
      <c r="J18" s="1"/>
      <c r="K18" s="1"/>
      <c r="L18" s="1"/>
      <c r="M18" s="1"/>
      <c r="N18" s="1"/>
      <c r="O18" s="1"/>
      <c r="P18" s="1"/>
      <c r="Q18" s="1"/>
      <c r="R18" s="2"/>
      <c r="S18" s="59"/>
      <c r="T18" s="59"/>
      <c r="U18" s="59"/>
      <c r="V18" s="83"/>
      <c r="W18" s="84"/>
      <c r="X18" s="16" t="s">
        <v>140</v>
      </c>
      <c r="Y18" s="17"/>
      <c r="Z18" s="17"/>
      <c r="AA18" s="17"/>
      <c r="AB18" s="4"/>
      <c r="AC18" s="6"/>
      <c r="AD18" s="11"/>
      <c r="AE18" s="11"/>
      <c r="AF18" s="85"/>
      <c r="AG18" s="86"/>
      <c r="AH18" s="16" t="s">
        <v>1220</v>
      </c>
      <c r="AI18" s="17"/>
      <c r="AJ18" s="17"/>
      <c r="AT18" s="190"/>
    </row>
    <row r="19" spans="1:46" ht="18" hidden="1" customHeight="1" x14ac:dyDescent="0.2">
      <c r="A19" s="8"/>
      <c r="B19" s="8"/>
      <c r="C19" s="1"/>
      <c r="D19" s="1"/>
      <c r="E19" s="1"/>
      <c r="F19" s="1"/>
      <c r="G19" s="1"/>
      <c r="H19" s="1"/>
      <c r="I19" s="1"/>
      <c r="J19" s="1"/>
      <c r="K19" s="1"/>
      <c r="L19" s="1"/>
      <c r="M19" s="1"/>
      <c r="N19" s="1"/>
      <c r="O19" s="1"/>
      <c r="P19" s="1"/>
      <c r="Q19" s="1"/>
      <c r="R19" s="2"/>
      <c r="S19" s="59"/>
      <c r="T19" s="59"/>
      <c r="U19" s="59"/>
      <c r="V19" s="21"/>
      <c r="W19" s="21"/>
      <c r="X19" s="16"/>
      <c r="Y19" s="17"/>
      <c r="Z19" s="17"/>
      <c r="AA19" s="17"/>
      <c r="AB19" s="160"/>
      <c r="AC19" s="161"/>
      <c r="AD19" s="17"/>
      <c r="AE19" s="17"/>
      <c r="AF19" s="17"/>
      <c r="AG19" s="17"/>
      <c r="AH19" s="17"/>
      <c r="AI19" s="17"/>
      <c r="AJ19" s="17"/>
      <c r="AK19" s="160"/>
      <c r="AL19" s="160"/>
      <c r="AM19" s="162"/>
      <c r="AN19" s="162"/>
      <c r="AO19" s="160"/>
      <c r="AT19" s="190"/>
    </row>
    <row r="20" spans="1:46" ht="21" x14ac:dyDescent="0.2">
      <c r="A20" s="10"/>
      <c r="B20" s="10"/>
      <c r="C20" s="10" t="s">
        <v>51</v>
      </c>
      <c r="D20" s="1"/>
      <c r="E20" s="1"/>
      <c r="F20" s="1"/>
      <c r="G20" s="1"/>
      <c r="H20" s="1"/>
      <c r="I20" s="1"/>
      <c r="J20" s="1"/>
      <c r="K20" s="1"/>
      <c r="L20" s="1"/>
      <c r="M20" s="1"/>
      <c r="N20" s="1"/>
      <c r="O20" s="1"/>
      <c r="P20" s="1"/>
      <c r="Q20" s="1"/>
      <c r="R20" s="2"/>
      <c r="S20" s="2"/>
      <c r="T20" s="2"/>
      <c r="U20" s="5"/>
      <c r="V20" s="5"/>
      <c r="W20" s="5"/>
      <c r="X20" s="5"/>
      <c r="Y20" s="5"/>
      <c r="Z20" s="5"/>
      <c r="AA20" s="5"/>
      <c r="AB20" s="5"/>
      <c r="AC20" s="1"/>
      <c r="AD20" s="1"/>
      <c r="AE20" s="1"/>
      <c r="AF20" s="1"/>
      <c r="AG20" s="1"/>
      <c r="AH20" s="48"/>
      <c r="AI20" s="48"/>
      <c r="AJ20" s="48"/>
      <c r="AK20" s="48"/>
      <c r="AL20" s="48"/>
      <c r="AM20" s="48"/>
      <c r="AN20" s="48"/>
      <c r="AO20" s="48"/>
      <c r="AP20" s="48"/>
      <c r="AQ20" s="300"/>
      <c r="AR20" s="300"/>
    </row>
    <row r="21" spans="1:46" ht="24.6" customHeight="1" thickBot="1" x14ac:dyDescent="0.25">
      <c r="C21" s="1163" t="s">
        <v>65</v>
      </c>
      <c r="D21" s="1164"/>
      <c r="E21" s="1164"/>
      <c r="F21" s="1164"/>
      <c r="G21" s="1164"/>
      <c r="H21" s="1164"/>
      <c r="I21" s="1164"/>
      <c r="J21" s="1164"/>
      <c r="K21" s="1164"/>
      <c r="L21" s="1164"/>
      <c r="M21" s="1164"/>
      <c r="N21" s="1164"/>
      <c r="O21" s="1164"/>
      <c r="P21" s="1164"/>
      <c r="Q21" s="1164"/>
      <c r="R21" s="1164"/>
      <c r="S21" s="1165"/>
      <c r="T21" s="1163" t="s">
        <v>30</v>
      </c>
      <c r="U21" s="1164"/>
      <c r="V21" s="1164"/>
      <c r="W21" s="1164"/>
      <c r="X21" s="1164"/>
      <c r="Y21" s="1164"/>
      <c r="Z21" s="1164"/>
      <c r="AA21" s="1164"/>
      <c r="AB21" s="1164"/>
      <c r="AC21" s="1164"/>
      <c r="AD21" s="1164"/>
      <c r="AE21" s="1164"/>
      <c r="AF21" s="1164"/>
      <c r="AG21" s="1164"/>
      <c r="AH21" s="1164"/>
      <c r="AI21" s="1164"/>
      <c r="AJ21" s="1165"/>
      <c r="AS21" s="187" t="s">
        <v>540</v>
      </c>
      <c r="AT21" s="188" t="s">
        <v>124</v>
      </c>
    </row>
    <row r="22" spans="1:46" ht="39.9" customHeight="1" thickTop="1" x14ac:dyDescent="0.2">
      <c r="C22" s="1208" t="s">
        <v>66</v>
      </c>
      <c r="D22" s="1209"/>
      <c r="E22" s="1214" t="s">
        <v>67</v>
      </c>
      <c r="F22" s="1215"/>
      <c r="G22" s="1220" t="s">
        <v>35</v>
      </c>
      <c r="H22" s="1221"/>
      <c r="I22" s="1221"/>
      <c r="J22" s="1221"/>
      <c r="K22" s="1221"/>
      <c r="L22" s="1221"/>
      <c r="M22" s="1221"/>
      <c r="N22" s="1221"/>
      <c r="O22" s="1221"/>
      <c r="P22" s="1221"/>
      <c r="Q22" s="1221"/>
      <c r="R22" s="1221"/>
      <c r="S22" s="1222"/>
      <c r="T22" s="1223" t="s">
        <v>12</v>
      </c>
      <c r="U22" s="1224"/>
      <c r="V22" s="1225">
        <f>明細書【断熱材】_外断!AX68</f>
        <v>0</v>
      </c>
      <c r="W22" s="1226"/>
      <c r="X22" s="1226"/>
      <c r="Y22" s="1226"/>
      <c r="Z22" s="1226"/>
      <c r="AA22" s="1226"/>
      <c r="AB22" s="1226"/>
      <c r="AC22" s="1226"/>
      <c r="AD22" s="1226"/>
      <c r="AE22" s="1226"/>
      <c r="AF22" s="1226"/>
      <c r="AG22" s="1226"/>
      <c r="AH22" s="1226"/>
      <c r="AI22" s="1227" t="s">
        <v>0</v>
      </c>
      <c r="AJ22" s="1228"/>
      <c r="AS22" s="191">
        <v>3</v>
      </c>
      <c r="AT22" s="371"/>
    </row>
    <row r="23" spans="1:46" ht="39.9" customHeight="1" x14ac:dyDescent="0.2">
      <c r="C23" s="1210"/>
      <c r="D23" s="1211"/>
      <c r="E23" s="1216"/>
      <c r="F23" s="1217"/>
      <c r="G23" s="1170" t="s">
        <v>68</v>
      </c>
      <c r="H23" s="1171"/>
      <c r="I23" s="1171"/>
      <c r="J23" s="1171"/>
      <c r="K23" s="1171"/>
      <c r="L23" s="1171"/>
      <c r="M23" s="1171"/>
      <c r="N23" s="1171"/>
      <c r="O23" s="1171"/>
      <c r="P23" s="1171"/>
      <c r="Q23" s="1171"/>
      <c r="R23" s="1171"/>
      <c r="S23" s="1172"/>
      <c r="T23" s="1157" t="s">
        <v>12</v>
      </c>
      <c r="U23" s="1158"/>
      <c r="V23" s="1159">
        <f>'明細書【窓(カバー工法・外窓交換)】_外断'!AY63</f>
        <v>0</v>
      </c>
      <c r="W23" s="1160"/>
      <c r="X23" s="1160"/>
      <c r="Y23" s="1160"/>
      <c r="Z23" s="1160"/>
      <c r="AA23" s="1160"/>
      <c r="AB23" s="1160"/>
      <c r="AC23" s="1160"/>
      <c r="AD23" s="1160"/>
      <c r="AE23" s="1160"/>
      <c r="AF23" s="1160"/>
      <c r="AG23" s="1160"/>
      <c r="AH23" s="1160"/>
      <c r="AI23" s="1161" t="s">
        <v>0</v>
      </c>
      <c r="AJ23" s="1162"/>
      <c r="AS23" s="191">
        <v>4</v>
      </c>
      <c r="AT23" s="371"/>
    </row>
    <row r="24" spans="1:46" ht="39.6" customHeight="1" x14ac:dyDescent="0.2">
      <c r="C24" s="1210"/>
      <c r="D24" s="1211"/>
      <c r="E24" s="1216"/>
      <c r="F24" s="1217"/>
      <c r="G24" s="1173" t="s">
        <v>24</v>
      </c>
      <c r="H24" s="1174"/>
      <c r="I24" s="1174"/>
      <c r="J24" s="1174"/>
      <c r="K24" s="1174"/>
      <c r="L24" s="1174"/>
      <c r="M24" s="1174"/>
      <c r="N24" s="1174"/>
      <c r="O24" s="1174"/>
      <c r="P24" s="1174"/>
      <c r="Q24" s="1174"/>
      <c r="R24" s="1174"/>
      <c r="S24" s="1175"/>
      <c r="T24" s="1176" t="s">
        <v>12</v>
      </c>
      <c r="U24" s="1177"/>
      <c r="V24" s="1178">
        <f>明細書【玄関ドア・調湿建材・高効率換気システム】_外断!AQ17</f>
        <v>0</v>
      </c>
      <c r="W24" s="1179"/>
      <c r="X24" s="1179"/>
      <c r="Y24" s="1179"/>
      <c r="Z24" s="1179"/>
      <c r="AA24" s="1179"/>
      <c r="AB24" s="1179"/>
      <c r="AC24" s="1179"/>
      <c r="AD24" s="1179"/>
      <c r="AE24" s="1179"/>
      <c r="AF24" s="1179"/>
      <c r="AG24" s="1179"/>
      <c r="AH24" s="1179"/>
      <c r="AI24" s="1180" t="s">
        <v>0</v>
      </c>
      <c r="AJ24" s="1181"/>
      <c r="AS24" s="191">
        <v>5</v>
      </c>
      <c r="AT24" s="371"/>
    </row>
    <row r="25" spans="1:46" ht="39.9" customHeight="1" x14ac:dyDescent="0.2">
      <c r="C25" s="1210"/>
      <c r="D25" s="1211"/>
      <c r="E25" s="1216"/>
      <c r="F25" s="1217"/>
      <c r="G25" s="1170" t="s">
        <v>50</v>
      </c>
      <c r="H25" s="1171"/>
      <c r="I25" s="1171"/>
      <c r="J25" s="1171"/>
      <c r="K25" s="1171"/>
      <c r="L25" s="1171"/>
      <c r="M25" s="1171"/>
      <c r="N25" s="1171"/>
      <c r="O25" s="1171"/>
      <c r="P25" s="1171"/>
      <c r="Q25" s="1171"/>
      <c r="R25" s="1171"/>
      <c r="S25" s="1172"/>
      <c r="T25" s="1157" t="s">
        <v>12</v>
      </c>
      <c r="U25" s="1158"/>
      <c r="V25" s="1159">
        <f>明細書【断熱パネル】_外断!AW53</f>
        <v>0</v>
      </c>
      <c r="W25" s="1160"/>
      <c r="X25" s="1160"/>
      <c r="Y25" s="1160"/>
      <c r="Z25" s="1160"/>
      <c r="AA25" s="1160"/>
      <c r="AB25" s="1160"/>
      <c r="AC25" s="1160"/>
      <c r="AD25" s="1160"/>
      <c r="AE25" s="1160"/>
      <c r="AF25" s="1160"/>
      <c r="AG25" s="1160"/>
      <c r="AH25" s="1160"/>
      <c r="AI25" s="1161" t="s">
        <v>0</v>
      </c>
      <c r="AJ25" s="1162"/>
      <c r="AS25" s="191">
        <v>6</v>
      </c>
      <c r="AT25" s="371"/>
    </row>
    <row r="26" spans="1:46" ht="39.9" customHeight="1" x14ac:dyDescent="0.2">
      <c r="C26" s="1210"/>
      <c r="D26" s="1211"/>
      <c r="E26" s="1216"/>
      <c r="F26" s="1217"/>
      <c r="G26" s="1173" t="s">
        <v>29</v>
      </c>
      <c r="H26" s="1174"/>
      <c r="I26" s="1174"/>
      <c r="J26" s="1174"/>
      <c r="K26" s="1174"/>
      <c r="L26" s="1174"/>
      <c r="M26" s="1174"/>
      <c r="N26" s="1174"/>
      <c r="O26" s="1174"/>
      <c r="P26" s="1174"/>
      <c r="Q26" s="1174"/>
      <c r="R26" s="1174"/>
      <c r="S26" s="1175"/>
      <c r="T26" s="1176" t="s">
        <v>12</v>
      </c>
      <c r="U26" s="1177"/>
      <c r="V26" s="1178">
        <f>明細書【潜熱蓄熱建材】!AX58</f>
        <v>0</v>
      </c>
      <c r="W26" s="1179"/>
      <c r="X26" s="1179"/>
      <c r="Y26" s="1179"/>
      <c r="Z26" s="1179"/>
      <c r="AA26" s="1179"/>
      <c r="AB26" s="1179"/>
      <c r="AC26" s="1179"/>
      <c r="AD26" s="1179"/>
      <c r="AE26" s="1179"/>
      <c r="AF26" s="1179"/>
      <c r="AG26" s="1179"/>
      <c r="AH26" s="1179"/>
      <c r="AI26" s="1180" t="s">
        <v>0</v>
      </c>
      <c r="AJ26" s="1181"/>
      <c r="AS26" s="191">
        <v>7</v>
      </c>
      <c r="AT26" s="371"/>
    </row>
    <row r="27" spans="1:46" ht="39.9" customHeight="1" x14ac:dyDescent="0.2">
      <c r="C27" s="1210"/>
      <c r="D27" s="1211"/>
      <c r="E27" s="1216"/>
      <c r="F27" s="1217"/>
      <c r="G27" s="1170" t="s">
        <v>69</v>
      </c>
      <c r="H27" s="1171"/>
      <c r="I27" s="1171"/>
      <c r="J27" s="1171"/>
      <c r="K27" s="1171"/>
      <c r="L27" s="1171"/>
      <c r="M27" s="1171"/>
      <c r="N27" s="1171"/>
      <c r="O27" s="1171"/>
      <c r="P27" s="1171"/>
      <c r="Q27" s="1171"/>
      <c r="R27" s="1171"/>
      <c r="S27" s="1172"/>
      <c r="T27" s="1157" t="s">
        <v>12</v>
      </c>
      <c r="U27" s="1158"/>
      <c r="V27" s="1159">
        <f>'明細書【窓(内窓取付)】_外断'!AX58</f>
        <v>0</v>
      </c>
      <c r="W27" s="1160"/>
      <c r="X27" s="1160"/>
      <c r="Y27" s="1160"/>
      <c r="Z27" s="1160"/>
      <c r="AA27" s="1160"/>
      <c r="AB27" s="1160"/>
      <c r="AC27" s="1160"/>
      <c r="AD27" s="1160"/>
      <c r="AE27" s="1160"/>
      <c r="AF27" s="1160"/>
      <c r="AG27" s="1160"/>
      <c r="AH27" s="1160"/>
      <c r="AI27" s="1161" t="s">
        <v>0</v>
      </c>
      <c r="AJ27" s="1162"/>
      <c r="AS27" s="191">
        <v>8</v>
      </c>
      <c r="AT27" s="371"/>
    </row>
    <row r="28" spans="1:46" ht="39.6" customHeight="1" x14ac:dyDescent="0.2">
      <c r="C28" s="1210"/>
      <c r="D28" s="1211"/>
      <c r="E28" s="1216"/>
      <c r="F28" s="1217"/>
      <c r="G28" s="1173" t="s">
        <v>25</v>
      </c>
      <c r="H28" s="1174"/>
      <c r="I28" s="1174"/>
      <c r="J28" s="1174"/>
      <c r="K28" s="1174"/>
      <c r="L28" s="1174"/>
      <c r="M28" s="1174"/>
      <c r="N28" s="1174"/>
      <c r="O28" s="1174"/>
      <c r="P28" s="1174"/>
      <c r="Q28" s="1174"/>
      <c r="R28" s="1174"/>
      <c r="S28" s="1175"/>
      <c r="T28" s="1176" t="s">
        <v>12</v>
      </c>
      <c r="U28" s="1177"/>
      <c r="V28" s="1178">
        <f>明細書【玄関ドア・調湿建材・高効率換気システム】_外断!AX44</f>
        <v>0</v>
      </c>
      <c r="W28" s="1179"/>
      <c r="X28" s="1179"/>
      <c r="Y28" s="1179"/>
      <c r="Z28" s="1179"/>
      <c r="AA28" s="1179"/>
      <c r="AB28" s="1179"/>
      <c r="AC28" s="1179"/>
      <c r="AD28" s="1179"/>
      <c r="AE28" s="1179"/>
      <c r="AF28" s="1179"/>
      <c r="AG28" s="1179"/>
      <c r="AH28" s="1179"/>
      <c r="AI28" s="1180" t="s">
        <v>0</v>
      </c>
      <c r="AJ28" s="1181"/>
      <c r="AS28" s="191">
        <v>9</v>
      </c>
      <c r="AT28" s="371"/>
    </row>
    <row r="29" spans="1:46" ht="39.6" customHeight="1" x14ac:dyDescent="0.2">
      <c r="C29" s="1210"/>
      <c r="D29" s="1211"/>
      <c r="E29" s="1218"/>
      <c r="F29" s="1219"/>
      <c r="G29" s="1170" t="s">
        <v>70</v>
      </c>
      <c r="H29" s="1171"/>
      <c r="I29" s="1171"/>
      <c r="J29" s="1171"/>
      <c r="K29" s="1171"/>
      <c r="L29" s="1171"/>
      <c r="M29" s="1171"/>
      <c r="N29" s="1171"/>
      <c r="O29" s="1171"/>
      <c r="P29" s="1171"/>
      <c r="Q29" s="1171"/>
      <c r="R29" s="1171"/>
      <c r="S29" s="1172"/>
      <c r="T29" s="1157" t="s">
        <v>12</v>
      </c>
      <c r="U29" s="1158"/>
      <c r="V29" s="1159">
        <f>明細書【玄関ドア・調湿建材・高効率換気システム】_外断!AX66</f>
        <v>0</v>
      </c>
      <c r="W29" s="1160"/>
      <c r="X29" s="1160"/>
      <c r="Y29" s="1160"/>
      <c r="Z29" s="1160"/>
      <c r="AA29" s="1160"/>
      <c r="AB29" s="1160"/>
      <c r="AC29" s="1160"/>
      <c r="AD29" s="1160"/>
      <c r="AE29" s="1160"/>
      <c r="AF29" s="1160"/>
      <c r="AG29" s="1160"/>
      <c r="AH29" s="1160"/>
      <c r="AI29" s="1161" t="s">
        <v>0</v>
      </c>
      <c r="AJ29" s="1162"/>
      <c r="AS29" s="191">
        <v>10</v>
      </c>
      <c r="AT29" s="371"/>
    </row>
    <row r="30" spans="1:46" ht="39.9" customHeight="1" x14ac:dyDescent="0.2">
      <c r="C30" s="1210"/>
      <c r="D30" s="1211"/>
      <c r="E30" s="1192" t="s">
        <v>71</v>
      </c>
      <c r="F30" s="1193"/>
      <c r="G30" s="1170" t="s">
        <v>72</v>
      </c>
      <c r="H30" s="1171"/>
      <c r="I30" s="1171"/>
      <c r="J30" s="1171"/>
      <c r="K30" s="1171"/>
      <c r="L30" s="1171"/>
      <c r="M30" s="1171"/>
      <c r="N30" s="1171"/>
      <c r="O30" s="1171"/>
      <c r="P30" s="1171"/>
      <c r="Q30" s="1171"/>
      <c r="R30" s="1171"/>
      <c r="S30" s="1172"/>
      <c r="T30" s="1157" t="s">
        <v>12</v>
      </c>
      <c r="U30" s="1158"/>
      <c r="V30" s="1159"/>
      <c r="W30" s="1160"/>
      <c r="X30" s="1160"/>
      <c r="Y30" s="1160"/>
      <c r="Z30" s="1160"/>
      <c r="AA30" s="1160"/>
      <c r="AB30" s="1160"/>
      <c r="AC30" s="1160"/>
      <c r="AD30" s="1160"/>
      <c r="AE30" s="1160"/>
      <c r="AF30" s="1160"/>
      <c r="AG30" s="1160"/>
      <c r="AH30" s="1160"/>
      <c r="AI30" s="1161" t="s">
        <v>0</v>
      </c>
      <c r="AJ30" s="1162"/>
      <c r="AS30" s="191">
        <v>11</v>
      </c>
      <c r="AT30" s="371"/>
    </row>
    <row r="31" spans="1:46" ht="39.9" customHeight="1" x14ac:dyDescent="0.2">
      <c r="C31" s="1210"/>
      <c r="D31" s="1211"/>
      <c r="E31" s="1192"/>
      <c r="F31" s="1193"/>
      <c r="G31" s="1170" t="s">
        <v>73</v>
      </c>
      <c r="H31" s="1171"/>
      <c r="I31" s="1171"/>
      <c r="J31" s="1171"/>
      <c r="K31" s="1171"/>
      <c r="L31" s="1171"/>
      <c r="M31" s="1171"/>
      <c r="N31" s="1171"/>
      <c r="O31" s="1171"/>
      <c r="P31" s="1171"/>
      <c r="Q31" s="1171"/>
      <c r="R31" s="1171"/>
      <c r="S31" s="1172"/>
      <c r="T31" s="1157" t="s">
        <v>12</v>
      </c>
      <c r="U31" s="1158"/>
      <c r="V31" s="1159"/>
      <c r="W31" s="1160"/>
      <c r="X31" s="1160"/>
      <c r="Y31" s="1160"/>
      <c r="Z31" s="1160"/>
      <c r="AA31" s="1160"/>
      <c r="AB31" s="1160"/>
      <c r="AC31" s="1160"/>
      <c r="AD31" s="1160"/>
      <c r="AE31" s="1160"/>
      <c r="AF31" s="1160"/>
      <c r="AG31" s="1160"/>
      <c r="AH31" s="1160"/>
      <c r="AI31" s="1161" t="s">
        <v>0</v>
      </c>
      <c r="AJ31" s="1162"/>
      <c r="AS31" s="191">
        <v>12</v>
      </c>
      <c r="AT31" s="371"/>
    </row>
    <row r="32" spans="1:46" ht="39.9" customHeight="1" x14ac:dyDescent="0.2">
      <c r="C32" s="1212"/>
      <c r="D32" s="1213"/>
      <c r="E32" s="1229" t="s">
        <v>74</v>
      </c>
      <c r="F32" s="1230"/>
      <c r="G32" s="1230"/>
      <c r="H32" s="1230"/>
      <c r="I32" s="1230"/>
      <c r="J32" s="1230"/>
      <c r="K32" s="1230"/>
      <c r="L32" s="1230"/>
      <c r="M32" s="1230"/>
      <c r="N32" s="1230"/>
      <c r="O32" s="1230"/>
      <c r="P32" s="1230"/>
      <c r="Q32" s="1230"/>
      <c r="R32" s="1230"/>
      <c r="S32" s="1231"/>
      <c r="T32" s="1232" t="s">
        <v>12</v>
      </c>
      <c r="U32" s="1233"/>
      <c r="V32" s="1188">
        <f>SUM(V22:AH31)</f>
        <v>0</v>
      </c>
      <c r="W32" s="1189"/>
      <c r="X32" s="1189"/>
      <c r="Y32" s="1189"/>
      <c r="Z32" s="1189"/>
      <c r="AA32" s="1189"/>
      <c r="AB32" s="1189"/>
      <c r="AC32" s="1189"/>
      <c r="AD32" s="1189"/>
      <c r="AE32" s="1189"/>
      <c r="AF32" s="1189"/>
      <c r="AG32" s="1189"/>
      <c r="AH32" s="1189"/>
      <c r="AI32" s="1190" t="s">
        <v>0</v>
      </c>
      <c r="AJ32" s="1191"/>
      <c r="AS32" s="191">
        <v>13</v>
      </c>
      <c r="AT32" s="371"/>
    </row>
    <row r="33" spans="1:46" ht="39.9" customHeight="1" x14ac:dyDescent="0.2">
      <c r="C33" s="1205" t="s">
        <v>75</v>
      </c>
      <c r="D33" s="1206"/>
      <c r="E33" s="1206"/>
      <c r="F33" s="1206"/>
      <c r="G33" s="1206"/>
      <c r="H33" s="1206"/>
      <c r="I33" s="1206"/>
      <c r="J33" s="1206"/>
      <c r="K33" s="1206"/>
      <c r="L33" s="1206"/>
      <c r="M33" s="1206"/>
      <c r="N33" s="1206"/>
      <c r="O33" s="1206"/>
      <c r="P33" s="1206"/>
      <c r="Q33" s="1206"/>
      <c r="R33" s="1206"/>
      <c r="S33" s="1207"/>
      <c r="T33" s="1157" t="s">
        <v>12</v>
      </c>
      <c r="U33" s="1158"/>
      <c r="V33" s="1197">
        <f>IF(V32="","",ROUNDDOWN(V32/2,0))</f>
        <v>0</v>
      </c>
      <c r="W33" s="1198"/>
      <c r="X33" s="1198"/>
      <c r="Y33" s="1198"/>
      <c r="Z33" s="1198"/>
      <c r="AA33" s="1198"/>
      <c r="AB33" s="1198"/>
      <c r="AC33" s="1198"/>
      <c r="AD33" s="1198"/>
      <c r="AE33" s="1198"/>
      <c r="AF33" s="1198"/>
      <c r="AG33" s="1198"/>
      <c r="AH33" s="1198"/>
      <c r="AI33" s="1161" t="s">
        <v>0</v>
      </c>
      <c r="AJ33" s="1162"/>
      <c r="AS33" s="352">
        <v>14</v>
      </c>
      <c r="AT33" s="353"/>
    </row>
    <row r="34" spans="1:46" ht="21.75" customHeight="1" thickBot="1" x14ac:dyDescent="0.25">
      <c r="A34" s="49"/>
      <c r="B34" s="49"/>
      <c r="C34" s="49"/>
      <c r="D34" s="49"/>
      <c r="E34" s="49"/>
      <c r="F34" s="49"/>
      <c r="G34" s="49"/>
      <c r="H34" s="49"/>
      <c r="I34" s="49"/>
      <c r="J34" s="49"/>
      <c r="K34" s="49"/>
      <c r="L34" s="49"/>
      <c r="M34" s="49"/>
      <c r="N34" s="49"/>
      <c r="O34" s="49"/>
      <c r="P34" s="49"/>
      <c r="Q34" s="49"/>
      <c r="R34" s="51"/>
      <c r="S34" s="51"/>
      <c r="T34" s="1138"/>
      <c r="U34" s="1138"/>
      <c r="V34" s="1138"/>
      <c r="W34" s="1138"/>
      <c r="X34" s="1138"/>
      <c r="Y34" s="1138"/>
      <c r="Z34" s="1138"/>
      <c r="AA34" s="1138"/>
      <c r="AB34" s="1138"/>
      <c r="AC34" s="1138"/>
      <c r="AD34" s="1138"/>
      <c r="AE34" s="1138"/>
      <c r="AF34" s="1138"/>
      <c r="AG34" s="1138"/>
      <c r="AH34" s="1138"/>
      <c r="AI34" s="1138"/>
      <c r="AJ34" s="1138"/>
      <c r="AK34" s="1138"/>
      <c r="AL34" s="1138"/>
      <c r="AM34" s="1138"/>
      <c r="AN34" s="53"/>
      <c r="AO34" s="53"/>
      <c r="AP34" s="53"/>
      <c r="AQ34" s="301"/>
      <c r="AR34" s="301"/>
      <c r="AS34" s="356"/>
      <c r="AT34" s="386"/>
    </row>
    <row r="35" spans="1:46" ht="65.25" customHeight="1" thickBot="1" x14ac:dyDescent="0.25">
      <c r="A35" s="50"/>
      <c r="B35" s="50"/>
      <c r="C35" s="1139" t="s">
        <v>1210</v>
      </c>
      <c r="D35" s="1140"/>
      <c r="E35" s="1140"/>
      <c r="F35" s="1140"/>
      <c r="G35" s="1140"/>
      <c r="H35" s="1140"/>
      <c r="I35" s="1140"/>
      <c r="J35" s="1140"/>
      <c r="K35" s="1140"/>
      <c r="L35" s="1140"/>
      <c r="M35" s="1140"/>
      <c r="N35" s="1140"/>
      <c r="O35" s="1140"/>
      <c r="P35" s="1140"/>
      <c r="Q35" s="1140"/>
      <c r="R35" s="1140"/>
      <c r="S35" s="1141"/>
      <c r="T35" s="1142">
        <f>IF(OR(O8=1,O8=2,O8=3,O8=4),MIN(V33,4000000),MIN(V33,3000000))</f>
        <v>0</v>
      </c>
      <c r="U35" s="1143"/>
      <c r="V35" s="1143"/>
      <c r="W35" s="1143"/>
      <c r="X35" s="1143"/>
      <c r="Y35" s="1143"/>
      <c r="Z35" s="1143"/>
      <c r="AA35" s="1143"/>
      <c r="AB35" s="1143"/>
      <c r="AC35" s="1143"/>
      <c r="AD35" s="1143"/>
      <c r="AE35" s="1143"/>
      <c r="AF35" s="1143"/>
      <c r="AG35" s="1143"/>
      <c r="AH35" s="1143"/>
      <c r="AI35" s="1144" t="s">
        <v>0</v>
      </c>
      <c r="AJ35" s="1145"/>
      <c r="AK35" s="54"/>
      <c r="AL35" s="54"/>
      <c r="AM35" s="54"/>
      <c r="AN35" s="54"/>
      <c r="AO35" s="54"/>
      <c r="AP35" s="54"/>
      <c r="AQ35" s="54"/>
      <c r="AR35" s="54"/>
      <c r="AS35" s="358">
        <v>15</v>
      </c>
      <c r="AT35" s="359"/>
    </row>
    <row r="36" spans="1:46" ht="21.75" customHeight="1" thickBot="1" x14ac:dyDescent="0.25">
      <c r="A36" s="49"/>
      <c r="B36" s="49"/>
      <c r="C36" s="49"/>
      <c r="D36" s="49"/>
      <c r="E36" s="49"/>
      <c r="F36" s="49"/>
      <c r="G36" s="49"/>
      <c r="H36" s="49"/>
      <c r="I36" s="49"/>
      <c r="J36" s="49"/>
      <c r="K36" s="49"/>
      <c r="L36" s="49"/>
      <c r="M36" s="49"/>
      <c r="N36" s="49"/>
      <c r="O36" s="49"/>
      <c r="P36" s="49"/>
      <c r="Q36" s="49"/>
      <c r="R36" s="51"/>
      <c r="S36" s="51"/>
      <c r="T36" s="1138"/>
      <c r="U36" s="1138"/>
      <c r="V36" s="1138"/>
      <c r="W36" s="1138"/>
      <c r="X36" s="1138"/>
      <c r="Y36" s="1138"/>
      <c r="Z36" s="1138"/>
      <c r="AA36" s="1138"/>
      <c r="AB36" s="1138"/>
      <c r="AC36" s="1138"/>
      <c r="AD36" s="1138"/>
      <c r="AE36" s="1138"/>
      <c r="AF36" s="1138"/>
      <c r="AG36" s="1138"/>
      <c r="AH36" s="1138"/>
      <c r="AI36" s="1138"/>
      <c r="AJ36" s="1138"/>
      <c r="AK36" s="1138"/>
      <c r="AL36" s="1138"/>
      <c r="AM36" s="1138"/>
      <c r="AN36" s="53"/>
      <c r="AO36" s="53"/>
      <c r="AP36" s="53"/>
      <c r="AQ36" s="301"/>
      <c r="AR36" s="301"/>
      <c r="AS36" s="356"/>
      <c r="AT36" s="386"/>
    </row>
    <row r="37" spans="1:46" ht="55.5" customHeight="1" thickBot="1" x14ac:dyDescent="0.25">
      <c r="A37" s="50"/>
      <c r="B37" s="50"/>
      <c r="C37" s="1146" t="s">
        <v>1222</v>
      </c>
      <c r="D37" s="1147"/>
      <c r="E37" s="1147"/>
      <c r="F37" s="1147"/>
      <c r="G37" s="1147"/>
      <c r="H37" s="1147"/>
      <c r="I37" s="1147"/>
      <c r="J37" s="1147"/>
      <c r="K37" s="1147"/>
      <c r="L37" s="1147"/>
      <c r="M37" s="1147"/>
      <c r="N37" s="1147"/>
      <c r="O37" s="1147"/>
      <c r="P37" s="1147"/>
      <c r="Q37" s="1147"/>
      <c r="R37" s="1147"/>
      <c r="S37" s="1148"/>
      <c r="T37" s="1149"/>
      <c r="U37" s="1150"/>
      <c r="V37" s="1150"/>
      <c r="W37" s="1150"/>
      <c r="X37" s="1150"/>
      <c r="Y37" s="1150"/>
      <c r="Z37" s="1150"/>
      <c r="AA37" s="1150"/>
      <c r="AB37" s="1150"/>
      <c r="AC37" s="1150"/>
      <c r="AD37" s="1150"/>
      <c r="AE37" s="1150"/>
      <c r="AF37" s="1150"/>
      <c r="AG37" s="1150"/>
      <c r="AH37" s="1150"/>
      <c r="AI37" s="1144" t="s">
        <v>0</v>
      </c>
      <c r="AJ37" s="1145"/>
      <c r="AK37" s="316"/>
      <c r="AL37" s="316"/>
      <c r="AM37" s="316"/>
      <c r="AN37" s="316"/>
      <c r="AO37" s="316"/>
      <c r="AP37" s="316"/>
      <c r="AQ37" s="4"/>
      <c r="AR37" s="4"/>
      <c r="AS37" s="360">
        <v>16</v>
      </c>
      <c r="AT37" s="387"/>
    </row>
    <row r="38" spans="1:46" ht="37.200000000000003" customHeight="1" x14ac:dyDescent="0.25">
      <c r="A38" s="10"/>
      <c r="B38" s="87"/>
      <c r="C38" s="351" t="s">
        <v>76</v>
      </c>
      <c r="D38" s="350"/>
      <c r="E38" s="88"/>
      <c r="F38" s="88"/>
      <c r="G38" s="88"/>
      <c r="H38" s="88"/>
      <c r="I38" s="88"/>
      <c r="J38" s="88"/>
      <c r="K38" s="88"/>
      <c r="L38" s="88"/>
      <c r="M38" s="88"/>
      <c r="N38" s="88"/>
      <c r="O38" s="88"/>
      <c r="P38" s="88"/>
      <c r="Q38" s="88"/>
      <c r="R38" s="51"/>
      <c r="S38" s="51"/>
      <c r="T38" s="89"/>
      <c r="U38" s="89"/>
      <c r="V38" s="89"/>
      <c r="W38" s="89"/>
      <c r="X38" s="89"/>
      <c r="Y38" s="89"/>
      <c r="Z38" s="89"/>
      <c r="AA38" s="89"/>
      <c r="AB38" s="89"/>
      <c r="AC38" s="51"/>
      <c r="AD38" s="51"/>
      <c r="AE38" s="53"/>
      <c r="AF38" s="53"/>
      <c r="AG38" s="53"/>
      <c r="AH38" s="53"/>
      <c r="AI38" s="53"/>
      <c r="AJ38" s="53"/>
      <c r="AK38" s="53"/>
      <c r="AL38" s="53"/>
      <c r="AM38" s="53"/>
      <c r="AN38" s="53"/>
      <c r="AO38" s="53"/>
      <c r="AP38" s="53"/>
      <c r="AQ38" s="301"/>
      <c r="AR38" s="301"/>
      <c r="AS38" s="356"/>
      <c r="AT38" s="357"/>
    </row>
    <row r="39" spans="1:46" ht="39.9" customHeight="1" x14ac:dyDescent="0.2">
      <c r="A39" s="52"/>
      <c r="B39" s="52"/>
      <c r="C39" s="1199" t="s">
        <v>1215</v>
      </c>
      <c r="D39" s="1200"/>
      <c r="E39" s="1200"/>
      <c r="F39" s="1200"/>
      <c r="G39" s="1200"/>
      <c r="H39" s="1200"/>
      <c r="I39" s="1200"/>
      <c r="J39" s="1200"/>
      <c r="K39" s="1200"/>
      <c r="L39" s="1200"/>
      <c r="M39" s="1200"/>
      <c r="N39" s="1200"/>
      <c r="O39" s="1200"/>
      <c r="P39" s="1200"/>
      <c r="Q39" s="1200"/>
      <c r="R39" s="1200"/>
      <c r="S39" s="1201"/>
      <c r="T39" s="1157" t="s">
        <v>12</v>
      </c>
      <c r="U39" s="1158"/>
      <c r="V39" s="1202"/>
      <c r="W39" s="1203"/>
      <c r="X39" s="1203"/>
      <c r="Y39" s="1203"/>
      <c r="Z39" s="1203"/>
      <c r="AA39" s="1203"/>
      <c r="AB39" s="1203"/>
      <c r="AC39" s="1203"/>
      <c r="AD39" s="1203"/>
      <c r="AE39" s="1203"/>
      <c r="AF39" s="1203"/>
      <c r="AG39" s="1203"/>
      <c r="AH39" s="1203"/>
      <c r="AI39" s="1161" t="s">
        <v>0</v>
      </c>
      <c r="AJ39" s="1162"/>
      <c r="AS39" s="354">
        <v>17</v>
      </c>
      <c r="AT39" s="355"/>
    </row>
    <row r="40" spans="1:46" ht="39.9" customHeight="1" x14ac:dyDescent="0.2">
      <c r="A40" s="52"/>
      <c r="B40" s="52"/>
      <c r="C40" s="1199" t="s">
        <v>1216</v>
      </c>
      <c r="D40" s="1200"/>
      <c r="E40" s="1200"/>
      <c r="F40" s="1200"/>
      <c r="G40" s="1200"/>
      <c r="H40" s="1200"/>
      <c r="I40" s="1200"/>
      <c r="J40" s="1200"/>
      <c r="K40" s="1200"/>
      <c r="L40" s="1200"/>
      <c r="M40" s="1200"/>
      <c r="N40" s="1200"/>
      <c r="O40" s="1200"/>
      <c r="P40" s="1200"/>
      <c r="Q40" s="1200"/>
      <c r="R40" s="1200"/>
      <c r="S40" s="1201"/>
      <c r="T40" s="1157" t="s">
        <v>12</v>
      </c>
      <c r="U40" s="1158"/>
      <c r="V40" s="1202"/>
      <c r="W40" s="1203"/>
      <c r="X40" s="1203"/>
      <c r="Y40" s="1203"/>
      <c r="Z40" s="1203"/>
      <c r="AA40" s="1203"/>
      <c r="AB40" s="1203"/>
      <c r="AC40" s="1203"/>
      <c r="AD40" s="1203"/>
      <c r="AE40" s="1203"/>
      <c r="AF40" s="1203"/>
      <c r="AG40" s="1203"/>
      <c r="AH40" s="1203"/>
      <c r="AI40" s="1161" t="s">
        <v>0</v>
      </c>
      <c r="AJ40" s="1162"/>
      <c r="AS40" s="191">
        <v>18</v>
      </c>
      <c r="AT40" s="371"/>
    </row>
    <row r="41" spans="1:46" ht="24.75" customHeight="1" x14ac:dyDescent="0.2">
      <c r="A41" s="90"/>
      <c r="B41" s="90"/>
      <c r="C41" s="91"/>
      <c r="D41" s="91"/>
      <c r="E41" s="91"/>
      <c r="F41" s="91"/>
      <c r="G41" s="91"/>
      <c r="H41" s="91"/>
      <c r="I41" s="91"/>
      <c r="J41" s="91"/>
      <c r="K41" s="91"/>
      <c r="L41" s="91"/>
      <c r="M41" s="91"/>
      <c r="N41" s="91"/>
      <c r="O41" s="91"/>
      <c r="P41" s="91"/>
      <c r="Q41" s="91"/>
      <c r="R41" s="51"/>
      <c r="S41" s="51"/>
      <c r="T41" s="89"/>
      <c r="U41" s="89"/>
      <c r="V41" s="89"/>
      <c r="W41" s="89"/>
      <c r="X41" s="89"/>
      <c r="Y41" s="89"/>
      <c r="Z41" s="89"/>
      <c r="AA41" s="89"/>
      <c r="AB41" s="89"/>
      <c r="AC41" s="51"/>
      <c r="AD41" s="51"/>
      <c r="AE41" s="53"/>
      <c r="AF41" s="53"/>
      <c r="AG41" s="53"/>
      <c r="AH41" s="53"/>
      <c r="AI41" s="53"/>
      <c r="AJ41" s="53"/>
      <c r="AK41" s="53"/>
      <c r="AL41" s="53"/>
      <c r="AM41" s="53"/>
      <c r="AN41" s="53"/>
      <c r="AO41" s="53"/>
      <c r="AP41" s="53"/>
      <c r="AQ41" s="301"/>
      <c r="AR41" s="301"/>
    </row>
    <row r="42" spans="1:46" ht="36" customHeight="1" x14ac:dyDescent="0.25">
      <c r="A42" s="92"/>
      <c r="B42" s="90"/>
      <c r="C42" s="317" t="s">
        <v>1213</v>
      </c>
      <c r="D42" s="91"/>
      <c r="E42" s="91"/>
      <c r="F42" s="91"/>
      <c r="G42" s="91"/>
      <c r="H42" s="91"/>
      <c r="I42" s="91"/>
      <c r="J42" s="91"/>
      <c r="K42" s="91"/>
      <c r="L42" s="91"/>
      <c r="M42" s="91"/>
      <c r="N42" s="91"/>
      <c r="O42" s="91"/>
      <c r="P42" s="91"/>
      <c r="Q42" s="91"/>
      <c r="R42" s="51"/>
      <c r="S42" s="51"/>
      <c r="T42" s="52"/>
      <c r="U42" s="89"/>
      <c r="V42" s="1204" t="s">
        <v>1214</v>
      </c>
      <c r="W42" s="1204"/>
      <c r="X42" s="1204"/>
      <c r="Y42" s="1204"/>
      <c r="Z42" s="1204"/>
      <c r="AA42" s="1204"/>
      <c r="AB42" s="1204"/>
      <c r="AC42" s="1204"/>
      <c r="AD42" s="1204"/>
      <c r="AE42" s="1204"/>
      <c r="AF42" s="1204"/>
      <c r="AG42" s="1204"/>
      <c r="AH42" s="1204"/>
      <c r="AI42" s="1204"/>
      <c r="AJ42" s="1204"/>
      <c r="AK42" s="53"/>
      <c r="AL42" s="53"/>
      <c r="AM42" s="53"/>
      <c r="AN42" s="53"/>
      <c r="AO42" s="53"/>
      <c r="AP42" s="53"/>
      <c r="AQ42" s="301"/>
      <c r="AR42" s="361"/>
      <c r="AS42" s="362"/>
      <c r="AT42" s="363"/>
    </row>
    <row r="43" spans="1:46" ht="39.9" customHeight="1" x14ac:dyDescent="0.2">
      <c r="A43" s="53"/>
      <c r="B43" s="53"/>
      <c r="C43" s="1194" t="s">
        <v>1217</v>
      </c>
      <c r="D43" s="1195"/>
      <c r="E43" s="1195"/>
      <c r="F43" s="1195"/>
      <c r="G43" s="1195"/>
      <c r="H43" s="1195"/>
      <c r="I43" s="1195"/>
      <c r="J43" s="1195"/>
      <c r="K43" s="1195"/>
      <c r="L43" s="1195"/>
      <c r="M43" s="1195"/>
      <c r="N43" s="1195"/>
      <c r="O43" s="1195"/>
      <c r="P43" s="1195"/>
      <c r="Q43" s="1195"/>
      <c r="R43" s="1195"/>
      <c r="S43" s="1196"/>
      <c r="T43" s="1157" t="s">
        <v>12</v>
      </c>
      <c r="U43" s="1158"/>
      <c r="V43" s="1197">
        <f>IF(V32="","",SUM(V32,V39,V40))</f>
        <v>0</v>
      </c>
      <c r="W43" s="1198"/>
      <c r="X43" s="1198"/>
      <c r="Y43" s="1198"/>
      <c r="Z43" s="1198"/>
      <c r="AA43" s="1198"/>
      <c r="AB43" s="1198"/>
      <c r="AC43" s="1198"/>
      <c r="AD43" s="1198"/>
      <c r="AE43" s="1198"/>
      <c r="AF43" s="1198"/>
      <c r="AG43" s="1198"/>
      <c r="AH43" s="1198"/>
      <c r="AI43" s="1161" t="s">
        <v>0</v>
      </c>
      <c r="AJ43" s="1162"/>
      <c r="AK43" s="93"/>
      <c r="AL43" s="93"/>
      <c r="AM43" s="93"/>
      <c r="AN43" s="93"/>
      <c r="AO43" s="93"/>
      <c r="AP43" s="93"/>
      <c r="AQ43" s="302"/>
      <c r="AR43" s="302"/>
      <c r="AS43" s="354">
        <v>19</v>
      </c>
      <c r="AT43" s="355"/>
    </row>
    <row r="44" spans="1:46" ht="29.4" customHeight="1" x14ac:dyDescent="0.2">
      <c r="A44" s="58"/>
      <c r="B44" s="58"/>
      <c r="C44" s="58"/>
      <c r="D44" s="58"/>
      <c r="E44" s="58"/>
      <c r="F44" s="58"/>
      <c r="G44" s="58"/>
      <c r="H44" s="58"/>
      <c r="I44" s="58"/>
      <c r="J44" s="57"/>
      <c r="K44" s="57"/>
      <c r="L44" s="57"/>
      <c r="M44" s="57"/>
      <c r="N44" s="57"/>
      <c r="O44" s="57"/>
      <c r="P44" s="57"/>
      <c r="Q44" s="57"/>
      <c r="R44" s="57"/>
      <c r="S44" s="57"/>
      <c r="T44" s="57"/>
      <c r="U44" s="55"/>
      <c r="V44" s="50"/>
      <c r="W44" s="56"/>
      <c r="X44" s="56"/>
      <c r="Y44" s="4"/>
      <c r="Z44" s="4"/>
      <c r="AA44" s="4"/>
      <c r="AB44" s="4"/>
    </row>
    <row r="45" spans="1:46" s="1" customFormat="1" ht="20.100000000000001" customHeight="1" x14ac:dyDescent="0.2">
      <c r="R45" s="2"/>
      <c r="S45" s="2"/>
      <c r="T45" s="2"/>
      <c r="U45" s="5"/>
      <c r="V45" s="5"/>
      <c r="W45" s="5"/>
      <c r="X45" s="5"/>
      <c r="Y45" s="5"/>
      <c r="Z45" s="5"/>
      <c r="AA45" s="5"/>
      <c r="AB45" s="5"/>
      <c r="AQ45" s="251"/>
      <c r="AR45" s="251"/>
      <c r="AS45" s="189"/>
      <c r="AT45" s="197"/>
    </row>
    <row r="46" spans="1:46" s="1" customFormat="1" ht="18.75" customHeight="1" x14ac:dyDescent="0.2">
      <c r="A46" s="71"/>
      <c r="B46" s="71"/>
      <c r="R46" s="2"/>
      <c r="S46" s="2"/>
      <c r="T46" s="2"/>
      <c r="U46" s="3"/>
      <c r="V46" s="3"/>
      <c r="W46" s="3"/>
      <c r="X46" s="3"/>
      <c r="Y46" s="3"/>
      <c r="Z46" s="3"/>
      <c r="AA46" s="3"/>
      <c r="AB46" s="3"/>
      <c r="AQ46" s="251"/>
      <c r="AR46" s="251"/>
      <c r="AS46" s="189"/>
      <c r="AT46" s="197"/>
    </row>
    <row r="47" spans="1:46" s="1" customFormat="1" ht="18" customHeight="1" x14ac:dyDescent="0.2">
      <c r="A47" s="71"/>
      <c r="B47" s="71"/>
      <c r="R47" s="2"/>
      <c r="S47" s="2"/>
      <c r="T47" s="2"/>
      <c r="U47" s="3"/>
      <c r="V47" s="3"/>
      <c r="W47" s="3"/>
      <c r="X47" s="3"/>
      <c r="Y47" s="3"/>
      <c r="Z47" s="3"/>
      <c r="AA47" s="3"/>
      <c r="AB47" s="3"/>
      <c r="AQ47" s="251"/>
      <c r="AR47" s="251"/>
      <c r="AS47" s="189"/>
      <c r="AT47" s="197"/>
    </row>
    <row r="48" spans="1:46" s="1" customFormat="1" ht="18" customHeight="1" x14ac:dyDescent="0.2">
      <c r="A48" s="71"/>
      <c r="B48" s="71"/>
      <c r="R48" s="2"/>
      <c r="S48" s="2"/>
      <c r="T48" s="2"/>
      <c r="U48" s="3"/>
      <c r="V48" s="3"/>
      <c r="W48" s="3"/>
      <c r="X48" s="3"/>
      <c r="Y48" s="3"/>
      <c r="Z48" s="3"/>
      <c r="AA48" s="3"/>
      <c r="AB48" s="3"/>
      <c r="AQ48" s="251"/>
      <c r="AR48" s="251"/>
      <c r="AS48" s="189"/>
      <c r="AT48" s="197"/>
    </row>
    <row r="49" spans="1:46" s="1" customFormat="1" ht="18" customHeight="1" x14ac:dyDescent="0.2">
      <c r="A49" s="71"/>
      <c r="B49" s="71"/>
      <c r="R49" s="2"/>
      <c r="S49" s="2"/>
      <c r="T49" s="2"/>
      <c r="U49" s="3"/>
      <c r="V49" s="3"/>
      <c r="W49" s="3"/>
      <c r="X49" s="3"/>
      <c r="Y49" s="3"/>
      <c r="Z49" s="3"/>
      <c r="AA49" s="3"/>
      <c r="AB49" s="3"/>
      <c r="AQ49" s="251"/>
      <c r="AR49" s="251"/>
      <c r="AS49" s="189"/>
      <c r="AT49" s="197"/>
    </row>
    <row r="50" spans="1:46" s="1" customFormat="1" ht="18" customHeight="1" x14ac:dyDescent="0.2">
      <c r="A50" s="71"/>
      <c r="B50" s="71"/>
      <c r="R50" s="2"/>
      <c r="S50" s="2"/>
      <c r="T50" s="2"/>
      <c r="U50" s="3"/>
      <c r="V50" s="3"/>
      <c r="W50" s="3"/>
      <c r="X50" s="3"/>
      <c r="Y50" s="3"/>
      <c r="Z50" s="3"/>
      <c r="AA50" s="3"/>
      <c r="AB50" s="3"/>
      <c r="AQ50" s="251"/>
      <c r="AR50" s="251"/>
      <c r="AS50" s="189"/>
      <c r="AT50" s="197"/>
    </row>
  </sheetData>
  <sheetProtection algorithmName="SHA-512" hashValue="wDF4iwgRoZW61IvAyaIAKTxet4AoBPRYebaH41+/KfGMHq7lrsEZtrl85qNS4dIZtmBvLCzYe6NwXx3Fe+ISMA==" saltValue="3ORDiO4NQTYJ3OE6spxmlw==" spinCount="100000" sheet="1" objects="1" scenarios="1" formatColumns="0"/>
  <mergeCells count="85">
    <mergeCell ref="C33:S33"/>
    <mergeCell ref="T33:U33"/>
    <mergeCell ref="V33:AH33"/>
    <mergeCell ref="AI33:AJ33"/>
    <mergeCell ref="C22:D32"/>
    <mergeCell ref="E22:F29"/>
    <mergeCell ref="G22:S22"/>
    <mergeCell ref="T22:U22"/>
    <mergeCell ref="V22:AH22"/>
    <mergeCell ref="AI22:AJ22"/>
    <mergeCell ref="T30:U30"/>
    <mergeCell ref="V30:AH30"/>
    <mergeCell ref="AI30:AJ30"/>
    <mergeCell ref="AI31:AJ31"/>
    <mergeCell ref="E32:S32"/>
    <mergeCell ref="T32:U32"/>
    <mergeCell ref="C43:S43"/>
    <mergeCell ref="T43:U43"/>
    <mergeCell ref="V43:AH43"/>
    <mergeCell ref="AI43:AJ43"/>
    <mergeCell ref="C39:S39"/>
    <mergeCell ref="T39:U39"/>
    <mergeCell ref="V39:AH39"/>
    <mergeCell ref="AI39:AJ39"/>
    <mergeCell ref="C40:S40"/>
    <mergeCell ref="T40:U40"/>
    <mergeCell ref="V40:AH40"/>
    <mergeCell ref="AI40:AJ40"/>
    <mergeCell ref="V42:AJ42"/>
    <mergeCell ref="V32:AH32"/>
    <mergeCell ref="AI32:AJ32"/>
    <mergeCell ref="E30:F31"/>
    <mergeCell ref="G30:S30"/>
    <mergeCell ref="G31:S31"/>
    <mergeCell ref="T31:U31"/>
    <mergeCell ref="V31:AH31"/>
    <mergeCell ref="G28:S28"/>
    <mergeCell ref="T28:U28"/>
    <mergeCell ref="V28:AH28"/>
    <mergeCell ref="AI28:AJ28"/>
    <mergeCell ref="G29:S29"/>
    <mergeCell ref="T29:U29"/>
    <mergeCell ref="V29:AH29"/>
    <mergeCell ref="AI29:AJ29"/>
    <mergeCell ref="G26:S26"/>
    <mergeCell ref="T26:U26"/>
    <mergeCell ref="V26:AH26"/>
    <mergeCell ref="AI26:AJ26"/>
    <mergeCell ref="G27:S27"/>
    <mergeCell ref="T27:U27"/>
    <mergeCell ref="V27:AH27"/>
    <mergeCell ref="AI27:AJ27"/>
    <mergeCell ref="G23:S23"/>
    <mergeCell ref="A2:AP2"/>
    <mergeCell ref="B8:N8"/>
    <mergeCell ref="B10:N10"/>
    <mergeCell ref="O8:R8"/>
    <mergeCell ref="O10:R10"/>
    <mergeCell ref="C21:S21"/>
    <mergeCell ref="G25:S25"/>
    <mergeCell ref="T25:U25"/>
    <mergeCell ref="V25:AH25"/>
    <mergeCell ref="AI25:AJ25"/>
    <mergeCell ref="G24:S24"/>
    <mergeCell ref="T24:U24"/>
    <mergeCell ref="V24:AH24"/>
    <mergeCell ref="AI24:AJ24"/>
    <mergeCell ref="AS5:AS7"/>
    <mergeCell ref="AT5:AT7"/>
    <mergeCell ref="T23:U23"/>
    <mergeCell ref="V23:AH23"/>
    <mergeCell ref="AI23:AJ23"/>
    <mergeCell ref="T21:AJ21"/>
    <mergeCell ref="AS10:AS11"/>
    <mergeCell ref="AT10:AT11"/>
    <mergeCell ref="AS8:AS9"/>
    <mergeCell ref="AT8:AT9"/>
    <mergeCell ref="T34:AM34"/>
    <mergeCell ref="C35:S35"/>
    <mergeCell ref="T35:AH35"/>
    <mergeCell ref="AI35:AJ35"/>
    <mergeCell ref="C37:S37"/>
    <mergeCell ref="T37:AH37"/>
    <mergeCell ref="AI37:AJ37"/>
    <mergeCell ref="T36:AM36"/>
  </mergeCells>
  <phoneticPr fontId="43"/>
  <conditionalFormatting sqref="V39">
    <cfRule type="expression" dxfId="44" priority="19" stopIfTrue="1">
      <formula>$T$39=""</formula>
    </cfRule>
  </conditionalFormatting>
  <conditionalFormatting sqref="V40">
    <cfRule type="expression" dxfId="43" priority="18" stopIfTrue="1">
      <formula>$T$40=""</formula>
    </cfRule>
  </conditionalFormatting>
  <conditionalFormatting sqref="V43">
    <cfRule type="expression" dxfId="42" priority="17" stopIfTrue="1">
      <formula>$T$40=""</formula>
    </cfRule>
  </conditionalFormatting>
  <conditionalFormatting sqref="V39:AH39">
    <cfRule type="expression" dxfId="41" priority="16" stopIfTrue="1">
      <formula>$V$39=""</formula>
    </cfRule>
  </conditionalFormatting>
  <conditionalFormatting sqref="V40:AH40">
    <cfRule type="expression" dxfId="40" priority="15" stopIfTrue="1">
      <formula>$V$40=""</formula>
    </cfRule>
  </conditionalFormatting>
  <conditionalFormatting sqref="O8:R8">
    <cfRule type="expression" dxfId="39" priority="8">
      <formula>$O$8=""</formula>
    </cfRule>
  </conditionalFormatting>
  <conditionalFormatting sqref="O10:R10">
    <cfRule type="expression" dxfId="38" priority="5">
      <formula>$O$8=8</formula>
    </cfRule>
  </conditionalFormatting>
  <conditionalFormatting sqref="O10">
    <cfRule type="expression" dxfId="37" priority="7">
      <formula>$O$10=""</formula>
    </cfRule>
  </conditionalFormatting>
  <conditionalFormatting sqref="AT8:AT11 AT22:AT33 AT35 AT37 AT39:AT40 AT43">
    <cfRule type="notContainsBlanks" dxfId="36" priority="20">
      <formula>LEN(TRIM(AT8))&gt;0</formula>
    </cfRule>
  </conditionalFormatting>
  <conditionalFormatting sqref="T37:AH37">
    <cfRule type="expression" dxfId="35" priority="1" stopIfTrue="1">
      <formula>T37=""</formula>
    </cfRule>
  </conditionalFormatting>
  <dataValidations count="4">
    <dataValidation imeMode="disabled" allowBlank="1" showInputMessage="1" showErrorMessage="1" sqref="V43:AH43 T35:AH35 T37:AH37"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22:AH33 V39:AH40"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1A88-A3B1-499D-8C17-B8E0A1C3CE29}">
  <sheetPr>
    <pageSetUpPr fitToPage="1"/>
  </sheetPr>
  <dimension ref="A1:CW61"/>
  <sheetViews>
    <sheetView showGridLines="0" zoomScale="70" zoomScaleNormal="70" zoomScaleSheetLayoutView="70" workbookViewId="0">
      <selection sqref="A1:CO1"/>
    </sheetView>
  </sheetViews>
  <sheetFormatPr defaultColWidth="1.33203125" defaultRowHeight="18" customHeight="1" x14ac:dyDescent="0.2"/>
  <cols>
    <col min="1" max="4" width="1.44140625" style="39" customWidth="1"/>
    <col min="5" max="6" width="1.44140625" style="38" customWidth="1"/>
    <col min="7" max="8" width="1.44140625" style="24" customWidth="1"/>
    <col min="9" max="92" width="1.44140625" style="39" customWidth="1"/>
    <col min="93" max="94" width="1.44140625" style="39" hidden="1" customWidth="1"/>
    <col min="95" max="95" width="4.77734375" style="184" hidden="1" customWidth="1"/>
    <col min="96" max="96" width="51.77734375" style="195" hidden="1" customWidth="1"/>
    <col min="97" max="97" width="51.77734375" style="39" customWidth="1"/>
    <col min="98" max="100" width="1.33203125" style="39"/>
    <col min="101" max="101" width="2.77734375" style="39" bestFit="1" customWidth="1"/>
    <col min="102" max="16384" width="1.33203125" style="39"/>
  </cols>
  <sheetData>
    <row r="1" spans="1:97" ht="36" customHeight="1" x14ac:dyDescent="0.2">
      <c r="A1" s="433" t="s">
        <v>1227</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232"/>
    </row>
    <row r="2" spans="1:97" ht="65.400000000000006" customHeight="1" x14ac:dyDescent="0.2">
      <c r="A2" s="465" t="s">
        <v>57</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233"/>
      <c r="CP2" s="233"/>
    </row>
    <row r="3" spans="1:97" s="34" customFormat="1" ht="30" customHeight="1" x14ac:dyDescent="0.2">
      <c r="A3" s="467" t="s">
        <v>1223</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9"/>
      <c r="CO3" s="234"/>
      <c r="CP3" s="234"/>
      <c r="CQ3" s="185"/>
      <c r="CR3" s="195"/>
    </row>
    <row r="4" spans="1:97" s="34" customFormat="1" ht="8.4" customHeight="1" x14ac:dyDescent="0.2">
      <c r="C4" s="33"/>
      <c r="D4" s="33"/>
      <c r="E4" s="325"/>
      <c r="F4" s="325"/>
      <c r="G4" s="35"/>
      <c r="H4" s="35"/>
      <c r="I4" s="33"/>
      <c r="J4" s="164"/>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230"/>
      <c r="CP4" s="230"/>
      <c r="CQ4" s="522" t="s">
        <v>540</v>
      </c>
      <c r="CR4" s="514" t="s">
        <v>124</v>
      </c>
      <c r="CS4" s="515"/>
    </row>
    <row r="5" spans="1:97" s="34" customFormat="1" ht="8.4" customHeight="1" x14ac:dyDescent="0.2">
      <c r="C5" s="33"/>
      <c r="D5" s="33"/>
      <c r="E5" s="325"/>
      <c r="F5" s="325"/>
      <c r="G5" s="35"/>
      <c r="H5" s="35"/>
      <c r="I5" s="33"/>
      <c r="J5" s="164"/>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230"/>
      <c r="CP5" s="230"/>
      <c r="CQ5" s="522"/>
      <c r="CR5" s="514"/>
      <c r="CS5" s="515"/>
    </row>
    <row r="6" spans="1:97" s="34" customFormat="1" ht="18" customHeight="1" x14ac:dyDescent="0.2">
      <c r="A6" s="33"/>
      <c r="B6" s="33"/>
      <c r="C6" s="33"/>
      <c r="D6" s="33"/>
      <c r="E6" s="325"/>
      <c r="F6" s="325"/>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1311"/>
      <c r="BK6" s="1311"/>
      <c r="BL6" s="1311"/>
      <c r="BM6" s="1311"/>
      <c r="BN6" s="1311"/>
      <c r="BO6" s="1311"/>
      <c r="BP6" s="1311"/>
      <c r="BQ6" s="1311"/>
      <c r="BR6" s="1311"/>
      <c r="BS6" s="1311"/>
      <c r="BT6" s="519"/>
      <c r="BU6" s="519"/>
      <c r="BV6" s="519"/>
      <c r="BW6" s="519"/>
      <c r="BX6" s="519"/>
      <c r="BY6" s="516" t="s">
        <v>6</v>
      </c>
      <c r="BZ6" s="516"/>
      <c r="CA6" s="519"/>
      <c r="CB6" s="519"/>
      <c r="CC6" s="519"/>
      <c r="CD6" s="519"/>
      <c r="CE6" s="519"/>
      <c r="CF6" s="516" t="s">
        <v>5</v>
      </c>
      <c r="CG6" s="516"/>
      <c r="CH6" s="519"/>
      <c r="CI6" s="519"/>
      <c r="CJ6" s="519"/>
      <c r="CK6" s="519"/>
      <c r="CL6" s="519"/>
      <c r="CM6" s="516" t="s">
        <v>4</v>
      </c>
      <c r="CN6" s="516"/>
      <c r="CO6" s="235"/>
      <c r="CP6" s="235"/>
      <c r="CQ6" s="322">
        <v>1</v>
      </c>
      <c r="CR6" s="183"/>
      <c r="CS6" s="149"/>
    </row>
    <row r="7" spans="1:97" s="34" customFormat="1" ht="18" customHeight="1" x14ac:dyDescent="0.2">
      <c r="A7" s="64" t="s">
        <v>17</v>
      </c>
      <c r="B7" s="64"/>
      <c r="C7" s="65"/>
      <c r="D7" s="65"/>
      <c r="E7" s="65"/>
      <c r="F7" s="65"/>
      <c r="G7" s="65"/>
      <c r="H7" s="65"/>
      <c r="I7" s="65"/>
      <c r="J7" s="66"/>
      <c r="K7" s="33"/>
      <c r="L7" s="33"/>
      <c r="M7" s="33"/>
      <c r="N7" s="33"/>
      <c r="O7" s="33"/>
      <c r="P7" s="33"/>
      <c r="Q7" s="33"/>
      <c r="R7" s="33"/>
      <c r="S7" s="33"/>
      <c r="T7" s="33"/>
      <c r="U7" s="33"/>
      <c r="V7" s="33"/>
      <c r="W7" s="33"/>
      <c r="X7" s="33"/>
      <c r="Y7" s="33"/>
      <c r="Z7" s="33"/>
      <c r="AA7" s="33"/>
      <c r="AB7" s="33"/>
      <c r="AC7" s="33"/>
      <c r="AD7" s="33"/>
      <c r="AE7" s="33"/>
      <c r="AF7" s="33"/>
      <c r="AG7" s="33"/>
      <c r="AH7" s="33"/>
      <c r="AJ7" s="33"/>
      <c r="AK7" s="33"/>
      <c r="AL7" s="33"/>
      <c r="AM7" s="33"/>
      <c r="AN7" s="33"/>
      <c r="AO7" s="33"/>
      <c r="AP7" s="33"/>
      <c r="AQ7" s="33"/>
      <c r="AR7" s="33"/>
      <c r="BJ7" s="368"/>
      <c r="BK7" s="521" t="str">
        <f>IF(OR(BT6="",CA6=""),"",IF(DATE(BT6,CA6,CH6)&lt;=EOMONTH(DATE(BT6,CA6,1), 0),"","日付をご確認ください↑"))</f>
        <v/>
      </c>
      <c r="BL7" s="521"/>
      <c r="BM7" s="521"/>
      <c r="BN7" s="521"/>
      <c r="BO7" s="521"/>
      <c r="BP7" s="521"/>
      <c r="BQ7" s="521"/>
      <c r="BR7" s="521"/>
      <c r="BS7" s="521"/>
      <c r="BT7" s="521"/>
      <c r="BU7" s="521"/>
      <c r="BV7" s="521"/>
      <c r="BW7" s="521"/>
      <c r="BX7" s="521"/>
      <c r="BY7" s="521"/>
      <c r="BZ7" s="521"/>
      <c r="CA7" s="521"/>
      <c r="CB7" s="521"/>
      <c r="CC7" s="521"/>
      <c r="CD7" s="521"/>
      <c r="CE7" s="521"/>
      <c r="CF7" s="521"/>
      <c r="CG7" s="521"/>
      <c r="CH7" s="521"/>
      <c r="CI7" s="521"/>
      <c r="CJ7" s="521"/>
      <c r="CK7" s="372"/>
      <c r="CL7" s="372"/>
      <c r="CM7" s="368"/>
      <c r="CN7" s="368"/>
      <c r="CO7" s="235"/>
      <c r="CP7" s="235"/>
      <c r="CQ7" s="185"/>
      <c r="CR7" s="195"/>
    </row>
    <row r="8" spans="1:97" s="34" customFormat="1" ht="18" customHeight="1" x14ac:dyDescent="0.2">
      <c r="A8" s="33"/>
      <c r="B8" s="33"/>
      <c r="C8" s="33"/>
      <c r="D8" s="36"/>
      <c r="E8" s="36"/>
      <c r="F8" s="36"/>
      <c r="G8" s="36"/>
      <c r="H8" s="36"/>
      <c r="I8" s="36"/>
      <c r="J8" s="36"/>
      <c r="K8" s="33"/>
      <c r="L8" s="33"/>
      <c r="M8" s="33"/>
      <c r="N8" s="33"/>
      <c r="O8" s="517" t="s">
        <v>59</v>
      </c>
      <c r="P8" s="517"/>
      <c r="Q8" s="517"/>
      <c r="R8" s="517"/>
      <c r="S8" s="517"/>
      <c r="T8" s="517"/>
      <c r="U8" s="517"/>
      <c r="V8" s="517"/>
      <c r="W8" s="517"/>
      <c r="X8" s="517"/>
      <c r="Y8" s="517"/>
      <c r="Z8" s="517"/>
      <c r="AA8" s="517"/>
      <c r="AB8" s="33"/>
      <c r="AC8" s="33"/>
      <c r="AD8" s="33"/>
      <c r="AE8" s="33"/>
      <c r="AF8" s="33"/>
      <c r="AG8" s="33"/>
      <c r="AH8" s="33"/>
      <c r="AJ8" s="33"/>
      <c r="AK8" s="33"/>
      <c r="AL8" s="33"/>
      <c r="AM8" s="33"/>
      <c r="AN8" s="33"/>
      <c r="AO8" s="33"/>
      <c r="AP8" s="33"/>
      <c r="AQ8" s="33"/>
      <c r="AR8" s="33"/>
      <c r="BJ8" s="368"/>
      <c r="BK8" s="368"/>
      <c r="BL8" s="368"/>
      <c r="BM8" s="368"/>
      <c r="BN8" s="368"/>
      <c r="BO8" s="368"/>
      <c r="BP8" s="368"/>
      <c r="BQ8" s="368"/>
      <c r="BR8" s="368"/>
      <c r="BS8" s="368"/>
      <c r="BT8" s="372"/>
      <c r="BU8" s="372"/>
      <c r="BV8" s="372"/>
      <c r="BW8" s="372"/>
      <c r="BX8" s="372"/>
      <c r="BY8" s="368"/>
      <c r="BZ8" s="368"/>
      <c r="CA8" s="372"/>
      <c r="CB8" s="372"/>
      <c r="CC8" s="372"/>
      <c r="CD8" s="372"/>
      <c r="CE8" s="372"/>
      <c r="CF8" s="368"/>
      <c r="CG8" s="368"/>
      <c r="CH8" s="372"/>
      <c r="CI8" s="372"/>
      <c r="CJ8" s="372"/>
      <c r="CK8" s="372"/>
      <c r="CL8" s="372"/>
      <c r="CM8" s="368"/>
      <c r="CN8" s="368"/>
      <c r="CO8" s="235"/>
      <c r="CP8" s="235"/>
      <c r="CQ8" s="185"/>
      <c r="CR8" s="195"/>
    </row>
    <row r="9" spans="1:97" s="34" customFormat="1" ht="18" customHeight="1" x14ac:dyDescent="0.2">
      <c r="A9" s="33"/>
      <c r="B9" s="33"/>
      <c r="C9" s="33"/>
      <c r="D9" s="33"/>
      <c r="E9" s="368"/>
      <c r="F9" s="368"/>
      <c r="G9" s="35"/>
      <c r="H9" s="35"/>
      <c r="I9" s="33"/>
      <c r="J9" s="33"/>
      <c r="K9" s="33"/>
      <c r="L9" s="33"/>
      <c r="M9" s="33"/>
      <c r="N9" s="33"/>
      <c r="O9" s="33"/>
      <c r="P9" s="33"/>
      <c r="Q9" s="33"/>
      <c r="R9" s="33"/>
      <c r="S9" s="33"/>
      <c r="T9" s="33"/>
      <c r="U9" s="33"/>
      <c r="V9" s="33"/>
      <c r="W9" s="33"/>
      <c r="X9" s="33"/>
      <c r="Y9" s="33"/>
      <c r="Z9" s="33"/>
      <c r="AA9" s="33"/>
      <c r="AB9" s="33"/>
      <c r="AC9" s="33"/>
      <c r="AD9" s="33"/>
      <c r="AE9" s="33"/>
      <c r="AF9" s="33"/>
      <c r="AG9" s="33"/>
      <c r="AH9" s="33"/>
      <c r="AJ9" s="33"/>
      <c r="AK9" s="33"/>
      <c r="AL9" s="33"/>
      <c r="AM9" s="33"/>
      <c r="AN9" s="33"/>
      <c r="AO9" s="33"/>
      <c r="AP9" s="33"/>
      <c r="AQ9" s="33"/>
      <c r="AR9" s="33"/>
      <c r="BJ9" s="368"/>
      <c r="BK9" s="368"/>
      <c r="BL9" s="368"/>
      <c r="BM9" s="368"/>
      <c r="BN9" s="368"/>
      <c r="BO9" s="368"/>
      <c r="BP9" s="368"/>
      <c r="BQ9" s="368"/>
      <c r="BR9" s="368"/>
      <c r="BS9" s="368"/>
      <c r="BT9" s="372"/>
      <c r="BU9" s="372"/>
      <c r="BV9" s="372"/>
      <c r="BW9" s="372"/>
      <c r="BX9" s="372"/>
      <c r="BY9" s="368"/>
      <c r="BZ9" s="368"/>
      <c r="CA9" s="372"/>
      <c r="CB9" s="372"/>
      <c r="CC9" s="372"/>
      <c r="CD9" s="372"/>
      <c r="CE9" s="372"/>
      <c r="CF9" s="368"/>
      <c r="CG9" s="368"/>
      <c r="CH9" s="372"/>
      <c r="CI9" s="372"/>
      <c r="CJ9" s="372"/>
      <c r="CK9" s="372"/>
      <c r="CL9" s="372"/>
      <c r="CM9" s="368"/>
      <c r="CN9" s="368"/>
      <c r="CO9" s="235"/>
      <c r="CP9" s="235"/>
      <c r="CQ9" s="185"/>
      <c r="CR9" s="195"/>
    </row>
    <row r="10" spans="1:97" s="34" customFormat="1" ht="18" customHeight="1" x14ac:dyDescent="0.2">
      <c r="A10" s="520" t="s">
        <v>1408</v>
      </c>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236"/>
      <c r="CP10" s="236"/>
      <c r="CQ10" s="185"/>
      <c r="CR10" s="195"/>
    </row>
    <row r="11" spans="1:97" s="34" customFormat="1" ht="18" customHeight="1" x14ac:dyDescent="0.2">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236"/>
      <c r="CP11" s="236"/>
      <c r="CQ11" s="185"/>
      <c r="CR11" s="195"/>
    </row>
    <row r="12" spans="1:97" s="34" customFormat="1" ht="18" customHeight="1" x14ac:dyDescent="0.2">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236"/>
      <c r="CP12" s="236"/>
      <c r="CQ12" s="185"/>
      <c r="CR12" s="195"/>
    </row>
    <row r="13" spans="1:97" s="34" customFormat="1" ht="18" customHeight="1" x14ac:dyDescent="0.2">
      <c r="A13" s="518" t="s">
        <v>60</v>
      </c>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8"/>
      <c r="CC13" s="518"/>
      <c r="CD13" s="518"/>
      <c r="CE13" s="518"/>
      <c r="CF13" s="518"/>
      <c r="CG13" s="518"/>
      <c r="CH13" s="518"/>
      <c r="CI13" s="518"/>
      <c r="CJ13" s="518"/>
      <c r="CK13" s="518"/>
      <c r="CL13" s="518"/>
      <c r="CM13" s="518"/>
      <c r="CN13" s="518"/>
      <c r="CO13" s="237"/>
      <c r="CP13" s="237"/>
      <c r="CQ13" s="185"/>
      <c r="CR13" s="195"/>
    </row>
    <row r="14" spans="1:97" s="34" customFormat="1" ht="18" customHeight="1" x14ac:dyDescent="0.2">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236"/>
      <c r="CP14" s="236"/>
      <c r="CQ14" s="185"/>
      <c r="CR14" s="195"/>
    </row>
    <row r="15" spans="1:97" ht="16.5" customHeight="1" thickBot="1" x14ac:dyDescent="0.25">
      <c r="A15" s="470" t="s">
        <v>1185</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231"/>
      <c r="CP15" s="231"/>
      <c r="CQ15" s="182" t="s">
        <v>540</v>
      </c>
      <c r="CR15" s="323" t="s">
        <v>541</v>
      </c>
      <c r="CS15" s="324"/>
    </row>
    <row r="16" spans="1:97" ht="38.4" hidden="1" customHeight="1" x14ac:dyDescent="0.2">
      <c r="A16" s="1300" t="s">
        <v>1456</v>
      </c>
      <c r="B16" s="1301"/>
      <c r="C16" s="1301"/>
      <c r="D16" s="1301"/>
      <c r="E16" s="1301"/>
      <c r="F16" s="1301"/>
      <c r="G16" s="1301"/>
      <c r="H16" s="1301"/>
      <c r="I16" s="1301"/>
      <c r="J16" s="1301"/>
      <c r="K16" s="1301"/>
      <c r="L16" s="1302" t="str">
        <f>IF(実績報告書!L19=0,"",実績報告書!L19)</f>
        <v/>
      </c>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2"/>
      <c r="AL16" s="1302"/>
      <c r="AM16" s="1302"/>
      <c r="AN16" s="1302"/>
      <c r="AO16" s="1302"/>
      <c r="AP16" s="1302"/>
      <c r="AQ16" s="1302"/>
      <c r="AR16" s="1302"/>
      <c r="AS16" s="1302"/>
      <c r="AT16" s="1302"/>
      <c r="AU16" s="1302"/>
      <c r="AV16" s="1302"/>
      <c r="AW16" s="1302"/>
      <c r="AX16" s="1302"/>
      <c r="AY16" s="1302"/>
      <c r="AZ16" s="1302"/>
      <c r="BA16" s="1302"/>
      <c r="BB16" s="1302"/>
      <c r="BC16" s="1302"/>
      <c r="BD16" s="1302"/>
      <c r="BE16" s="1303"/>
      <c r="BF16" s="1304"/>
      <c r="BG16" s="1304"/>
      <c r="BH16" s="1304"/>
      <c r="BI16" s="1304"/>
      <c r="BJ16" s="1304"/>
      <c r="BK16" s="1304"/>
      <c r="BL16" s="1304"/>
      <c r="BM16" s="1304"/>
      <c r="BN16" s="1304"/>
      <c r="BO16" s="1304"/>
      <c r="BP16" s="1304"/>
      <c r="BQ16" s="1305"/>
      <c r="BR16" s="1305"/>
      <c r="BS16" s="1305"/>
      <c r="BT16" s="1305"/>
      <c r="BU16" s="1305"/>
      <c r="BV16" s="1305"/>
      <c r="BW16" s="1305"/>
      <c r="BX16" s="1305"/>
      <c r="BY16" s="1305"/>
      <c r="BZ16" s="1305"/>
      <c r="CA16" s="1305"/>
      <c r="CB16" s="1305"/>
      <c r="CC16" s="1305"/>
      <c r="CD16" s="1305"/>
      <c r="CE16" s="1305"/>
      <c r="CF16" s="1305"/>
      <c r="CG16" s="1305"/>
      <c r="CH16" s="1305"/>
      <c r="CI16" s="1305"/>
      <c r="CJ16" s="1305"/>
      <c r="CK16" s="1305"/>
      <c r="CL16" s="1305"/>
      <c r="CM16" s="1305"/>
      <c r="CN16" s="1305"/>
      <c r="CO16" s="313"/>
      <c r="CP16" s="313"/>
      <c r="CQ16" s="182">
        <v>2</v>
      </c>
      <c r="CR16" s="314"/>
      <c r="CS16" s="315"/>
    </row>
    <row r="17" spans="1:101" ht="38.4" hidden="1" customHeight="1" thickBot="1" x14ac:dyDescent="0.25">
      <c r="A17" s="1306" t="s">
        <v>1228</v>
      </c>
      <c r="B17" s="1307"/>
      <c r="C17" s="1307"/>
      <c r="D17" s="1307"/>
      <c r="E17" s="1307"/>
      <c r="F17" s="1307"/>
      <c r="G17" s="1307"/>
      <c r="H17" s="1307"/>
      <c r="I17" s="1307"/>
      <c r="J17" s="1307"/>
      <c r="K17" s="1307"/>
      <c r="L17" s="1308" t="str">
        <f>IF(実績報告書!L20=0,"",実績報告書!L20)</f>
        <v/>
      </c>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c r="AR17" s="1309"/>
      <c r="AS17" s="1309"/>
      <c r="AT17" s="1309"/>
      <c r="AU17" s="1309"/>
      <c r="AV17" s="1309"/>
      <c r="AW17" s="1309"/>
      <c r="AX17" s="1309"/>
      <c r="AY17" s="1309"/>
      <c r="AZ17" s="1309"/>
      <c r="BA17" s="1309"/>
      <c r="BB17" s="1309"/>
      <c r="BC17" s="1309"/>
      <c r="BD17" s="1309"/>
      <c r="BE17" s="1310"/>
      <c r="BF17" s="416"/>
      <c r="BG17" s="416"/>
      <c r="BH17" s="416"/>
      <c r="BI17" s="416"/>
      <c r="BJ17" s="416"/>
      <c r="BK17" s="416"/>
      <c r="BL17" s="416"/>
      <c r="BM17" s="416"/>
      <c r="BN17" s="416"/>
      <c r="BO17" s="416"/>
      <c r="BP17" s="416"/>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313"/>
      <c r="CP17" s="313"/>
      <c r="CQ17" s="182">
        <v>3</v>
      </c>
      <c r="CR17" s="314"/>
      <c r="CS17" s="315"/>
    </row>
    <row r="18" spans="1:101" ht="21" customHeight="1" x14ac:dyDescent="0.2">
      <c r="A18" s="1273" t="s">
        <v>53</v>
      </c>
      <c r="B18" s="1274"/>
      <c r="C18" s="1274"/>
      <c r="D18" s="1274"/>
      <c r="E18" s="1274"/>
      <c r="F18" s="1274"/>
      <c r="G18" s="1274"/>
      <c r="H18" s="1274"/>
      <c r="I18" s="1274"/>
      <c r="J18" s="1274"/>
      <c r="K18" s="1274"/>
      <c r="L18" s="1275" t="str">
        <f>IF(実績報告書!L21=0,"",実績報告書!L21)</f>
        <v/>
      </c>
      <c r="M18" s="1276"/>
      <c r="N18" s="1276"/>
      <c r="O18" s="1276"/>
      <c r="P18" s="1276"/>
      <c r="Q18" s="1276"/>
      <c r="R18" s="1276"/>
      <c r="S18" s="1276"/>
      <c r="T18" s="1276"/>
      <c r="U18" s="1276"/>
      <c r="V18" s="1276"/>
      <c r="W18" s="1276"/>
      <c r="X18" s="1276"/>
      <c r="Y18" s="1276"/>
      <c r="Z18" s="1276"/>
      <c r="AA18" s="1276"/>
      <c r="AB18" s="1276"/>
      <c r="AC18" s="1276"/>
      <c r="AD18" s="1276"/>
      <c r="AE18" s="1276"/>
      <c r="AF18" s="1276"/>
      <c r="AG18" s="1277"/>
      <c r="AH18" s="1278" t="str">
        <f>IF(実績報告書!AH21=0,"",実績報告書!AH21)</f>
        <v/>
      </c>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80"/>
      <c r="BF18" s="418"/>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226"/>
      <c r="CP18" s="226"/>
      <c r="CQ18" s="182">
        <v>4</v>
      </c>
      <c r="CR18" s="183"/>
      <c r="CS18" s="149"/>
    </row>
    <row r="19" spans="1:101" s="34" customFormat="1" ht="44.4" customHeight="1" thickBot="1" x14ac:dyDescent="0.25">
      <c r="A19" s="456" t="s">
        <v>137</v>
      </c>
      <c r="B19" s="457"/>
      <c r="C19" s="457"/>
      <c r="D19" s="457"/>
      <c r="E19" s="457"/>
      <c r="F19" s="457"/>
      <c r="G19" s="457"/>
      <c r="H19" s="457"/>
      <c r="I19" s="457"/>
      <c r="J19" s="457"/>
      <c r="K19" s="457"/>
      <c r="L19" s="1288" t="str">
        <f>IF(実績報告書!L22=0,"",実績報告書!L22)</f>
        <v/>
      </c>
      <c r="M19" s="1289"/>
      <c r="N19" s="1289"/>
      <c r="O19" s="1289"/>
      <c r="P19" s="1289"/>
      <c r="Q19" s="1289"/>
      <c r="R19" s="1289"/>
      <c r="S19" s="1289"/>
      <c r="T19" s="1289"/>
      <c r="U19" s="1289"/>
      <c r="V19" s="1289"/>
      <c r="W19" s="1289"/>
      <c r="X19" s="1289"/>
      <c r="Y19" s="1289"/>
      <c r="Z19" s="1289"/>
      <c r="AA19" s="1289"/>
      <c r="AB19" s="1289"/>
      <c r="AC19" s="1289"/>
      <c r="AD19" s="1289"/>
      <c r="AE19" s="1289"/>
      <c r="AF19" s="1289"/>
      <c r="AG19" s="1290"/>
      <c r="AH19" s="1291" t="str">
        <f>IF(実績報告書!AH22=0,"",実績報告書!AH22)</f>
        <v/>
      </c>
      <c r="AI19" s="1289"/>
      <c r="AJ19" s="1289"/>
      <c r="AK19" s="1289"/>
      <c r="AL19" s="1289"/>
      <c r="AM19" s="1289"/>
      <c r="AN19" s="1289"/>
      <c r="AO19" s="1289"/>
      <c r="AP19" s="1289"/>
      <c r="AQ19" s="1289"/>
      <c r="AR19" s="1289"/>
      <c r="AS19" s="1289"/>
      <c r="AT19" s="1289"/>
      <c r="AU19" s="1289"/>
      <c r="AV19" s="1289"/>
      <c r="AW19" s="1289"/>
      <c r="AX19" s="1289"/>
      <c r="AY19" s="1289"/>
      <c r="AZ19" s="1289"/>
      <c r="BA19" s="1289"/>
      <c r="BB19" s="1289"/>
      <c r="BC19" s="1289"/>
      <c r="BD19" s="1289"/>
      <c r="BE19" s="1289"/>
      <c r="BF19" s="420"/>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226"/>
      <c r="CP19" s="226"/>
      <c r="CQ19" s="182">
        <v>5</v>
      </c>
      <c r="CR19" s="183"/>
      <c r="CS19" s="149"/>
    </row>
    <row r="20" spans="1:101" ht="22.5" customHeight="1" x14ac:dyDescent="0.2">
      <c r="A20" s="485" t="s">
        <v>18</v>
      </c>
      <c r="B20" s="566"/>
      <c r="C20" s="566"/>
      <c r="D20" s="566"/>
      <c r="E20" s="566"/>
      <c r="F20" s="566"/>
      <c r="G20" s="566"/>
      <c r="H20" s="566"/>
      <c r="I20" s="566"/>
      <c r="J20" s="566"/>
      <c r="K20" s="487"/>
      <c r="L20" s="1295" t="s">
        <v>19</v>
      </c>
      <c r="M20" s="1296"/>
      <c r="N20" s="1296"/>
      <c r="O20" s="1297" t="str">
        <f>IF(実績報告書!O23=0,"",実績報告書!O23)</f>
        <v/>
      </c>
      <c r="P20" s="1297"/>
      <c r="Q20" s="1297"/>
      <c r="R20" s="1297"/>
      <c r="S20" s="1298" t="s">
        <v>125</v>
      </c>
      <c r="T20" s="1298"/>
      <c r="U20" s="1297" t="str">
        <f>IF(実績報告書!U23=0,"",実績報告書!U23)</f>
        <v/>
      </c>
      <c r="V20" s="1297"/>
      <c r="W20" s="1297"/>
      <c r="X20" s="1297"/>
      <c r="Y20" s="1297"/>
      <c r="Z20" s="1297"/>
      <c r="AA20" s="422"/>
      <c r="AB20" s="422"/>
      <c r="AC20" s="422"/>
      <c r="AD20" s="422"/>
      <c r="AE20" s="422"/>
      <c r="AF20" s="422"/>
      <c r="AG20" s="422"/>
      <c r="AH20" s="422"/>
      <c r="AI20" s="422"/>
      <c r="AJ20" s="422"/>
      <c r="AK20" s="422"/>
      <c r="AL20" s="423"/>
      <c r="AM20" s="423"/>
      <c r="AN20" s="423"/>
      <c r="AO20" s="423"/>
      <c r="AP20" s="423"/>
      <c r="AQ20" s="423"/>
      <c r="AR20" s="423"/>
      <c r="AS20" s="423"/>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5"/>
      <c r="CH20" s="425"/>
      <c r="CI20" s="425"/>
      <c r="CJ20" s="425"/>
      <c r="CK20" s="425"/>
      <c r="CL20" s="425"/>
      <c r="CM20" s="425"/>
      <c r="CN20" s="426"/>
      <c r="CO20" s="227"/>
      <c r="CP20" s="227"/>
      <c r="CQ20" s="182">
        <v>6</v>
      </c>
      <c r="CR20" s="183"/>
      <c r="CS20" s="149"/>
    </row>
    <row r="21" spans="1:101" ht="39" customHeight="1" thickBot="1" x14ac:dyDescent="0.25">
      <c r="A21" s="1292"/>
      <c r="B21" s="1293"/>
      <c r="C21" s="1293"/>
      <c r="D21" s="1293"/>
      <c r="E21" s="1293"/>
      <c r="F21" s="1293"/>
      <c r="G21" s="1293"/>
      <c r="H21" s="1293"/>
      <c r="I21" s="1293"/>
      <c r="J21" s="1293"/>
      <c r="K21" s="1294"/>
      <c r="L21" s="1299" t="str">
        <f>IF(実績報告書!L24=0,"",実績報告書!L24)</f>
        <v/>
      </c>
      <c r="M21" s="1267"/>
      <c r="N21" s="1267"/>
      <c r="O21" s="1267"/>
      <c r="P21" s="1267"/>
      <c r="Q21" s="1267"/>
      <c r="R21" s="1267"/>
      <c r="S21" s="1267"/>
      <c r="T21" s="1267"/>
      <c r="U21" s="1267"/>
      <c r="V21" s="1267"/>
      <c r="W21" s="1267"/>
      <c r="X21" s="1267"/>
      <c r="Y21" s="1267"/>
      <c r="Z21" s="1267"/>
      <c r="AA21" s="1267"/>
      <c r="AB21" s="1268"/>
      <c r="AC21" s="1266" t="str">
        <f>IF(実績報告書!AC24=0,"",実績報告書!AC24)</f>
        <v/>
      </c>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8"/>
      <c r="BE21" s="1266" t="str">
        <f>IF(実績報告書!BE24=0,"",実績報告書!BE24)</f>
        <v/>
      </c>
      <c r="BF21" s="1267"/>
      <c r="BG21" s="1267"/>
      <c r="BH21" s="1267"/>
      <c r="BI21" s="1267"/>
      <c r="BJ21" s="1267"/>
      <c r="BK21" s="1267"/>
      <c r="BL21" s="1267"/>
      <c r="BM21" s="1267"/>
      <c r="BN21" s="1267"/>
      <c r="BO21" s="1267"/>
      <c r="BP21" s="1267"/>
      <c r="BQ21" s="1267"/>
      <c r="BR21" s="1267"/>
      <c r="BS21" s="1267"/>
      <c r="BT21" s="1267"/>
      <c r="BU21" s="1267"/>
      <c r="BV21" s="1267"/>
      <c r="BW21" s="1267"/>
      <c r="BX21" s="1267"/>
      <c r="BY21" s="1267"/>
      <c r="BZ21" s="1267"/>
      <c r="CA21" s="1267"/>
      <c r="CB21" s="1267"/>
      <c r="CC21" s="1267"/>
      <c r="CD21" s="1267"/>
      <c r="CE21" s="1267"/>
      <c r="CF21" s="1267"/>
      <c r="CG21" s="1267"/>
      <c r="CH21" s="1267"/>
      <c r="CI21" s="1267"/>
      <c r="CJ21" s="1267"/>
      <c r="CK21" s="1267"/>
      <c r="CL21" s="1267"/>
      <c r="CM21" s="1267"/>
      <c r="CN21" s="1281"/>
      <c r="CO21" s="228"/>
      <c r="CP21" s="228"/>
      <c r="CQ21" s="182">
        <v>7</v>
      </c>
      <c r="CR21" s="183"/>
      <c r="CS21" s="149"/>
    </row>
    <row r="22" spans="1:101" ht="39" hidden="1" customHeight="1" thickBot="1" x14ac:dyDescent="0.25">
      <c r="A22" s="1282" t="s">
        <v>56</v>
      </c>
      <c r="B22" s="1283"/>
      <c r="C22" s="1283"/>
      <c r="D22" s="1283"/>
      <c r="E22" s="1283"/>
      <c r="F22" s="1283"/>
      <c r="G22" s="1283"/>
      <c r="H22" s="1283"/>
      <c r="I22" s="1283"/>
      <c r="J22" s="1283"/>
      <c r="K22" s="1284"/>
      <c r="L22" s="1285"/>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286"/>
      <c r="AI22" s="1286"/>
      <c r="AJ22" s="1286"/>
      <c r="AK22" s="1286"/>
      <c r="AL22" s="1286"/>
      <c r="AM22" s="1286"/>
      <c r="AN22" s="1286"/>
      <c r="AO22" s="1286"/>
      <c r="AP22" s="1286"/>
      <c r="AQ22" s="1286"/>
      <c r="AR22" s="1286"/>
      <c r="AS22" s="1286"/>
      <c r="AT22" s="1286"/>
      <c r="AU22" s="1286"/>
      <c r="AV22" s="1286"/>
      <c r="AW22" s="1286"/>
      <c r="AX22" s="1286"/>
      <c r="AY22" s="1286"/>
      <c r="AZ22" s="1286"/>
      <c r="BA22" s="1286"/>
      <c r="BB22" s="1286"/>
      <c r="BC22" s="1286"/>
      <c r="BD22" s="1286"/>
      <c r="BE22" s="1286"/>
      <c r="BF22" s="1286"/>
      <c r="BG22" s="1286"/>
      <c r="BH22" s="1286"/>
      <c r="BI22" s="1286"/>
      <c r="BJ22" s="1286"/>
      <c r="BK22" s="1286"/>
      <c r="BL22" s="1286"/>
      <c r="BM22" s="1286"/>
      <c r="BN22" s="1286"/>
      <c r="BO22" s="1286"/>
      <c r="BP22" s="1286"/>
      <c r="BQ22" s="1286"/>
      <c r="BR22" s="1286"/>
      <c r="BS22" s="1286"/>
      <c r="BT22" s="1286"/>
      <c r="BU22" s="1286"/>
      <c r="BV22" s="1286"/>
      <c r="BW22" s="1286"/>
      <c r="BX22" s="1286"/>
      <c r="BY22" s="1286"/>
      <c r="BZ22" s="1286"/>
      <c r="CA22" s="1286"/>
      <c r="CB22" s="1286"/>
      <c r="CC22" s="1286"/>
      <c r="CD22" s="1286"/>
      <c r="CE22" s="1286"/>
      <c r="CF22" s="1286"/>
      <c r="CG22" s="1286"/>
      <c r="CH22" s="1286"/>
      <c r="CI22" s="1286"/>
      <c r="CJ22" s="1286"/>
      <c r="CK22" s="1286"/>
      <c r="CL22" s="1286"/>
      <c r="CM22" s="1286"/>
      <c r="CN22" s="1287"/>
      <c r="CO22" s="228"/>
      <c r="CP22" s="228"/>
      <c r="CQ22" s="182">
        <v>8</v>
      </c>
      <c r="CR22" s="183"/>
      <c r="CS22" s="149"/>
      <c r="CW22" s="63"/>
    </row>
    <row r="23" spans="1:101" s="34" customFormat="1" ht="28.2" customHeight="1" x14ac:dyDescent="0.2">
      <c r="A23" s="166"/>
      <c r="B23" s="166"/>
      <c r="C23" s="166"/>
      <c r="D23" s="166"/>
      <c r="E23" s="166"/>
      <c r="F23" s="166"/>
      <c r="G23" s="166"/>
      <c r="H23" s="166"/>
      <c r="I23" s="166"/>
      <c r="J23" s="166"/>
      <c r="K23" s="166"/>
      <c r="L23" s="166"/>
      <c r="M23" s="166"/>
      <c r="N23" s="166"/>
      <c r="O23" s="166"/>
      <c r="P23" s="166"/>
      <c r="T23" s="340"/>
      <c r="AD23" s="340"/>
      <c r="AE23" s="340"/>
      <c r="AF23" s="340"/>
      <c r="AG23" s="340"/>
      <c r="AH23" s="340"/>
      <c r="AI23" s="340"/>
      <c r="AJ23" s="340"/>
      <c r="AK23" s="340"/>
      <c r="AL23" s="340"/>
      <c r="AM23" s="340"/>
      <c r="AN23" s="340"/>
      <c r="AO23" s="340"/>
      <c r="AP23" s="340"/>
      <c r="AQ23" s="340"/>
      <c r="AR23" s="340"/>
      <c r="CO23" s="230"/>
      <c r="CP23" s="230"/>
      <c r="CQ23" s="185"/>
      <c r="CR23" s="195"/>
      <c r="CS23" s="149"/>
    </row>
    <row r="24" spans="1:101" ht="16.5" customHeight="1" thickBot="1" x14ac:dyDescent="0.25">
      <c r="A24" s="470" t="s">
        <v>1224</v>
      </c>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231"/>
      <c r="CP24" s="231"/>
      <c r="CQ24" s="182" t="s">
        <v>540</v>
      </c>
      <c r="CR24" s="323" t="s">
        <v>541</v>
      </c>
      <c r="CS24" s="324"/>
    </row>
    <row r="25" spans="1:101" ht="38.4" customHeight="1" thickBot="1" x14ac:dyDescent="0.25">
      <c r="A25" s="429" t="s">
        <v>1236</v>
      </c>
      <c r="B25" s="430"/>
      <c r="C25" s="430"/>
      <c r="D25" s="430"/>
      <c r="E25" s="430"/>
      <c r="F25" s="430"/>
      <c r="G25" s="430"/>
      <c r="H25" s="430"/>
      <c r="I25" s="430"/>
      <c r="J25" s="430"/>
      <c r="K25" s="430"/>
      <c r="L25" s="430"/>
      <c r="M25" s="430"/>
      <c r="N25" s="430"/>
      <c r="O25" s="430"/>
      <c r="P25" s="430"/>
      <c r="Q25" s="430"/>
      <c r="R25" s="430"/>
      <c r="S25" s="431"/>
      <c r="T25" s="431"/>
      <c r="U25" s="431"/>
      <c r="V25" s="431"/>
      <c r="W25" s="1272" t="str">
        <f>IF(実績報告書!Q46=0,"",実績報告書!Q46)</f>
        <v/>
      </c>
      <c r="X25" s="1272"/>
      <c r="Y25" s="1272"/>
      <c r="Z25" s="1272"/>
      <c r="AA25" s="1272"/>
      <c r="AB25" s="1272"/>
      <c r="AC25" s="1272"/>
      <c r="AD25" s="1272"/>
      <c r="AE25" s="1272"/>
      <c r="AF25" s="1272"/>
      <c r="AG25" s="1272"/>
      <c r="AH25" s="431" t="s">
        <v>1193</v>
      </c>
      <c r="AI25" s="431"/>
      <c r="AJ25" s="431"/>
      <c r="AK25" s="431"/>
      <c r="AL25" s="431"/>
      <c r="AM25" s="432"/>
      <c r="AN25" s="427"/>
      <c r="AO25" s="427"/>
      <c r="AP25" s="427"/>
      <c r="AQ25" s="427"/>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10"/>
      <c r="BY25" s="410"/>
      <c r="BZ25" s="410"/>
      <c r="CA25" s="410"/>
      <c r="CB25" s="410"/>
      <c r="CC25" s="410"/>
      <c r="CD25" s="410"/>
      <c r="CE25" s="410"/>
      <c r="CF25" s="410"/>
      <c r="CG25" s="410"/>
      <c r="CH25" s="410"/>
      <c r="CI25" s="410"/>
      <c r="CJ25" s="410"/>
      <c r="CK25" s="410"/>
      <c r="CL25" s="410"/>
      <c r="CM25" s="410"/>
      <c r="CN25" s="410"/>
      <c r="CO25" s="230"/>
      <c r="CP25" s="230"/>
      <c r="CQ25" s="182">
        <v>9</v>
      </c>
      <c r="CR25" s="183"/>
    </row>
    <row r="26" spans="1:101" s="34" customFormat="1" ht="28.2" customHeight="1" x14ac:dyDescent="0.2">
      <c r="A26" s="340"/>
      <c r="B26" s="340"/>
      <c r="C26" s="340"/>
      <c r="D26" s="340"/>
      <c r="E26" s="340"/>
      <c r="F26" s="340"/>
      <c r="G26" s="340"/>
      <c r="H26" s="340"/>
      <c r="I26" s="340"/>
      <c r="J26" s="340"/>
      <c r="T26" s="340"/>
      <c r="AD26" s="340"/>
      <c r="AE26" s="340"/>
      <c r="AF26" s="340"/>
      <c r="AG26" s="340"/>
      <c r="AH26" s="340"/>
      <c r="AI26" s="340"/>
      <c r="AJ26" s="340"/>
      <c r="AK26" s="340"/>
      <c r="AL26" s="340"/>
      <c r="AM26" s="340"/>
      <c r="AN26" s="340"/>
      <c r="AO26" s="340"/>
      <c r="AP26" s="340"/>
      <c r="AQ26" s="340"/>
      <c r="AR26" s="340"/>
      <c r="CO26" s="230"/>
      <c r="CP26" s="230"/>
      <c r="CQ26" s="185"/>
      <c r="CR26" s="195"/>
    </row>
    <row r="27" spans="1:101" ht="16.5" customHeight="1" thickBot="1" x14ac:dyDescent="0.25">
      <c r="A27" s="470" t="s">
        <v>1225</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231"/>
      <c r="CP27" s="231"/>
      <c r="CQ27" s="182" t="s">
        <v>540</v>
      </c>
      <c r="CR27" s="323" t="s">
        <v>541</v>
      </c>
      <c r="CS27" s="324"/>
    </row>
    <row r="28" spans="1:101" ht="51.6" customHeight="1" thickBot="1" x14ac:dyDescent="0.25">
      <c r="A28" s="1269" t="str">
        <f>IF(実績報告書!A61=0,"",実績報告書!A61)</f>
        <v/>
      </c>
      <c r="B28" s="1270"/>
      <c r="C28" s="1270"/>
      <c r="D28" s="1270"/>
      <c r="E28" s="1270"/>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1"/>
      <c r="AR28" s="437" t="s">
        <v>58</v>
      </c>
      <c r="AS28" s="437"/>
      <c r="AT28" s="437"/>
      <c r="AU28" s="437"/>
      <c r="AV28" s="437"/>
      <c r="AW28" s="437"/>
      <c r="AX28" s="437"/>
      <c r="AY28" s="437"/>
      <c r="AZ28" s="437"/>
      <c r="BA28" s="437"/>
      <c r="BB28" s="437"/>
      <c r="BC28" s="437"/>
      <c r="BD28" s="437"/>
      <c r="BE28" s="437"/>
      <c r="BF28" s="437"/>
      <c r="BG28" s="437"/>
      <c r="BH28" s="437"/>
      <c r="BI28" s="437"/>
      <c r="BJ28" s="437"/>
      <c r="BK28" s="437"/>
      <c r="BL28" s="437"/>
      <c r="BM28" s="437"/>
      <c r="BN28" s="437"/>
      <c r="BO28" s="437"/>
      <c r="BP28" s="437"/>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242"/>
      <c r="CP28" s="242"/>
      <c r="CQ28" s="182">
        <v>10</v>
      </c>
      <c r="CR28" s="183"/>
      <c r="CS28" s="149"/>
    </row>
    <row r="29" spans="1:101" ht="15.6" x14ac:dyDescent="0.2">
      <c r="A29" s="310"/>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216"/>
      <c r="Z29" s="216"/>
      <c r="AA29" s="216"/>
      <c r="AB29" s="216"/>
      <c r="AC29" s="310"/>
      <c r="AD29" s="310"/>
      <c r="AE29" s="310"/>
      <c r="AF29" s="310"/>
      <c r="AG29" s="310"/>
      <c r="AH29" s="310"/>
      <c r="AI29" s="310"/>
      <c r="AJ29" s="310"/>
      <c r="AK29" s="310"/>
      <c r="AL29" s="310"/>
      <c r="AM29" s="310"/>
      <c r="AN29" s="310"/>
      <c r="AO29" s="310"/>
      <c r="AP29" s="310"/>
      <c r="AQ29" s="310"/>
      <c r="AR29" s="310"/>
      <c r="AS29" s="310"/>
      <c r="AT29" s="310"/>
      <c r="CO29" s="230"/>
      <c r="CP29" s="230"/>
    </row>
    <row r="30" spans="1:101" ht="16.2" customHeight="1" thickBot="1" x14ac:dyDescent="0.25">
      <c r="A30" s="470" t="s">
        <v>1226</v>
      </c>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241"/>
      <c r="CP30" s="241"/>
      <c r="CQ30" s="327"/>
      <c r="CR30" s="312"/>
      <c r="CS30" s="324"/>
    </row>
    <row r="31" spans="1:101" ht="24" customHeight="1" x14ac:dyDescent="0.2">
      <c r="A31" s="1252" t="s">
        <v>1194</v>
      </c>
      <c r="B31" s="1253"/>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c r="Y31" s="1253"/>
      <c r="Z31" s="1253"/>
      <c r="AA31" s="1253"/>
      <c r="AB31" s="1253"/>
      <c r="AC31" s="1254" t="s">
        <v>1195</v>
      </c>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c r="CB31" s="1255"/>
      <c r="CC31" s="1255"/>
      <c r="CD31" s="1255"/>
      <c r="CE31" s="1255"/>
      <c r="CF31" s="1255"/>
      <c r="CG31" s="1255"/>
      <c r="CH31" s="1255"/>
      <c r="CI31" s="1255"/>
      <c r="CJ31" s="1255"/>
      <c r="CK31" s="1255"/>
      <c r="CL31" s="1255"/>
      <c r="CM31" s="1255"/>
      <c r="CN31" s="1256"/>
      <c r="CO31" s="242"/>
      <c r="CP31" s="242"/>
      <c r="CQ31" s="182" t="s">
        <v>540</v>
      </c>
      <c r="CR31" s="326" t="s">
        <v>541</v>
      </c>
      <c r="CS31" s="149"/>
    </row>
    <row r="32" spans="1:101" ht="30" customHeight="1" x14ac:dyDescent="0.2">
      <c r="A32" s="1263"/>
      <c r="B32" s="1234"/>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57"/>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c r="CB32" s="1258"/>
      <c r="CC32" s="1258"/>
      <c r="CD32" s="1258"/>
      <c r="CE32" s="1258"/>
      <c r="CF32" s="1258"/>
      <c r="CG32" s="1258"/>
      <c r="CH32" s="1258"/>
      <c r="CI32" s="1258"/>
      <c r="CJ32" s="1258"/>
      <c r="CK32" s="1258"/>
      <c r="CL32" s="1258"/>
      <c r="CM32" s="1258"/>
      <c r="CN32" s="1259"/>
      <c r="CQ32" s="328">
        <v>11</v>
      </c>
      <c r="CR32" s="329"/>
    </row>
    <row r="33" spans="1:96" ht="24" customHeight="1" x14ac:dyDescent="0.2">
      <c r="A33" s="1238" t="s">
        <v>1196</v>
      </c>
      <c r="B33" s="1239"/>
      <c r="C33" s="1239"/>
      <c r="D33" s="1239"/>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39"/>
      <c r="AA33" s="1239"/>
      <c r="AB33" s="1239"/>
      <c r="AC33" s="1260" t="s">
        <v>1197</v>
      </c>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1"/>
      <c r="BI33" s="1261"/>
      <c r="BJ33" s="1261"/>
      <c r="BK33" s="1261"/>
      <c r="BL33" s="1261"/>
      <c r="BM33" s="1261"/>
      <c r="BN33" s="1261"/>
      <c r="BO33" s="1261"/>
      <c r="BP33" s="1261"/>
      <c r="BQ33" s="1261"/>
      <c r="BR33" s="1261"/>
      <c r="BS33" s="1261"/>
      <c r="BT33" s="1261"/>
      <c r="BU33" s="1261"/>
      <c r="BV33" s="1261"/>
      <c r="BW33" s="1261"/>
      <c r="BX33" s="1261"/>
      <c r="BY33" s="1261"/>
      <c r="BZ33" s="1261"/>
      <c r="CA33" s="1261"/>
      <c r="CB33" s="1261"/>
      <c r="CC33" s="1261"/>
      <c r="CD33" s="1261"/>
      <c r="CE33" s="1261"/>
      <c r="CF33" s="1261"/>
      <c r="CG33" s="1261"/>
      <c r="CH33" s="1261"/>
      <c r="CI33" s="1261"/>
      <c r="CJ33" s="1261"/>
      <c r="CK33" s="1261"/>
      <c r="CL33" s="1261"/>
      <c r="CM33" s="1261"/>
      <c r="CN33" s="1262"/>
      <c r="CQ33" s="332"/>
      <c r="CR33" s="333"/>
    </row>
    <row r="34" spans="1:96" ht="30" customHeight="1" x14ac:dyDescent="0.2">
      <c r="A34" s="1264"/>
      <c r="B34" s="1265"/>
      <c r="C34" s="1265"/>
      <c r="D34" s="1265"/>
      <c r="E34" s="1265"/>
      <c r="F34" s="1265"/>
      <c r="G34" s="1265"/>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57"/>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c r="CB34" s="1258"/>
      <c r="CC34" s="1258"/>
      <c r="CD34" s="1258"/>
      <c r="CE34" s="1258"/>
      <c r="CF34" s="1258"/>
      <c r="CG34" s="1258"/>
      <c r="CH34" s="1258"/>
      <c r="CI34" s="1258"/>
      <c r="CJ34" s="1258"/>
      <c r="CK34" s="1258"/>
      <c r="CL34" s="1258"/>
      <c r="CM34" s="1258"/>
      <c r="CN34" s="1259"/>
      <c r="CQ34" s="330">
        <v>12</v>
      </c>
      <c r="CR34" s="331"/>
    </row>
    <row r="35" spans="1:96" ht="24" customHeight="1" x14ac:dyDescent="0.2">
      <c r="A35" s="1316" t="s">
        <v>1198</v>
      </c>
      <c r="B35" s="1317"/>
      <c r="C35" s="1317"/>
      <c r="D35" s="1317"/>
      <c r="E35" s="1317"/>
      <c r="F35" s="1317"/>
      <c r="G35" s="1317"/>
      <c r="H35" s="1317"/>
      <c r="I35" s="1317"/>
      <c r="J35" s="1317"/>
      <c r="K35" s="1317"/>
      <c r="L35" s="1317"/>
      <c r="M35" s="1317"/>
      <c r="N35" s="1317"/>
      <c r="O35" s="1317"/>
      <c r="P35" s="1317"/>
      <c r="Q35" s="1317"/>
      <c r="R35" s="1317"/>
      <c r="S35" s="1317"/>
      <c r="T35" s="1317"/>
      <c r="U35" s="1317"/>
      <c r="V35" s="1317"/>
      <c r="W35" s="1317"/>
      <c r="X35" s="1317"/>
      <c r="Y35" s="1317"/>
      <c r="Z35" s="1317"/>
      <c r="AA35" s="1317"/>
      <c r="AB35" s="1317"/>
      <c r="AC35" s="1317"/>
      <c r="AD35" s="1317"/>
      <c r="AE35" s="1317"/>
      <c r="AF35" s="1317"/>
      <c r="AG35" s="1317"/>
      <c r="AH35" s="1317"/>
      <c r="AI35" s="1317"/>
      <c r="AJ35" s="1317"/>
      <c r="AK35" s="1317"/>
      <c r="AL35" s="1317"/>
      <c r="AM35" s="1317"/>
      <c r="AN35" s="1317"/>
      <c r="AO35" s="1317"/>
      <c r="AP35" s="1317"/>
      <c r="AQ35" s="1317"/>
      <c r="AR35" s="1317"/>
      <c r="AS35" s="1317"/>
      <c r="AT35" s="1317"/>
      <c r="AU35" s="1317"/>
      <c r="AV35" s="1317"/>
      <c r="AW35" s="1317"/>
      <c r="AX35" s="1317"/>
      <c r="AY35" s="1317"/>
      <c r="AZ35" s="1317"/>
      <c r="BA35" s="1317"/>
      <c r="BB35" s="1317"/>
      <c r="BC35" s="1317"/>
      <c r="BD35" s="1317"/>
      <c r="BE35" s="1317"/>
      <c r="BF35" s="1317"/>
      <c r="BG35" s="1317"/>
      <c r="BH35" s="1317"/>
      <c r="BI35" s="1317"/>
      <c r="BJ35" s="1317"/>
      <c r="BK35" s="1317"/>
      <c r="BL35" s="1317"/>
      <c r="BM35" s="1317"/>
      <c r="BN35" s="1317"/>
      <c r="BO35" s="1317"/>
      <c r="BP35" s="1317"/>
      <c r="BQ35" s="1317"/>
      <c r="BR35" s="1317"/>
      <c r="BS35" s="1317"/>
      <c r="BT35" s="1317"/>
      <c r="BU35" s="1317"/>
      <c r="BV35" s="1317"/>
      <c r="BW35" s="1317"/>
      <c r="BX35" s="1317"/>
      <c r="BY35" s="1317"/>
      <c r="BZ35" s="1317"/>
      <c r="CA35" s="1317"/>
      <c r="CB35" s="1317"/>
      <c r="CC35" s="1317"/>
      <c r="CD35" s="1317"/>
      <c r="CE35" s="1317"/>
      <c r="CF35" s="1317"/>
      <c r="CG35" s="1317"/>
      <c r="CH35" s="1317"/>
      <c r="CI35" s="1317"/>
      <c r="CJ35" s="1317"/>
      <c r="CK35" s="1317"/>
      <c r="CL35" s="1317"/>
      <c r="CM35" s="1317"/>
      <c r="CN35" s="1318"/>
      <c r="CQ35" s="309"/>
      <c r="CR35" s="312"/>
    </row>
    <row r="36" spans="1:96" ht="24" customHeight="1" x14ac:dyDescent="0.2">
      <c r="A36" s="1319" t="s">
        <v>3</v>
      </c>
      <c r="B36" s="1320"/>
      <c r="C36" s="1320"/>
      <c r="D36" s="1321" t="s">
        <v>1232</v>
      </c>
      <c r="E36" s="1321"/>
      <c r="F36" s="1321"/>
      <c r="G36" s="1321"/>
      <c r="H36" s="1321"/>
      <c r="I36" s="1321"/>
      <c r="J36" s="1321"/>
      <c r="K36" s="1321"/>
      <c r="L36" s="1321"/>
      <c r="M36" s="1321"/>
      <c r="N36" s="1321"/>
      <c r="O36" s="1321"/>
      <c r="P36" s="1321"/>
      <c r="Q36" s="1321"/>
      <c r="R36" s="1321"/>
      <c r="S36" s="1321"/>
      <c r="T36" s="1321"/>
      <c r="U36" s="1322"/>
      <c r="V36" s="1323" t="s">
        <v>3</v>
      </c>
      <c r="W36" s="1320"/>
      <c r="X36" s="1320"/>
      <c r="Y36" s="1321" t="s">
        <v>1231</v>
      </c>
      <c r="Z36" s="1321"/>
      <c r="AA36" s="1321"/>
      <c r="AB36" s="1321"/>
      <c r="AC36" s="1324"/>
      <c r="AD36" s="1324"/>
      <c r="AE36" s="1324"/>
      <c r="AF36" s="1324"/>
      <c r="AG36" s="1324"/>
      <c r="AH36" s="1324"/>
      <c r="AI36" s="1324"/>
      <c r="AJ36" s="1324"/>
      <c r="AK36" s="1324"/>
      <c r="AL36" s="1324"/>
      <c r="AM36" s="1324"/>
      <c r="AN36" s="1324"/>
      <c r="AO36" s="1324"/>
      <c r="AP36" s="1325"/>
      <c r="AQ36" s="1326" t="s">
        <v>3</v>
      </c>
      <c r="AR36" s="1327"/>
      <c r="AS36" s="1327"/>
      <c r="AT36" s="1324" t="s">
        <v>1233</v>
      </c>
      <c r="AU36" s="1324"/>
      <c r="AV36" s="1324"/>
      <c r="AW36" s="1324"/>
      <c r="AX36" s="1324"/>
      <c r="AY36" s="1324"/>
      <c r="AZ36" s="1324"/>
      <c r="BA36" s="1324"/>
      <c r="BB36" s="1324"/>
      <c r="BC36" s="1324"/>
      <c r="BD36" s="1324"/>
      <c r="BE36" s="1324"/>
      <c r="BF36" s="1324"/>
      <c r="BG36" s="1324"/>
      <c r="BH36" s="1324"/>
      <c r="BI36" s="1324"/>
      <c r="BJ36" s="1324"/>
      <c r="BK36" s="1325"/>
      <c r="BL36" s="1326" t="s">
        <v>3</v>
      </c>
      <c r="BM36" s="1327"/>
      <c r="BN36" s="1327"/>
      <c r="BO36" s="1312" t="s">
        <v>1230</v>
      </c>
      <c r="BP36" s="1312"/>
      <c r="BQ36" s="1312"/>
      <c r="BR36" s="1312"/>
      <c r="BS36" s="1312"/>
      <c r="BT36" s="1312"/>
      <c r="BU36" s="1312"/>
      <c r="BV36" s="1312"/>
      <c r="BW36" s="1315"/>
      <c r="BX36" s="1315"/>
      <c r="BY36" s="1315"/>
      <c r="BZ36" s="1315"/>
      <c r="CA36" s="1315"/>
      <c r="CB36" s="1315"/>
      <c r="CC36" s="1315"/>
      <c r="CD36" s="1315"/>
      <c r="CE36" s="1315"/>
      <c r="CF36" s="1315"/>
      <c r="CG36" s="1315"/>
      <c r="CH36" s="1315"/>
      <c r="CI36" s="1315"/>
      <c r="CJ36" s="1315"/>
      <c r="CK36" s="1315"/>
      <c r="CL36" s="1315"/>
      <c r="CM36" s="1313" t="s">
        <v>1229</v>
      </c>
      <c r="CN36" s="1314"/>
      <c r="CQ36" s="182">
        <v>13</v>
      </c>
      <c r="CR36" s="183"/>
    </row>
    <row r="37" spans="1:96" ht="30" customHeight="1" x14ac:dyDescent="0.2">
      <c r="A37" s="1238" t="s">
        <v>1199</v>
      </c>
      <c r="B37" s="1239"/>
      <c r="C37" s="1239"/>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40"/>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c r="CB37" s="1234"/>
      <c r="CC37" s="1234"/>
      <c r="CD37" s="1234"/>
      <c r="CE37" s="1234"/>
      <c r="CF37" s="1234"/>
      <c r="CG37" s="1234"/>
      <c r="CH37" s="1234"/>
      <c r="CI37" s="1234"/>
      <c r="CJ37" s="1234"/>
      <c r="CK37" s="1234"/>
      <c r="CL37" s="1234"/>
      <c r="CM37" s="1234"/>
      <c r="CN37" s="1235"/>
      <c r="CQ37" s="182">
        <v>14</v>
      </c>
      <c r="CR37" s="183"/>
    </row>
    <row r="38" spans="1:96" ht="30" customHeight="1" thickBot="1" x14ac:dyDescent="0.25">
      <c r="A38" s="1236" t="s">
        <v>1200</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c r="X38" s="1237"/>
      <c r="Y38" s="1237"/>
      <c r="Z38" s="1237"/>
      <c r="AA38" s="1237"/>
      <c r="AB38" s="1237"/>
      <c r="AC38" s="1241"/>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3"/>
      <c r="BI38" s="1244"/>
      <c r="BJ38" s="1242"/>
      <c r="BK38" s="1242"/>
      <c r="BL38" s="1242"/>
      <c r="BM38" s="1242"/>
      <c r="BN38" s="1242"/>
      <c r="BO38" s="1242"/>
      <c r="BP38" s="1242"/>
      <c r="BQ38" s="1242"/>
      <c r="BR38" s="1242"/>
      <c r="BS38" s="1242"/>
      <c r="BT38" s="1242"/>
      <c r="BU38" s="1242"/>
      <c r="BV38" s="1242"/>
      <c r="BW38" s="1242"/>
      <c r="BX38" s="1242"/>
      <c r="BY38" s="1242"/>
      <c r="BZ38" s="1242"/>
      <c r="CA38" s="1242"/>
      <c r="CB38" s="1242"/>
      <c r="CC38" s="1242"/>
      <c r="CD38" s="1242"/>
      <c r="CE38" s="1242"/>
      <c r="CF38" s="1242"/>
      <c r="CG38" s="1242"/>
      <c r="CH38" s="1242"/>
      <c r="CI38" s="1242"/>
      <c r="CJ38" s="1242"/>
      <c r="CK38" s="1242"/>
      <c r="CL38" s="1242"/>
      <c r="CM38" s="1242"/>
      <c r="CN38" s="1245"/>
      <c r="CQ38" s="182">
        <v>15</v>
      </c>
      <c r="CR38" s="183"/>
    </row>
    <row r="60" spans="1:59" ht="31.8" hidden="1" customHeight="1" x14ac:dyDescent="0.2">
      <c r="A60" s="1246" t="s">
        <v>1405</v>
      </c>
      <c r="B60" s="1246"/>
      <c r="C60" s="1246"/>
      <c r="D60" s="1246"/>
      <c r="E60" s="1246"/>
      <c r="F60" s="1246"/>
      <c r="G60" s="1246"/>
      <c r="H60" s="1246"/>
      <c r="I60" s="1246"/>
      <c r="J60" s="1249" t="str">
        <f>IF(AC38="","",_xlfn.CONCAT(ASC($AC$38)," ",ASC($BI$38)))</f>
        <v/>
      </c>
      <c r="K60" s="1250"/>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1"/>
    </row>
    <row r="61" spans="1:59" ht="31.8" hidden="1" customHeight="1" x14ac:dyDescent="0.2">
      <c r="A61" s="1246" t="s">
        <v>1406</v>
      </c>
      <c r="B61" s="1247"/>
      <c r="C61" s="1247"/>
      <c r="D61" s="1247"/>
      <c r="E61" s="1247"/>
      <c r="F61" s="1247"/>
      <c r="G61" s="1247"/>
      <c r="H61" s="1247"/>
      <c r="I61" s="1247"/>
      <c r="J61" s="1248" t="str" cm="1">
        <f t="array" ref="J61">IFERROR(LEFT((_xlfn.CONCAT(MID("ｱｲｳｴｵｶｹﾂﾔﾕﾖ"&amp;J60,FIND(MID(J60,_xlfn.SEQUENCE(LEN(J60)),1),"ｧｨｩｪｫヵヶｯｬｭｮ"&amp;J60),1))),30),"")</f>
        <v/>
      </c>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D61" s="1248"/>
      <c r="BE61" s="1248"/>
      <c r="BF61" s="1248"/>
      <c r="BG61" s="1248"/>
    </row>
  </sheetData>
  <sheetProtection algorithmName="SHA-512" hashValue="e3z5AOm8VCZO0dUr9NAqDYTXko4VXVsFrpDoqCy1pMu8h7W8sW1AhmqRExVOtoJ8T8U19sTNfaFmI39acL/i6g==" saltValue="eq6zhqg4IdV7TZGnffBg2g==" spinCount="100000" sheet="1" objects="1" scenarios="1" formatColumns="0"/>
  <mergeCells count="89">
    <mergeCell ref="BO36:BV36"/>
    <mergeCell ref="CM36:CN36"/>
    <mergeCell ref="BW36:CL36"/>
    <mergeCell ref="A35:CN35"/>
    <mergeCell ref="A36:C36"/>
    <mergeCell ref="D36:U36"/>
    <mergeCell ref="V36:X36"/>
    <mergeCell ref="Y36:AP36"/>
    <mergeCell ref="AQ36:AS36"/>
    <mergeCell ref="AT36:BK36"/>
    <mergeCell ref="BL36:BN36"/>
    <mergeCell ref="CS4:CS5"/>
    <mergeCell ref="A17:K17"/>
    <mergeCell ref="L17:BE17"/>
    <mergeCell ref="A1:CO1"/>
    <mergeCell ref="A2:CN2"/>
    <mergeCell ref="A3:CN3"/>
    <mergeCell ref="CQ4:CQ5"/>
    <mergeCell ref="CR4:CR5"/>
    <mergeCell ref="A15:CN15"/>
    <mergeCell ref="BJ6:BS6"/>
    <mergeCell ref="BT6:BX6"/>
    <mergeCell ref="BY6:BZ6"/>
    <mergeCell ref="CA6:CE6"/>
    <mergeCell ref="CF6:CG6"/>
    <mergeCell ref="CH6:CL6"/>
    <mergeCell ref="CM6:CN6"/>
    <mergeCell ref="BK7:CJ7"/>
    <mergeCell ref="O8:AA8"/>
    <mergeCell ref="A10:CN12"/>
    <mergeCell ref="A13:CN13"/>
    <mergeCell ref="A16:K16"/>
    <mergeCell ref="L16:BE16"/>
    <mergeCell ref="BF16:BP16"/>
    <mergeCell ref="BQ16:CN16"/>
    <mergeCell ref="A18:K18"/>
    <mergeCell ref="L18:AG18"/>
    <mergeCell ref="AH18:BE18"/>
    <mergeCell ref="A24:CN24"/>
    <mergeCell ref="BE21:CN21"/>
    <mergeCell ref="A22:K22"/>
    <mergeCell ref="L22:CN22"/>
    <mergeCell ref="A19:K19"/>
    <mergeCell ref="L19:AG19"/>
    <mergeCell ref="AH19:BE19"/>
    <mergeCell ref="A20:K21"/>
    <mergeCell ref="L20:N20"/>
    <mergeCell ref="O20:R20"/>
    <mergeCell ref="S20:T20"/>
    <mergeCell ref="U20:Z20"/>
    <mergeCell ref="L21:AB21"/>
    <mergeCell ref="O34:U34"/>
    <mergeCell ref="V34:AB34"/>
    <mergeCell ref="AC21:BD21"/>
    <mergeCell ref="A27:CN27"/>
    <mergeCell ref="A30:X30"/>
    <mergeCell ref="Y30:BO30"/>
    <mergeCell ref="BP30:CN30"/>
    <mergeCell ref="BQ28:CN28"/>
    <mergeCell ref="A28:AQ28"/>
    <mergeCell ref="AR28:BP28"/>
    <mergeCell ref="W25:AG25"/>
    <mergeCell ref="A61:I61"/>
    <mergeCell ref="J61:BG61"/>
    <mergeCell ref="A60:I60"/>
    <mergeCell ref="J60:BG60"/>
    <mergeCell ref="A31:AB31"/>
    <mergeCell ref="AC31:CN31"/>
    <mergeCell ref="AC32:CN32"/>
    <mergeCell ref="AC33:CN33"/>
    <mergeCell ref="AC34:CN34"/>
    <mergeCell ref="A32:G32"/>
    <mergeCell ref="H32:N32"/>
    <mergeCell ref="O32:U32"/>
    <mergeCell ref="V32:AB32"/>
    <mergeCell ref="A33:AB33"/>
    <mergeCell ref="A34:G34"/>
    <mergeCell ref="H34:N34"/>
    <mergeCell ref="BV37:CD37"/>
    <mergeCell ref="CE37:CN37"/>
    <mergeCell ref="A38:AB38"/>
    <mergeCell ref="A37:AB37"/>
    <mergeCell ref="AC37:AK37"/>
    <mergeCell ref="AL37:AT37"/>
    <mergeCell ref="AU37:BC37"/>
    <mergeCell ref="BD37:BL37"/>
    <mergeCell ref="BM37:BU37"/>
    <mergeCell ref="AC38:BH38"/>
    <mergeCell ref="BI38:CN38"/>
  </mergeCells>
  <phoneticPr fontId="43"/>
  <conditionalFormatting sqref="BT6:BX6">
    <cfRule type="expression" dxfId="34" priority="82">
      <formula>$BT$6=""</formula>
    </cfRule>
  </conditionalFormatting>
  <conditionalFormatting sqref="CA6:CE6">
    <cfRule type="expression" dxfId="33" priority="81">
      <formula>$CA$6=""</formula>
    </cfRule>
  </conditionalFormatting>
  <conditionalFormatting sqref="CH6:CL6">
    <cfRule type="expression" dxfId="32" priority="80">
      <formula>$CH$6=""</formula>
    </cfRule>
  </conditionalFormatting>
  <conditionalFormatting sqref="CR1:CR3 CR6:CR14 CR29 CR18:CR23 CR26 CR39:CR1048576">
    <cfRule type="notContainsBlanks" dxfId="31" priority="63">
      <formula>LEN(TRIM(CR1))&gt;0</formula>
    </cfRule>
  </conditionalFormatting>
  <conditionalFormatting sqref="L16:BE16 BQ16:BQ17 L17">
    <cfRule type="expression" dxfId="30" priority="62">
      <formula>$L$18="■"</formula>
    </cfRule>
  </conditionalFormatting>
  <conditionalFormatting sqref="L16:BE16 L17">
    <cfRule type="expression" dxfId="29" priority="61">
      <formula>AND($X$18="■",$L$19="")</formula>
    </cfRule>
  </conditionalFormatting>
  <conditionalFormatting sqref="BQ16:CN17">
    <cfRule type="expression" dxfId="28" priority="60">
      <formula>AND($X$18="■",$BQ$19="")</formula>
    </cfRule>
  </conditionalFormatting>
  <conditionalFormatting sqref="CR16:CR17">
    <cfRule type="notContainsBlanks" dxfId="27" priority="59">
      <formula>LEN(TRIM(CR16))&gt;0</formula>
    </cfRule>
  </conditionalFormatting>
  <conditionalFormatting sqref="CR25">
    <cfRule type="notContainsBlanks" dxfId="26" priority="46">
      <formula>LEN(TRIM(CR25))&gt;0</formula>
    </cfRule>
  </conditionalFormatting>
  <conditionalFormatting sqref="CR28">
    <cfRule type="notContainsBlanks" dxfId="25" priority="44">
      <formula>LEN(TRIM(CR28))&gt;0</formula>
    </cfRule>
  </conditionalFormatting>
  <conditionalFormatting sqref="A32">
    <cfRule type="expression" dxfId="24" priority="43" stopIfTrue="1">
      <formula>$A$32=""</formula>
    </cfRule>
  </conditionalFormatting>
  <conditionalFormatting sqref="H32">
    <cfRule type="expression" dxfId="23" priority="42" stopIfTrue="1">
      <formula>$H$32=""</formula>
    </cfRule>
  </conditionalFormatting>
  <conditionalFormatting sqref="O32">
    <cfRule type="expression" dxfId="22" priority="41" stopIfTrue="1">
      <formula>$O$32=""</formula>
    </cfRule>
  </conditionalFormatting>
  <conditionalFormatting sqref="V32">
    <cfRule type="expression" dxfId="21" priority="40" stopIfTrue="1">
      <formula>$V$32=""</formula>
    </cfRule>
  </conditionalFormatting>
  <conditionalFormatting sqref="AC32">
    <cfRule type="expression" dxfId="20" priority="39" stopIfTrue="1">
      <formula>$AC$32=""</formula>
    </cfRule>
  </conditionalFormatting>
  <conditionalFormatting sqref="H34">
    <cfRule type="expression" dxfId="19" priority="38" stopIfTrue="1">
      <formula>$H$34=""</formula>
    </cfRule>
  </conditionalFormatting>
  <conditionalFormatting sqref="O34">
    <cfRule type="expression" dxfId="18" priority="37" stopIfTrue="1">
      <formula>$O$34=""</formula>
    </cfRule>
  </conditionalFormatting>
  <conditionalFormatting sqref="V34">
    <cfRule type="expression" dxfId="17" priority="36" stopIfTrue="1">
      <formula>$V$34=""</formula>
    </cfRule>
  </conditionalFormatting>
  <conditionalFormatting sqref="AC34">
    <cfRule type="expression" dxfId="16" priority="35" stopIfTrue="1">
      <formula>$AC$34=""</formula>
    </cfRule>
  </conditionalFormatting>
  <conditionalFormatting sqref="AC38">
    <cfRule type="expression" dxfId="15" priority="27" stopIfTrue="1">
      <formula>$AC$38=""</formula>
    </cfRule>
  </conditionalFormatting>
  <conditionalFormatting sqref="A36 V36 AQ36 BL36">
    <cfRule type="expression" dxfId="14" priority="24" stopIfTrue="1">
      <formula>AND($A$36="□",$V$36="□",$AQ$36="□",$BL$36="□")</formula>
    </cfRule>
  </conditionalFormatting>
  <conditionalFormatting sqref="BW36">
    <cfRule type="expression" dxfId="13" priority="141" stopIfTrue="1">
      <formula>AND($BL$36="■",$BW$36="")</formula>
    </cfRule>
  </conditionalFormatting>
  <conditionalFormatting sqref="AC37:AK37">
    <cfRule type="expression" dxfId="12" priority="15">
      <formula>$AC$37=""</formula>
    </cfRule>
  </conditionalFormatting>
  <conditionalFormatting sqref="AL37:AT37">
    <cfRule type="expression" dxfId="11" priority="14">
      <formula>$AL$37=""</formula>
    </cfRule>
  </conditionalFormatting>
  <conditionalFormatting sqref="AU37:BC37">
    <cfRule type="expression" dxfId="10" priority="13">
      <formula>$AU$37=""</formula>
    </cfRule>
  </conditionalFormatting>
  <conditionalFormatting sqref="BD37:BL37">
    <cfRule type="expression" dxfId="9" priority="12">
      <formula>$BD$37=""</formula>
    </cfRule>
  </conditionalFormatting>
  <conditionalFormatting sqref="BM37:BU37">
    <cfRule type="expression" dxfId="8" priority="11">
      <formula>$BM$37=""</formula>
    </cfRule>
  </conditionalFormatting>
  <conditionalFormatting sqref="BV37:CD37">
    <cfRule type="expression" dxfId="7" priority="10">
      <formula>$BV$37=""</formula>
    </cfRule>
  </conditionalFormatting>
  <conditionalFormatting sqref="CE37:CN37">
    <cfRule type="expression" dxfId="6" priority="9">
      <formula>$CE$37=""</formula>
    </cfRule>
  </conditionalFormatting>
  <conditionalFormatting sqref="CR32">
    <cfRule type="notContainsBlanks" dxfId="5" priority="8">
      <formula>LEN(TRIM(CR32))&gt;0</formula>
    </cfRule>
  </conditionalFormatting>
  <conditionalFormatting sqref="CR34">
    <cfRule type="notContainsBlanks" dxfId="4" priority="7">
      <formula>LEN(TRIM(CR34))&gt;0</formula>
    </cfRule>
  </conditionalFormatting>
  <conditionalFormatting sqref="CR36">
    <cfRule type="notContainsBlanks" dxfId="3" priority="6">
      <formula>LEN(TRIM(CR36))&gt;0</formula>
    </cfRule>
  </conditionalFormatting>
  <conditionalFormatting sqref="CR37">
    <cfRule type="notContainsBlanks" dxfId="2" priority="5">
      <formula>LEN(TRIM(CR37))&gt;0</formula>
    </cfRule>
  </conditionalFormatting>
  <conditionalFormatting sqref="CR38">
    <cfRule type="notContainsBlanks" dxfId="1" priority="4">
      <formula>LEN(TRIM(CR38))&gt;0</formula>
    </cfRule>
  </conditionalFormatting>
  <conditionalFormatting sqref="BI38:CN38">
    <cfRule type="expression" dxfId="0" priority="1">
      <formula>$BI$38=""</formula>
    </cfRule>
  </conditionalFormatting>
  <dataValidations count="12">
    <dataValidation imeMode="disabled" allowBlank="1" showInputMessage="1" showErrorMessage="1" sqref="A28:AQ28" xr:uid="{07917FD6-9975-4536-8B55-0564FF0A7FDC}"/>
    <dataValidation type="textLength" imeMode="disabled" operator="equal" allowBlank="1" showInputMessage="1" showErrorMessage="1" error="西暦4桁で入力してください。" sqref="BT6:BX6" xr:uid="{FCC1DAAD-83D7-4DAA-B18E-857219BF4BC7}">
      <formula1>4</formula1>
    </dataValidation>
    <dataValidation type="whole" operator="lessThanOrEqual" allowBlank="1" showInputMessage="1" showErrorMessage="1" sqref="Y30:BO30" xr:uid="{9F8E66FA-444C-44F2-BDB5-B2508F0A2A19}">
      <formula1>2000000</formula1>
    </dataValidation>
    <dataValidation imeMode="hiragana" allowBlank="1" showInputMessage="1" showErrorMessage="1" sqref="L18:BE19 L21:CP22" xr:uid="{C508DCD3-BAF7-45A2-BCBF-5EE426023B64}"/>
    <dataValidation type="custom" imeMode="disabled" allowBlank="1" showInputMessage="1" showErrorMessage="1" sqref="CA6:CE6" xr:uid="{58685273-7A1C-4730-89A8-6FC79F0AD517}">
      <formula1>OR(CA6=1,CA6=2,CA6=3,CA6=4,CA6=5,CA6=6,CA6=7,CA6=8,CA6=9,CA6=10,CA6=11,CA6=12)</formula1>
    </dataValidation>
    <dataValidation type="custom" imeMode="disabled" allowBlank="1" showInputMessage="1" showErrorMessage="1" error="日付をご確認ください。" sqref="CH6:CL6" xr:uid="{6E9D3C45-5D19-4536-AB4C-87DBA00F5D11}">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45553EC6-3113-430B-8F44-48C3F028BED0}">
      <formula1>4</formula1>
    </dataValidation>
    <dataValidation type="textLength" imeMode="disabled" operator="equal" allowBlank="1" showInputMessage="1" showErrorMessage="1" prompt="口座番号は右詰で記入し、空白欄には「0」を記入してください。" sqref="AC37 AL37 AU37 BD37 BM37 BV37 CE37" xr:uid="{B6F64AEF-B456-4AE8-BDBB-6F89B071D12D}">
      <formula1>1</formula1>
    </dataValidation>
    <dataValidation imeMode="fullKatakana" allowBlank="1" showInputMessage="1" showErrorMessage="1" sqref="AC38 BI38:CN38" xr:uid="{F975B62A-FBEA-46D1-B4BA-C7C7C612C155}"/>
    <dataValidation type="list" imeMode="disabled" allowBlank="1" showInputMessage="1" showErrorMessage="1" sqref="A36:C36 V36:X36 AQ36:AS36 BL36:BN36" xr:uid="{7773F21C-ED20-44EF-80A3-A1D08971B248}">
      <formula1>"□,■"</formula1>
    </dataValidation>
    <dataValidation type="textLength" imeMode="disabled" operator="equal" allowBlank="1" showInputMessage="1" showErrorMessage="1" sqref="A32:AB32 H34:AB34" xr:uid="{D7EF7F2F-9007-44D1-825F-CDF906821CCD}">
      <formula1>1</formula1>
    </dataValidation>
    <dataValidation type="textLength" imeMode="disabled" operator="equal" allowBlank="1" showInputMessage="1" showErrorMessage="1" error="入力された桁数が不正です。_x000a_6ケタで再度入力してください。" sqref="S25:V25" xr:uid="{D0595A70-9F03-4EDB-B717-CEFF86519747}">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XFD1048576"/>
    </sheetView>
  </sheetViews>
  <sheetFormatPr defaultRowHeight="12" x14ac:dyDescent="0.2"/>
  <cols>
    <col min="1" max="1" width="11.21875" style="178" bestFit="1" customWidth="1"/>
    <col min="2" max="2" width="33.5546875" style="178" bestFit="1" customWidth="1"/>
    <col min="3" max="3" width="63.109375" style="178" bestFit="1" customWidth="1"/>
    <col min="4" max="4" width="11.21875" style="178" bestFit="1" customWidth="1"/>
    <col min="5" max="5" width="24.109375" style="178" bestFit="1" customWidth="1"/>
    <col min="6" max="6" width="37.33203125" style="178" bestFit="1" customWidth="1"/>
    <col min="7" max="7" width="11.21875" style="178" bestFit="1" customWidth="1"/>
    <col min="8" max="8" width="25.21875" style="178" bestFit="1" customWidth="1"/>
    <col min="9" max="9" width="38.5546875" style="178" bestFit="1" customWidth="1"/>
    <col min="10" max="10" width="9.109375" style="178" bestFit="1" customWidth="1"/>
    <col min="11" max="11" width="20.33203125" style="175" customWidth="1"/>
    <col min="12" max="12" width="22" style="175" customWidth="1"/>
    <col min="13" max="13" width="11.77734375" style="178" bestFit="1" customWidth="1"/>
    <col min="14" max="14" width="9.5546875" style="178" bestFit="1" customWidth="1"/>
    <col min="15" max="15" width="32.88671875" style="178" customWidth="1"/>
    <col min="16" max="16" width="25.5546875" style="178" bestFit="1" customWidth="1"/>
    <col min="17" max="17" width="57.88671875" style="178" bestFit="1" customWidth="1"/>
    <col min="18" max="18" width="11.21875" style="178" bestFit="1" customWidth="1"/>
    <col min="19" max="19" width="24.44140625" style="178" bestFit="1" customWidth="1"/>
    <col min="20" max="20" width="74.88671875" style="178" bestFit="1" customWidth="1"/>
    <col min="21" max="21" width="11.77734375" style="178" bestFit="1" customWidth="1"/>
    <col min="22" max="22" width="32.6640625" style="178" bestFit="1" customWidth="1"/>
    <col min="23" max="23" width="78.88671875" style="178" bestFit="1" customWidth="1"/>
    <col min="24" max="16384" width="8.88671875" style="178"/>
  </cols>
  <sheetData>
    <row r="1" spans="1:23" ht="57.6" customHeight="1" x14ac:dyDescent="0.2">
      <c r="A1" s="1336" t="s">
        <v>1103</v>
      </c>
      <c r="B1" s="1336"/>
      <c r="C1" s="1336"/>
      <c r="D1" s="1337">
        <v>44839</v>
      </c>
      <c r="E1" s="1337"/>
      <c r="F1" s="364"/>
      <c r="G1" s="364"/>
      <c r="H1" s="364"/>
      <c r="I1" s="364"/>
      <c r="J1" s="364"/>
      <c r="K1" s="364"/>
      <c r="L1" s="364"/>
      <c r="M1" s="364"/>
      <c r="N1" s="364"/>
      <c r="O1" s="364"/>
      <c r="P1" s="364"/>
    </row>
    <row r="2" spans="1:23" ht="16.8" customHeight="1" x14ac:dyDescent="0.2">
      <c r="A2" s="1333" t="s">
        <v>543</v>
      </c>
      <c r="B2" s="1333"/>
      <c r="C2" s="1333"/>
      <c r="D2" s="1334" t="s">
        <v>544</v>
      </c>
      <c r="E2" s="1334"/>
      <c r="F2" s="1334"/>
      <c r="G2" s="1335" t="s">
        <v>545</v>
      </c>
      <c r="H2" s="1335"/>
      <c r="I2" s="1335"/>
      <c r="J2" s="1335"/>
      <c r="K2" s="1332" t="s">
        <v>971</v>
      </c>
      <c r="L2" s="1328" t="s">
        <v>973</v>
      </c>
      <c r="M2" s="1329" t="s">
        <v>546</v>
      </c>
      <c r="N2" s="1329"/>
      <c r="O2" s="1329"/>
      <c r="P2" s="1329"/>
      <c r="Q2" s="1329"/>
      <c r="R2" s="1330" t="s">
        <v>547</v>
      </c>
      <c r="S2" s="1330"/>
      <c r="T2" s="1330"/>
      <c r="U2" s="1331" t="s">
        <v>548</v>
      </c>
      <c r="V2" s="1331"/>
      <c r="W2" s="1331"/>
    </row>
    <row r="3" spans="1:23" ht="18" customHeight="1" x14ac:dyDescent="0.2">
      <c r="A3" s="179" t="s">
        <v>143</v>
      </c>
      <c r="B3" s="179" t="s">
        <v>144</v>
      </c>
      <c r="C3" s="179" t="s">
        <v>145</v>
      </c>
      <c r="D3" s="179" t="s">
        <v>143</v>
      </c>
      <c r="E3" s="179" t="s">
        <v>144</v>
      </c>
      <c r="F3" s="179" t="s">
        <v>145</v>
      </c>
      <c r="G3" s="179" t="s">
        <v>143</v>
      </c>
      <c r="H3" s="179" t="s">
        <v>144</v>
      </c>
      <c r="I3" s="179" t="s">
        <v>145</v>
      </c>
      <c r="J3" s="179" t="s">
        <v>549</v>
      </c>
      <c r="K3" s="1332"/>
      <c r="L3" s="1328"/>
      <c r="M3" s="180" t="s">
        <v>143</v>
      </c>
      <c r="N3" s="180" t="s">
        <v>550</v>
      </c>
      <c r="O3" s="180" t="s">
        <v>123</v>
      </c>
      <c r="P3" s="180" t="s">
        <v>144</v>
      </c>
      <c r="Q3" s="180" t="s">
        <v>145</v>
      </c>
      <c r="R3" s="179" t="s">
        <v>143</v>
      </c>
      <c r="S3" s="179" t="s">
        <v>144</v>
      </c>
      <c r="T3" s="179" t="s">
        <v>145</v>
      </c>
      <c r="U3" s="180" t="s">
        <v>143</v>
      </c>
      <c r="V3" s="180" t="s">
        <v>144</v>
      </c>
      <c r="W3" s="180" t="s">
        <v>145</v>
      </c>
    </row>
    <row r="4" spans="1:23" ht="13.2" x14ac:dyDescent="0.2">
      <c r="A4" s="178" t="s">
        <v>1104</v>
      </c>
      <c r="B4" s="178" t="s">
        <v>197</v>
      </c>
      <c r="C4" s="178" t="s">
        <v>198</v>
      </c>
      <c r="D4" s="178" t="s">
        <v>1099</v>
      </c>
      <c r="E4" s="178" t="s">
        <v>146</v>
      </c>
      <c r="F4" s="178" t="s">
        <v>1100</v>
      </c>
      <c r="G4" s="178" t="s">
        <v>1106</v>
      </c>
      <c r="H4" s="178" t="s">
        <v>222</v>
      </c>
      <c r="I4" s="178" t="s">
        <v>555</v>
      </c>
      <c r="J4" s="178">
        <v>2.1000000000000001E-2</v>
      </c>
      <c r="K4" s="193" t="str">
        <f>M4&amp;O4</f>
        <v>JW011001Aカバー工法</v>
      </c>
      <c r="L4" s="194" t="str">
        <f>M4&amp;O4&amp;(IF(M4&lt;&gt;"", RIGHT(M4,1),""))</f>
        <v>JW011001Aカバー工法A</v>
      </c>
      <c r="M4" s="181" t="s">
        <v>974</v>
      </c>
      <c r="N4" s="181" t="s">
        <v>551</v>
      </c>
      <c r="O4" s="181" t="s">
        <v>712</v>
      </c>
      <c r="P4" s="181" t="s">
        <v>484</v>
      </c>
      <c r="Q4" s="181" t="s">
        <v>713</v>
      </c>
      <c r="R4" s="178" t="s">
        <v>1107</v>
      </c>
      <c r="S4" s="178" t="s">
        <v>484</v>
      </c>
      <c r="T4" s="178" t="s">
        <v>552</v>
      </c>
      <c r="U4" s="181" t="s">
        <v>1108</v>
      </c>
      <c r="V4" s="181" t="s">
        <v>146</v>
      </c>
      <c r="W4" s="181" t="s">
        <v>147</v>
      </c>
    </row>
    <row r="5" spans="1:23" ht="13.2" x14ac:dyDescent="0.2">
      <c r="A5" s="178" t="s">
        <v>1109</v>
      </c>
      <c r="B5" s="178" t="s">
        <v>197</v>
      </c>
      <c r="C5" s="178" t="s">
        <v>199</v>
      </c>
      <c r="D5" s="178" t="s">
        <v>1101</v>
      </c>
      <c r="E5" s="178" t="s">
        <v>146</v>
      </c>
      <c r="F5" s="178" t="s">
        <v>1102</v>
      </c>
      <c r="G5" s="178" t="s">
        <v>558</v>
      </c>
      <c r="H5" s="178" t="s">
        <v>222</v>
      </c>
      <c r="I5" s="178" t="s">
        <v>559</v>
      </c>
      <c r="J5" s="178">
        <v>2.1000000000000001E-2</v>
      </c>
      <c r="K5" s="193" t="str">
        <f t="shared" ref="K5:K68" si="0">M5&amp;O5</f>
        <v>JW021132Aカバー工法</v>
      </c>
      <c r="L5" s="194" t="str">
        <f t="shared" ref="L5:L68" si="1">M5&amp;O5&amp;(IF(M5&lt;&gt;"", RIGHT(M5,1),""))</f>
        <v>JW021132Aカバー工法A</v>
      </c>
      <c r="M5" s="181" t="s">
        <v>858</v>
      </c>
      <c r="N5" s="181" t="s">
        <v>551</v>
      </c>
      <c r="O5" s="181" t="s">
        <v>712</v>
      </c>
      <c r="P5" s="181" t="s">
        <v>197</v>
      </c>
      <c r="Q5" s="181" t="s">
        <v>727</v>
      </c>
      <c r="R5" s="178" t="s">
        <v>1111</v>
      </c>
      <c r="S5" s="178" t="s">
        <v>484</v>
      </c>
      <c r="T5" s="178" t="s">
        <v>553</v>
      </c>
      <c r="U5" s="181" t="s">
        <v>148</v>
      </c>
      <c r="V5" s="181" t="s">
        <v>146</v>
      </c>
      <c r="W5" s="181" t="s">
        <v>149</v>
      </c>
    </row>
    <row r="6" spans="1:23" ht="13.2" x14ac:dyDescent="0.2">
      <c r="A6" s="178" t="s">
        <v>1112</v>
      </c>
      <c r="B6" s="178" t="s">
        <v>200</v>
      </c>
      <c r="C6" s="178" t="s">
        <v>201</v>
      </c>
      <c r="D6" s="178" t="s">
        <v>1105</v>
      </c>
      <c r="E6" s="178" t="s">
        <v>427</v>
      </c>
      <c r="F6" s="178" t="s">
        <v>428</v>
      </c>
      <c r="G6" s="178" t="s">
        <v>562</v>
      </c>
      <c r="H6" s="178" t="s">
        <v>222</v>
      </c>
      <c r="I6" s="178" t="s">
        <v>563</v>
      </c>
      <c r="J6" s="178">
        <v>2.1000000000000001E-2</v>
      </c>
      <c r="K6" s="193" t="str">
        <f t="shared" si="0"/>
        <v>JW021133Aカバー工法</v>
      </c>
      <c r="L6" s="194" t="str">
        <f t="shared" si="1"/>
        <v>JW021133Aカバー工法A</v>
      </c>
      <c r="M6" s="181" t="s">
        <v>859</v>
      </c>
      <c r="N6" s="181" t="s">
        <v>551</v>
      </c>
      <c r="O6" s="181" t="s">
        <v>712</v>
      </c>
      <c r="P6" s="181" t="s">
        <v>197</v>
      </c>
      <c r="Q6" s="181" t="s">
        <v>728</v>
      </c>
      <c r="R6" s="178" t="s">
        <v>1114</v>
      </c>
      <c r="S6" s="178" t="s">
        <v>484</v>
      </c>
      <c r="T6" s="178" t="s">
        <v>554</v>
      </c>
      <c r="U6" s="181" t="s">
        <v>150</v>
      </c>
      <c r="V6" s="181" t="s">
        <v>146</v>
      </c>
      <c r="W6" s="181" t="s">
        <v>151</v>
      </c>
    </row>
    <row r="7" spans="1:23" ht="13.2" x14ac:dyDescent="0.2">
      <c r="A7" s="178" t="s">
        <v>202</v>
      </c>
      <c r="B7" s="178" t="s">
        <v>200</v>
      </c>
      <c r="C7" s="178" t="s">
        <v>203</v>
      </c>
      <c r="D7" s="178" t="s">
        <v>1110</v>
      </c>
      <c r="E7" s="178" t="s">
        <v>427</v>
      </c>
      <c r="F7" s="178" t="s">
        <v>429</v>
      </c>
      <c r="G7" s="178" t="s">
        <v>566</v>
      </c>
      <c r="H7" s="178" t="s">
        <v>222</v>
      </c>
      <c r="I7" s="178" t="s">
        <v>567</v>
      </c>
      <c r="J7" s="178">
        <v>2.1000000000000001E-2</v>
      </c>
      <c r="K7" s="193" t="str">
        <f t="shared" si="0"/>
        <v>JW021142Aカバー工法</v>
      </c>
      <c r="L7" s="194" t="str">
        <f t="shared" si="1"/>
        <v>JW021142Aカバー工法A</v>
      </c>
      <c r="M7" s="181" t="s">
        <v>860</v>
      </c>
      <c r="N7" s="181" t="s">
        <v>551</v>
      </c>
      <c r="O7" s="181" t="s">
        <v>712</v>
      </c>
      <c r="P7" s="181" t="s">
        <v>197</v>
      </c>
      <c r="Q7" s="181" t="s">
        <v>729</v>
      </c>
      <c r="R7" s="178" t="s">
        <v>556</v>
      </c>
      <c r="S7" s="178" t="s">
        <v>197</v>
      </c>
      <c r="T7" s="178" t="s">
        <v>557</v>
      </c>
      <c r="U7" s="181" t="s">
        <v>152</v>
      </c>
      <c r="V7" s="181" t="s">
        <v>146</v>
      </c>
      <c r="W7" s="181" t="s">
        <v>153</v>
      </c>
    </row>
    <row r="8" spans="1:23" ht="13.2" x14ac:dyDescent="0.2">
      <c r="A8" s="178" t="s">
        <v>204</v>
      </c>
      <c r="B8" s="178" t="s">
        <v>200</v>
      </c>
      <c r="C8" s="178" t="s">
        <v>205</v>
      </c>
      <c r="D8" s="178" t="s">
        <v>1113</v>
      </c>
      <c r="E8" s="178" t="s">
        <v>427</v>
      </c>
      <c r="F8" s="178" t="s">
        <v>430</v>
      </c>
      <c r="G8" s="178" t="s">
        <v>570</v>
      </c>
      <c r="H8" s="178" t="s">
        <v>222</v>
      </c>
      <c r="I8" s="178" t="s">
        <v>571</v>
      </c>
      <c r="J8" s="178">
        <v>1.7999999999999999E-2</v>
      </c>
      <c r="K8" s="193" t="str">
        <f t="shared" si="0"/>
        <v>JW021143Sカバー工法</v>
      </c>
      <c r="L8" s="194" t="str">
        <f t="shared" si="1"/>
        <v>JW021143Sカバー工法S</v>
      </c>
      <c r="M8" s="181" t="s">
        <v>992</v>
      </c>
      <c r="N8" s="181" t="s">
        <v>551</v>
      </c>
      <c r="O8" s="181" t="s">
        <v>712</v>
      </c>
      <c r="P8" s="181" t="s">
        <v>197</v>
      </c>
      <c r="Q8" s="181" t="s">
        <v>730</v>
      </c>
      <c r="R8" s="178" t="s">
        <v>560</v>
      </c>
      <c r="S8" s="178" t="s">
        <v>197</v>
      </c>
      <c r="T8" s="178" t="s">
        <v>561</v>
      </c>
      <c r="U8" s="181" t="s">
        <v>1116</v>
      </c>
      <c r="V8" s="181" t="s">
        <v>146</v>
      </c>
      <c r="W8" s="181" t="s">
        <v>714</v>
      </c>
    </row>
    <row r="9" spans="1:23" ht="13.2" x14ac:dyDescent="0.2">
      <c r="A9" s="178" t="s">
        <v>206</v>
      </c>
      <c r="B9" s="178" t="s">
        <v>200</v>
      </c>
      <c r="C9" s="178" t="s">
        <v>207</v>
      </c>
      <c r="D9" s="178" t="s">
        <v>1115</v>
      </c>
      <c r="E9" s="178" t="s">
        <v>431</v>
      </c>
      <c r="F9" s="178" t="s">
        <v>432</v>
      </c>
      <c r="G9" s="178" t="s">
        <v>574</v>
      </c>
      <c r="H9" s="178" t="s">
        <v>200</v>
      </c>
      <c r="I9" s="178" t="s">
        <v>575</v>
      </c>
      <c r="J9" s="178">
        <v>0.02</v>
      </c>
      <c r="K9" s="193" t="str">
        <f t="shared" si="0"/>
        <v>JW021221Aカバー工法</v>
      </c>
      <c r="L9" s="194" t="str">
        <f t="shared" si="1"/>
        <v>JW021221Aカバー工法A</v>
      </c>
      <c r="M9" s="181" t="s">
        <v>861</v>
      </c>
      <c r="N9" s="181" t="s">
        <v>551</v>
      </c>
      <c r="O9" s="181" t="s">
        <v>712</v>
      </c>
      <c r="P9" s="181" t="s">
        <v>197</v>
      </c>
      <c r="Q9" s="181" t="s">
        <v>731</v>
      </c>
      <c r="R9" s="178" t="s">
        <v>564</v>
      </c>
      <c r="S9" s="178" t="s">
        <v>197</v>
      </c>
      <c r="T9" s="178" t="s">
        <v>565</v>
      </c>
      <c r="U9" s="181" t="s">
        <v>715</v>
      </c>
      <c r="V9" s="181" t="s">
        <v>146</v>
      </c>
      <c r="W9" s="181" t="s">
        <v>154</v>
      </c>
    </row>
    <row r="10" spans="1:23" ht="13.2" x14ac:dyDescent="0.2">
      <c r="A10" s="178" t="s">
        <v>208</v>
      </c>
      <c r="B10" s="178" t="s">
        <v>200</v>
      </c>
      <c r="C10" s="178" t="s">
        <v>209</v>
      </c>
      <c r="D10" s="178" t="s">
        <v>433</v>
      </c>
      <c r="E10" s="178" t="s">
        <v>431</v>
      </c>
      <c r="F10" s="178" t="s">
        <v>434</v>
      </c>
      <c r="G10" s="178" t="s">
        <v>576</v>
      </c>
      <c r="H10" s="178" t="s">
        <v>200</v>
      </c>
      <c r="I10" s="178" t="s">
        <v>577</v>
      </c>
      <c r="J10" s="178">
        <v>1.7999999999999999E-2</v>
      </c>
      <c r="K10" s="193" t="str">
        <f t="shared" si="0"/>
        <v>JW021222Aカバー工法</v>
      </c>
      <c r="L10" s="194" t="str">
        <f t="shared" si="1"/>
        <v>JW021222Aカバー工法A</v>
      </c>
      <c r="M10" s="181" t="s">
        <v>862</v>
      </c>
      <c r="N10" s="181" t="s">
        <v>551</v>
      </c>
      <c r="O10" s="181" t="s">
        <v>712</v>
      </c>
      <c r="P10" s="181" t="s">
        <v>197</v>
      </c>
      <c r="Q10" s="181" t="s">
        <v>732</v>
      </c>
      <c r="R10" s="178" t="s">
        <v>568</v>
      </c>
      <c r="S10" s="178" t="s">
        <v>197</v>
      </c>
      <c r="T10" s="178" t="s">
        <v>569</v>
      </c>
      <c r="U10" s="181" t="s">
        <v>155</v>
      </c>
      <c r="V10" s="181" t="s">
        <v>146</v>
      </c>
      <c r="W10" s="181" t="s">
        <v>156</v>
      </c>
    </row>
    <row r="11" spans="1:23" ht="13.2" x14ac:dyDescent="0.2">
      <c r="A11" s="178" t="s">
        <v>210</v>
      </c>
      <c r="B11" s="178" t="s">
        <v>200</v>
      </c>
      <c r="C11" s="178" t="s">
        <v>211</v>
      </c>
      <c r="D11" s="178" t="s">
        <v>435</v>
      </c>
      <c r="E11" s="178" t="s">
        <v>431</v>
      </c>
      <c r="F11" s="178" t="s">
        <v>436</v>
      </c>
      <c r="G11" s="178" t="s">
        <v>582</v>
      </c>
      <c r="H11" s="178" t="s">
        <v>583</v>
      </c>
      <c r="I11" s="178" t="s">
        <v>584</v>
      </c>
      <c r="J11" s="178">
        <v>2.1000000000000001E-2</v>
      </c>
      <c r="K11" s="193" t="str">
        <f t="shared" si="0"/>
        <v>JW021421Aカバー工法</v>
      </c>
      <c r="L11" s="194" t="str">
        <f t="shared" si="1"/>
        <v>JW021421Aカバー工法A</v>
      </c>
      <c r="M11" s="181" t="s">
        <v>863</v>
      </c>
      <c r="N11" s="181" t="s">
        <v>551</v>
      </c>
      <c r="O11" s="181" t="s">
        <v>712</v>
      </c>
      <c r="P11" s="181" t="s">
        <v>197</v>
      </c>
      <c r="Q11" s="181" t="s">
        <v>734</v>
      </c>
      <c r="R11" s="178" t="s">
        <v>572</v>
      </c>
      <c r="S11" s="178" t="s">
        <v>197</v>
      </c>
      <c r="T11" s="178" t="s">
        <v>573</v>
      </c>
      <c r="U11" s="181" t="s">
        <v>157</v>
      </c>
      <c r="V11" s="181" t="s">
        <v>146</v>
      </c>
      <c r="W11" s="181" t="s">
        <v>158</v>
      </c>
    </row>
    <row r="12" spans="1:23" ht="13.2" x14ac:dyDescent="0.2">
      <c r="A12" s="178" t="s">
        <v>212</v>
      </c>
      <c r="B12" s="178" t="s">
        <v>200</v>
      </c>
      <c r="C12" s="178" t="s">
        <v>213</v>
      </c>
      <c r="D12" s="178" t="s">
        <v>437</v>
      </c>
      <c r="E12" s="178" t="s">
        <v>431</v>
      </c>
      <c r="F12" s="178" t="s">
        <v>438</v>
      </c>
      <c r="G12" s="178" t="s">
        <v>586</v>
      </c>
      <c r="H12" s="178" t="s">
        <v>318</v>
      </c>
      <c r="I12" s="178" t="s">
        <v>587</v>
      </c>
      <c r="J12" s="178">
        <v>2.1999999999999999E-2</v>
      </c>
      <c r="K12" s="193" t="str">
        <f t="shared" si="0"/>
        <v>JW021601Aカバー工法</v>
      </c>
      <c r="L12" s="194" t="str">
        <f t="shared" si="1"/>
        <v>JW021601Aカバー工法A</v>
      </c>
      <c r="M12" s="181" t="s">
        <v>1409</v>
      </c>
      <c r="N12" s="181" t="s">
        <v>551</v>
      </c>
      <c r="O12" s="181" t="s">
        <v>712</v>
      </c>
      <c r="P12" s="181" t="s">
        <v>197</v>
      </c>
      <c r="Q12" s="181" t="s">
        <v>1429</v>
      </c>
      <c r="R12" s="178" t="s">
        <v>578</v>
      </c>
      <c r="S12" s="178" t="s">
        <v>197</v>
      </c>
      <c r="T12" s="178" t="s">
        <v>579</v>
      </c>
      <c r="U12" s="181" t="s">
        <v>159</v>
      </c>
      <c r="V12" s="181" t="s">
        <v>160</v>
      </c>
      <c r="W12" s="181" t="s">
        <v>161</v>
      </c>
    </row>
    <row r="13" spans="1:23" ht="13.2" x14ac:dyDescent="0.2">
      <c r="A13" s="178" t="s">
        <v>214</v>
      </c>
      <c r="B13" s="178" t="s">
        <v>200</v>
      </c>
      <c r="C13" s="178" t="s">
        <v>215</v>
      </c>
      <c r="D13" s="178" t="s">
        <v>439</v>
      </c>
      <c r="E13" s="178" t="s">
        <v>431</v>
      </c>
      <c r="F13" s="178" t="s">
        <v>440</v>
      </c>
      <c r="G13" s="178" t="s">
        <v>590</v>
      </c>
      <c r="H13" s="178" t="s">
        <v>236</v>
      </c>
      <c r="I13" s="178" t="s">
        <v>591</v>
      </c>
      <c r="J13" s="178">
        <v>2.1999999999999999E-2</v>
      </c>
      <c r="K13" s="193" t="str">
        <f t="shared" si="0"/>
        <v>JW021602Aカバー工法</v>
      </c>
      <c r="L13" s="194" t="str">
        <f t="shared" si="1"/>
        <v>JW021602Aカバー工法A</v>
      </c>
      <c r="M13" s="181" t="s">
        <v>1410</v>
      </c>
      <c r="N13" s="181" t="s">
        <v>551</v>
      </c>
      <c r="O13" s="181" t="s">
        <v>712</v>
      </c>
      <c r="P13" s="181" t="s">
        <v>197</v>
      </c>
      <c r="Q13" s="181" t="s">
        <v>1430</v>
      </c>
      <c r="R13" s="178" t="s">
        <v>580</v>
      </c>
      <c r="S13" s="178" t="s">
        <v>197</v>
      </c>
      <c r="T13" s="178" t="s">
        <v>581</v>
      </c>
      <c r="U13" s="181" t="s">
        <v>162</v>
      </c>
      <c r="V13" s="181" t="s">
        <v>160</v>
      </c>
      <c r="W13" s="181" t="s">
        <v>161</v>
      </c>
    </row>
    <row r="14" spans="1:23" ht="13.2" x14ac:dyDescent="0.2">
      <c r="A14" s="178" t="s">
        <v>216</v>
      </c>
      <c r="B14" s="178" t="s">
        <v>200</v>
      </c>
      <c r="C14" s="178" t="s">
        <v>217</v>
      </c>
      <c r="D14" s="178" t="s">
        <v>441</v>
      </c>
      <c r="E14" s="178" t="s">
        <v>431</v>
      </c>
      <c r="F14" s="178" t="s">
        <v>442</v>
      </c>
      <c r="G14" s="178" t="s">
        <v>594</v>
      </c>
      <c r="H14" s="178" t="s">
        <v>424</v>
      </c>
      <c r="I14" s="178" t="s">
        <v>595</v>
      </c>
      <c r="J14" s="178">
        <v>1.9E-2</v>
      </c>
      <c r="K14" s="193" t="str">
        <f t="shared" si="0"/>
        <v>JW021603Aカバー工法</v>
      </c>
      <c r="L14" s="194" t="str">
        <f t="shared" si="1"/>
        <v>JW021603Aカバー工法A</v>
      </c>
      <c r="M14" s="181" t="s">
        <v>1411</v>
      </c>
      <c r="N14" s="181" t="s">
        <v>551</v>
      </c>
      <c r="O14" s="181" t="s">
        <v>712</v>
      </c>
      <c r="P14" s="181" t="s">
        <v>197</v>
      </c>
      <c r="Q14" s="181" t="s">
        <v>1431</v>
      </c>
      <c r="R14" s="178" t="s">
        <v>1118</v>
      </c>
      <c r="S14" s="178" t="s">
        <v>197</v>
      </c>
      <c r="T14" s="178" t="s">
        <v>585</v>
      </c>
      <c r="U14" s="181" t="s">
        <v>163</v>
      </c>
      <c r="V14" s="181" t="s">
        <v>160</v>
      </c>
      <c r="W14" s="181" t="s">
        <v>164</v>
      </c>
    </row>
    <row r="15" spans="1:23" ht="13.2" x14ac:dyDescent="0.2">
      <c r="A15" s="178" t="s">
        <v>218</v>
      </c>
      <c r="B15" s="178" t="s">
        <v>219</v>
      </c>
      <c r="C15" s="178" t="s">
        <v>220</v>
      </c>
      <c r="D15" s="178" t="s">
        <v>443</v>
      </c>
      <c r="E15" s="178" t="s">
        <v>431</v>
      </c>
      <c r="F15" s="178" t="s">
        <v>444</v>
      </c>
      <c r="G15" s="178" t="s">
        <v>598</v>
      </c>
      <c r="H15" s="178" t="s">
        <v>424</v>
      </c>
      <c r="I15" s="178" t="s">
        <v>599</v>
      </c>
      <c r="J15" s="178">
        <v>1.9E-2</v>
      </c>
      <c r="K15" s="193" t="str">
        <f t="shared" si="0"/>
        <v>JW021604Aカバー工法</v>
      </c>
      <c r="L15" s="194" t="str">
        <f t="shared" si="1"/>
        <v>JW021604Aカバー工法A</v>
      </c>
      <c r="M15" s="181" t="s">
        <v>1412</v>
      </c>
      <c r="N15" s="181" t="s">
        <v>551</v>
      </c>
      <c r="O15" s="181" t="s">
        <v>712</v>
      </c>
      <c r="P15" s="181" t="s">
        <v>197</v>
      </c>
      <c r="Q15" s="181" t="s">
        <v>1432</v>
      </c>
      <c r="R15" s="178" t="s">
        <v>588</v>
      </c>
      <c r="S15" s="178" t="s">
        <v>197</v>
      </c>
      <c r="T15" s="178" t="s">
        <v>589</v>
      </c>
      <c r="U15" s="181" t="s">
        <v>165</v>
      </c>
      <c r="V15" s="181" t="s">
        <v>160</v>
      </c>
      <c r="W15" s="181" t="s">
        <v>166</v>
      </c>
    </row>
    <row r="16" spans="1:23" ht="13.2" x14ac:dyDescent="0.2">
      <c r="A16" s="178" t="s">
        <v>221</v>
      </c>
      <c r="B16" s="178" t="s">
        <v>222</v>
      </c>
      <c r="C16" s="178" t="s">
        <v>223</v>
      </c>
      <c r="D16" s="178" t="s">
        <v>445</v>
      </c>
      <c r="E16" s="178" t="s">
        <v>431</v>
      </c>
      <c r="F16" s="178" t="s">
        <v>446</v>
      </c>
      <c r="G16" s="178" t="s">
        <v>602</v>
      </c>
      <c r="H16" s="178" t="s">
        <v>424</v>
      </c>
      <c r="I16" s="178" t="s">
        <v>603</v>
      </c>
      <c r="J16" s="178">
        <v>1.9E-2</v>
      </c>
      <c r="K16" s="193" t="str">
        <f t="shared" si="0"/>
        <v>JW032101Aカバー工法</v>
      </c>
      <c r="L16" s="194" t="str">
        <f t="shared" si="1"/>
        <v>JW032101Aカバー工法A</v>
      </c>
      <c r="M16" s="181" t="s">
        <v>884</v>
      </c>
      <c r="N16" s="181" t="s">
        <v>551</v>
      </c>
      <c r="O16" s="181" t="s">
        <v>712</v>
      </c>
      <c r="P16" s="181" t="s">
        <v>501</v>
      </c>
      <c r="Q16" s="181" t="s">
        <v>756</v>
      </c>
      <c r="R16" s="178" t="s">
        <v>592</v>
      </c>
      <c r="S16" s="178" t="s">
        <v>197</v>
      </c>
      <c r="T16" s="178" t="s">
        <v>593</v>
      </c>
      <c r="U16" s="181" t="s">
        <v>167</v>
      </c>
      <c r="V16" s="181" t="s">
        <v>160</v>
      </c>
      <c r="W16" s="181" t="s">
        <v>166</v>
      </c>
    </row>
    <row r="17" spans="1:23" ht="13.2" x14ac:dyDescent="0.2">
      <c r="A17" s="178" t="s">
        <v>224</v>
      </c>
      <c r="B17" s="178" t="s">
        <v>225</v>
      </c>
      <c r="C17" s="178" t="s">
        <v>226</v>
      </c>
      <c r="D17" s="178" t="s">
        <v>447</v>
      </c>
      <c r="E17" s="178" t="s">
        <v>431</v>
      </c>
      <c r="F17" s="178" t="s">
        <v>448</v>
      </c>
      <c r="G17" s="178" t="s">
        <v>606</v>
      </c>
      <c r="H17" s="178" t="s">
        <v>197</v>
      </c>
      <c r="I17" s="178" t="s">
        <v>607</v>
      </c>
      <c r="J17" s="178">
        <v>1.9E-2</v>
      </c>
      <c r="K17" s="193" t="str">
        <f t="shared" si="0"/>
        <v>JW032102Aカバー工法</v>
      </c>
      <c r="L17" s="194" t="str">
        <f t="shared" si="1"/>
        <v>JW032102Aカバー工法A</v>
      </c>
      <c r="M17" s="181" t="s">
        <v>885</v>
      </c>
      <c r="N17" s="181" t="s">
        <v>551</v>
      </c>
      <c r="O17" s="181" t="s">
        <v>712</v>
      </c>
      <c r="P17" s="181" t="s">
        <v>501</v>
      </c>
      <c r="Q17" s="181" t="s">
        <v>758</v>
      </c>
      <c r="R17" s="178" t="s">
        <v>596</v>
      </c>
      <c r="S17" s="178" t="s">
        <v>197</v>
      </c>
      <c r="T17" s="178" t="s">
        <v>597</v>
      </c>
      <c r="U17" s="181" t="s">
        <v>168</v>
      </c>
      <c r="V17" s="181" t="s">
        <v>169</v>
      </c>
      <c r="W17" s="181" t="s">
        <v>170</v>
      </c>
    </row>
    <row r="18" spans="1:23" ht="13.2" x14ac:dyDescent="0.2">
      <c r="A18" s="178" t="s">
        <v>227</v>
      </c>
      <c r="B18" s="178" t="s">
        <v>225</v>
      </c>
      <c r="C18" s="178" t="s">
        <v>228</v>
      </c>
      <c r="D18" s="178" t="s">
        <v>449</v>
      </c>
      <c r="E18" s="178" t="s">
        <v>431</v>
      </c>
      <c r="F18" s="178" t="s">
        <v>450</v>
      </c>
      <c r="G18" s="178" t="s">
        <v>610</v>
      </c>
      <c r="H18" s="178" t="s">
        <v>249</v>
      </c>
      <c r="I18" s="178" t="s">
        <v>611</v>
      </c>
      <c r="J18" s="178">
        <v>2.1999999999999999E-2</v>
      </c>
      <c r="K18" s="193" t="str">
        <f t="shared" si="0"/>
        <v>JW032105Sカバー工法</v>
      </c>
      <c r="L18" s="194" t="str">
        <f t="shared" si="1"/>
        <v>JW032105Sカバー工法S</v>
      </c>
      <c r="M18" s="181" t="s">
        <v>886</v>
      </c>
      <c r="N18" s="181" t="s">
        <v>551</v>
      </c>
      <c r="O18" s="181" t="s">
        <v>712</v>
      </c>
      <c r="P18" s="181" t="s">
        <v>501</v>
      </c>
      <c r="Q18" s="181" t="s">
        <v>760</v>
      </c>
      <c r="R18" s="178" t="s">
        <v>600</v>
      </c>
      <c r="S18" s="178" t="s">
        <v>197</v>
      </c>
      <c r="T18" s="178" t="s">
        <v>601</v>
      </c>
      <c r="U18" s="181" t="s">
        <v>1119</v>
      </c>
      <c r="V18" s="181" t="s">
        <v>171</v>
      </c>
      <c r="W18" s="181" t="s">
        <v>172</v>
      </c>
    </row>
    <row r="19" spans="1:23" ht="13.2" x14ac:dyDescent="0.2">
      <c r="A19" s="178" t="s">
        <v>726</v>
      </c>
      <c r="B19" s="178" t="s">
        <v>225</v>
      </c>
      <c r="C19" s="178" t="s">
        <v>229</v>
      </c>
      <c r="D19" s="178" t="s">
        <v>451</v>
      </c>
      <c r="E19" s="178" t="s">
        <v>431</v>
      </c>
      <c r="F19" s="178" t="s">
        <v>452</v>
      </c>
      <c r="G19" s="178" t="s">
        <v>614</v>
      </c>
      <c r="H19" s="178" t="s">
        <v>615</v>
      </c>
      <c r="I19" s="178" t="s">
        <v>616</v>
      </c>
      <c r="J19" s="178">
        <v>0.02</v>
      </c>
      <c r="K19" s="193" t="str">
        <f t="shared" si="0"/>
        <v>JW032106Sカバー工法</v>
      </c>
      <c r="L19" s="194" t="str">
        <f t="shared" si="1"/>
        <v>JW032106Sカバー工法S</v>
      </c>
      <c r="M19" s="181" t="s">
        <v>887</v>
      </c>
      <c r="N19" s="181" t="s">
        <v>551</v>
      </c>
      <c r="O19" s="181" t="s">
        <v>712</v>
      </c>
      <c r="P19" s="181" t="s">
        <v>501</v>
      </c>
      <c r="Q19" s="181" t="s">
        <v>762</v>
      </c>
      <c r="R19" s="178" t="s">
        <v>604</v>
      </c>
      <c r="S19" s="178" t="s">
        <v>197</v>
      </c>
      <c r="T19" s="178" t="s">
        <v>605</v>
      </c>
      <c r="U19" s="181" t="s">
        <v>173</v>
      </c>
      <c r="V19" s="181" t="s">
        <v>174</v>
      </c>
      <c r="W19" s="181" t="s">
        <v>175</v>
      </c>
    </row>
    <row r="20" spans="1:23" ht="13.2" x14ac:dyDescent="0.2">
      <c r="A20" s="178" t="s">
        <v>230</v>
      </c>
      <c r="B20" s="178" t="s">
        <v>225</v>
      </c>
      <c r="C20" s="178" t="s">
        <v>231</v>
      </c>
      <c r="D20" s="178" t="s">
        <v>453</v>
      </c>
      <c r="E20" s="178" t="s">
        <v>454</v>
      </c>
      <c r="F20" s="178" t="s">
        <v>455</v>
      </c>
      <c r="G20" s="178" t="s">
        <v>619</v>
      </c>
      <c r="H20" s="178" t="s">
        <v>615</v>
      </c>
      <c r="I20" s="178" t="s">
        <v>620</v>
      </c>
      <c r="J20" s="178">
        <v>0.02</v>
      </c>
      <c r="K20" s="193" t="str">
        <f t="shared" si="0"/>
        <v>JW032107Sカバー工法</v>
      </c>
      <c r="L20" s="194" t="str">
        <f t="shared" si="1"/>
        <v>JW032107Sカバー工法S</v>
      </c>
      <c r="M20" s="181" t="s">
        <v>888</v>
      </c>
      <c r="N20" s="181" t="s">
        <v>551</v>
      </c>
      <c r="O20" s="181" t="s">
        <v>712</v>
      </c>
      <c r="P20" s="181" t="s">
        <v>501</v>
      </c>
      <c r="Q20" s="181" t="s">
        <v>764</v>
      </c>
      <c r="R20" s="178" t="s">
        <v>608</v>
      </c>
      <c r="S20" s="178" t="s">
        <v>197</v>
      </c>
      <c r="T20" s="178" t="s">
        <v>609</v>
      </c>
      <c r="U20" s="181" t="s">
        <v>176</v>
      </c>
      <c r="V20" s="181" t="s">
        <v>177</v>
      </c>
      <c r="W20" s="181" t="s">
        <v>178</v>
      </c>
    </row>
    <row r="21" spans="1:23" ht="13.2" x14ac:dyDescent="0.2">
      <c r="A21" s="178" t="s">
        <v>232</v>
      </c>
      <c r="B21" s="178" t="s">
        <v>225</v>
      </c>
      <c r="C21" s="178" t="s">
        <v>233</v>
      </c>
      <c r="D21" s="178" t="s">
        <v>456</v>
      </c>
      <c r="E21" s="178" t="s">
        <v>454</v>
      </c>
      <c r="F21" s="178" t="s">
        <v>457</v>
      </c>
      <c r="G21" s="178" t="s">
        <v>623</v>
      </c>
      <c r="H21" s="178" t="s">
        <v>615</v>
      </c>
      <c r="I21" s="178" t="s">
        <v>624</v>
      </c>
      <c r="J21" s="178">
        <v>0.02</v>
      </c>
      <c r="K21" s="193" t="str">
        <f t="shared" si="0"/>
        <v>JW032108Sカバー工法</v>
      </c>
      <c r="L21" s="194" t="str">
        <f t="shared" si="1"/>
        <v>JW032108Sカバー工法S</v>
      </c>
      <c r="M21" s="181" t="s">
        <v>889</v>
      </c>
      <c r="N21" s="181" t="s">
        <v>551</v>
      </c>
      <c r="O21" s="181" t="s">
        <v>712</v>
      </c>
      <c r="P21" s="181" t="s">
        <v>501</v>
      </c>
      <c r="Q21" s="181" t="s">
        <v>765</v>
      </c>
      <c r="R21" s="178" t="s">
        <v>612</v>
      </c>
      <c r="S21" s="178" t="s">
        <v>197</v>
      </c>
      <c r="T21" s="178" t="s">
        <v>613</v>
      </c>
      <c r="U21" s="181" t="s">
        <v>179</v>
      </c>
      <c r="V21" s="181" t="s">
        <v>180</v>
      </c>
      <c r="W21" s="181" t="s">
        <v>181</v>
      </c>
    </row>
    <row r="22" spans="1:23" ht="13.2" x14ac:dyDescent="0.2">
      <c r="A22" s="178" t="s">
        <v>234</v>
      </c>
      <c r="B22" s="178" t="s">
        <v>225</v>
      </c>
      <c r="C22" s="178" t="s">
        <v>235</v>
      </c>
      <c r="D22" s="178" t="s">
        <v>458</v>
      </c>
      <c r="E22" s="178" t="s">
        <v>454</v>
      </c>
      <c r="F22" s="178" t="s">
        <v>459</v>
      </c>
      <c r="G22" s="178" t="s">
        <v>627</v>
      </c>
      <c r="H22" s="178" t="s">
        <v>615</v>
      </c>
      <c r="I22" s="178" t="s">
        <v>628</v>
      </c>
      <c r="J22" s="178">
        <v>0.02</v>
      </c>
      <c r="K22" s="193" t="str">
        <f t="shared" si="0"/>
        <v>JW032109Sカバー工法</v>
      </c>
      <c r="L22" s="194" t="str">
        <f t="shared" si="1"/>
        <v>JW032109Sカバー工法S</v>
      </c>
      <c r="M22" s="181" t="s">
        <v>890</v>
      </c>
      <c r="N22" s="181" t="s">
        <v>551</v>
      </c>
      <c r="O22" s="181" t="s">
        <v>712</v>
      </c>
      <c r="P22" s="181" t="s">
        <v>501</v>
      </c>
      <c r="Q22" s="181" t="s">
        <v>766</v>
      </c>
      <c r="R22" s="178" t="s">
        <v>617</v>
      </c>
      <c r="S22" s="178" t="s">
        <v>197</v>
      </c>
      <c r="T22" s="178" t="s">
        <v>618</v>
      </c>
      <c r="U22" s="181" t="s">
        <v>182</v>
      </c>
      <c r="V22" s="181" t="s">
        <v>180</v>
      </c>
      <c r="W22" s="181" t="s">
        <v>183</v>
      </c>
    </row>
    <row r="23" spans="1:23" ht="13.2" x14ac:dyDescent="0.2">
      <c r="A23" s="178" t="s">
        <v>1121</v>
      </c>
      <c r="B23" s="178" t="s">
        <v>236</v>
      </c>
      <c r="C23" s="178" t="s">
        <v>237</v>
      </c>
      <c r="D23" s="178" t="s">
        <v>460</v>
      </c>
      <c r="E23" s="178" t="s">
        <v>454</v>
      </c>
      <c r="F23" s="178" t="s">
        <v>461</v>
      </c>
      <c r="G23" s="178" t="s">
        <v>631</v>
      </c>
      <c r="H23" s="178" t="s">
        <v>615</v>
      </c>
      <c r="I23" s="178" t="s">
        <v>632</v>
      </c>
      <c r="J23" s="178">
        <v>0.02</v>
      </c>
      <c r="K23" s="193" t="str">
        <f t="shared" si="0"/>
        <v>JW032110Sカバー工法</v>
      </c>
      <c r="L23" s="194" t="str">
        <f t="shared" si="1"/>
        <v>JW032110Sカバー工法S</v>
      </c>
      <c r="M23" s="181" t="s">
        <v>891</v>
      </c>
      <c r="N23" s="181" t="s">
        <v>551</v>
      </c>
      <c r="O23" s="181" t="s">
        <v>712</v>
      </c>
      <c r="P23" s="181" t="s">
        <v>501</v>
      </c>
      <c r="Q23" s="181" t="s">
        <v>767</v>
      </c>
      <c r="R23" s="178" t="s">
        <v>621</v>
      </c>
      <c r="S23" s="178" t="s">
        <v>197</v>
      </c>
      <c r="T23" s="178" t="s">
        <v>622</v>
      </c>
      <c r="U23" s="181" t="s">
        <v>184</v>
      </c>
      <c r="V23" s="181" t="s">
        <v>180</v>
      </c>
      <c r="W23" s="181" t="s">
        <v>185</v>
      </c>
    </row>
    <row r="24" spans="1:23" ht="13.2" x14ac:dyDescent="0.2">
      <c r="A24" s="178" t="s">
        <v>238</v>
      </c>
      <c r="B24" s="178" t="s">
        <v>236</v>
      </c>
      <c r="C24" s="178" t="s">
        <v>239</v>
      </c>
      <c r="D24" s="178" t="s">
        <v>462</v>
      </c>
      <c r="E24" s="178" t="s">
        <v>463</v>
      </c>
      <c r="F24" s="178" t="s">
        <v>464</v>
      </c>
      <c r="G24" s="178" t="s">
        <v>635</v>
      </c>
      <c r="H24" s="178" t="s">
        <v>615</v>
      </c>
      <c r="I24" s="178" t="s">
        <v>636</v>
      </c>
      <c r="J24" s="178">
        <v>0.02</v>
      </c>
      <c r="K24" s="193" t="str">
        <f t="shared" si="0"/>
        <v>JW032111Sカバー工法</v>
      </c>
      <c r="L24" s="194" t="str">
        <f t="shared" si="1"/>
        <v>JW032111Sカバー工法S</v>
      </c>
      <c r="M24" s="181" t="s">
        <v>892</v>
      </c>
      <c r="N24" s="181" t="s">
        <v>551</v>
      </c>
      <c r="O24" s="181" t="s">
        <v>712</v>
      </c>
      <c r="P24" s="181" t="s">
        <v>501</v>
      </c>
      <c r="Q24" s="181" t="s">
        <v>768</v>
      </c>
      <c r="R24" s="178" t="s">
        <v>625</v>
      </c>
      <c r="S24" s="178" t="s">
        <v>197</v>
      </c>
      <c r="T24" s="178" t="s">
        <v>626</v>
      </c>
      <c r="U24" s="181" t="s">
        <v>186</v>
      </c>
      <c r="V24" s="181" t="s">
        <v>180</v>
      </c>
      <c r="W24" s="181" t="s">
        <v>187</v>
      </c>
    </row>
    <row r="25" spans="1:23" ht="13.2" x14ac:dyDescent="0.2">
      <c r="A25" s="178" t="s">
        <v>240</v>
      </c>
      <c r="B25" s="178" t="s">
        <v>236</v>
      </c>
      <c r="C25" s="178" t="s">
        <v>241</v>
      </c>
      <c r="D25" s="178" t="s">
        <v>1122</v>
      </c>
      <c r="E25" s="178" t="s">
        <v>463</v>
      </c>
      <c r="F25" s="178" t="s">
        <v>465</v>
      </c>
      <c r="G25" s="178" t="s">
        <v>639</v>
      </c>
      <c r="H25" s="178" t="s">
        <v>615</v>
      </c>
      <c r="I25" s="178" t="s">
        <v>640</v>
      </c>
      <c r="J25" s="178">
        <v>0.02</v>
      </c>
      <c r="K25" s="193" t="str">
        <f t="shared" si="0"/>
        <v>JW032112Sカバー工法</v>
      </c>
      <c r="L25" s="194" t="str">
        <f t="shared" si="1"/>
        <v>JW032112Sカバー工法S</v>
      </c>
      <c r="M25" s="181" t="s">
        <v>893</v>
      </c>
      <c r="N25" s="181" t="s">
        <v>551</v>
      </c>
      <c r="O25" s="181" t="s">
        <v>712</v>
      </c>
      <c r="P25" s="181" t="s">
        <v>501</v>
      </c>
      <c r="Q25" s="181" t="s">
        <v>769</v>
      </c>
      <c r="R25" s="178" t="s">
        <v>629</v>
      </c>
      <c r="S25" s="178" t="s">
        <v>197</v>
      </c>
      <c r="T25" s="178" t="s">
        <v>630</v>
      </c>
      <c r="U25" s="181" t="s">
        <v>188</v>
      </c>
      <c r="V25" s="181" t="s">
        <v>180</v>
      </c>
      <c r="W25" s="181" t="s">
        <v>189</v>
      </c>
    </row>
    <row r="26" spans="1:23" ht="13.2" x14ac:dyDescent="0.2">
      <c r="A26" s="178" t="s">
        <v>242</v>
      </c>
      <c r="B26" s="178" t="s">
        <v>236</v>
      </c>
      <c r="C26" s="178" t="s">
        <v>243</v>
      </c>
      <c r="D26" s="178" t="s">
        <v>466</v>
      </c>
      <c r="E26" s="178" t="s">
        <v>463</v>
      </c>
      <c r="F26" s="178" t="s">
        <v>467</v>
      </c>
      <c r="G26" s="178" t="s">
        <v>643</v>
      </c>
      <c r="H26" s="178" t="s">
        <v>615</v>
      </c>
      <c r="I26" s="178" t="s">
        <v>644</v>
      </c>
      <c r="J26" s="178">
        <v>0.02</v>
      </c>
      <c r="K26" s="193" t="str">
        <f t="shared" si="0"/>
        <v>JW032113Sカバー工法</v>
      </c>
      <c r="L26" s="194" t="str">
        <f t="shared" si="1"/>
        <v>JW032113Sカバー工法S</v>
      </c>
      <c r="M26" s="181" t="s">
        <v>894</v>
      </c>
      <c r="N26" s="181" t="s">
        <v>551</v>
      </c>
      <c r="O26" s="181" t="s">
        <v>712</v>
      </c>
      <c r="P26" s="181" t="s">
        <v>501</v>
      </c>
      <c r="Q26" s="181" t="s">
        <v>770</v>
      </c>
      <c r="R26" s="178" t="s">
        <v>633</v>
      </c>
      <c r="S26" s="178" t="s">
        <v>197</v>
      </c>
      <c r="T26" s="178" t="s">
        <v>634</v>
      </c>
      <c r="U26" s="181" t="s">
        <v>190</v>
      </c>
      <c r="V26" s="181" t="s">
        <v>180</v>
      </c>
      <c r="W26" s="181" t="s">
        <v>191</v>
      </c>
    </row>
    <row r="27" spans="1:23" ht="13.2" x14ac:dyDescent="0.2">
      <c r="A27" s="178" t="s">
        <v>244</v>
      </c>
      <c r="B27" s="178" t="s">
        <v>236</v>
      </c>
      <c r="C27" s="178" t="s">
        <v>245</v>
      </c>
      <c r="D27" s="178" t="s">
        <v>468</v>
      </c>
      <c r="E27" s="178" t="s">
        <v>463</v>
      </c>
      <c r="F27" s="178" t="s">
        <v>469</v>
      </c>
      <c r="G27" s="178" t="s">
        <v>647</v>
      </c>
      <c r="H27" s="178" t="s">
        <v>615</v>
      </c>
      <c r="I27" s="178" t="s">
        <v>648</v>
      </c>
      <c r="J27" s="178">
        <v>0.02</v>
      </c>
      <c r="K27" s="193" t="str">
        <f t="shared" si="0"/>
        <v>JW032114Aカバー工法</v>
      </c>
      <c r="L27" s="194" t="str">
        <f t="shared" si="1"/>
        <v>JW032114Aカバー工法A</v>
      </c>
      <c r="M27" s="181" t="s">
        <v>895</v>
      </c>
      <c r="N27" s="181" t="s">
        <v>551</v>
      </c>
      <c r="O27" s="181" t="s">
        <v>712</v>
      </c>
      <c r="P27" s="181" t="s">
        <v>501</v>
      </c>
      <c r="Q27" s="181" t="s">
        <v>771</v>
      </c>
      <c r="R27" s="178" t="s">
        <v>637</v>
      </c>
      <c r="S27" s="178" t="s">
        <v>197</v>
      </c>
      <c r="T27" s="178" t="s">
        <v>638</v>
      </c>
      <c r="U27" s="181" t="s">
        <v>192</v>
      </c>
      <c r="V27" s="181" t="s">
        <v>193</v>
      </c>
      <c r="W27" s="181" t="s">
        <v>194</v>
      </c>
    </row>
    <row r="28" spans="1:23" ht="13.2" x14ac:dyDescent="0.2">
      <c r="A28" s="178" t="s">
        <v>246</v>
      </c>
      <c r="B28" s="178" t="s">
        <v>236</v>
      </c>
      <c r="C28" s="178" t="s">
        <v>247</v>
      </c>
      <c r="D28" s="178" t="s">
        <v>470</v>
      </c>
      <c r="E28" s="178" t="s">
        <v>463</v>
      </c>
      <c r="F28" s="178" t="s">
        <v>471</v>
      </c>
      <c r="G28" s="178" t="s">
        <v>651</v>
      </c>
      <c r="H28" s="178" t="s">
        <v>615</v>
      </c>
      <c r="I28" s="178" t="s">
        <v>652</v>
      </c>
      <c r="J28" s="178">
        <v>2.1999999999999999E-2</v>
      </c>
      <c r="K28" s="193" t="str">
        <f t="shared" si="0"/>
        <v>JW032115Aカバー工法</v>
      </c>
      <c r="L28" s="194" t="str">
        <f t="shared" si="1"/>
        <v>JW032115Aカバー工法A</v>
      </c>
      <c r="M28" s="181" t="s">
        <v>896</v>
      </c>
      <c r="N28" s="181" t="s">
        <v>551</v>
      </c>
      <c r="O28" s="181" t="s">
        <v>712</v>
      </c>
      <c r="P28" s="181" t="s">
        <v>501</v>
      </c>
      <c r="Q28" s="181" t="s">
        <v>772</v>
      </c>
      <c r="R28" s="178" t="s">
        <v>641</v>
      </c>
      <c r="S28" s="178" t="s">
        <v>197</v>
      </c>
      <c r="T28" s="178" t="s">
        <v>642</v>
      </c>
      <c r="U28" s="181" t="s">
        <v>195</v>
      </c>
      <c r="V28" s="181" t="s">
        <v>193</v>
      </c>
      <c r="W28" s="181" t="s">
        <v>196</v>
      </c>
    </row>
    <row r="29" spans="1:23" ht="13.2" x14ac:dyDescent="0.2">
      <c r="A29" s="178" t="s">
        <v>248</v>
      </c>
      <c r="B29" s="178" t="s">
        <v>249</v>
      </c>
      <c r="C29" s="178" t="s">
        <v>250</v>
      </c>
      <c r="D29" s="178" t="s">
        <v>472</v>
      </c>
      <c r="E29" s="178" t="s">
        <v>463</v>
      </c>
      <c r="F29" s="178" t="s">
        <v>473</v>
      </c>
      <c r="G29" s="178" t="s">
        <v>655</v>
      </c>
      <c r="H29" s="178" t="s">
        <v>615</v>
      </c>
      <c r="I29" s="178" t="s">
        <v>656</v>
      </c>
      <c r="J29" s="178">
        <v>0.02</v>
      </c>
      <c r="K29" s="193" t="str">
        <f t="shared" si="0"/>
        <v>JW040001Aカバー工法</v>
      </c>
      <c r="L29" s="194" t="str">
        <f t="shared" si="1"/>
        <v>JW040001Aカバー工法A</v>
      </c>
      <c r="M29" s="181" t="s">
        <v>918</v>
      </c>
      <c r="N29" s="181" t="s">
        <v>551</v>
      </c>
      <c r="O29" s="181" t="s">
        <v>712</v>
      </c>
      <c r="P29" s="181" t="s">
        <v>795</v>
      </c>
      <c r="Q29" s="181" t="s">
        <v>796</v>
      </c>
      <c r="R29" s="178" t="s">
        <v>645</v>
      </c>
      <c r="S29" s="178" t="s">
        <v>197</v>
      </c>
      <c r="T29" s="178" t="s">
        <v>646</v>
      </c>
      <c r="U29" s="181"/>
      <c r="V29" s="181"/>
      <c r="W29" s="181"/>
    </row>
    <row r="30" spans="1:23" ht="13.2" x14ac:dyDescent="0.2">
      <c r="A30" s="178" t="s">
        <v>251</v>
      </c>
      <c r="B30" s="178" t="s">
        <v>249</v>
      </c>
      <c r="C30" s="178" t="s">
        <v>252</v>
      </c>
      <c r="D30" s="178" t="s">
        <v>474</v>
      </c>
      <c r="E30" s="178" t="s">
        <v>463</v>
      </c>
      <c r="F30" s="178" t="s">
        <v>475</v>
      </c>
      <c r="K30" s="193" t="str">
        <f t="shared" si="0"/>
        <v>JW040102Aカバー工法</v>
      </c>
      <c r="L30" s="194" t="str">
        <f t="shared" si="1"/>
        <v>JW040102Aカバー工法A</v>
      </c>
      <c r="M30" s="181" t="s">
        <v>919</v>
      </c>
      <c r="N30" s="181" t="s">
        <v>551</v>
      </c>
      <c r="O30" s="181" t="s">
        <v>712</v>
      </c>
      <c r="P30" s="181" t="s">
        <v>795</v>
      </c>
      <c r="Q30" s="181" t="s">
        <v>797</v>
      </c>
      <c r="R30" s="178" t="s">
        <v>649</v>
      </c>
      <c r="S30" s="178" t="s">
        <v>197</v>
      </c>
      <c r="T30" s="178" t="s">
        <v>650</v>
      </c>
      <c r="U30" s="181"/>
      <c r="V30" s="181"/>
      <c r="W30" s="181"/>
    </row>
    <row r="31" spans="1:23" ht="13.2" x14ac:dyDescent="0.2">
      <c r="A31" s="178" t="s">
        <v>253</v>
      </c>
      <c r="B31" s="178" t="s">
        <v>249</v>
      </c>
      <c r="C31" s="178" t="s">
        <v>254</v>
      </c>
      <c r="D31" s="178" t="s">
        <v>476</v>
      </c>
      <c r="E31" s="178" t="s">
        <v>463</v>
      </c>
      <c r="F31" s="178" t="s">
        <v>477</v>
      </c>
      <c r="K31" s="193" t="str">
        <f t="shared" si="0"/>
        <v>JW040201Aカバー工法</v>
      </c>
      <c r="L31" s="194" t="str">
        <f t="shared" si="1"/>
        <v>JW040201Aカバー工法A</v>
      </c>
      <c r="M31" s="181" t="s">
        <v>920</v>
      </c>
      <c r="N31" s="181" t="s">
        <v>551</v>
      </c>
      <c r="O31" s="181" t="s">
        <v>712</v>
      </c>
      <c r="P31" s="181" t="s">
        <v>795</v>
      </c>
      <c r="Q31" s="181" t="s">
        <v>798</v>
      </c>
      <c r="R31" s="178" t="s">
        <v>653</v>
      </c>
      <c r="S31" s="178" t="s">
        <v>197</v>
      </c>
      <c r="T31" s="178" t="s">
        <v>654</v>
      </c>
      <c r="U31" s="181"/>
      <c r="V31" s="181"/>
      <c r="W31" s="181"/>
    </row>
    <row r="32" spans="1:23" ht="13.2" x14ac:dyDescent="0.2">
      <c r="A32" s="178" t="s">
        <v>255</v>
      </c>
      <c r="B32" s="178" t="s">
        <v>249</v>
      </c>
      <c r="C32" s="178" t="s">
        <v>256</v>
      </c>
      <c r="D32" s="178" t="s">
        <v>478</v>
      </c>
      <c r="E32" s="178" t="s">
        <v>193</v>
      </c>
      <c r="F32" s="178" t="s">
        <v>479</v>
      </c>
      <c r="K32" s="193" t="str">
        <f t="shared" si="0"/>
        <v>JW040301Aカバー工法</v>
      </c>
      <c r="L32" s="194" t="str">
        <f t="shared" si="1"/>
        <v>JW040301Aカバー工法A</v>
      </c>
      <c r="M32" s="181" t="s">
        <v>921</v>
      </c>
      <c r="N32" s="181" t="s">
        <v>551</v>
      </c>
      <c r="O32" s="181" t="s">
        <v>712</v>
      </c>
      <c r="P32" s="181" t="s">
        <v>795</v>
      </c>
      <c r="Q32" s="181" t="s">
        <v>799</v>
      </c>
      <c r="R32" s="178" t="s">
        <v>657</v>
      </c>
      <c r="S32" s="178" t="s">
        <v>197</v>
      </c>
      <c r="T32" s="178" t="s">
        <v>658</v>
      </c>
      <c r="U32" s="181"/>
      <c r="V32" s="181"/>
      <c r="W32" s="181"/>
    </row>
    <row r="33" spans="1:20" ht="13.2" x14ac:dyDescent="0.2">
      <c r="A33" s="178" t="s">
        <v>257</v>
      </c>
      <c r="B33" s="178" t="s">
        <v>249</v>
      </c>
      <c r="C33" s="178" t="s">
        <v>258</v>
      </c>
      <c r="D33" s="178" t="s">
        <v>480</v>
      </c>
      <c r="E33" s="178" t="s">
        <v>193</v>
      </c>
      <c r="F33" s="178" t="s">
        <v>481</v>
      </c>
      <c r="K33" s="193" t="str">
        <f t="shared" si="0"/>
        <v>JW040402Sカバー工法</v>
      </c>
      <c r="L33" s="194" t="str">
        <f t="shared" si="1"/>
        <v>JW040402Sカバー工法S</v>
      </c>
      <c r="M33" s="181" t="s">
        <v>922</v>
      </c>
      <c r="N33" s="181" t="s">
        <v>551</v>
      </c>
      <c r="O33" s="181" t="s">
        <v>712</v>
      </c>
      <c r="P33" s="181" t="s">
        <v>795</v>
      </c>
      <c r="Q33" s="181" t="s">
        <v>800</v>
      </c>
      <c r="R33" s="178" t="s">
        <v>659</v>
      </c>
      <c r="S33" s="178" t="s">
        <v>197</v>
      </c>
      <c r="T33" s="178" t="s">
        <v>660</v>
      </c>
    </row>
    <row r="34" spans="1:20" ht="13.2" x14ac:dyDescent="0.2">
      <c r="A34" s="178" t="s">
        <v>259</v>
      </c>
      <c r="B34" s="178" t="s">
        <v>249</v>
      </c>
      <c r="C34" s="178" t="s">
        <v>260</v>
      </c>
      <c r="D34" s="178" t="s">
        <v>733</v>
      </c>
      <c r="E34" s="178" t="s">
        <v>249</v>
      </c>
      <c r="F34" s="178" t="s">
        <v>482</v>
      </c>
      <c r="K34" s="193" t="str">
        <f t="shared" si="0"/>
        <v>JW040502Sカバー工法</v>
      </c>
      <c r="L34" s="194" t="str">
        <f t="shared" si="1"/>
        <v>JW040502Sカバー工法S</v>
      </c>
      <c r="M34" s="181" t="s">
        <v>923</v>
      </c>
      <c r="N34" s="181" t="s">
        <v>551</v>
      </c>
      <c r="O34" s="181" t="s">
        <v>712</v>
      </c>
      <c r="P34" s="181" t="s">
        <v>795</v>
      </c>
      <c r="Q34" s="181" t="s">
        <v>801</v>
      </c>
      <c r="R34" s="178" t="s">
        <v>661</v>
      </c>
      <c r="S34" s="178" t="s">
        <v>197</v>
      </c>
      <c r="T34" s="178" t="s">
        <v>662</v>
      </c>
    </row>
    <row r="35" spans="1:20" ht="13.2" x14ac:dyDescent="0.2">
      <c r="A35" s="178" t="s">
        <v>261</v>
      </c>
      <c r="B35" s="178" t="s">
        <v>249</v>
      </c>
      <c r="C35" s="178" t="s">
        <v>262</v>
      </c>
      <c r="D35" s="178" t="s">
        <v>1457</v>
      </c>
      <c r="E35" s="178" t="s">
        <v>463</v>
      </c>
      <c r="F35" s="178" t="s">
        <v>1458</v>
      </c>
      <c r="K35" s="193" t="str">
        <f t="shared" si="0"/>
        <v>JW040901Aカバー工法</v>
      </c>
      <c r="L35" s="194" t="str">
        <f t="shared" si="1"/>
        <v>JW040901Aカバー工法A</v>
      </c>
      <c r="M35" s="181" t="s">
        <v>927</v>
      </c>
      <c r="N35" s="181" t="s">
        <v>551</v>
      </c>
      <c r="O35" s="181" t="s">
        <v>712</v>
      </c>
      <c r="P35" s="181" t="s">
        <v>795</v>
      </c>
      <c r="Q35" s="181" t="s">
        <v>805</v>
      </c>
      <c r="R35" s="178" t="s">
        <v>663</v>
      </c>
      <c r="S35" s="178" t="s">
        <v>197</v>
      </c>
      <c r="T35" s="178" t="s">
        <v>664</v>
      </c>
    </row>
    <row r="36" spans="1:20" ht="13.2" x14ac:dyDescent="0.2">
      <c r="A36" s="178" t="s">
        <v>263</v>
      </c>
      <c r="B36" s="178" t="s">
        <v>249</v>
      </c>
      <c r="C36" s="178" t="s">
        <v>264</v>
      </c>
      <c r="K36" s="193" t="str">
        <f t="shared" si="0"/>
        <v>JW113021Aカバー工法</v>
      </c>
      <c r="L36" s="194" t="str">
        <f t="shared" si="1"/>
        <v>JW113021Aカバー工法A</v>
      </c>
      <c r="M36" s="181" t="s">
        <v>948</v>
      </c>
      <c r="N36" s="181" t="s">
        <v>551</v>
      </c>
      <c r="O36" s="181" t="s">
        <v>712</v>
      </c>
      <c r="P36" s="181" t="s">
        <v>520</v>
      </c>
      <c r="Q36" s="181" t="s">
        <v>816</v>
      </c>
      <c r="R36" s="178" t="s">
        <v>665</v>
      </c>
      <c r="S36" s="178" t="s">
        <v>197</v>
      </c>
      <c r="T36" s="178" t="s">
        <v>666</v>
      </c>
    </row>
    <row r="37" spans="1:20" ht="13.2" x14ac:dyDescent="0.2">
      <c r="A37" s="178" t="s">
        <v>265</v>
      </c>
      <c r="B37" s="178" t="s">
        <v>249</v>
      </c>
      <c r="C37" s="178" t="s">
        <v>266</v>
      </c>
      <c r="K37" s="193" t="str">
        <f t="shared" si="0"/>
        <v>JW113022Aカバー工法</v>
      </c>
      <c r="L37" s="194" t="str">
        <f t="shared" si="1"/>
        <v>JW113022Aカバー工法A</v>
      </c>
      <c r="M37" s="181" t="s">
        <v>949</v>
      </c>
      <c r="N37" s="181" t="s">
        <v>551</v>
      </c>
      <c r="O37" s="181" t="s">
        <v>712</v>
      </c>
      <c r="P37" s="181" t="s">
        <v>520</v>
      </c>
      <c r="Q37" s="181" t="s">
        <v>817</v>
      </c>
      <c r="R37" s="178" t="s">
        <v>667</v>
      </c>
      <c r="S37" s="178" t="s">
        <v>197</v>
      </c>
      <c r="T37" s="178" t="s">
        <v>668</v>
      </c>
    </row>
    <row r="38" spans="1:20" ht="13.2" x14ac:dyDescent="0.2">
      <c r="A38" s="178" t="s">
        <v>267</v>
      </c>
      <c r="B38" s="178" t="s">
        <v>249</v>
      </c>
      <c r="C38" s="178" t="s">
        <v>268</v>
      </c>
      <c r="K38" s="193" t="str">
        <f t="shared" si="0"/>
        <v>JW113023Aカバー工法</v>
      </c>
      <c r="L38" s="194" t="str">
        <f t="shared" si="1"/>
        <v>JW113023Aカバー工法A</v>
      </c>
      <c r="M38" s="181" t="s">
        <v>950</v>
      </c>
      <c r="N38" s="181" t="s">
        <v>551</v>
      </c>
      <c r="O38" s="181" t="s">
        <v>712</v>
      </c>
      <c r="P38" s="181" t="s">
        <v>520</v>
      </c>
      <c r="Q38" s="181" t="s">
        <v>818</v>
      </c>
      <c r="R38" s="178" t="s">
        <v>669</v>
      </c>
      <c r="S38" s="178" t="s">
        <v>197</v>
      </c>
      <c r="T38" s="178" t="s">
        <v>670</v>
      </c>
    </row>
    <row r="39" spans="1:20" ht="13.2" x14ac:dyDescent="0.2">
      <c r="A39" s="178" t="s">
        <v>269</v>
      </c>
      <c r="B39" s="178" t="s">
        <v>249</v>
      </c>
      <c r="C39" s="178" t="s">
        <v>270</v>
      </c>
      <c r="K39" s="193" t="str">
        <f t="shared" si="0"/>
        <v>JW113031Aカバー工法</v>
      </c>
      <c r="L39" s="194" t="str">
        <f t="shared" si="1"/>
        <v>JW113031Aカバー工法A</v>
      </c>
      <c r="M39" s="181" t="s">
        <v>951</v>
      </c>
      <c r="N39" s="181" t="s">
        <v>551</v>
      </c>
      <c r="O39" s="181" t="s">
        <v>712</v>
      </c>
      <c r="P39" s="181" t="s">
        <v>520</v>
      </c>
      <c r="Q39" s="181" t="s">
        <v>819</v>
      </c>
      <c r="R39" s="178" t="s">
        <v>671</v>
      </c>
      <c r="S39" s="178" t="s">
        <v>197</v>
      </c>
      <c r="T39" s="178" t="s">
        <v>672</v>
      </c>
    </row>
    <row r="40" spans="1:20" ht="13.2" x14ac:dyDescent="0.2">
      <c r="A40" s="178" t="s">
        <v>271</v>
      </c>
      <c r="B40" s="178" t="s">
        <v>249</v>
      </c>
      <c r="C40" s="178" t="s">
        <v>272</v>
      </c>
      <c r="K40" s="193" t="str">
        <f t="shared" si="0"/>
        <v>JW113032Sカバー工法</v>
      </c>
      <c r="L40" s="194" t="str">
        <f t="shared" si="1"/>
        <v>JW113032Sカバー工法S</v>
      </c>
      <c r="M40" s="181" t="s">
        <v>952</v>
      </c>
      <c r="N40" s="181" t="s">
        <v>551</v>
      </c>
      <c r="O40" s="181" t="s">
        <v>712</v>
      </c>
      <c r="P40" s="181" t="s">
        <v>520</v>
      </c>
      <c r="Q40" s="181" t="s">
        <v>820</v>
      </c>
      <c r="R40" s="178" t="s">
        <v>673</v>
      </c>
      <c r="S40" s="178" t="s">
        <v>197</v>
      </c>
      <c r="T40" s="178" t="s">
        <v>674</v>
      </c>
    </row>
    <row r="41" spans="1:20" ht="13.2" x14ac:dyDescent="0.2">
      <c r="A41" s="178" t="s">
        <v>273</v>
      </c>
      <c r="B41" s="178" t="s">
        <v>249</v>
      </c>
      <c r="C41" s="178" t="s">
        <v>274</v>
      </c>
      <c r="K41" s="193" t="str">
        <f t="shared" si="0"/>
        <v>JW113033Sカバー工法</v>
      </c>
      <c r="L41" s="194" t="str">
        <f t="shared" si="1"/>
        <v>JW113033Sカバー工法S</v>
      </c>
      <c r="M41" s="181" t="s">
        <v>953</v>
      </c>
      <c r="N41" s="181" t="s">
        <v>551</v>
      </c>
      <c r="O41" s="181" t="s">
        <v>712</v>
      </c>
      <c r="P41" s="181" t="s">
        <v>520</v>
      </c>
      <c r="Q41" s="181" t="s">
        <v>821</v>
      </c>
      <c r="R41" s="178" t="s">
        <v>675</v>
      </c>
      <c r="S41" s="178" t="s">
        <v>197</v>
      </c>
      <c r="T41" s="178" t="s">
        <v>676</v>
      </c>
    </row>
    <row r="42" spans="1:20" ht="13.2" x14ac:dyDescent="0.2">
      <c r="A42" s="178" t="s">
        <v>275</v>
      </c>
      <c r="B42" s="178" t="s">
        <v>249</v>
      </c>
      <c r="C42" s="178" t="s">
        <v>276</v>
      </c>
      <c r="K42" s="193" t="str">
        <f t="shared" si="0"/>
        <v>JW113231Sカバー工法</v>
      </c>
      <c r="L42" s="194" t="str">
        <f t="shared" si="1"/>
        <v>JW113231Sカバー工法S</v>
      </c>
      <c r="M42" s="181" t="s">
        <v>954</v>
      </c>
      <c r="N42" s="181" t="s">
        <v>551</v>
      </c>
      <c r="O42" s="181" t="s">
        <v>712</v>
      </c>
      <c r="P42" s="181" t="s">
        <v>520</v>
      </c>
      <c r="Q42" s="181" t="s">
        <v>822</v>
      </c>
      <c r="R42" s="178" t="s">
        <v>677</v>
      </c>
      <c r="S42" s="178" t="s">
        <v>197</v>
      </c>
      <c r="T42" s="178" t="s">
        <v>678</v>
      </c>
    </row>
    <row r="43" spans="1:20" ht="13.2" x14ac:dyDescent="0.2">
      <c r="A43" s="178" t="s">
        <v>277</v>
      </c>
      <c r="B43" s="178" t="s">
        <v>249</v>
      </c>
      <c r="C43" s="178" t="s">
        <v>278</v>
      </c>
      <c r="K43" s="193" t="str">
        <f t="shared" si="0"/>
        <v>JW113232Sカバー工法</v>
      </c>
      <c r="L43" s="194" t="str">
        <f t="shared" si="1"/>
        <v>JW113232Sカバー工法S</v>
      </c>
      <c r="M43" s="181" t="s">
        <v>955</v>
      </c>
      <c r="N43" s="181" t="s">
        <v>551</v>
      </c>
      <c r="O43" s="181" t="s">
        <v>712</v>
      </c>
      <c r="P43" s="181" t="s">
        <v>520</v>
      </c>
      <c r="Q43" s="181" t="s">
        <v>823</v>
      </c>
      <c r="R43" s="178" t="s">
        <v>679</v>
      </c>
      <c r="S43" s="178" t="s">
        <v>197</v>
      </c>
      <c r="T43" s="178" t="s">
        <v>680</v>
      </c>
    </row>
    <row r="44" spans="1:20" ht="13.2" x14ac:dyDescent="0.2">
      <c r="A44" s="178" t="s">
        <v>279</v>
      </c>
      <c r="B44" s="178" t="s">
        <v>249</v>
      </c>
      <c r="C44" s="178" t="s">
        <v>280</v>
      </c>
      <c r="K44" s="193" t="str">
        <f t="shared" si="0"/>
        <v>JW113233Sカバー工法</v>
      </c>
      <c r="L44" s="194" t="str">
        <f t="shared" si="1"/>
        <v>JW113233Sカバー工法S</v>
      </c>
      <c r="M44" s="181" t="s">
        <v>956</v>
      </c>
      <c r="N44" s="181" t="s">
        <v>551</v>
      </c>
      <c r="O44" s="181" t="s">
        <v>712</v>
      </c>
      <c r="P44" s="181" t="s">
        <v>520</v>
      </c>
      <c r="Q44" s="181" t="s">
        <v>824</v>
      </c>
      <c r="R44" s="178" t="s">
        <v>681</v>
      </c>
      <c r="S44" s="178" t="s">
        <v>197</v>
      </c>
      <c r="T44" s="178" t="s">
        <v>682</v>
      </c>
    </row>
    <row r="45" spans="1:20" ht="13.2" x14ac:dyDescent="0.2">
      <c r="A45" s="178" t="s">
        <v>281</v>
      </c>
      <c r="B45" s="178" t="s">
        <v>249</v>
      </c>
      <c r="C45" s="178" t="s">
        <v>282</v>
      </c>
      <c r="K45" s="193" t="str">
        <f t="shared" si="0"/>
        <v>JW122101Aカバー工法</v>
      </c>
      <c r="L45" s="194" t="str">
        <f t="shared" si="1"/>
        <v>JW122101Aカバー工法A</v>
      </c>
      <c r="M45" s="181" t="s">
        <v>957</v>
      </c>
      <c r="N45" s="181" t="s">
        <v>551</v>
      </c>
      <c r="O45" s="181" t="s">
        <v>712</v>
      </c>
      <c r="P45" s="181" t="s">
        <v>527</v>
      </c>
      <c r="Q45" s="181" t="s">
        <v>827</v>
      </c>
      <c r="R45" s="178" t="s">
        <v>683</v>
      </c>
      <c r="S45" s="178" t="s">
        <v>197</v>
      </c>
      <c r="T45" s="178" t="s">
        <v>684</v>
      </c>
    </row>
    <row r="46" spans="1:20" ht="13.2" x14ac:dyDescent="0.2">
      <c r="A46" s="178" t="s">
        <v>283</v>
      </c>
      <c r="B46" s="178" t="s">
        <v>249</v>
      </c>
      <c r="C46" s="178" t="s">
        <v>284</v>
      </c>
      <c r="K46" s="193" t="str">
        <f t="shared" si="0"/>
        <v>JW122102Sカバー工法</v>
      </c>
      <c r="L46" s="194" t="str">
        <f t="shared" si="1"/>
        <v>JW122102Sカバー工法S</v>
      </c>
      <c r="M46" s="181" t="s">
        <v>958</v>
      </c>
      <c r="N46" s="181" t="s">
        <v>551</v>
      </c>
      <c r="O46" s="181" t="s">
        <v>712</v>
      </c>
      <c r="P46" s="181" t="s">
        <v>527</v>
      </c>
      <c r="Q46" s="181" t="s">
        <v>828</v>
      </c>
      <c r="R46" s="178" t="s">
        <v>685</v>
      </c>
      <c r="S46" s="178" t="s">
        <v>197</v>
      </c>
      <c r="T46" s="178" t="s">
        <v>686</v>
      </c>
    </row>
    <row r="47" spans="1:20" ht="13.2" x14ac:dyDescent="0.2">
      <c r="A47" s="178" t="s">
        <v>285</v>
      </c>
      <c r="B47" s="178" t="s">
        <v>249</v>
      </c>
      <c r="C47" s="178" t="s">
        <v>286</v>
      </c>
      <c r="K47" s="193" t="str">
        <f t="shared" si="0"/>
        <v>JW123201Sカバー工法</v>
      </c>
      <c r="L47" s="194" t="str">
        <f t="shared" si="1"/>
        <v>JW123201Sカバー工法S</v>
      </c>
      <c r="M47" s="181" t="s">
        <v>960</v>
      </c>
      <c r="N47" s="181" t="s">
        <v>551</v>
      </c>
      <c r="O47" s="181" t="s">
        <v>712</v>
      </c>
      <c r="P47" s="181" t="s">
        <v>527</v>
      </c>
      <c r="Q47" s="181" t="s">
        <v>831</v>
      </c>
      <c r="R47" s="178" t="s">
        <v>687</v>
      </c>
      <c r="S47" s="178" t="s">
        <v>197</v>
      </c>
      <c r="T47" s="178" t="s">
        <v>688</v>
      </c>
    </row>
    <row r="48" spans="1:20" x14ac:dyDescent="0.2">
      <c r="A48" s="178" t="s">
        <v>287</v>
      </c>
      <c r="B48" s="178" t="s">
        <v>249</v>
      </c>
      <c r="C48" s="178" t="s">
        <v>288</v>
      </c>
      <c r="K48" s="193" t="str">
        <f t="shared" si="0"/>
        <v>JW123202Sカバー工法</v>
      </c>
      <c r="L48" s="194" t="str">
        <f t="shared" si="1"/>
        <v>JW123202Sカバー工法S</v>
      </c>
      <c r="M48" s="178" t="s">
        <v>1083</v>
      </c>
      <c r="N48" s="178" t="s">
        <v>551</v>
      </c>
      <c r="O48" s="178" t="s">
        <v>712</v>
      </c>
      <c r="P48" s="178" t="s">
        <v>527</v>
      </c>
      <c r="Q48" s="178" t="s">
        <v>832</v>
      </c>
      <c r="R48" s="178" t="s">
        <v>689</v>
      </c>
      <c r="S48" s="178" t="s">
        <v>197</v>
      </c>
      <c r="T48" s="178" t="s">
        <v>690</v>
      </c>
    </row>
    <row r="49" spans="1:20" x14ac:dyDescent="0.2">
      <c r="A49" s="178" t="s">
        <v>289</v>
      </c>
      <c r="B49" s="178" t="s">
        <v>249</v>
      </c>
      <c r="C49" s="178" t="s">
        <v>290</v>
      </c>
      <c r="K49" s="193" t="str">
        <f t="shared" si="0"/>
        <v>JW123203Sカバー工法</v>
      </c>
      <c r="L49" s="194" t="str">
        <f t="shared" si="1"/>
        <v>JW123203Sカバー工法S</v>
      </c>
      <c r="M49" s="178" t="s">
        <v>961</v>
      </c>
      <c r="N49" s="178" t="s">
        <v>551</v>
      </c>
      <c r="O49" s="178" t="s">
        <v>712</v>
      </c>
      <c r="P49" s="178" t="s">
        <v>527</v>
      </c>
      <c r="Q49" s="178" t="s">
        <v>833</v>
      </c>
      <c r="R49" s="178" t="s">
        <v>691</v>
      </c>
      <c r="S49" s="178" t="s">
        <v>197</v>
      </c>
      <c r="T49" s="178" t="s">
        <v>692</v>
      </c>
    </row>
    <row r="50" spans="1:20" x14ac:dyDescent="0.2">
      <c r="A50" s="178" t="s">
        <v>291</v>
      </c>
      <c r="B50" s="178" t="s">
        <v>249</v>
      </c>
      <c r="C50" s="178" t="s">
        <v>292</v>
      </c>
      <c r="K50" s="193" t="str">
        <f t="shared" si="0"/>
        <v>JW123204Sカバー工法</v>
      </c>
      <c r="L50" s="194" t="str">
        <f t="shared" si="1"/>
        <v>JW123204Sカバー工法S</v>
      </c>
      <c r="M50" s="178" t="s">
        <v>962</v>
      </c>
      <c r="N50" s="178" t="s">
        <v>551</v>
      </c>
      <c r="O50" s="178" t="s">
        <v>712</v>
      </c>
      <c r="P50" s="178" t="s">
        <v>527</v>
      </c>
      <c r="Q50" s="178" t="s">
        <v>834</v>
      </c>
      <c r="R50" s="178" t="s">
        <v>693</v>
      </c>
      <c r="S50" s="178" t="s">
        <v>197</v>
      </c>
      <c r="T50" s="178" t="s">
        <v>694</v>
      </c>
    </row>
    <row r="51" spans="1:20" x14ac:dyDescent="0.2">
      <c r="A51" s="178" t="s">
        <v>293</v>
      </c>
      <c r="B51" s="178" t="s">
        <v>249</v>
      </c>
      <c r="C51" s="178" t="s">
        <v>294</v>
      </c>
      <c r="K51" s="193" t="str">
        <f t="shared" si="0"/>
        <v>JW011501A外窓交換（防火・防風・防犯仕様）</v>
      </c>
      <c r="L51" s="194" t="str">
        <f t="shared" si="1"/>
        <v>JW011501A外窓交換（防火・防風・防犯仕様）A</v>
      </c>
      <c r="M51" s="178" t="s">
        <v>852</v>
      </c>
      <c r="N51" s="178" t="s">
        <v>551</v>
      </c>
      <c r="O51" s="178" t="s">
        <v>716</v>
      </c>
      <c r="P51" s="178" t="s">
        <v>484</v>
      </c>
      <c r="Q51" s="178" t="s">
        <v>717</v>
      </c>
      <c r="R51" s="178" t="s">
        <v>695</v>
      </c>
      <c r="S51" s="178" t="s">
        <v>501</v>
      </c>
      <c r="T51" s="178" t="s">
        <v>696</v>
      </c>
    </row>
    <row r="52" spans="1:20" x14ac:dyDescent="0.2">
      <c r="A52" s="178" t="s">
        <v>295</v>
      </c>
      <c r="B52" s="178" t="s">
        <v>249</v>
      </c>
      <c r="C52" s="178" t="s">
        <v>296</v>
      </c>
      <c r="K52" s="193" t="str">
        <f t="shared" si="0"/>
        <v>JW011502A外窓交換（防火・防風・防犯仕様）</v>
      </c>
      <c r="L52" s="194" t="str">
        <f t="shared" si="1"/>
        <v>JW011502A外窓交換（防火・防風・防犯仕様）A</v>
      </c>
      <c r="M52" s="178" t="s">
        <v>1117</v>
      </c>
      <c r="N52" s="178" t="s">
        <v>551</v>
      </c>
      <c r="O52" s="178" t="s">
        <v>716</v>
      </c>
      <c r="P52" s="178" t="s">
        <v>484</v>
      </c>
      <c r="Q52" s="178" t="s">
        <v>718</v>
      </c>
      <c r="R52" s="178" t="s">
        <v>697</v>
      </c>
      <c r="S52" s="178" t="s">
        <v>501</v>
      </c>
      <c r="T52" s="178" t="s">
        <v>698</v>
      </c>
    </row>
    <row r="53" spans="1:20" x14ac:dyDescent="0.2">
      <c r="A53" s="178" t="s">
        <v>297</v>
      </c>
      <c r="B53" s="178" t="s">
        <v>249</v>
      </c>
      <c r="C53" s="178" t="s">
        <v>298</v>
      </c>
      <c r="K53" s="193" t="str">
        <f t="shared" si="0"/>
        <v>JW011503A外窓交換（防火・防風・防犯仕様）</v>
      </c>
      <c r="L53" s="194" t="str">
        <f t="shared" si="1"/>
        <v>JW011503A外窓交換（防火・防風・防犯仕様）A</v>
      </c>
      <c r="M53" s="178" t="s">
        <v>853</v>
      </c>
      <c r="N53" s="178" t="s">
        <v>551</v>
      </c>
      <c r="O53" s="178" t="s">
        <v>716</v>
      </c>
      <c r="P53" s="178" t="s">
        <v>484</v>
      </c>
      <c r="Q53" s="178" t="s">
        <v>719</v>
      </c>
      <c r="R53" s="178" t="s">
        <v>699</v>
      </c>
      <c r="S53" s="178" t="s">
        <v>501</v>
      </c>
      <c r="T53" s="178" t="s">
        <v>700</v>
      </c>
    </row>
    <row r="54" spans="1:20" x14ac:dyDescent="0.2">
      <c r="A54" s="178" t="s">
        <v>299</v>
      </c>
      <c r="B54" s="178" t="s">
        <v>249</v>
      </c>
      <c r="C54" s="178" t="s">
        <v>300</v>
      </c>
      <c r="K54" s="193" t="str">
        <f t="shared" si="0"/>
        <v>JW011504A外窓交換（防火・防風・防犯仕様）</v>
      </c>
      <c r="L54" s="194" t="str">
        <f t="shared" si="1"/>
        <v>JW011504A外窓交換（防火・防風・防犯仕様）A</v>
      </c>
      <c r="M54" s="178" t="s">
        <v>854</v>
      </c>
      <c r="N54" s="178" t="s">
        <v>551</v>
      </c>
      <c r="O54" s="178" t="s">
        <v>716</v>
      </c>
      <c r="P54" s="178" t="s">
        <v>484</v>
      </c>
      <c r="Q54" s="178" t="s">
        <v>720</v>
      </c>
      <c r="R54" s="178" t="s">
        <v>701</v>
      </c>
      <c r="S54" s="178" t="s">
        <v>501</v>
      </c>
      <c r="T54" s="178" t="s">
        <v>702</v>
      </c>
    </row>
    <row r="55" spans="1:20" x14ac:dyDescent="0.2">
      <c r="A55" s="178" t="s">
        <v>301</v>
      </c>
      <c r="B55" s="178" t="s">
        <v>249</v>
      </c>
      <c r="C55" s="178" t="s">
        <v>302</v>
      </c>
      <c r="K55" s="193" t="str">
        <f t="shared" si="0"/>
        <v>JW011505A外窓交換（防火・防風・防犯仕様）</v>
      </c>
      <c r="L55" s="194" t="str">
        <f t="shared" si="1"/>
        <v>JW011505A外窓交換（防火・防風・防犯仕様）A</v>
      </c>
      <c r="M55" s="178" t="s">
        <v>855</v>
      </c>
      <c r="N55" s="178" t="s">
        <v>551</v>
      </c>
      <c r="O55" s="178" t="s">
        <v>716</v>
      </c>
      <c r="P55" s="178" t="s">
        <v>484</v>
      </c>
      <c r="Q55" s="178" t="s">
        <v>721</v>
      </c>
      <c r="R55" s="178" t="s">
        <v>703</v>
      </c>
      <c r="S55" s="178" t="s">
        <v>501</v>
      </c>
      <c r="T55" s="178" t="s">
        <v>704</v>
      </c>
    </row>
    <row r="56" spans="1:20" x14ac:dyDescent="0.2">
      <c r="A56" s="178" t="s">
        <v>303</v>
      </c>
      <c r="B56" s="178" t="s">
        <v>249</v>
      </c>
      <c r="C56" s="178" t="s">
        <v>304</v>
      </c>
      <c r="K56" s="193" t="str">
        <f t="shared" si="0"/>
        <v>JW011506A外窓交換（防火・防風・防犯仕様）</v>
      </c>
      <c r="L56" s="194" t="str">
        <f t="shared" si="1"/>
        <v>JW011506A外窓交換（防火・防風・防犯仕様）A</v>
      </c>
      <c r="M56" s="178" t="s">
        <v>856</v>
      </c>
      <c r="N56" s="178" t="s">
        <v>551</v>
      </c>
      <c r="O56" s="178" t="s">
        <v>716</v>
      </c>
      <c r="P56" s="178" t="s">
        <v>484</v>
      </c>
      <c r="Q56" s="178" t="s">
        <v>722</v>
      </c>
      <c r="R56" s="178" t="s">
        <v>705</v>
      </c>
      <c r="S56" s="178" t="s">
        <v>501</v>
      </c>
      <c r="T56" s="178" t="s">
        <v>706</v>
      </c>
    </row>
    <row r="57" spans="1:20" x14ac:dyDescent="0.2">
      <c r="A57" s="178" t="s">
        <v>305</v>
      </c>
      <c r="B57" s="178" t="s">
        <v>249</v>
      </c>
      <c r="C57" s="178" t="s">
        <v>748</v>
      </c>
      <c r="K57" s="193" t="str">
        <f t="shared" si="0"/>
        <v>JW011601A外窓交換（防火・防風・防犯仕様）</v>
      </c>
      <c r="L57" s="194" t="str">
        <f t="shared" si="1"/>
        <v>JW011601A外窓交換（防火・防風・防犯仕様）A</v>
      </c>
      <c r="M57" s="178" t="s">
        <v>857</v>
      </c>
      <c r="N57" s="178" t="s">
        <v>551</v>
      </c>
      <c r="O57" s="178" t="s">
        <v>716</v>
      </c>
      <c r="P57" s="178" t="s">
        <v>484</v>
      </c>
      <c r="Q57" s="178" t="s">
        <v>723</v>
      </c>
      <c r="R57" s="178" t="s">
        <v>1428</v>
      </c>
      <c r="S57" s="178" t="s">
        <v>501</v>
      </c>
      <c r="T57" s="178" t="s">
        <v>707</v>
      </c>
    </row>
    <row r="58" spans="1:20" x14ac:dyDescent="0.2">
      <c r="A58" s="178" t="s">
        <v>306</v>
      </c>
      <c r="B58" s="178" t="s">
        <v>249</v>
      </c>
      <c r="C58" s="178" t="s">
        <v>749</v>
      </c>
      <c r="K58" s="193" t="str">
        <f t="shared" si="0"/>
        <v>JW013001A外窓交換（防火・防風・防犯仕様）</v>
      </c>
      <c r="L58" s="194" t="str">
        <f t="shared" si="1"/>
        <v>JW013001A外窓交換（防火・防風・防犯仕様）A</v>
      </c>
      <c r="M58" s="178" t="s">
        <v>1256</v>
      </c>
      <c r="N58" s="178" t="s">
        <v>551</v>
      </c>
      <c r="O58" s="178" t="s">
        <v>716</v>
      </c>
      <c r="P58" s="178" t="s">
        <v>484</v>
      </c>
      <c r="Q58" s="178" t="s">
        <v>1257</v>
      </c>
      <c r="R58" s="178" t="s">
        <v>708</v>
      </c>
      <c r="S58" s="178" t="s">
        <v>532</v>
      </c>
      <c r="T58" s="178" t="s">
        <v>709</v>
      </c>
    </row>
    <row r="59" spans="1:20" x14ac:dyDescent="0.2">
      <c r="A59" s="178" t="s">
        <v>307</v>
      </c>
      <c r="B59" s="178" t="s">
        <v>249</v>
      </c>
      <c r="C59" s="178" t="s">
        <v>750</v>
      </c>
      <c r="K59" s="193" t="str">
        <f t="shared" si="0"/>
        <v>JW013002A外窓交換（防火・防風・防犯仕様）</v>
      </c>
      <c r="L59" s="194" t="str">
        <f t="shared" si="1"/>
        <v>JW013002A外窓交換（防火・防風・防犯仕様）A</v>
      </c>
      <c r="M59" s="178" t="s">
        <v>1258</v>
      </c>
      <c r="N59" s="178" t="s">
        <v>551</v>
      </c>
      <c r="O59" s="178" t="s">
        <v>716</v>
      </c>
      <c r="P59" s="178" t="s">
        <v>484</v>
      </c>
      <c r="Q59" s="178" t="s">
        <v>1259</v>
      </c>
    </row>
    <row r="60" spans="1:20" x14ac:dyDescent="0.2">
      <c r="A60" s="178" t="s">
        <v>308</v>
      </c>
      <c r="B60" s="178" t="s">
        <v>249</v>
      </c>
      <c r="C60" s="178" t="s">
        <v>751</v>
      </c>
      <c r="K60" s="193" t="str">
        <f t="shared" si="0"/>
        <v>JW013003A外窓交換（防火・防風・防犯仕様）</v>
      </c>
      <c r="L60" s="194" t="str">
        <f t="shared" si="1"/>
        <v>JW013003A外窓交換（防火・防風・防犯仕様）A</v>
      </c>
      <c r="M60" s="178" t="s">
        <v>1260</v>
      </c>
      <c r="N60" s="178" t="s">
        <v>551</v>
      </c>
      <c r="O60" s="178" t="s">
        <v>716</v>
      </c>
      <c r="P60" s="178" t="s">
        <v>484</v>
      </c>
      <c r="Q60" s="178" t="s">
        <v>1261</v>
      </c>
    </row>
    <row r="61" spans="1:20" x14ac:dyDescent="0.2">
      <c r="A61" s="178" t="s">
        <v>309</v>
      </c>
      <c r="B61" s="178" t="s">
        <v>249</v>
      </c>
      <c r="C61" s="178" t="s">
        <v>752</v>
      </c>
      <c r="K61" s="193" t="str">
        <f t="shared" si="0"/>
        <v>JW013011S外窓交換（防火・防風・防犯仕様）</v>
      </c>
      <c r="L61" s="194" t="str">
        <f t="shared" si="1"/>
        <v>JW013011S外窓交換（防火・防風・防犯仕様）S</v>
      </c>
      <c r="M61" s="178" t="s">
        <v>1262</v>
      </c>
      <c r="N61" s="178" t="s">
        <v>551</v>
      </c>
      <c r="O61" s="178" t="s">
        <v>716</v>
      </c>
      <c r="P61" s="178" t="s">
        <v>484</v>
      </c>
      <c r="Q61" s="178" t="s">
        <v>1263</v>
      </c>
    </row>
    <row r="62" spans="1:20" x14ac:dyDescent="0.2">
      <c r="A62" s="178" t="s">
        <v>310</v>
      </c>
      <c r="B62" s="178" t="s">
        <v>249</v>
      </c>
      <c r="C62" s="178" t="s">
        <v>753</v>
      </c>
      <c r="K62" s="193" t="str">
        <f t="shared" si="0"/>
        <v>JW013012S外窓交換（防火・防風・防犯仕様）</v>
      </c>
      <c r="L62" s="194" t="str">
        <f t="shared" si="1"/>
        <v>JW013012S外窓交換（防火・防風・防犯仕様）S</v>
      </c>
      <c r="M62" s="178" t="s">
        <v>1264</v>
      </c>
      <c r="N62" s="178" t="s">
        <v>551</v>
      </c>
      <c r="O62" s="178" t="s">
        <v>716</v>
      </c>
      <c r="P62" s="178" t="s">
        <v>484</v>
      </c>
      <c r="Q62" s="178" t="s">
        <v>1265</v>
      </c>
    </row>
    <row r="63" spans="1:20" x14ac:dyDescent="0.2">
      <c r="A63" s="178" t="s">
        <v>311</v>
      </c>
      <c r="B63" s="178" t="s">
        <v>249</v>
      </c>
      <c r="C63" s="178" t="s">
        <v>754</v>
      </c>
      <c r="K63" s="193" t="str">
        <f t="shared" si="0"/>
        <v>JW013013S外窓交換（防火・防風・防犯仕様）</v>
      </c>
      <c r="L63" s="194" t="str">
        <f t="shared" si="1"/>
        <v>JW013013S外窓交換（防火・防風・防犯仕様）S</v>
      </c>
      <c r="M63" s="178" t="s">
        <v>1266</v>
      </c>
      <c r="N63" s="178" t="s">
        <v>551</v>
      </c>
      <c r="O63" s="178" t="s">
        <v>716</v>
      </c>
      <c r="P63" s="178" t="s">
        <v>484</v>
      </c>
      <c r="Q63" s="178" t="s">
        <v>1267</v>
      </c>
    </row>
    <row r="64" spans="1:20" x14ac:dyDescent="0.2">
      <c r="A64" s="178" t="s">
        <v>312</v>
      </c>
      <c r="B64" s="178" t="s">
        <v>249</v>
      </c>
      <c r="C64" s="178" t="s">
        <v>755</v>
      </c>
      <c r="K64" s="193" t="str">
        <f t="shared" si="0"/>
        <v>JW013021A外窓交換（防火・防風・防犯仕様）</v>
      </c>
      <c r="L64" s="194" t="str">
        <f t="shared" si="1"/>
        <v>JW013021A外窓交換（防火・防風・防犯仕様）A</v>
      </c>
      <c r="M64" s="178" t="s">
        <v>1268</v>
      </c>
      <c r="N64" s="178" t="s">
        <v>551</v>
      </c>
      <c r="O64" s="178" t="s">
        <v>716</v>
      </c>
      <c r="P64" s="178" t="s">
        <v>484</v>
      </c>
      <c r="Q64" s="178" t="s">
        <v>1269</v>
      </c>
    </row>
    <row r="65" spans="1:17" x14ac:dyDescent="0.2">
      <c r="A65" s="178" t="s">
        <v>313</v>
      </c>
      <c r="B65" s="178" t="s">
        <v>249</v>
      </c>
      <c r="C65" s="178" t="s">
        <v>757</v>
      </c>
      <c r="K65" s="193" t="str">
        <f t="shared" si="0"/>
        <v>JW013022A外窓交換（防火・防風・防犯仕様）</v>
      </c>
      <c r="L65" s="194" t="str">
        <f t="shared" si="1"/>
        <v>JW013022A外窓交換（防火・防風・防犯仕様）A</v>
      </c>
      <c r="M65" s="178" t="s">
        <v>1270</v>
      </c>
      <c r="N65" s="178" t="s">
        <v>551</v>
      </c>
      <c r="O65" s="178" t="s">
        <v>716</v>
      </c>
      <c r="P65" s="178" t="s">
        <v>484</v>
      </c>
      <c r="Q65" s="178" t="s">
        <v>1271</v>
      </c>
    </row>
    <row r="66" spans="1:17" x14ac:dyDescent="0.2">
      <c r="A66" s="178" t="s">
        <v>314</v>
      </c>
      <c r="B66" s="178" t="s">
        <v>249</v>
      </c>
      <c r="C66" s="178" t="s">
        <v>759</v>
      </c>
      <c r="K66" s="193" t="str">
        <f t="shared" si="0"/>
        <v>JW013023A外窓交換（防火・防風・防犯仕様）</v>
      </c>
      <c r="L66" s="194" t="str">
        <f t="shared" si="1"/>
        <v>JW013023A外窓交換（防火・防風・防犯仕様）A</v>
      </c>
      <c r="M66" s="178" t="s">
        <v>1272</v>
      </c>
      <c r="N66" s="178" t="s">
        <v>551</v>
      </c>
      <c r="O66" s="178" t="s">
        <v>716</v>
      </c>
      <c r="P66" s="178" t="s">
        <v>484</v>
      </c>
      <c r="Q66" s="178" t="s">
        <v>1273</v>
      </c>
    </row>
    <row r="67" spans="1:17" x14ac:dyDescent="0.2">
      <c r="A67" s="178" t="s">
        <v>315</v>
      </c>
      <c r="B67" s="178" t="s">
        <v>249</v>
      </c>
      <c r="C67" s="178" t="s">
        <v>761</v>
      </c>
      <c r="K67" s="193" t="str">
        <f t="shared" si="0"/>
        <v>JW013031S外窓交換（防火・防風・防犯仕様）</v>
      </c>
      <c r="L67" s="194" t="str">
        <f t="shared" si="1"/>
        <v>JW013031S外窓交換（防火・防風・防犯仕様）S</v>
      </c>
      <c r="M67" s="178" t="s">
        <v>1274</v>
      </c>
      <c r="N67" s="178" t="s">
        <v>551</v>
      </c>
      <c r="O67" s="178" t="s">
        <v>716</v>
      </c>
      <c r="P67" s="178" t="s">
        <v>484</v>
      </c>
      <c r="Q67" s="178" t="s">
        <v>1275</v>
      </c>
    </row>
    <row r="68" spans="1:17" x14ac:dyDescent="0.2">
      <c r="A68" s="178" t="s">
        <v>316</v>
      </c>
      <c r="B68" s="178" t="s">
        <v>249</v>
      </c>
      <c r="C68" s="178" t="s">
        <v>763</v>
      </c>
      <c r="K68" s="193" t="str">
        <f t="shared" si="0"/>
        <v>JW013032S外窓交換（防火・防風・防犯仕様）</v>
      </c>
      <c r="L68" s="194" t="str">
        <f t="shared" si="1"/>
        <v>JW013032S外窓交換（防火・防風・防犯仕様）S</v>
      </c>
      <c r="M68" s="178" t="s">
        <v>1276</v>
      </c>
      <c r="N68" s="178" t="s">
        <v>551</v>
      </c>
      <c r="O68" s="178" t="s">
        <v>716</v>
      </c>
      <c r="P68" s="178" t="s">
        <v>484</v>
      </c>
      <c r="Q68" s="178" t="s">
        <v>1277</v>
      </c>
    </row>
    <row r="69" spans="1:17" x14ac:dyDescent="0.2">
      <c r="A69" s="178" t="s">
        <v>317</v>
      </c>
      <c r="B69" s="178" t="s">
        <v>318</v>
      </c>
      <c r="C69" s="178" t="s">
        <v>319</v>
      </c>
      <c r="K69" s="193" t="str">
        <f t="shared" ref="K69:K132" si="2">M69&amp;O69</f>
        <v>JW013033S外窓交換（防火・防風・防犯仕様）</v>
      </c>
      <c r="L69" s="194" t="str">
        <f t="shared" ref="L69:L132" si="3">M69&amp;O69&amp;(IF(M69&lt;&gt;"", RIGHT(M69,1),""))</f>
        <v>JW013033S外窓交換（防火・防風・防犯仕様）S</v>
      </c>
      <c r="M69" s="178" t="s">
        <v>1278</v>
      </c>
      <c r="N69" s="178" t="s">
        <v>551</v>
      </c>
      <c r="O69" s="178" t="s">
        <v>716</v>
      </c>
      <c r="P69" s="178" t="s">
        <v>484</v>
      </c>
      <c r="Q69" s="178" t="s">
        <v>1279</v>
      </c>
    </row>
    <row r="70" spans="1:17" x14ac:dyDescent="0.2">
      <c r="A70" s="178" t="s">
        <v>320</v>
      </c>
      <c r="B70" s="178" t="s">
        <v>318</v>
      </c>
      <c r="C70" s="178" t="s">
        <v>321</v>
      </c>
      <c r="K70" s="193" t="str">
        <f t="shared" si="2"/>
        <v>JW013041S外窓交換（防火・防風・防犯仕様）</v>
      </c>
      <c r="L70" s="194" t="str">
        <f t="shared" si="3"/>
        <v>JW013041S外窓交換（防火・防風・防犯仕様）S</v>
      </c>
      <c r="M70" s="178" t="s">
        <v>1280</v>
      </c>
      <c r="N70" s="178" t="s">
        <v>551</v>
      </c>
      <c r="O70" s="178" t="s">
        <v>716</v>
      </c>
      <c r="P70" s="178" t="s">
        <v>484</v>
      </c>
      <c r="Q70" s="178" t="s">
        <v>1281</v>
      </c>
    </row>
    <row r="71" spans="1:17" x14ac:dyDescent="0.2">
      <c r="A71" s="178" t="s">
        <v>322</v>
      </c>
      <c r="B71" s="178" t="s">
        <v>318</v>
      </c>
      <c r="C71" s="178" t="s">
        <v>323</v>
      </c>
      <c r="K71" s="193" t="str">
        <f t="shared" si="2"/>
        <v>JW013042S外窓交換（防火・防風・防犯仕様）</v>
      </c>
      <c r="L71" s="194" t="str">
        <f t="shared" si="3"/>
        <v>JW013042S外窓交換（防火・防風・防犯仕様）S</v>
      </c>
      <c r="M71" s="178" t="s">
        <v>1282</v>
      </c>
      <c r="N71" s="178" t="s">
        <v>551</v>
      </c>
      <c r="O71" s="178" t="s">
        <v>716</v>
      </c>
      <c r="P71" s="178" t="s">
        <v>484</v>
      </c>
      <c r="Q71" s="178" t="s">
        <v>1283</v>
      </c>
    </row>
    <row r="72" spans="1:17" x14ac:dyDescent="0.2">
      <c r="A72" s="178" t="s">
        <v>324</v>
      </c>
      <c r="B72" s="178" t="s">
        <v>318</v>
      </c>
      <c r="C72" s="178" t="s">
        <v>325</v>
      </c>
      <c r="K72" s="193" t="str">
        <f t="shared" si="2"/>
        <v>JW013043S外窓交換（防火・防風・防犯仕様）</v>
      </c>
      <c r="L72" s="194" t="str">
        <f t="shared" si="3"/>
        <v>JW013043S外窓交換（防火・防風・防犯仕様）S</v>
      </c>
      <c r="M72" s="178" t="s">
        <v>1284</v>
      </c>
      <c r="N72" s="178" t="s">
        <v>551</v>
      </c>
      <c r="O72" s="178" t="s">
        <v>716</v>
      </c>
      <c r="P72" s="178" t="s">
        <v>484</v>
      </c>
      <c r="Q72" s="178" t="s">
        <v>1285</v>
      </c>
    </row>
    <row r="73" spans="1:17" x14ac:dyDescent="0.2">
      <c r="A73" s="178" t="s">
        <v>326</v>
      </c>
      <c r="B73" s="178" t="s">
        <v>318</v>
      </c>
      <c r="C73" s="178" t="s">
        <v>327</v>
      </c>
      <c r="K73" s="193" t="str">
        <f t="shared" si="2"/>
        <v>JW013051S外窓交換（防火・防風・防犯仕様）</v>
      </c>
      <c r="L73" s="194" t="str">
        <f t="shared" si="3"/>
        <v>JW013051S外窓交換（防火・防風・防犯仕様）S</v>
      </c>
      <c r="M73" s="178" t="s">
        <v>1286</v>
      </c>
      <c r="N73" s="178" t="s">
        <v>551</v>
      </c>
      <c r="O73" s="178" t="s">
        <v>716</v>
      </c>
      <c r="P73" s="178" t="s">
        <v>484</v>
      </c>
      <c r="Q73" s="178" t="s">
        <v>1287</v>
      </c>
    </row>
    <row r="74" spans="1:17" x14ac:dyDescent="0.2">
      <c r="A74" s="178" t="s">
        <v>328</v>
      </c>
      <c r="B74" s="178" t="s">
        <v>318</v>
      </c>
      <c r="C74" s="178" t="s">
        <v>329</v>
      </c>
      <c r="K74" s="193" t="str">
        <f t="shared" si="2"/>
        <v>JW013052S外窓交換（防火・防風・防犯仕様）</v>
      </c>
      <c r="L74" s="194" t="str">
        <f t="shared" si="3"/>
        <v>JW013052S外窓交換（防火・防風・防犯仕様）S</v>
      </c>
      <c r="M74" s="178" t="s">
        <v>1288</v>
      </c>
      <c r="N74" s="178" t="s">
        <v>551</v>
      </c>
      <c r="O74" s="178" t="s">
        <v>716</v>
      </c>
      <c r="P74" s="178" t="s">
        <v>484</v>
      </c>
      <c r="Q74" s="178" t="s">
        <v>1289</v>
      </c>
    </row>
    <row r="75" spans="1:17" x14ac:dyDescent="0.2">
      <c r="A75" s="178" t="s">
        <v>330</v>
      </c>
      <c r="B75" s="178" t="s">
        <v>318</v>
      </c>
      <c r="C75" s="178" t="s">
        <v>331</v>
      </c>
      <c r="K75" s="193" t="str">
        <f t="shared" si="2"/>
        <v>JW013053S外窓交換（防火・防風・防犯仕様）</v>
      </c>
      <c r="L75" s="194" t="str">
        <f t="shared" si="3"/>
        <v>JW013053S外窓交換（防火・防風・防犯仕様）S</v>
      </c>
      <c r="M75" s="178" t="s">
        <v>1290</v>
      </c>
      <c r="N75" s="178" t="s">
        <v>551</v>
      </c>
      <c r="O75" s="178" t="s">
        <v>716</v>
      </c>
      <c r="P75" s="178" t="s">
        <v>484</v>
      </c>
      <c r="Q75" s="178" t="s">
        <v>1291</v>
      </c>
    </row>
    <row r="76" spans="1:17" x14ac:dyDescent="0.2">
      <c r="A76" s="178" t="s">
        <v>332</v>
      </c>
      <c r="B76" s="178" t="s">
        <v>318</v>
      </c>
      <c r="C76" s="178" t="s">
        <v>333</v>
      </c>
      <c r="K76" s="193" t="str">
        <f t="shared" si="2"/>
        <v>JW013101A外窓交換（防火・防風・防犯仕様）</v>
      </c>
      <c r="L76" s="194" t="str">
        <f t="shared" si="3"/>
        <v>JW013101A外窓交換（防火・防風・防犯仕様）A</v>
      </c>
      <c r="M76" s="178" t="s">
        <v>1292</v>
      </c>
      <c r="N76" s="178" t="s">
        <v>551</v>
      </c>
      <c r="O76" s="178" t="s">
        <v>716</v>
      </c>
      <c r="P76" s="178" t="s">
        <v>484</v>
      </c>
      <c r="Q76" s="178" t="s">
        <v>1293</v>
      </c>
    </row>
    <row r="77" spans="1:17" x14ac:dyDescent="0.2">
      <c r="A77" s="178" t="s">
        <v>334</v>
      </c>
      <c r="B77" s="178" t="s">
        <v>318</v>
      </c>
      <c r="C77" s="178" t="s">
        <v>335</v>
      </c>
      <c r="K77" s="193" t="str">
        <f t="shared" si="2"/>
        <v>JW013102A外窓交換（防火・防風・防犯仕様）</v>
      </c>
      <c r="L77" s="194" t="str">
        <f t="shared" si="3"/>
        <v>JW013102A外窓交換（防火・防風・防犯仕様）A</v>
      </c>
      <c r="M77" s="178" t="s">
        <v>1294</v>
      </c>
      <c r="N77" s="178" t="s">
        <v>551</v>
      </c>
      <c r="O77" s="178" t="s">
        <v>716</v>
      </c>
      <c r="P77" s="178" t="s">
        <v>484</v>
      </c>
      <c r="Q77" s="178" t="s">
        <v>1295</v>
      </c>
    </row>
    <row r="78" spans="1:17" x14ac:dyDescent="0.2">
      <c r="A78" s="178" t="s">
        <v>336</v>
      </c>
      <c r="B78" s="178" t="s">
        <v>318</v>
      </c>
      <c r="C78" s="178" t="s">
        <v>337</v>
      </c>
      <c r="K78" s="193" t="str">
        <f t="shared" si="2"/>
        <v>JW013103A外窓交換（防火・防風・防犯仕様）</v>
      </c>
      <c r="L78" s="194" t="str">
        <f t="shared" si="3"/>
        <v>JW013103A外窓交換（防火・防風・防犯仕様）A</v>
      </c>
      <c r="M78" s="178" t="s">
        <v>1296</v>
      </c>
      <c r="N78" s="178" t="s">
        <v>551</v>
      </c>
      <c r="O78" s="178" t="s">
        <v>716</v>
      </c>
      <c r="P78" s="178" t="s">
        <v>484</v>
      </c>
      <c r="Q78" s="178" t="s">
        <v>1297</v>
      </c>
    </row>
    <row r="79" spans="1:17" x14ac:dyDescent="0.2">
      <c r="A79" s="178" t="s">
        <v>338</v>
      </c>
      <c r="B79" s="178" t="s">
        <v>318</v>
      </c>
      <c r="C79" s="178" t="s">
        <v>339</v>
      </c>
      <c r="K79" s="193" t="str">
        <f t="shared" si="2"/>
        <v>JW013104A外窓交換（防火・防風・防犯仕様）</v>
      </c>
      <c r="L79" s="194" t="str">
        <f t="shared" si="3"/>
        <v>JW013104A外窓交換（防火・防風・防犯仕様）A</v>
      </c>
      <c r="M79" s="178" t="s">
        <v>1298</v>
      </c>
      <c r="N79" s="178" t="s">
        <v>551</v>
      </c>
      <c r="O79" s="178" t="s">
        <v>716</v>
      </c>
      <c r="P79" s="178" t="s">
        <v>484</v>
      </c>
      <c r="Q79" s="178" t="s">
        <v>1299</v>
      </c>
    </row>
    <row r="80" spans="1:17" x14ac:dyDescent="0.2">
      <c r="A80" s="178" t="s">
        <v>340</v>
      </c>
      <c r="B80" s="178" t="s">
        <v>318</v>
      </c>
      <c r="C80" s="178" t="s">
        <v>341</v>
      </c>
      <c r="K80" s="193" t="str">
        <f t="shared" si="2"/>
        <v>JW013105S外窓交換（防火・防風・防犯仕様）</v>
      </c>
      <c r="L80" s="194" t="str">
        <f t="shared" si="3"/>
        <v>JW013105S外窓交換（防火・防風・防犯仕様）S</v>
      </c>
      <c r="M80" s="178" t="s">
        <v>1300</v>
      </c>
      <c r="N80" s="178" t="s">
        <v>551</v>
      </c>
      <c r="O80" s="178" t="s">
        <v>716</v>
      </c>
      <c r="P80" s="178" t="s">
        <v>484</v>
      </c>
      <c r="Q80" s="178" t="s">
        <v>1301</v>
      </c>
    </row>
    <row r="81" spans="1:17" x14ac:dyDescent="0.2">
      <c r="A81" s="178" t="s">
        <v>342</v>
      </c>
      <c r="B81" s="178" t="s">
        <v>318</v>
      </c>
      <c r="C81" s="178" t="s">
        <v>343</v>
      </c>
      <c r="K81" s="193" t="str">
        <f t="shared" si="2"/>
        <v>JW013106S外窓交換（防火・防風・防犯仕様）</v>
      </c>
      <c r="L81" s="194" t="str">
        <f t="shared" si="3"/>
        <v>JW013106S外窓交換（防火・防風・防犯仕様）S</v>
      </c>
      <c r="M81" s="178" t="s">
        <v>1302</v>
      </c>
      <c r="N81" s="178" t="s">
        <v>551</v>
      </c>
      <c r="O81" s="178" t="s">
        <v>716</v>
      </c>
      <c r="P81" s="178" t="s">
        <v>484</v>
      </c>
      <c r="Q81" s="178" t="s">
        <v>1303</v>
      </c>
    </row>
    <row r="82" spans="1:17" x14ac:dyDescent="0.2">
      <c r="A82" s="178" t="s">
        <v>344</v>
      </c>
      <c r="B82" s="178" t="s">
        <v>318</v>
      </c>
      <c r="C82" s="178" t="s">
        <v>345</v>
      </c>
      <c r="K82" s="193" t="str">
        <f t="shared" si="2"/>
        <v>JW013107S外窓交換（防火・防風・防犯仕様）</v>
      </c>
      <c r="L82" s="194" t="str">
        <f t="shared" si="3"/>
        <v>JW013107S外窓交換（防火・防風・防犯仕様）S</v>
      </c>
      <c r="M82" s="178" t="s">
        <v>1304</v>
      </c>
      <c r="N82" s="178" t="s">
        <v>551</v>
      </c>
      <c r="O82" s="178" t="s">
        <v>716</v>
      </c>
      <c r="P82" s="178" t="s">
        <v>484</v>
      </c>
      <c r="Q82" s="178" t="s">
        <v>1305</v>
      </c>
    </row>
    <row r="83" spans="1:17" x14ac:dyDescent="0.2">
      <c r="A83" s="178" t="s">
        <v>346</v>
      </c>
      <c r="B83" s="178" t="s">
        <v>318</v>
      </c>
      <c r="C83" s="178" t="s">
        <v>347</v>
      </c>
      <c r="K83" s="193" t="str">
        <f t="shared" si="2"/>
        <v>JW013108S外窓交換（防火・防風・防犯仕様）</v>
      </c>
      <c r="L83" s="194" t="str">
        <f t="shared" si="3"/>
        <v>JW013108S外窓交換（防火・防風・防犯仕様）S</v>
      </c>
      <c r="M83" s="178" t="s">
        <v>1306</v>
      </c>
      <c r="N83" s="178" t="s">
        <v>551</v>
      </c>
      <c r="O83" s="178" t="s">
        <v>716</v>
      </c>
      <c r="P83" s="178" t="s">
        <v>484</v>
      </c>
      <c r="Q83" s="178" t="s">
        <v>1307</v>
      </c>
    </row>
    <row r="84" spans="1:17" x14ac:dyDescent="0.2">
      <c r="A84" s="178" t="s">
        <v>348</v>
      </c>
      <c r="B84" s="178" t="s">
        <v>318</v>
      </c>
      <c r="C84" s="178" t="s">
        <v>349</v>
      </c>
      <c r="K84" s="193" t="str">
        <f t="shared" si="2"/>
        <v>JW013201A外窓交換（防火・防風・防犯仕様）</v>
      </c>
      <c r="L84" s="194" t="str">
        <f t="shared" si="3"/>
        <v>JW013201A外窓交換（防火・防風・防犯仕様）A</v>
      </c>
      <c r="M84" s="178" t="s">
        <v>1308</v>
      </c>
      <c r="N84" s="178" t="s">
        <v>551</v>
      </c>
      <c r="O84" s="178" t="s">
        <v>716</v>
      </c>
      <c r="P84" s="178" t="s">
        <v>484</v>
      </c>
      <c r="Q84" s="178" t="s">
        <v>1309</v>
      </c>
    </row>
    <row r="85" spans="1:17" x14ac:dyDescent="0.2">
      <c r="A85" s="178" t="s">
        <v>350</v>
      </c>
      <c r="B85" s="178" t="s">
        <v>318</v>
      </c>
      <c r="C85" s="178" t="s">
        <v>351</v>
      </c>
      <c r="K85" s="193" t="str">
        <f t="shared" si="2"/>
        <v>JW013202A外窓交換（防火・防風・防犯仕様）</v>
      </c>
      <c r="L85" s="194" t="str">
        <f t="shared" si="3"/>
        <v>JW013202A外窓交換（防火・防風・防犯仕様）A</v>
      </c>
      <c r="M85" s="178" t="s">
        <v>1310</v>
      </c>
      <c r="N85" s="178" t="s">
        <v>551</v>
      </c>
      <c r="O85" s="178" t="s">
        <v>716</v>
      </c>
      <c r="P85" s="178" t="s">
        <v>484</v>
      </c>
      <c r="Q85" s="178" t="s">
        <v>1311</v>
      </c>
    </row>
    <row r="86" spans="1:17" x14ac:dyDescent="0.2">
      <c r="A86" s="178" t="s">
        <v>352</v>
      </c>
      <c r="B86" s="178" t="s">
        <v>318</v>
      </c>
      <c r="C86" s="178" t="s">
        <v>353</v>
      </c>
      <c r="K86" s="193" t="str">
        <f t="shared" si="2"/>
        <v>JW013203A外窓交換（防火・防風・防犯仕様）</v>
      </c>
      <c r="L86" s="194" t="str">
        <f t="shared" si="3"/>
        <v>JW013203A外窓交換（防火・防風・防犯仕様）A</v>
      </c>
      <c r="M86" s="178" t="s">
        <v>1312</v>
      </c>
      <c r="N86" s="178" t="s">
        <v>551</v>
      </c>
      <c r="O86" s="178" t="s">
        <v>716</v>
      </c>
      <c r="P86" s="178" t="s">
        <v>484</v>
      </c>
      <c r="Q86" s="178" t="s">
        <v>1313</v>
      </c>
    </row>
    <row r="87" spans="1:17" x14ac:dyDescent="0.2">
      <c r="A87" s="178" t="s">
        <v>354</v>
      </c>
      <c r="B87" s="178" t="s">
        <v>318</v>
      </c>
      <c r="C87" s="178" t="s">
        <v>355</v>
      </c>
      <c r="K87" s="193" t="str">
        <f t="shared" si="2"/>
        <v>JW023101A外窓交換（防火・防風・防犯仕様）</v>
      </c>
      <c r="L87" s="194" t="str">
        <f t="shared" si="3"/>
        <v>JW023101A外窓交換（防火・防風・防犯仕様）A</v>
      </c>
      <c r="M87" s="178" t="s">
        <v>872</v>
      </c>
      <c r="N87" s="178" t="s">
        <v>551</v>
      </c>
      <c r="O87" s="178" t="s">
        <v>716</v>
      </c>
      <c r="P87" s="178" t="s">
        <v>197</v>
      </c>
      <c r="Q87" s="178" t="s">
        <v>735</v>
      </c>
    </row>
    <row r="88" spans="1:17" x14ac:dyDescent="0.2">
      <c r="A88" s="178" t="s">
        <v>356</v>
      </c>
      <c r="B88" s="178" t="s">
        <v>318</v>
      </c>
      <c r="C88" s="178" t="s">
        <v>357</v>
      </c>
      <c r="K88" s="193" t="str">
        <f t="shared" si="2"/>
        <v>JW024101A外窓交換（防火・防風・防犯仕様）</v>
      </c>
      <c r="L88" s="194" t="str">
        <f t="shared" si="3"/>
        <v>JW024101A外窓交換（防火・防風・防犯仕様）A</v>
      </c>
      <c r="M88" s="178" t="s">
        <v>873</v>
      </c>
      <c r="N88" s="178" t="s">
        <v>551</v>
      </c>
      <c r="O88" s="178" t="s">
        <v>716</v>
      </c>
      <c r="P88" s="178" t="s">
        <v>197</v>
      </c>
      <c r="Q88" s="178" t="s">
        <v>736</v>
      </c>
    </row>
    <row r="89" spans="1:17" x14ac:dyDescent="0.2">
      <c r="A89" s="178" t="s">
        <v>358</v>
      </c>
      <c r="B89" s="178" t="s">
        <v>318</v>
      </c>
      <c r="C89" s="178" t="s">
        <v>359</v>
      </c>
      <c r="K89" s="193" t="str">
        <f t="shared" si="2"/>
        <v>JW024102A外窓交換（防火・防風・防犯仕様）</v>
      </c>
      <c r="L89" s="194" t="str">
        <f t="shared" si="3"/>
        <v>JW024102A外窓交換（防火・防風・防犯仕様）A</v>
      </c>
      <c r="M89" s="178" t="s">
        <v>1126</v>
      </c>
      <c r="N89" s="178" t="s">
        <v>551</v>
      </c>
      <c r="O89" s="178" t="s">
        <v>716</v>
      </c>
      <c r="P89" s="178" t="s">
        <v>197</v>
      </c>
      <c r="Q89" s="178" t="s">
        <v>737</v>
      </c>
    </row>
    <row r="90" spans="1:17" x14ac:dyDescent="0.2">
      <c r="A90" s="178" t="s">
        <v>360</v>
      </c>
      <c r="B90" s="178" t="s">
        <v>318</v>
      </c>
      <c r="C90" s="178" t="s">
        <v>361</v>
      </c>
      <c r="K90" s="193" t="str">
        <f t="shared" si="2"/>
        <v>JW024201S外窓交換（防火・防風・防犯仕様）</v>
      </c>
      <c r="L90" s="194" t="str">
        <f t="shared" si="3"/>
        <v>JW024201S外窓交換（防火・防風・防犯仕様）S</v>
      </c>
      <c r="M90" s="178" t="s">
        <v>1314</v>
      </c>
      <c r="N90" s="178" t="s">
        <v>551</v>
      </c>
      <c r="O90" s="178" t="s">
        <v>716</v>
      </c>
      <c r="P90" s="178" t="s">
        <v>197</v>
      </c>
      <c r="Q90" s="178" t="s">
        <v>1315</v>
      </c>
    </row>
    <row r="91" spans="1:17" x14ac:dyDescent="0.2">
      <c r="A91" s="178" t="s">
        <v>362</v>
      </c>
      <c r="B91" s="178" t="s">
        <v>318</v>
      </c>
      <c r="C91" s="178" t="s">
        <v>363</v>
      </c>
      <c r="K91" s="193" t="str">
        <f t="shared" si="2"/>
        <v>JW024202S外窓交換（防火・防風・防犯仕様）</v>
      </c>
      <c r="L91" s="194" t="str">
        <f t="shared" si="3"/>
        <v>JW024202S外窓交換（防火・防風・防犯仕様）S</v>
      </c>
      <c r="M91" s="178" t="s">
        <v>1316</v>
      </c>
      <c r="N91" s="178" t="s">
        <v>551</v>
      </c>
      <c r="O91" s="178" t="s">
        <v>716</v>
      </c>
      <c r="P91" s="178" t="s">
        <v>197</v>
      </c>
      <c r="Q91" s="178" t="s">
        <v>1317</v>
      </c>
    </row>
    <row r="92" spans="1:17" x14ac:dyDescent="0.2">
      <c r="A92" s="178" t="s">
        <v>364</v>
      </c>
      <c r="B92" s="178" t="s">
        <v>318</v>
      </c>
      <c r="C92" s="178" t="s">
        <v>365</v>
      </c>
      <c r="K92" s="193" t="str">
        <f t="shared" si="2"/>
        <v>JW024203A外窓交換（防火・防風・防犯仕様）</v>
      </c>
      <c r="L92" s="194" t="str">
        <f t="shared" si="3"/>
        <v>JW024203A外窓交換（防火・防風・防犯仕様）A</v>
      </c>
      <c r="M92" s="178" t="s">
        <v>1318</v>
      </c>
      <c r="N92" s="178" t="s">
        <v>551</v>
      </c>
      <c r="O92" s="178" t="s">
        <v>716</v>
      </c>
      <c r="P92" s="178" t="s">
        <v>197</v>
      </c>
      <c r="Q92" s="178" t="s">
        <v>1319</v>
      </c>
    </row>
    <row r="93" spans="1:17" x14ac:dyDescent="0.2">
      <c r="A93" s="178" t="s">
        <v>366</v>
      </c>
      <c r="B93" s="178" t="s">
        <v>318</v>
      </c>
      <c r="C93" s="178" t="s">
        <v>367</v>
      </c>
      <c r="K93" s="193" t="str">
        <f t="shared" si="2"/>
        <v>JW024204S外窓交換（防火・防風・防犯仕様）</v>
      </c>
      <c r="L93" s="194" t="str">
        <f t="shared" si="3"/>
        <v>JW024204S外窓交換（防火・防風・防犯仕様）S</v>
      </c>
      <c r="M93" s="178" t="s">
        <v>1320</v>
      </c>
      <c r="N93" s="178" t="s">
        <v>551</v>
      </c>
      <c r="O93" s="178" t="s">
        <v>716</v>
      </c>
      <c r="P93" s="178" t="s">
        <v>197</v>
      </c>
      <c r="Q93" s="178" t="s">
        <v>1321</v>
      </c>
    </row>
    <row r="94" spans="1:17" x14ac:dyDescent="0.2">
      <c r="A94" s="178" t="s">
        <v>368</v>
      </c>
      <c r="B94" s="178" t="s">
        <v>318</v>
      </c>
      <c r="C94" s="178" t="s">
        <v>369</v>
      </c>
      <c r="K94" s="193" t="str">
        <f t="shared" si="2"/>
        <v>JW024205S外窓交換（防火・防風・防犯仕様）</v>
      </c>
      <c r="L94" s="194" t="str">
        <f t="shared" si="3"/>
        <v>JW024205S外窓交換（防火・防風・防犯仕様）S</v>
      </c>
      <c r="M94" s="178" t="s">
        <v>1322</v>
      </c>
      <c r="N94" s="178" t="s">
        <v>551</v>
      </c>
      <c r="O94" s="178" t="s">
        <v>716</v>
      </c>
      <c r="P94" s="178" t="s">
        <v>197</v>
      </c>
      <c r="Q94" s="178" t="s">
        <v>1323</v>
      </c>
    </row>
    <row r="95" spans="1:17" x14ac:dyDescent="0.2">
      <c r="A95" s="178" t="s">
        <v>370</v>
      </c>
      <c r="B95" s="178" t="s">
        <v>318</v>
      </c>
      <c r="C95" s="178" t="s">
        <v>371</v>
      </c>
      <c r="K95" s="193" t="str">
        <f t="shared" si="2"/>
        <v>JW024206A外窓交換（防火・防風・防犯仕様）</v>
      </c>
      <c r="L95" s="194" t="str">
        <f t="shared" si="3"/>
        <v>JW024206A外窓交換（防火・防風・防犯仕様）A</v>
      </c>
      <c r="M95" s="178" t="s">
        <v>1324</v>
      </c>
      <c r="N95" s="178" t="s">
        <v>551</v>
      </c>
      <c r="O95" s="178" t="s">
        <v>716</v>
      </c>
      <c r="P95" s="178" t="s">
        <v>197</v>
      </c>
      <c r="Q95" s="178" t="s">
        <v>1325</v>
      </c>
    </row>
    <row r="96" spans="1:17" x14ac:dyDescent="0.2">
      <c r="A96" s="178" t="s">
        <v>372</v>
      </c>
      <c r="B96" s="178" t="s">
        <v>318</v>
      </c>
      <c r="C96" s="178" t="s">
        <v>373</v>
      </c>
      <c r="K96" s="193" t="str">
        <f t="shared" si="2"/>
        <v>JW024207S外窓交換（防火・防風・防犯仕様）</v>
      </c>
      <c r="L96" s="194" t="str">
        <f t="shared" si="3"/>
        <v>JW024207S外窓交換（防火・防風・防犯仕様）S</v>
      </c>
      <c r="M96" s="178" t="s">
        <v>1326</v>
      </c>
      <c r="N96" s="178" t="s">
        <v>551</v>
      </c>
      <c r="O96" s="178" t="s">
        <v>716</v>
      </c>
      <c r="P96" s="178" t="s">
        <v>197</v>
      </c>
      <c r="Q96" s="178" t="s">
        <v>1413</v>
      </c>
    </row>
    <row r="97" spans="1:17" x14ac:dyDescent="0.2">
      <c r="A97" s="178" t="s">
        <v>374</v>
      </c>
      <c r="B97" s="178" t="s">
        <v>318</v>
      </c>
      <c r="C97" s="178" t="s">
        <v>375</v>
      </c>
      <c r="K97" s="193" t="str">
        <f t="shared" si="2"/>
        <v>JW024208S外窓交換（防火・防風・防犯仕様）</v>
      </c>
      <c r="L97" s="194" t="str">
        <f t="shared" si="3"/>
        <v>JW024208S外窓交換（防火・防風・防犯仕様）S</v>
      </c>
      <c r="M97" s="178" t="s">
        <v>1327</v>
      </c>
      <c r="N97" s="178" t="s">
        <v>551</v>
      </c>
      <c r="O97" s="178" t="s">
        <v>716</v>
      </c>
      <c r="P97" s="178" t="s">
        <v>197</v>
      </c>
      <c r="Q97" s="178" t="s">
        <v>1414</v>
      </c>
    </row>
    <row r="98" spans="1:17" x14ac:dyDescent="0.2">
      <c r="A98" s="178" t="s">
        <v>794</v>
      </c>
      <c r="B98" s="178" t="s">
        <v>318</v>
      </c>
      <c r="C98" s="178" t="s">
        <v>376</v>
      </c>
      <c r="K98" s="193" t="str">
        <f t="shared" si="2"/>
        <v>JW024209A外窓交換（防火・防風・防犯仕様）</v>
      </c>
      <c r="L98" s="194" t="str">
        <f t="shared" si="3"/>
        <v>JW024209A外窓交換（防火・防風・防犯仕様）A</v>
      </c>
      <c r="M98" s="178" t="s">
        <v>1328</v>
      </c>
      <c r="N98" s="178" t="s">
        <v>551</v>
      </c>
      <c r="O98" s="178" t="s">
        <v>716</v>
      </c>
      <c r="P98" s="178" t="s">
        <v>197</v>
      </c>
      <c r="Q98" s="178" t="s">
        <v>1415</v>
      </c>
    </row>
    <row r="99" spans="1:17" x14ac:dyDescent="0.2">
      <c r="A99" s="178" t="s">
        <v>710</v>
      </c>
      <c r="B99" s="178" t="s">
        <v>318</v>
      </c>
      <c r="C99" s="178" t="s">
        <v>377</v>
      </c>
      <c r="K99" s="193" t="str">
        <f t="shared" si="2"/>
        <v>JW024210A外窓交換（防火・防風・防犯仕様）</v>
      </c>
      <c r="L99" s="194" t="str">
        <f t="shared" si="3"/>
        <v>JW024210A外窓交換（防火・防風・防犯仕様）A</v>
      </c>
      <c r="M99" s="178" t="s">
        <v>1329</v>
      </c>
      <c r="N99" s="178" t="s">
        <v>551</v>
      </c>
      <c r="O99" s="178" t="s">
        <v>716</v>
      </c>
      <c r="P99" s="178" t="s">
        <v>197</v>
      </c>
      <c r="Q99" s="178" t="s">
        <v>1416</v>
      </c>
    </row>
    <row r="100" spans="1:17" x14ac:dyDescent="0.2">
      <c r="A100" s="178" t="s">
        <v>378</v>
      </c>
      <c r="B100" s="178" t="s">
        <v>318</v>
      </c>
      <c r="C100" s="178" t="s">
        <v>379</v>
      </c>
      <c r="K100" s="193" t="str">
        <f t="shared" si="2"/>
        <v>JW024211S外窓交換（防火・防風・防犯仕様）</v>
      </c>
      <c r="L100" s="194" t="str">
        <f t="shared" si="3"/>
        <v>JW024211S外窓交換（防火・防風・防犯仕様）S</v>
      </c>
      <c r="M100" s="178" t="s">
        <v>1330</v>
      </c>
      <c r="N100" s="178" t="s">
        <v>551</v>
      </c>
      <c r="O100" s="178" t="s">
        <v>716</v>
      </c>
      <c r="P100" s="178" t="s">
        <v>197</v>
      </c>
      <c r="Q100" s="178" t="s">
        <v>1331</v>
      </c>
    </row>
    <row r="101" spans="1:17" x14ac:dyDescent="0.2">
      <c r="A101" s="178" t="s">
        <v>380</v>
      </c>
      <c r="B101" s="178" t="s">
        <v>381</v>
      </c>
      <c r="C101" s="178" t="s">
        <v>382</v>
      </c>
      <c r="K101" s="193" t="str">
        <f t="shared" si="2"/>
        <v>JW024212S外窓交換（防火・防風・防犯仕様）</v>
      </c>
      <c r="L101" s="194" t="str">
        <f t="shared" si="3"/>
        <v>JW024212S外窓交換（防火・防風・防犯仕様）S</v>
      </c>
      <c r="M101" s="178" t="s">
        <v>1332</v>
      </c>
      <c r="N101" s="178" t="s">
        <v>551</v>
      </c>
      <c r="O101" s="178" t="s">
        <v>716</v>
      </c>
      <c r="P101" s="178" t="s">
        <v>197</v>
      </c>
      <c r="Q101" s="178" t="s">
        <v>1333</v>
      </c>
    </row>
    <row r="102" spans="1:17" x14ac:dyDescent="0.2">
      <c r="A102" s="178" t="s">
        <v>383</v>
      </c>
      <c r="B102" s="178" t="s">
        <v>381</v>
      </c>
      <c r="C102" s="178" t="s">
        <v>384</v>
      </c>
      <c r="K102" s="193" t="str">
        <f t="shared" si="2"/>
        <v>JW024213A外窓交換（防火・防風・防犯仕様）</v>
      </c>
      <c r="L102" s="194" t="str">
        <f t="shared" si="3"/>
        <v>JW024213A外窓交換（防火・防風・防犯仕様）A</v>
      </c>
      <c r="M102" s="178" t="s">
        <v>1334</v>
      </c>
      <c r="N102" s="178" t="s">
        <v>551</v>
      </c>
      <c r="O102" s="178" t="s">
        <v>716</v>
      </c>
      <c r="P102" s="178" t="s">
        <v>197</v>
      </c>
      <c r="Q102" s="178" t="s">
        <v>1335</v>
      </c>
    </row>
    <row r="103" spans="1:17" x14ac:dyDescent="0.2">
      <c r="A103" s="178" t="s">
        <v>385</v>
      </c>
      <c r="B103" s="178" t="s">
        <v>381</v>
      </c>
      <c r="C103" s="178" t="s">
        <v>386</v>
      </c>
      <c r="K103" s="193" t="str">
        <f t="shared" si="2"/>
        <v>JW024214S外窓交換（防火・防風・防犯仕様）</v>
      </c>
      <c r="L103" s="194" t="str">
        <f t="shared" si="3"/>
        <v>JW024214S外窓交換（防火・防風・防犯仕様）S</v>
      </c>
      <c r="M103" s="178" t="s">
        <v>1336</v>
      </c>
      <c r="N103" s="178" t="s">
        <v>551</v>
      </c>
      <c r="O103" s="178" t="s">
        <v>716</v>
      </c>
      <c r="P103" s="178" t="s">
        <v>197</v>
      </c>
      <c r="Q103" s="178" t="s">
        <v>1337</v>
      </c>
    </row>
    <row r="104" spans="1:17" x14ac:dyDescent="0.2">
      <c r="A104" s="178" t="s">
        <v>387</v>
      </c>
      <c r="B104" s="178" t="s">
        <v>381</v>
      </c>
      <c r="C104" s="178" t="s">
        <v>388</v>
      </c>
      <c r="K104" s="193" t="str">
        <f t="shared" si="2"/>
        <v>JW024215S外窓交換（防火・防風・防犯仕様）</v>
      </c>
      <c r="L104" s="194" t="str">
        <f t="shared" si="3"/>
        <v>JW024215S外窓交換（防火・防風・防犯仕様）S</v>
      </c>
      <c r="M104" s="178" t="s">
        <v>1338</v>
      </c>
      <c r="N104" s="178" t="s">
        <v>551</v>
      </c>
      <c r="O104" s="178" t="s">
        <v>716</v>
      </c>
      <c r="P104" s="178" t="s">
        <v>197</v>
      </c>
      <c r="Q104" s="178" t="s">
        <v>1339</v>
      </c>
    </row>
    <row r="105" spans="1:17" x14ac:dyDescent="0.2">
      <c r="A105" s="178" t="s">
        <v>389</v>
      </c>
      <c r="B105" s="178" t="s">
        <v>381</v>
      </c>
      <c r="C105" s="178" t="s">
        <v>390</v>
      </c>
      <c r="K105" s="193" t="str">
        <f t="shared" si="2"/>
        <v>JW024216A外窓交換（防火・防風・防犯仕様）</v>
      </c>
      <c r="L105" s="194" t="str">
        <f t="shared" si="3"/>
        <v>JW024216A外窓交換（防火・防風・防犯仕様）A</v>
      </c>
      <c r="M105" s="178" t="s">
        <v>1340</v>
      </c>
      <c r="N105" s="178" t="s">
        <v>551</v>
      </c>
      <c r="O105" s="178" t="s">
        <v>716</v>
      </c>
      <c r="P105" s="178" t="s">
        <v>197</v>
      </c>
      <c r="Q105" s="178" t="s">
        <v>1341</v>
      </c>
    </row>
    <row r="106" spans="1:17" x14ac:dyDescent="0.2">
      <c r="A106" s="178" t="s">
        <v>391</v>
      </c>
      <c r="B106" s="178" t="s">
        <v>381</v>
      </c>
      <c r="C106" s="178" t="s">
        <v>392</v>
      </c>
      <c r="K106" s="193" t="str">
        <f t="shared" si="2"/>
        <v>JW024217S外窓交換（防火・防風・防犯仕様）</v>
      </c>
      <c r="L106" s="194" t="str">
        <f t="shared" si="3"/>
        <v>JW024217S外窓交換（防火・防風・防犯仕様）S</v>
      </c>
      <c r="M106" s="178" t="s">
        <v>1342</v>
      </c>
      <c r="N106" s="178" t="s">
        <v>551</v>
      </c>
      <c r="O106" s="178" t="s">
        <v>716</v>
      </c>
      <c r="P106" s="178" t="s">
        <v>197</v>
      </c>
      <c r="Q106" s="178" t="s">
        <v>1417</v>
      </c>
    </row>
    <row r="107" spans="1:17" x14ac:dyDescent="0.2">
      <c r="A107" s="178" t="s">
        <v>393</v>
      </c>
      <c r="B107" s="178" t="s">
        <v>381</v>
      </c>
      <c r="C107" s="178" t="s">
        <v>394</v>
      </c>
      <c r="K107" s="193" t="str">
        <f t="shared" si="2"/>
        <v>JW024218S外窓交換（防火・防風・防犯仕様）</v>
      </c>
      <c r="L107" s="194" t="str">
        <f t="shared" si="3"/>
        <v>JW024218S外窓交換（防火・防風・防犯仕様）S</v>
      </c>
      <c r="M107" s="178" t="s">
        <v>1343</v>
      </c>
      <c r="N107" s="178" t="s">
        <v>551</v>
      </c>
      <c r="O107" s="178" t="s">
        <v>716</v>
      </c>
      <c r="P107" s="178" t="s">
        <v>197</v>
      </c>
      <c r="Q107" s="178" t="s">
        <v>1418</v>
      </c>
    </row>
    <row r="108" spans="1:17" x14ac:dyDescent="0.2">
      <c r="A108" s="178" t="s">
        <v>395</v>
      </c>
      <c r="B108" s="178" t="s">
        <v>381</v>
      </c>
      <c r="C108" s="178" t="s">
        <v>396</v>
      </c>
      <c r="K108" s="193" t="str">
        <f t="shared" si="2"/>
        <v>JW024219A外窓交換（防火・防風・防犯仕様）</v>
      </c>
      <c r="L108" s="194" t="str">
        <f t="shared" si="3"/>
        <v>JW024219A外窓交換（防火・防風・防犯仕様）A</v>
      </c>
      <c r="M108" s="178" t="s">
        <v>1344</v>
      </c>
      <c r="N108" s="178" t="s">
        <v>551</v>
      </c>
      <c r="O108" s="178" t="s">
        <v>716</v>
      </c>
      <c r="P108" s="178" t="s">
        <v>197</v>
      </c>
      <c r="Q108" s="178" t="s">
        <v>1419</v>
      </c>
    </row>
    <row r="109" spans="1:17" x14ac:dyDescent="0.2">
      <c r="A109" s="178" t="s">
        <v>397</v>
      </c>
      <c r="B109" s="178" t="s">
        <v>381</v>
      </c>
      <c r="C109" s="178" t="s">
        <v>398</v>
      </c>
      <c r="K109" s="193" t="str">
        <f t="shared" si="2"/>
        <v>JW024220A外窓交換（防火・防風・防犯仕様）</v>
      </c>
      <c r="L109" s="194" t="str">
        <f t="shared" si="3"/>
        <v>JW024220A外窓交換（防火・防風・防犯仕様）A</v>
      </c>
      <c r="M109" s="178" t="s">
        <v>1345</v>
      </c>
      <c r="N109" s="178" t="s">
        <v>551</v>
      </c>
      <c r="O109" s="178" t="s">
        <v>716</v>
      </c>
      <c r="P109" s="178" t="s">
        <v>197</v>
      </c>
      <c r="Q109" s="178" t="s">
        <v>1420</v>
      </c>
    </row>
    <row r="110" spans="1:17" x14ac:dyDescent="0.2">
      <c r="A110" s="178" t="s">
        <v>399</v>
      </c>
      <c r="B110" s="178" t="s">
        <v>381</v>
      </c>
      <c r="C110" s="178" t="s">
        <v>400</v>
      </c>
      <c r="K110" s="193" t="str">
        <f t="shared" si="2"/>
        <v>JW024221A外窓交換（防火・防風・防犯仕様）</v>
      </c>
      <c r="L110" s="194" t="str">
        <f t="shared" si="3"/>
        <v>JW024221A外窓交換（防火・防風・防犯仕様）A</v>
      </c>
      <c r="M110" s="178" t="s">
        <v>1346</v>
      </c>
      <c r="N110" s="178" t="s">
        <v>551</v>
      </c>
      <c r="O110" s="178" t="s">
        <v>716</v>
      </c>
      <c r="P110" s="178" t="s">
        <v>197</v>
      </c>
      <c r="Q110" s="178" t="s">
        <v>1347</v>
      </c>
    </row>
    <row r="111" spans="1:17" x14ac:dyDescent="0.2">
      <c r="A111" s="178" t="s">
        <v>401</v>
      </c>
      <c r="B111" s="178" t="s">
        <v>381</v>
      </c>
      <c r="C111" s="178" t="s">
        <v>402</v>
      </c>
      <c r="K111" s="193" t="str">
        <f t="shared" si="2"/>
        <v>JW024222A外窓交換（防火・防風・防犯仕様）</v>
      </c>
      <c r="L111" s="194" t="str">
        <f t="shared" si="3"/>
        <v>JW024222A外窓交換（防火・防風・防犯仕様）A</v>
      </c>
      <c r="M111" s="178" t="s">
        <v>1348</v>
      </c>
      <c r="N111" s="178" t="s">
        <v>551</v>
      </c>
      <c r="O111" s="178" t="s">
        <v>716</v>
      </c>
      <c r="P111" s="178" t="s">
        <v>197</v>
      </c>
      <c r="Q111" s="178" t="s">
        <v>1349</v>
      </c>
    </row>
    <row r="112" spans="1:17" x14ac:dyDescent="0.2">
      <c r="A112" s="178" t="s">
        <v>403</v>
      </c>
      <c r="B112" s="178" t="s">
        <v>381</v>
      </c>
      <c r="C112" s="178" t="s">
        <v>404</v>
      </c>
      <c r="K112" s="193" t="str">
        <f t="shared" si="2"/>
        <v>JW024223S外窓交換（防火・防風・防犯仕様）</v>
      </c>
      <c r="L112" s="194" t="str">
        <f t="shared" si="3"/>
        <v>JW024223S外窓交換（防火・防風・防犯仕様）S</v>
      </c>
      <c r="M112" s="178" t="s">
        <v>1350</v>
      </c>
      <c r="N112" s="178" t="s">
        <v>551</v>
      </c>
      <c r="O112" s="178" t="s">
        <v>716</v>
      </c>
      <c r="P112" s="178" t="s">
        <v>197</v>
      </c>
      <c r="Q112" s="178" t="s">
        <v>1351</v>
      </c>
    </row>
    <row r="113" spans="1:17" x14ac:dyDescent="0.2">
      <c r="A113" s="178" t="s">
        <v>405</v>
      </c>
      <c r="B113" s="178" t="s">
        <v>381</v>
      </c>
      <c r="C113" s="178" t="s">
        <v>406</v>
      </c>
      <c r="K113" s="193" t="str">
        <f t="shared" si="2"/>
        <v>JW024224S外窓交換（防火・防風・防犯仕様）</v>
      </c>
      <c r="L113" s="194" t="str">
        <f t="shared" si="3"/>
        <v>JW024224S外窓交換（防火・防風・防犯仕様）S</v>
      </c>
      <c r="M113" s="178" t="s">
        <v>1352</v>
      </c>
      <c r="N113" s="178" t="s">
        <v>551</v>
      </c>
      <c r="O113" s="178" t="s">
        <v>716</v>
      </c>
      <c r="P113" s="178" t="s">
        <v>197</v>
      </c>
      <c r="Q113" s="178" t="s">
        <v>1353</v>
      </c>
    </row>
    <row r="114" spans="1:17" x14ac:dyDescent="0.2">
      <c r="A114" s="178" t="s">
        <v>407</v>
      </c>
      <c r="B114" s="178" t="s">
        <v>381</v>
      </c>
      <c r="C114" s="178" t="s">
        <v>408</v>
      </c>
      <c r="K114" s="193" t="str">
        <f t="shared" si="2"/>
        <v>JW024225S外窓交換（防火・防風・防犯仕様）</v>
      </c>
      <c r="L114" s="194" t="str">
        <f t="shared" si="3"/>
        <v>JW024225S外窓交換（防火・防風・防犯仕様）S</v>
      </c>
      <c r="M114" s="178" t="s">
        <v>1354</v>
      </c>
      <c r="N114" s="178" t="s">
        <v>551</v>
      </c>
      <c r="O114" s="178" t="s">
        <v>716</v>
      </c>
      <c r="P114" s="178" t="s">
        <v>197</v>
      </c>
      <c r="Q114" s="178" t="s">
        <v>1355</v>
      </c>
    </row>
    <row r="115" spans="1:17" x14ac:dyDescent="0.2">
      <c r="A115" s="178" t="s">
        <v>409</v>
      </c>
      <c r="B115" s="178" t="s">
        <v>381</v>
      </c>
      <c r="C115" s="178" t="s">
        <v>410</v>
      </c>
      <c r="K115" s="193" t="str">
        <f t="shared" si="2"/>
        <v>JW024226S外窓交換（防火・防風・防犯仕様）</v>
      </c>
      <c r="L115" s="194" t="str">
        <f t="shared" si="3"/>
        <v>JW024226S外窓交換（防火・防風・防犯仕様）S</v>
      </c>
      <c r="M115" s="178" t="s">
        <v>1356</v>
      </c>
      <c r="N115" s="178" t="s">
        <v>551</v>
      </c>
      <c r="O115" s="178" t="s">
        <v>716</v>
      </c>
      <c r="P115" s="178" t="s">
        <v>197</v>
      </c>
      <c r="Q115" s="178" t="s">
        <v>1421</v>
      </c>
    </row>
    <row r="116" spans="1:17" x14ac:dyDescent="0.2">
      <c r="A116" s="178" t="s">
        <v>411</v>
      </c>
      <c r="B116" s="178" t="s">
        <v>381</v>
      </c>
      <c r="C116" s="178" t="s">
        <v>412</v>
      </c>
      <c r="K116" s="193" t="str">
        <f t="shared" si="2"/>
        <v>JW024227S外窓交換（防火・防風・防犯仕様）</v>
      </c>
      <c r="L116" s="194" t="str">
        <f t="shared" si="3"/>
        <v>JW024227S外窓交換（防火・防風・防犯仕様）S</v>
      </c>
      <c r="M116" s="178" t="s">
        <v>1357</v>
      </c>
      <c r="N116" s="178" t="s">
        <v>551</v>
      </c>
      <c r="O116" s="178" t="s">
        <v>716</v>
      </c>
      <c r="P116" s="178" t="s">
        <v>197</v>
      </c>
      <c r="Q116" s="178" t="s">
        <v>1422</v>
      </c>
    </row>
    <row r="117" spans="1:17" x14ac:dyDescent="0.2">
      <c r="A117" s="178" t="s">
        <v>413</v>
      </c>
      <c r="B117" s="178" t="s">
        <v>381</v>
      </c>
      <c r="C117" s="178" t="s">
        <v>414</v>
      </c>
      <c r="K117" s="193" t="str">
        <f t="shared" si="2"/>
        <v>JW024228S外窓交換（防火・防風・防犯仕様）</v>
      </c>
      <c r="L117" s="194" t="str">
        <f t="shared" si="3"/>
        <v>JW024228S外窓交換（防火・防風・防犯仕様）S</v>
      </c>
      <c r="M117" s="178" t="s">
        <v>1358</v>
      </c>
      <c r="N117" s="178" t="s">
        <v>551</v>
      </c>
      <c r="O117" s="178" t="s">
        <v>716</v>
      </c>
      <c r="P117" s="178" t="s">
        <v>197</v>
      </c>
      <c r="Q117" s="178" t="s">
        <v>1423</v>
      </c>
    </row>
    <row r="118" spans="1:17" x14ac:dyDescent="0.2">
      <c r="A118" s="178" t="s">
        <v>415</v>
      </c>
      <c r="B118" s="178" t="s">
        <v>381</v>
      </c>
      <c r="C118" s="178" t="s">
        <v>416</v>
      </c>
      <c r="K118" s="193" t="str">
        <f t="shared" si="2"/>
        <v>JW024229S外窓交換（防火・防風・防犯仕様）</v>
      </c>
      <c r="L118" s="194" t="str">
        <f t="shared" si="3"/>
        <v>JW024229S外窓交換（防火・防風・防犯仕様）S</v>
      </c>
      <c r="M118" s="178" t="s">
        <v>1359</v>
      </c>
      <c r="N118" s="178" t="s">
        <v>551</v>
      </c>
      <c r="O118" s="178" t="s">
        <v>716</v>
      </c>
      <c r="P118" s="178" t="s">
        <v>197</v>
      </c>
      <c r="Q118" s="178" t="s">
        <v>1360</v>
      </c>
    </row>
    <row r="119" spans="1:17" x14ac:dyDescent="0.2">
      <c r="A119" s="178" t="s">
        <v>417</v>
      </c>
      <c r="B119" s="178" t="s">
        <v>381</v>
      </c>
      <c r="C119" s="178" t="s">
        <v>418</v>
      </c>
      <c r="K119" s="193" t="str">
        <f t="shared" si="2"/>
        <v>JW024230S外窓交換（防火・防風・防犯仕様）</v>
      </c>
      <c r="L119" s="194" t="str">
        <f t="shared" si="3"/>
        <v>JW024230S外窓交換（防火・防風・防犯仕様）S</v>
      </c>
      <c r="M119" s="178" t="s">
        <v>1361</v>
      </c>
      <c r="N119" s="178" t="s">
        <v>551</v>
      </c>
      <c r="O119" s="178" t="s">
        <v>716</v>
      </c>
      <c r="P119" s="178" t="s">
        <v>197</v>
      </c>
      <c r="Q119" s="178" t="s">
        <v>1362</v>
      </c>
    </row>
    <row r="120" spans="1:17" x14ac:dyDescent="0.2">
      <c r="A120" s="178" t="s">
        <v>419</v>
      </c>
      <c r="B120" s="178" t="s">
        <v>381</v>
      </c>
      <c r="C120" s="178" t="s">
        <v>420</v>
      </c>
      <c r="K120" s="193" t="str">
        <f t="shared" si="2"/>
        <v>JW024231S外窓交換（防火・防風・防犯仕様）</v>
      </c>
      <c r="L120" s="194" t="str">
        <f t="shared" si="3"/>
        <v>JW024231S外窓交換（防火・防風・防犯仕様）S</v>
      </c>
      <c r="M120" s="178" t="s">
        <v>1363</v>
      </c>
      <c r="N120" s="178" t="s">
        <v>551</v>
      </c>
      <c r="O120" s="178" t="s">
        <v>716</v>
      </c>
      <c r="P120" s="178" t="s">
        <v>197</v>
      </c>
      <c r="Q120" s="178" t="s">
        <v>1364</v>
      </c>
    </row>
    <row r="121" spans="1:17" x14ac:dyDescent="0.2">
      <c r="A121" s="178" t="s">
        <v>421</v>
      </c>
      <c r="B121" s="178" t="s">
        <v>381</v>
      </c>
      <c r="C121" s="178" t="s">
        <v>422</v>
      </c>
      <c r="K121" s="193" t="str">
        <f t="shared" si="2"/>
        <v>JW024232S外窓交換（防火・防風・防犯仕様）</v>
      </c>
      <c r="L121" s="194" t="str">
        <f t="shared" si="3"/>
        <v>JW024232S外窓交換（防火・防風・防犯仕様）S</v>
      </c>
      <c r="M121" s="178" t="s">
        <v>1365</v>
      </c>
      <c r="N121" s="178" t="s">
        <v>551</v>
      </c>
      <c r="O121" s="178" t="s">
        <v>716</v>
      </c>
      <c r="P121" s="178" t="s">
        <v>197</v>
      </c>
      <c r="Q121" s="178" t="s">
        <v>1366</v>
      </c>
    </row>
    <row r="122" spans="1:17" x14ac:dyDescent="0.2">
      <c r="A122" s="178" t="s">
        <v>423</v>
      </c>
      <c r="B122" s="178" t="s">
        <v>424</v>
      </c>
      <c r="C122" s="178" t="s">
        <v>425</v>
      </c>
      <c r="K122" s="193" t="str">
        <f t="shared" si="2"/>
        <v>JW024233S外窓交換（防火・防風・防犯仕様）</v>
      </c>
      <c r="L122" s="194" t="str">
        <f t="shared" si="3"/>
        <v>JW024233S外窓交換（防火・防風・防犯仕様）S</v>
      </c>
      <c r="M122" s="178" t="s">
        <v>1367</v>
      </c>
      <c r="N122" s="178" t="s">
        <v>551</v>
      </c>
      <c r="O122" s="178" t="s">
        <v>716</v>
      </c>
      <c r="P122" s="178" t="s">
        <v>197</v>
      </c>
      <c r="Q122" s="178" t="s">
        <v>1368</v>
      </c>
    </row>
    <row r="123" spans="1:17" x14ac:dyDescent="0.2">
      <c r="A123" s="178" t="s">
        <v>1128</v>
      </c>
      <c r="B123" s="178" t="s">
        <v>424</v>
      </c>
      <c r="C123" s="178" t="s">
        <v>426</v>
      </c>
      <c r="K123" s="193" t="str">
        <f t="shared" si="2"/>
        <v>JW024234A外窓交換（防火・防風・防犯仕様）</v>
      </c>
      <c r="L123" s="194" t="str">
        <f t="shared" si="3"/>
        <v>JW024234A外窓交換（防火・防風・防犯仕様）A</v>
      </c>
      <c r="M123" s="178" t="s">
        <v>1369</v>
      </c>
      <c r="N123" s="178" t="s">
        <v>551</v>
      </c>
      <c r="O123" s="178" t="s">
        <v>716</v>
      </c>
      <c r="P123" s="178" t="s">
        <v>197</v>
      </c>
      <c r="Q123" s="178" t="s">
        <v>1370</v>
      </c>
    </row>
    <row r="124" spans="1:17" x14ac:dyDescent="0.2">
      <c r="K124" s="193" t="str">
        <f t="shared" si="2"/>
        <v>JW025101A外窓交換（防火・防風・防犯仕様）</v>
      </c>
      <c r="L124" s="194" t="str">
        <f t="shared" si="3"/>
        <v>JW025101A外窓交換（防火・防風・防犯仕様）A</v>
      </c>
      <c r="M124" s="178" t="s">
        <v>874</v>
      </c>
      <c r="N124" s="178" t="s">
        <v>551</v>
      </c>
      <c r="O124" s="178" t="s">
        <v>716</v>
      </c>
      <c r="P124" s="178" t="s">
        <v>197</v>
      </c>
      <c r="Q124" s="178" t="s">
        <v>738</v>
      </c>
    </row>
    <row r="125" spans="1:17" x14ac:dyDescent="0.2">
      <c r="K125" s="193" t="str">
        <f t="shared" si="2"/>
        <v>JW025102A外窓交換（防火・防風・防犯仕様）</v>
      </c>
      <c r="L125" s="194" t="str">
        <f t="shared" si="3"/>
        <v>JW025102A外窓交換（防火・防風・防犯仕様）A</v>
      </c>
      <c r="M125" s="178" t="s">
        <v>875</v>
      </c>
      <c r="N125" s="178" t="s">
        <v>551</v>
      </c>
      <c r="O125" s="178" t="s">
        <v>716</v>
      </c>
      <c r="P125" s="178" t="s">
        <v>197</v>
      </c>
      <c r="Q125" s="178" t="s">
        <v>739</v>
      </c>
    </row>
    <row r="126" spans="1:17" x14ac:dyDescent="0.2">
      <c r="K126" s="193" t="str">
        <f t="shared" si="2"/>
        <v>JW026101A外窓交換（防火・防風・防犯仕様）</v>
      </c>
      <c r="L126" s="194" t="str">
        <f t="shared" si="3"/>
        <v>JW026101A外窓交換（防火・防風・防犯仕様）A</v>
      </c>
      <c r="M126" s="178" t="s">
        <v>876</v>
      </c>
      <c r="N126" s="178" t="s">
        <v>551</v>
      </c>
      <c r="O126" s="178" t="s">
        <v>716</v>
      </c>
      <c r="P126" s="178" t="s">
        <v>197</v>
      </c>
      <c r="Q126" s="178" t="s">
        <v>740</v>
      </c>
    </row>
    <row r="127" spans="1:17" x14ac:dyDescent="0.2">
      <c r="K127" s="193" t="str">
        <f t="shared" si="2"/>
        <v>JW027101A外窓交換（防火・防風・防犯仕様）</v>
      </c>
      <c r="L127" s="194" t="str">
        <f t="shared" si="3"/>
        <v>JW027101A外窓交換（防火・防風・防犯仕様）A</v>
      </c>
      <c r="M127" s="178" t="s">
        <v>877</v>
      </c>
      <c r="N127" s="178" t="s">
        <v>551</v>
      </c>
      <c r="O127" s="178" t="s">
        <v>716</v>
      </c>
      <c r="P127" s="178" t="s">
        <v>197</v>
      </c>
      <c r="Q127" s="178" t="s">
        <v>741</v>
      </c>
    </row>
    <row r="128" spans="1:17" x14ac:dyDescent="0.2">
      <c r="K128" s="193" t="str">
        <f t="shared" si="2"/>
        <v>JW027102A外窓交換（防火・防風・防犯仕様）</v>
      </c>
      <c r="L128" s="194" t="str">
        <f t="shared" si="3"/>
        <v>JW027102A外窓交換（防火・防風・防犯仕様）A</v>
      </c>
      <c r="M128" s="178" t="s">
        <v>993</v>
      </c>
      <c r="N128" s="178" t="s">
        <v>551</v>
      </c>
      <c r="O128" s="178" t="s">
        <v>716</v>
      </c>
      <c r="P128" s="178" t="s">
        <v>197</v>
      </c>
      <c r="Q128" s="178" t="s">
        <v>742</v>
      </c>
    </row>
    <row r="129" spans="11:17" x14ac:dyDescent="0.2">
      <c r="K129" s="193" t="str">
        <f t="shared" si="2"/>
        <v>JW027103S外窓交換（防火・防風・防犯仕様）</v>
      </c>
      <c r="L129" s="194" t="str">
        <f t="shared" si="3"/>
        <v>JW027103S外窓交換（防火・防風・防犯仕様）S</v>
      </c>
      <c r="M129" s="178" t="s">
        <v>878</v>
      </c>
      <c r="N129" s="178" t="s">
        <v>551</v>
      </c>
      <c r="O129" s="178" t="s">
        <v>716</v>
      </c>
      <c r="P129" s="178" t="s">
        <v>197</v>
      </c>
      <c r="Q129" s="178" t="s">
        <v>743</v>
      </c>
    </row>
    <row r="130" spans="11:17" x14ac:dyDescent="0.2">
      <c r="K130" s="193" t="str">
        <f t="shared" si="2"/>
        <v>JW027104S外窓交換（防火・防風・防犯仕様）</v>
      </c>
      <c r="L130" s="194" t="str">
        <f t="shared" si="3"/>
        <v>JW027104S外窓交換（防火・防風・防犯仕様）S</v>
      </c>
      <c r="M130" s="178" t="s">
        <v>1127</v>
      </c>
      <c r="N130" s="178" t="s">
        <v>551</v>
      </c>
      <c r="O130" s="178" t="s">
        <v>716</v>
      </c>
      <c r="P130" s="178" t="s">
        <v>197</v>
      </c>
      <c r="Q130" s="178" t="s">
        <v>744</v>
      </c>
    </row>
    <row r="131" spans="11:17" x14ac:dyDescent="0.2">
      <c r="K131" s="193" t="str">
        <f t="shared" si="2"/>
        <v>JW027105S外窓交換（防火・防風・防犯仕様）</v>
      </c>
      <c r="L131" s="194" t="str">
        <f t="shared" si="3"/>
        <v>JW027105S外窓交換（防火・防風・防犯仕様）S</v>
      </c>
      <c r="M131" s="178" t="s">
        <v>879</v>
      </c>
      <c r="N131" s="178" t="s">
        <v>551</v>
      </c>
      <c r="O131" s="178" t="s">
        <v>716</v>
      </c>
      <c r="P131" s="178" t="s">
        <v>197</v>
      </c>
      <c r="Q131" s="178" t="s">
        <v>745</v>
      </c>
    </row>
    <row r="132" spans="11:17" x14ac:dyDescent="0.2">
      <c r="K132" s="193" t="str">
        <f t="shared" si="2"/>
        <v>JW027106A外窓交換（防火・防風・防犯仕様）</v>
      </c>
      <c r="L132" s="194" t="str">
        <f t="shared" si="3"/>
        <v>JW027106A外窓交換（防火・防風・防犯仕様）A</v>
      </c>
      <c r="M132" s="178" t="s">
        <v>880</v>
      </c>
      <c r="N132" s="178" t="s">
        <v>551</v>
      </c>
      <c r="O132" s="178" t="s">
        <v>716</v>
      </c>
      <c r="P132" s="178" t="s">
        <v>197</v>
      </c>
      <c r="Q132" s="178" t="s">
        <v>746</v>
      </c>
    </row>
    <row r="133" spans="11:17" x14ac:dyDescent="0.2">
      <c r="K133" s="193" t="str">
        <f t="shared" ref="K133:K196" si="4">M133&amp;O133</f>
        <v>JW028101A外窓交換（防火・防風・防犯仕様）</v>
      </c>
      <c r="L133" s="194" t="str">
        <f t="shared" ref="L133:L196" si="5">M133&amp;O133&amp;(IF(M133&lt;&gt;"", RIGHT(M133,1),""))</f>
        <v>JW028101A外窓交換（防火・防風・防犯仕様）A</v>
      </c>
      <c r="M133" s="178" t="s">
        <v>881</v>
      </c>
      <c r="N133" s="178" t="s">
        <v>551</v>
      </c>
      <c r="O133" s="178" t="s">
        <v>716</v>
      </c>
      <c r="P133" s="178" t="s">
        <v>197</v>
      </c>
      <c r="Q133" s="178" t="s">
        <v>747</v>
      </c>
    </row>
    <row r="134" spans="11:17" x14ac:dyDescent="0.2">
      <c r="K134" s="193" t="str">
        <f t="shared" si="4"/>
        <v>JW032201A外窓交換（防火・防風・防犯仕様）</v>
      </c>
      <c r="L134" s="194" t="str">
        <f t="shared" si="5"/>
        <v>JW032201A外窓交換（防火・防風・防犯仕様）A</v>
      </c>
      <c r="M134" s="178" t="s">
        <v>897</v>
      </c>
      <c r="N134" s="178" t="s">
        <v>551</v>
      </c>
      <c r="O134" s="178" t="s">
        <v>716</v>
      </c>
      <c r="P134" s="178" t="s">
        <v>501</v>
      </c>
      <c r="Q134" s="178" t="s">
        <v>773</v>
      </c>
    </row>
    <row r="135" spans="11:17" x14ac:dyDescent="0.2">
      <c r="K135" s="193" t="str">
        <f t="shared" si="4"/>
        <v>JW032202A外窓交換（防火・防風・防犯仕様）</v>
      </c>
      <c r="L135" s="194" t="str">
        <f t="shared" si="5"/>
        <v>JW032202A外窓交換（防火・防風・防犯仕様）A</v>
      </c>
      <c r="M135" s="178" t="s">
        <v>898</v>
      </c>
      <c r="N135" s="178" t="s">
        <v>551</v>
      </c>
      <c r="O135" s="178" t="s">
        <v>716</v>
      </c>
      <c r="P135" s="178" t="s">
        <v>501</v>
      </c>
      <c r="Q135" s="178" t="s">
        <v>774</v>
      </c>
    </row>
    <row r="136" spans="11:17" x14ac:dyDescent="0.2">
      <c r="K136" s="193" t="str">
        <f t="shared" si="4"/>
        <v>JW032203A外窓交換（防火・防風・防犯仕様）</v>
      </c>
      <c r="L136" s="194" t="str">
        <f t="shared" si="5"/>
        <v>JW032203A外窓交換（防火・防風・防犯仕様）A</v>
      </c>
      <c r="M136" s="178" t="s">
        <v>899</v>
      </c>
      <c r="N136" s="178" t="s">
        <v>551</v>
      </c>
      <c r="O136" s="178" t="s">
        <v>716</v>
      </c>
      <c r="P136" s="178" t="s">
        <v>501</v>
      </c>
      <c r="Q136" s="178" t="s">
        <v>775</v>
      </c>
    </row>
    <row r="137" spans="11:17" x14ac:dyDescent="0.2">
      <c r="K137" s="193" t="str">
        <f t="shared" si="4"/>
        <v>JW032204A外窓交換（防火・防風・防犯仕様）</v>
      </c>
      <c r="L137" s="194" t="str">
        <f t="shared" si="5"/>
        <v>JW032204A外窓交換（防火・防風・防犯仕様）A</v>
      </c>
      <c r="M137" s="178" t="s">
        <v>900</v>
      </c>
      <c r="N137" s="178" t="s">
        <v>551</v>
      </c>
      <c r="O137" s="178" t="s">
        <v>716</v>
      </c>
      <c r="P137" s="178" t="s">
        <v>501</v>
      </c>
      <c r="Q137" s="178" t="s">
        <v>776</v>
      </c>
    </row>
    <row r="138" spans="11:17" x14ac:dyDescent="0.2">
      <c r="K138" s="193" t="str">
        <f t="shared" si="4"/>
        <v>JW032205A外窓交換（防火・防風・防犯仕様）</v>
      </c>
      <c r="L138" s="194" t="str">
        <f t="shared" si="5"/>
        <v>JW032205A外窓交換（防火・防風・防犯仕様）A</v>
      </c>
      <c r="M138" s="178" t="s">
        <v>901</v>
      </c>
      <c r="N138" s="178" t="s">
        <v>551</v>
      </c>
      <c r="O138" s="178" t="s">
        <v>716</v>
      </c>
      <c r="P138" s="178" t="s">
        <v>501</v>
      </c>
      <c r="Q138" s="178" t="s">
        <v>777</v>
      </c>
    </row>
    <row r="139" spans="11:17" x14ac:dyDescent="0.2">
      <c r="K139" s="193" t="str">
        <f t="shared" si="4"/>
        <v>JW032206A外窓交換（防火・防風・防犯仕様）</v>
      </c>
      <c r="L139" s="194" t="str">
        <f t="shared" si="5"/>
        <v>JW032206A外窓交換（防火・防風・防犯仕様）A</v>
      </c>
      <c r="M139" s="178" t="s">
        <v>902</v>
      </c>
      <c r="N139" s="178" t="s">
        <v>551</v>
      </c>
      <c r="O139" s="178" t="s">
        <v>716</v>
      </c>
      <c r="P139" s="178" t="s">
        <v>501</v>
      </c>
      <c r="Q139" s="178" t="s">
        <v>778</v>
      </c>
    </row>
    <row r="140" spans="11:17" x14ac:dyDescent="0.2">
      <c r="K140" s="193" t="str">
        <f t="shared" si="4"/>
        <v>JW032207S外窓交換（防火・防風・防犯仕様）</v>
      </c>
      <c r="L140" s="194" t="str">
        <f t="shared" si="5"/>
        <v>JW032207S外窓交換（防火・防風・防犯仕様）S</v>
      </c>
      <c r="M140" s="178" t="s">
        <v>903</v>
      </c>
      <c r="N140" s="178" t="s">
        <v>551</v>
      </c>
      <c r="O140" s="178" t="s">
        <v>716</v>
      </c>
      <c r="P140" s="178" t="s">
        <v>501</v>
      </c>
      <c r="Q140" s="178" t="s">
        <v>779</v>
      </c>
    </row>
    <row r="141" spans="11:17" x14ac:dyDescent="0.2">
      <c r="K141" s="193" t="str">
        <f t="shared" si="4"/>
        <v>JW032208A外窓交換（防火・防風・防犯仕様）</v>
      </c>
      <c r="L141" s="194" t="str">
        <f t="shared" si="5"/>
        <v>JW032208A外窓交換（防火・防風・防犯仕様）A</v>
      </c>
      <c r="M141" s="178" t="s">
        <v>904</v>
      </c>
      <c r="N141" s="178" t="s">
        <v>551</v>
      </c>
      <c r="O141" s="178" t="s">
        <v>716</v>
      </c>
      <c r="P141" s="178" t="s">
        <v>501</v>
      </c>
      <c r="Q141" s="178" t="s">
        <v>780</v>
      </c>
    </row>
    <row r="142" spans="11:17" x14ac:dyDescent="0.2">
      <c r="K142" s="193" t="str">
        <f t="shared" si="4"/>
        <v>JW032209A外窓交換（防火・防風・防犯仕様）</v>
      </c>
      <c r="L142" s="194" t="str">
        <f t="shared" si="5"/>
        <v>JW032209A外窓交換（防火・防風・防犯仕様）A</v>
      </c>
      <c r="M142" s="178" t="s">
        <v>905</v>
      </c>
      <c r="N142" s="178" t="s">
        <v>551</v>
      </c>
      <c r="O142" s="178" t="s">
        <v>716</v>
      </c>
      <c r="P142" s="178" t="s">
        <v>501</v>
      </c>
      <c r="Q142" s="178" t="s">
        <v>781</v>
      </c>
    </row>
    <row r="143" spans="11:17" x14ac:dyDescent="0.2">
      <c r="K143" s="193" t="str">
        <f t="shared" si="4"/>
        <v>JW032210A外窓交換（防火・防風・防犯仕様）</v>
      </c>
      <c r="L143" s="194" t="str">
        <f t="shared" si="5"/>
        <v>JW032210A外窓交換（防火・防風・防犯仕様）A</v>
      </c>
      <c r="M143" s="178" t="s">
        <v>906</v>
      </c>
      <c r="N143" s="178" t="s">
        <v>551</v>
      </c>
      <c r="O143" s="178" t="s">
        <v>716</v>
      </c>
      <c r="P143" s="178" t="s">
        <v>501</v>
      </c>
      <c r="Q143" s="178" t="s">
        <v>782</v>
      </c>
    </row>
    <row r="144" spans="11:17" x14ac:dyDescent="0.2">
      <c r="K144" s="193" t="str">
        <f t="shared" si="4"/>
        <v>JW032211S外窓交換（防火・防風・防犯仕様）</v>
      </c>
      <c r="L144" s="194" t="str">
        <f t="shared" si="5"/>
        <v>JW032211S外窓交換（防火・防風・防犯仕様）S</v>
      </c>
      <c r="M144" s="178" t="s">
        <v>907</v>
      </c>
      <c r="N144" s="178" t="s">
        <v>551</v>
      </c>
      <c r="O144" s="178" t="s">
        <v>716</v>
      </c>
      <c r="P144" s="178" t="s">
        <v>501</v>
      </c>
      <c r="Q144" s="178" t="s">
        <v>783</v>
      </c>
    </row>
    <row r="145" spans="11:17" x14ac:dyDescent="0.2">
      <c r="K145" s="193" t="str">
        <f t="shared" si="4"/>
        <v>JW032212A外窓交換（防火・防風・防犯仕様）</v>
      </c>
      <c r="L145" s="194" t="str">
        <f t="shared" si="5"/>
        <v>JW032212A外窓交換（防火・防風・防犯仕様）A</v>
      </c>
      <c r="M145" s="178" t="s">
        <v>908</v>
      </c>
      <c r="N145" s="178" t="s">
        <v>551</v>
      </c>
      <c r="O145" s="178" t="s">
        <v>716</v>
      </c>
      <c r="P145" s="178" t="s">
        <v>501</v>
      </c>
      <c r="Q145" s="178" t="s">
        <v>784</v>
      </c>
    </row>
    <row r="146" spans="11:17" x14ac:dyDescent="0.2">
      <c r="K146" s="193" t="str">
        <f t="shared" si="4"/>
        <v>JW032213A外窓交換（防火・防風・防犯仕様）</v>
      </c>
      <c r="L146" s="194" t="str">
        <f t="shared" si="5"/>
        <v>JW032213A外窓交換（防火・防風・防犯仕様）A</v>
      </c>
      <c r="M146" s="178" t="s">
        <v>909</v>
      </c>
      <c r="N146" s="178" t="s">
        <v>551</v>
      </c>
      <c r="O146" s="178" t="s">
        <v>716</v>
      </c>
      <c r="P146" s="178" t="s">
        <v>501</v>
      </c>
      <c r="Q146" s="178" t="s">
        <v>785</v>
      </c>
    </row>
    <row r="147" spans="11:17" x14ac:dyDescent="0.2">
      <c r="K147" s="193" t="str">
        <f t="shared" si="4"/>
        <v>JW032214S外窓交換（防火・防風・防犯仕様）</v>
      </c>
      <c r="L147" s="194" t="str">
        <f t="shared" si="5"/>
        <v>JW032214S外窓交換（防火・防風・防犯仕様）S</v>
      </c>
      <c r="M147" s="178" t="s">
        <v>910</v>
      </c>
      <c r="N147" s="178" t="s">
        <v>551</v>
      </c>
      <c r="O147" s="178" t="s">
        <v>716</v>
      </c>
      <c r="P147" s="178" t="s">
        <v>501</v>
      </c>
      <c r="Q147" s="178" t="s">
        <v>786</v>
      </c>
    </row>
    <row r="148" spans="11:17" x14ac:dyDescent="0.2">
      <c r="K148" s="193" t="str">
        <f t="shared" si="4"/>
        <v>JW032215A外窓交換（防火・防風・防犯仕様）</v>
      </c>
      <c r="L148" s="194" t="str">
        <f t="shared" si="5"/>
        <v>JW032215A外窓交換（防火・防風・防犯仕様）A</v>
      </c>
      <c r="M148" s="178" t="s">
        <v>911</v>
      </c>
      <c r="N148" s="178" t="s">
        <v>551</v>
      </c>
      <c r="O148" s="178" t="s">
        <v>716</v>
      </c>
      <c r="P148" s="178" t="s">
        <v>501</v>
      </c>
      <c r="Q148" s="178" t="s">
        <v>787</v>
      </c>
    </row>
    <row r="149" spans="11:17" x14ac:dyDescent="0.2">
      <c r="K149" s="193" t="str">
        <f t="shared" si="4"/>
        <v>JW032216A外窓交換（防火・防風・防犯仕様）</v>
      </c>
      <c r="L149" s="194" t="str">
        <f t="shared" si="5"/>
        <v>JW032216A外窓交換（防火・防風・防犯仕様）A</v>
      </c>
      <c r="M149" s="178" t="s">
        <v>912</v>
      </c>
      <c r="N149" s="178" t="s">
        <v>551</v>
      </c>
      <c r="O149" s="178" t="s">
        <v>716</v>
      </c>
      <c r="P149" s="178" t="s">
        <v>501</v>
      </c>
      <c r="Q149" s="178" t="s">
        <v>788</v>
      </c>
    </row>
    <row r="150" spans="11:17" x14ac:dyDescent="0.2">
      <c r="K150" s="193" t="str">
        <f t="shared" si="4"/>
        <v>JW032301A外窓交換（防火・防風・防犯仕様）</v>
      </c>
      <c r="L150" s="194" t="str">
        <f t="shared" si="5"/>
        <v>JW032301A外窓交換（防火・防風・防犯仕様）A</v>
      </c>
      <c r="M150" s="178" t="s">
        <v>913</v>
      </c>
      <c r="N150" s="178" t="s">
        <v>551</v>
      </c>
      <c r="O150" s="178" t="s">
        <v>716</v>
      </c>
      <c r="P150" s="178" t="s">
        <v>501</v>
      </c>
      <c r="Q150" s="178" t="s">
        <v>789</v>
      </c>
    </row>
    <row r="151" spans="11:17" x14ac:dyDescent="0.2">
      <c r="K151" s="193" t="str">
        <f t="shared" si="4"/>
        <v>JW032302A外窓交換（防火・防風・防犯仕様）</v>
      </c>
      <c r="L151" s="194" t="str">
        <f t="shared" si="5"/>
        <v>JW032302A外窓交換（防火・防風・防犯仕様）A</v>
      </c>
      <c r="M151" s="178" t="s">
        <v>914</v>
      </c>
      <c r="N151" s="178" t="s">
        <v>551</v>
      </c>
      <c r="O151" s="178" t="s">
        <v>716</v>
      </c>
      <c r="P151" s="178" t="s">
        <v>501</v>
      </c>
      <c r="Q151" s="178" t="s">
        <v>790</v>
      </c>
    </row>
    <row r="152" spans="11:17" x14ac:dyDescent="0.2">
      <c r="K152" s="193" t="str">
        <f t="shared" si="4"/>
        <v>JW032303A外窓交換（防火・防風・防犯仕様）</v>
      </c>
      <c r="L152" s="194" t="str">
        <f t="shared" si="5"/>
        <v>JW032303A外窓交換（防火・防風・防犯仕様）A</v>
      </c>
      <c r="M152" s="178" t="s">
        <v>915</v>
      </c>
      <c r="N152" s="178" t="s">
        <v>551</v>
      </c>
      <c r="O152" s="178" t="s">
        <v>716</v>
      </c>
      <c r="P152" s="178" t="s">
        <v>501</v>
      </c>
      <c r="Q152" s="178" t="s">
        <v>791</v>
      </c>
    </row>
    <row r="153" spans="11:17" x14ac:dyDescent="0.2">
      <c r="K153" s="193" t="str">
        <f t="shared" si="4"/>
        <v>JW032401S外窓交換（防火・防風・防犯仕様）</v>
      </c>
      <c r="L153" s="194" t="str">
        <f t="shared" si="5"/>
        <v>JW032401S外窓交換（防火・防風・防犯仕様）S</v>
      </c>
      <c r="M153" s="178" t="s">
        <v>916</v>
      </c>
      <c r="N153" s="178" t="s">
        <v>551</v>
      </c>
      <c r="O153" s="178" t="s">
        <v>716</v>
      </c>
      <c r="P153" s="178" t="s">
        <v>501</v>
      </c>
      <c r="Q153" s="178" t="s">
        <v>792</v>
      </c>
    </row>
    <row r="154" spans="11:17" x14ac:dyDescent="0.2">
      <c r="K154" s="193" t="str">
        <f t="shared" si="4"/>
        <v>JW032402S外窓交換（防火・防風・防犯仕様）</v>
      </c>
      <c r="L154" s="194" t="str">
        <f t="shared" si="5"/>
        <v>JW032402S外窓交換（防火・防風・防犯仕様）S</v>
      </c>
      <c r="M154" s="178" t="s">
        <v>917</v>
      </c>
      <c r="N154" s="178" t="s">
        <v>551</v>
      </c>
      <c r="O154" s="178" t="s">
        <v>716</v>
      </c>
      <c r="P154" s="178" t="s">
        <v>501</v>
      </c>
      <c r="Q154" s="178" t="s">
        <v>793</v>
      </c>
    </row>
    <row r="155" spans="11:17" x14ac:dyDescent="0.2">
      <c r="K155" s="193" t="str">
        <f t="shared" si="4"/>
        <v>JW034511S外窓交換（防火・防風・防犯仕様）</v>
      </c>
      <c r="L155" s="194" t="str">
        <f t="shared" si="5"/>
        <v>JW034511S外窓交換（防火・防風・防犯仕様）S</v>
      </c>
      <c r="M155" s="178" t="s">
        <v>1133</v>
      </c>
      <c r="N155" s="178" t="s">
        <v>551</v>
      </c>
      <c r="O155" s="178" t="s">
        <v>716</v>
      </c>
      <c r="P155" s="178" t="s">
        <v>501</v>
      </c>
      <c r="Q155" s="178" t="s">
        <v>1134</v>
      </c>
    </row>
    <row r="156" spans="11:17" x14ac:dyDescent="0.2">
      <c r="K156" s="193" t="str">
        <f t="shared" si="4"/>
        <v>JW034512S外窓交換（防火・防風・防犯仕様）</v>
      </c>
      <c r="L156" s="194" t="str">
        <f t="shared" si="5"/>
        <v>JW034512S外窓交換（防火・防風・防犯仕様）S</v>
      </c>
      <c r="M156" s="178" t="s">
        <v>1135</v>
      </c>
      <c r="N156" s="178" t="s">
        <v>551</v>
      </c>
      <c r="O156" s="178" t="s">
        <v>716</v>
      </c>
      <c r="P156" s="178" t="s">
        <v>501</v>
      </c>
      <c r="Q156" s="178" t="s">
        <v>1136</v>
      </c>
    </row>
    <row r="157" spans="11:17" x14ac:dyDescent="0.2">
      <c r="K157" s="193" t="str">
        <f t="shared" si="4"/>
        <v>JW034513A外窓交換（防火・防風・防犯仕様）</v>
      </c>
      <c r="L157" s="194" t="str">
        <f t="shared" si="5"/>
        <v>JW034513A外窓交換（防火・防風・防犯仕様）A</v>
      </c>
      <c r="M157" s="178" t="s">
        <v>1137</v>
      </c>
      <c r="N157" s="178" t="s">
        <v>551</v>
      </c>
      <c r="O157" s="178" t="s">
        <v>716</v>
      </c>
      <c r="P157" s="178" t="s">
        <v>501</v>
      </c>
      <c r="Q157" s="178" t="s">
        <v>1138</v>
      </c>
    </row>
    <row r="158" spans="11:17" x14ac:dyDescent="0.2">
      <c r="K158" s="193" t="str">
        <f t="shared" si="4"/>
        <v>JW034514S外窓交換（防火・防風・防犯仕様）</v>
      </c>
      <c r="L158" s="194" t="str">
        <f t="shared" si="5"/>
        <v>JW034514S外窓交換（防火・防風・防犯仕様）S</v>
      </c>
      <c r="M158" s="178" t="s">
        <v>1139</v>
      </c>
      <c r="N158" s="178" t="s">
        <v>551</v>
      </c>
      <c r="O158" s="178" t="s">
        <v>716</v>
      </c>
      <c r="P158" s="178" t="s">
        <v>501</v>
      </c>
      <c r="Q158" s="178" t="s">
        <v>1140</v>
      </c>
    </row>
    <row r="159" spans="11:17" x14ac:dyDescent="0.2">
      <c r="K159" s="193" t="str">
        <f t="shared" si="4"/>
        <v>JW034515S外窓交換（防火・防風・防犯仕様）</v>
      </c>
      <c r="L159" s="194" t="str">
        <f t="shared" si="5"/>
        <v>JW034515S外窓交換（防火・防風・防犯仕様）S</v>
      </c>
      <c r="M159" s="178" t="s">
        <v>1141</v>
      </c>
      <c r="N159" s="178" t="s">
        <v>551</v>
      </c>
      <c r="O159" s="178" t="s">
        <v>716</v>
      </c>
      <c r="P159" s="178" t="s">
        <v>501</v>
      </c>
      <c r="Q159" s="178" t="s">
        <v>1142</v>
      </c>
    </row>
    <row r="160" spans="11:17" x14ac:dyDescent="0.2">
      <c r="K160" s="193" t="str">
        <f t="shared" si="4"/>
        <v>JW034516A外窓交換（防火・防風・防犯仕様）</v>
      </c>
      <c r="L160" s="194" t="str">
        <f t="shared" si="5"/>
        <v>JW034516A外窓交換（防火・防風・防犯仕様）A</v>
      </c>
      <c r="M160" s="178" t="s">
        <v>1143</v>
      </c>
      <c r="N160" s="178" t="s">
        <v>551</v>
      </c>
      <c r="O160" s="178" t="s">
        <v>716</v>
      </c>
      <c r="P160" s="178" t="s">
        <v>501</v>
      </c>
      <c r="Q160" s="178" t="s">
        <v>1144</v>
      </c>
    </row>
    <row r="161" spans="11:17" x14ac:dyDescent="0.2">
      <c r="K161" s="193" t="str">
        <f t="shared" si="4"/>
        <v>JW034517A外窓交換（防火・防風・防犯仕様）</v>
      </c>
      <c r="L161" s="194" t="str">
        <f t="shared" si="5"/>
        <v>JW034517A外窓交換（防火・防風・防犯仕様）A</v>
      </c>
      <c r="M161" s="178" t="s">
        <v>1145</v>
      </c>
      <c r="N161" s="178" t="s">
        <v>551</v>
      </c>
      <c r="O161" s="178" t="s">
        <v>716</v>
      </c>
      <c r="P161" s="178" t="s">
        <v>501</v>
      </c>
      <c r="Q161" s="178" t="s">
        <v>1146</v>
      </c>
    </row>
    <row r="162" spans="11:17" x14ac:dyDescent="0.2">
      <c r="K162" s="193" t="str">
        <f t="shared" si="4"/>
        <v>JW034518A外窓交換（防火・防風・防犯仕様）</v>
      </c>
      <c r="L162" s="194" t="str">
        <f t="shared" si="5"/>
        <v>JW034518A外窓交換（防火・防風・防犯仕様）A</v>
      </c>
      <c r="M162" s="178" t="s">
        <v>1147</v>
      </c>
      <c r="N162" s="178" t="s">
        <v>551</v>
      </c>
      <c r="O162" s="178" t="s">
        <v>716</v>
      </c>
      <c r="P162" s="178" t="s">
        <v>501</v>
      </c>
      <c r="Q162" s="178" t="s">
        <v>1148</v>
      </c>
    </row>
    <row r="163" spans="11:17" x14ac:dyDescent="0.2">
      <c r="K163" s="193" t="str">
        <f t="shared" si="4"/>
        <v>JW034519A外窓交換（防火・防風・防犯仕様）</v>
      </c>
      <c r="L163" s="194" t="str">
        <f t="shared" si="5"/>
        <v>JW034519A外窓交換（防火・防風・防犯仕様）A</v>
      </c>
      <c r="M163" s="178" t="s">
        <v>1149</v>
      </c>
      <c r="N163" s="178" t="s">
        <v>551</v>
      </c>
      <c r="O163" s="178" t="s">
        <v>716</v>
      </c>
      <c r="P163" s="178" t="s">
        <v>501</v>
      </c>
      <c r="Q163" s="178" t="s">
        <v>1150</v>
      </c>
    </row>
    <row r="164" spans="11:17" x14ac:dyDescent="0.2">
      <c r="K164" s="193" t="str">
        <f t="shared" si="4"/>
        <v>JW034521S外窓交換（防火・防風・防犯仕様）</v>
      </c>
      <c r="L164" s="194" t="str">
        <f t="shared" si="5"/>
        <v>JW034521S外窓交換（防火・防風・防犯仕様）S</v>
      </c>
      <c r="M164" s="178" t="s">
        <v>1151</v>
      </c>
      <c r="N164" s="178" t="s">
        <v>551</v>
      </c>
      <c r="O164" s="178" t="s">
        <v>716</v>
      </c>
      <c r="P164" s="178" t="s">
        <v>501</v>
      </c>
      <c r="Q164" s="178" t="s">
        <v>1152</v>
      </c>
    </row>
    <row r="165" spans="11:17" x14ac:dyDescent="0.2">
      <c r="K165" s="193" t="str">
        <f t="shared" si="4"/>
        <v>JW034522S外窓交換（防火・防風・防犯仕様）</v>
      </c>
      <c r="L165" s="194" t="str">
        <f t="shared" si="5"/>
        <v>JW034522S外窓交換（防火・防風・防犯仕様）S</v>
      </c>
      <c r="M165" s="178" t="s">
        <v>1153</v>
      </c>
      <c r="N165" s="178" t="s">
        <v>551</v>
      </c>
      <c r="O165" s="178" t="s">
        <v>716</v>
      </c>
      <c r="P165" s="178" t="s">
        <v>501</v>
      </c>
      <c r="Q165" s="178" t="s">
        <v>1154</v>
      </c>
    </row>
    <row r="166" spans="11:17" x14ac:dyDescent="0.2">
      <c r="K166" s="193" t="str">
        <f t="shared" si="4"/>
        <v>JW034523A外窓交換（防火・防風・防犯仕様）</v>
      </c>
      <c r="L166" s="194" t="str">
        <f t="shared" si="5"/>
        <v>JW034523A外窓交換（防火・防風・防犯仕様）A</v>
      </c>
      <c r="M166" s="178" t="s">
        <v>1155</v>
      </c>
      <c r="N166" s="178" t="s">
        <v>551</v>
      </c>
      <c r="O166" s="178" t="s">
        <v>716</v>
      </c>
      <c r="P166" s="178" t="s">
        <v>501</v>
      </c>
      <c r="Q166" s="178" t="s">
        <v>1156</v>
      </c>
    </row>
    <row r="167" spans="11:17" x14ac:dyDescent="0.2">
      <c r="K167" s="193" t="str">
        <f t="shared" si="4"/>
        <v>JW034524S外窓交換（防火・防風・防犯仕様）</v>
      </c>
      <c r="L167" s="194" t="str">
        <f t="shared" si="5"/>
        <v>JW034524S外窓交換（防火・防風・防犯仕様）S</v>
      </c>
      <c r="M167" s="178" t="s">
        <v>1157</v>
      </c>
      <c r="N167" s="178" t="s">
        <v>551</v>
      </c>
      <c r="O167" s="178" t="s">
        <v>716</v>
      </c>
      <c r="P167" s="178" t="s">
        <v>501</v>
      </c>
      <c r="Q167" s="178" t="s">
        <v>1158</v>
      </c>
    </row>
    <row r="168" spans="11:17" x14ac:dyDescent="0.2">
      <c r="K168" s="193" t="str">
        <f t="shared" si="4"/>
        <v>JW034525S外窓交換（防火・防風・防犯仕様）</v>
      </c>
      <c r="L168" s="194" t="str">
        <f t="shared" si="5"/>
        <v>JW034525S外窓交換（防火・防風・防犯仕様）S</v>
      </c>
      <c r="M168" s="178" t="s">
        <v>1159</v>
      </c>
      <c r="N168" s="178" t="s">
        <v>551</v>
      </c>
      <c r="O168" s="178" t="s">
        <v>716</v>
      </c>
      <c r="P168" s="178" t="s">
        <v>501</v>
      </c>
      <c r="Q168" s="178" t="s">
        <v>1160</v>
      </c>
    </row>
    <row r="169" spans="11:17" x14ac:dyDescent="0.2">
      <c r="K169" s="193" t="str">
        <f t="shared" si="4"/>
        <v>JW034526A外窓交換（防火・防風・防犯仕様）</v>
      </c>
      <c r="L169" s="194" t="str">
        <f t="shared" si="5"/>
        <v>JW034526A外窓交換（防火・防風・防犯仕様）A</v>
      </c>
      <c r="M169" s="178" t="s">
        <v>1161</v>
      </c>
      <c r="N169" s="178" t="s">
        <v>551</v>
      </c>
      <c r="O169" s="178" t="s">
        <v>716</v>
      </c>
      <c r="P169" s="178" t="s">
        <v>501</v>
      </c>
      <c r="Q169" s="178" t="s">
        <v>1162</v>
      </c>
    </row>
    <row r="170" spans="11:17" x14ac:dyDescent="0.2">
      <c r="K170" s="193" t="str">
        <f t="shared" si="4"/>
        <v>JW034527A外窓交換（防火・防風・防犯仕様）</v>
      </c>
      <c r="L170" s="194" t="str">
        <f t="shared" si="5"/>
        <v>JW034527A外窓交換（防火・防風・防犯仕様）A</v>
      </c>
      <c r="M170" s="178" t="s">
        <v>1163</v>
      </c>
      <c r="N170" s="178" t="s">
        <v>551</v>
      </c>
      <c r="O170" s="178" t="s">
        <v>716</v>
      </c>
      <c r="P170" s="178" t="s">
        <v>501</v>
      </c>
      <c r="Q170" s="178" t="s">
        <v>1164</v>
      </c>
    </row>
    <row r="171" spans="11:17" x14ac:dyDescent="0.2">
      <c r="K171" s="193" t="str">
        <f t="shared" si="4"/>
        <v>JW034528A外窓交換（防火・防風・防犯仕様）</v>
      </c>
      <c r="L171" s="194" t="str">
        <f t="shared" si="5"/>
        <v>JW034528A外窓交換（防火・防風・防犯仕様）A</v>
      </c>
      <c r="M171" s="178" t="s">
        <v>1165</v>
      </c>
      <c r="N171" s="178" t="s">
        <v>551</v>
      </c>
      <c r="O171" s="178" t="s">
        <v>716</v>
      </c>
      <c r="P171" s="178" t="s">
        <v>501</v>
      </c>
      <c r="Q171" s="178" t="s">
        <v>1166</v>
      </c>
    </row>
    <row r="172" spans="11:17" x14ac:dyDescent="0.2">
      <c r="K172" s="193" t="str">
        <f t="shared" si="4"/>
        <v>JW034529A外窓交換（防火・防風・防犯仕様）</v>
      </c>
      <c r="L172" s="194" t="str">
        <f t="shared" si="5"/>
        <v>JW034529A外窓交換（防火・防風・防犯仕様）A</v>
      </c>
      <c r="M172" s="178" t="s">
        <v>1167</v>
      </c>
      <c r="N172" s="178" t="s">
        <v>551</v>
      </c>
      <c r="O172" s="178" t="s">
        <v>716</v>
      </c>
      <c r="P172" s="178" t="s">
        <v>501</v>
      </c>
      <c r="Q172" s="178" t="s">
        <v>1168</v>
      </c>
    </row>
    <row r="173" spans="11:17" x14ac:dyDescent="0.2">
      <c r="K173" s="193" t="str">
        <f t="shared" si="4"/>
        <v>JW034531A外窓交換（防火・防風・防犯仕様）</v>
      </c>
      <c r="L173" s="194" t="str">
        <f t="shared" si="5"/>
        <v>JW034531A外窓交換（防火・防風・防犯仕様）A</v>
      </c>
      <c r="M173" s="178" t="s">
        <v>1169</v>
      </c>
      <c r="N173" s="178" t="s">
        <v>551</v>
      </c>
      <c r="O173" s="178" t="s">
        <v>716</v>
      </c>
      <c r="P173" s="178" t="s">
        <v>501</v>
      </c>
      <c r="Q173" s="178" t="s">
        <v>1170</v>
      </c>
    </row>
    <row r="174" spans="11:17" x14ac:dyDescent="0.2">
      <c r="K174" s="193" t="str">
        <f t="shared" si="4"/>
        <v>JW034532S外窓交換（防火・防風・防犯仕様）</v>
      </c>
      <c r="L174" s="194" t="str">
        <f t="shared" si="5"/>
        <v>JW034532S外窓交換（防火・防風・防犯仕様）S</v>
      </c>
      <c r="M174" s="178" t="s">
        <v>1171</v>
      </c>
      <c r="N174" s="178" t="s">
        <v>551</v>
      </c>
      <c r="O174" s="178" t="s">
        <v>716</v>
      </c>
      <c r="P174" s="178" t="s">
        <v>501</v>
      </c>
      <c r="Q174" s="178" t="s">
        <v>1172</v>
      </c>
    </row>
    <row r="175" spans="11:17" x14ac:dyDescent="0.2">
      <c r="K175" s="193" t="str">
        <f t="shared" si="4"/>
        <v>JW034533S外窓交換（防火・防風・防犯仕様）</v>
      </c>
      <c r="L175" s="194" t="str">
        <f t="shared" si="5"/>
        <v>JW034533S外窓交換（防火・防風・防犯仕様）S</v>
      </c>
      <c r="M175" s="178" t="s">
        <v>1173</v>
      </c>
      <c r="N175" s="178" t="s">
        <v>551</v>
      </c>
      <c r="O175" s="178" t="s">
        <v>716</v>
      </c>
      <c r="P175" s="178" t="s">
        <v>501</v>
      </c>
      <c r="Q175" s="178" t="s">
        <v>1174</v>
      </c>
    </row>
    <row r="176" spans="11:17" x14ac:dyDescent="0.2">
      <c r="K176" s="193" t="str">
        <f t="shared" si="4"/>
        <v>JW034534A外窓交換（防火・防風・防犯仕様）</v>
      </c>
      <c r="L176" s="194" t="str">
        <f t="shared" si="5"/>
        <v>JW034534A外窓交換（防火・防風・防犯仕様）A</v>
      </c>
      <c r="M176" s="178" t="s">
        <v>1175</v>
      </c>
      <c r="N176" s="178" t="s">
        <v>551</v>
      </c>
      <c r="O176" s="178" t="s">
        <v>716</v>
      </c>
      <c r="P176" s="178" t="s">
        <v>501</v>
      </c>
      <c r="Q176" s="178" t="s">
        <v>1176</v>
      </c>
    </row>
    <row r="177" spans="11:17" x14ac:dyDescent="0.2">
      <c r="K177" s="193" t="str">
        <f t="shared" si="4"/>
        <v>JW034535A外窓交換（防火・防風・防犯仕様）</v>
      </c>
      <c r="L177" s="194" t="str">
        <f t="shared" si="5"/>
        <v>JW034535A外窓交換（防火・防風・防犯仕様）A</v>
      </c>
      <c r="M177" s="178" t="s">
        <v>1177</v>
      </c>
      <c r="N177" s="178" t="s">
        <v>551</v>
      </c>
      <c r="O177" s="178" t="s">
        <v>716</v>
      </c>
      <c r="P177" s="178" t="s">
        <v>501</v>
      </c>
      <c r="Q177" s="178" t="s">
        <v>1178</v>
      </c>
    </row>
    <row r="178" spans="11:17" x14ac:dyDescent="0.2">
      <c r="K178" s="193" t="str">
        <f t="shared" si="4"/>
        <v>JW034536A外窓交換（防火・防風・防犯仕様）</v>
      </c>
      <c r="L178" s="194" t="str">
        <f t="shared" si="5"/>
        <v>JW034536A外窓交換（防火・防風・防犯仕様）A</v>
      </c>
      <c r="M178" s="178" t="s">
        <v>1453</v>
      </c>
      <c r="N178" s="178" t="s">
        <v>551</v>
      </c>
      <c r="O178" s="178" t="s">
        <v>716</v>
      </c>
      <c r="P178" s="178" t="s">
        <v>501</v>
      </c>
      <c r="Q178" s="178" t="s">
        <v>1170</v>
      </c>
    </row>
    <row r="179" spans="11:17" x14ac:dyDescent="0.2">
      <c r="K179" s="193" t="str">
        <f t="shared" si="4"/>
        <v>JW034537A外窓交換（防火・防風・防犯仕様）</v>
      </c>
      <c r="L179" s="194" t="str">
        <f t="shared" si="5"/>
        <v>JW034537A外窓交換（防火・防風・防犯仕様）A</v>
      </c>
      <c r="M179" s="178" t="s">
        <v>1454</v>
      </c>
      <c r="N179" s="178" t="s">
        <v>551</v>
      </c>
      <c r="O179" s="178" t="s">
        <v>716</v>
      </c>
      <c r="P179" s="178" t="s">
        <v>501</v>
      </c>
      <c r="Q179" s="178" t="s">
        <v>1455</v>
      </c>
    </row>
    <row r="180" spans="11:17" x14ac:dyDescent="0.2">
      <c r="K180" s="193" t="str">
        <f t="shared" si="4"/>
        <v>JW040602S外窓交換（防火・防風・防犯仕様）</v>
      </c>
      <c r="L180" s="194" t="str">
        <f t="shared" si="5"/>
        <v>JW040602S外窓交換（防火・防風・防犯仕様）S</v>
      </c>
      <c r="M180" s="178" t="s">
        <v>924</v>
      </c>
      <c r="N180" s="178" t="s">
        <v>551</v>
      </c>
      <c r="O180" s="178" t="s">
        <v>716</v>
      </c>
      <c r="P180" s="178" t="s">
        <v>795</v>
      </c>
      <c r="Q180" s="178" t="s">
        <v>802</v>
      </c>
    </row>
    <row r="181" spans="11:17" x14ac:dyDescent="0.2">
      <c r="K181" s="193" t="str">
        <f t="shared" si="4"/>
        <v>JW040701S外窓交換（防火・防風・防犯仕様）</v>
      </c>
      <c r="L181" s="194" t="str">
        <f t="shared" si="5"/>
        <v>JW040701S外窓交換（防火・防風・防犯仕様）S</v>
      </c>
      <c r="M181" s="178" t="s">
        <v>925</v>
      </c>
      <c r="N181" s="178" t="s">
        <v>551</v>
      </c>
      <c r="O181" s="178" t="s">
        <v>716</v>
      </c>
      <c r="P181" s="178" t="s">
        <v>795</v>
      </c>
      <c r="Q181" s="178" t="s">
        <v>803</v>
      </c>
    </row>
    <row r="182" spans="11:17" x14ac:dyDescent="0.2">
      <c r="K182" s="193" t="str">
        <f t="shared" si="4"/>
        <v>JW040802S外窓交換（防火・防風・防犯仕様）</v>
      </c>
      <c r="L182" s="194" t="str">
        <f t="shared" si="5"/>
        <v>JW040802S外窓交換（防火・防風・防犯仕様）S</v>
      </c>
      <c r="M182" s="178" t="s">
        <v>926</v>
      </c>
      <c r="N182" s="178" t="s">
        <v>551</v>
      </c>
      <c r="O182" s="178" t="s">
        <v>716</v>
      </c>
      <c r="P182" s="178" t="s">
        <v>795</v>
      </c>
      <c r="Q182" s="178" t="s">
        <v>804</v>
      </c>
    </row>
    <row r="183" spans="11:17" x14ac:dyDescent="0.2">
      <c r="K183" s="193" t="str">
        <f t="shared" si="4"/>
        <v>JW098400S外窓交換（防火・防風・防犯仕様）</v>
      </c>
      <c r="L183" s="194" t="str">
        <f t="shared" si="5"/>
        <v>JW098400S外窓交換（防火・防風・防犯仕様）S</v>
      </c>
      <c r="M183" s="178" t="s">
        <v>1078</v>
      </c>
      <c r="N183" s="178" t="s">
        <v>551</v>
      </c>
      <c r="O183" s="178" t="s">
        <v>716</v>
      </c>
      <c r="P183" s="178" t="s">
        <v>808</v>
      </c>
      <c r="Q183" s="178" t="s">
        <v>812</v>
      </c>
    </row>
    <row r="184" spans="11:17" x14ac:dyDescent="0.2">
      <c r="K184" s="193" t="str">
        <f t="shared" si="4"/>
        <v>JW111101S外窓交換（防火・防風・防犯仕様）</v>
      </c>
      <c r="L184" s="194" t="str">
        <f t="shared" si="5"/>
        <v>JW111101S外窓交換（防火・防風・防犯仕様）S</v>
      </c>
      <c r="M184" s="178" t="s">
        <v>939</v>
      </c>
      <c r="N184" s="178" t="s">
        <v>551</v>
      </c>
      <c r="O184" s="178" t="s">
        <v>716</v>
      </c>
      <c r="P184" s="178" t="s">
        <v>520</v>
      </c>
      <c r="Q184" s="178" t="s">
        <v>813</v>
      </c>
    </row>
    <row r="185" spans="11:17" x14ac:dyDescent="0.2">
      <c r="K185" s="193" t="str">
        <f t="shared" si="4"/>
        <v>JW111102S外窓交換（防火・防風・防犯仕様）</v>
      </c>
      <c r="L185" s="194" t="str">
        <f t="shared" si="5"/>
        <v>JW111102S外窓交換（防火・防風・防犯仕様）S</v>
      </c>
      <c r="M185" s="178" t="s">
        <v>940</v>
      </c>
      <c r="N185" s="178" t="s">
        <v>551</v>
      </c>
      <c r="O185" s="178" t="s">
        <v>716</v>
      </c>
      <c r="P185" s="178" t="s">
        <v>520</v>
      </c>
      <c r="Q185" s="178" t="s">
        <v>814</v>
      </c>
    </row>
    <row r="186" spans="11:17" x14ac:dyDescent="0.2">
      <c r="K186" s="193" t="str">
        <f t="shared" si="4"/>
        <v>JW111103S外窓交換（防火・防風・防犯仕様）</v>
      </c>
      <c r="L186" s="194" t="str">
        <f t="shared" si="5"/>
        <v>JW111103S外窓交換（防火・防風・防犯仕様）S</v>
      </c>
      <c r="M186" s="178" t="s">
        <v>941</v>
      </c>
      <c r="N186" s="178" t="s">
        <v>551</v>
      </c>
      <c r="O186" s="178" t="s">
        <v>716</v>
      </c>
      <c r="P186" s="178" t="s">
        <v>520</v>
      </c>
      <c r="Q186" s="178" t="s">
        <v>815</v>
      </c>
    </row>
    <row r="187" spans="11:17" x14ac:dyDescent="0.2">
      <c r="K187" s="193" t="str">
        <f t="shared" si="4"/>
        <v>JW131001S外窓交換（防火・防風・防犯仕様）</v>
      </c>
      <c r="L187" s="194" t="str">
        <f t="shared" si="5"/>
        <v>JW131001S外窓交換（防火・防風・防犯仕様）S</v>
      </c>
      <c r="M187" s="178" t="s">
        <v>966</v>
      </c>
      <c r="N187" s="178" t="s">
        <v>551</v>
      </c>
      <c r="O187" s="178" t="s">
        <v>716</v>
      </c>
      <c r="P187" s="178" t="s">
        <v>837</v>
      </c>
      <c r="Q187" s="178" t="s">
        <v>838</v>
      </c>
    </row>
    <row r="188" spans="11:17" x14ac:dyDescent="0.2">
      <c r="K188" s="193" t="str">
        <f t="shared" si="4"/>
        <v>JW131002S外窓交換（防火・防風・防犯仕様）</v>
      </c>
      <c r="L188" s="194" t="str">
        <f t="shared" si="5"/>
        <v>JW131002S外窓交換（防火・防風・防犯仕様）S</v>
      </c>
      <c r="M188" s="178" t="s">
        <v>967</v>
      </c>
      <c r="N188" s="178" t="s">
        <v>551</v>
      </c>
      <c r="O188" s="178" t="s">
        <v>716</v>
      </c>
      <c r="P188" s="178" t="s">
        <v>837</v>
      </c>
      <c r="Q188" s="178" t="s">
        <v>839</v>
      </c>
    </row>
    <row r="189" spans="11:17" x14ac:dyDescent="0.2">
      <c r="K189" s="193" t="str">
        <f t="shared" si="4"/>
        <v>JW034539A外窓交換（防火・防風・防犯仕様）</v>
      </c>
      <c r="L189" s="194" t="str">
        <f t="shared" si="5"/>
        <v>JW034539A外窓交換（防火・防風・防犯仕様）A</v>
      </c>
      <c r="M189" s="178" t="s">
        <v>1459</v>
      </c>
      <c r="N189" s="178" t="s">
        <v>551</v>
      </c>
      <c r="O189" s="178" t="s">
        <v>716</v>
      </c>
      <c r="P189" s="178" t="s">
        <v>501</v>
      </c>
      <c r="Q189" s="178" t="s">
        <v>1460</v>
      </c>
    </row>
    <row r="190" spans="11:17" x14ac:dyDescent="0.2">
      <c r="K190" s="193" t="str">
        <f t="shared" si="4"/>
        <v>JW034538S外窓交換（防火・防風・防犯仕様）</v>
      </c>
      <c r="L190" s="194" t="str">
        <f t="shared" si="5"/>
        <v>JW034538S外窓交換（防火・防風・防犯仕様）S</v>
      </c>
      <c r="M190" s="178" t="s">
        <v>1461</v>
      </c>
      <c r="N190" s="178" t="s">
        <v>551</v>
      </c>
      <c r="O190" s="178" t="s">
        <v>716</v>
      </c>
      <c r="P190" s="178" t="s">
        <v>501</v>
      </c>
      <c r="Q190" s="178" t="s">
        <v>1462</v>
      </c>
    </row>
    <row r="191" spans="11:17" x14ac:dyDescent="0.2">
      <c r="K191" s="193" t="str">
        <f t="shared" si="4"/>
        <v>JW034540S外窓交換（防火・防風・防犯仕様）</v>
      </c>
      <c r="L191" s="194" t="str">
        <f t="shared" si="5"/>
        <v>JW034540S外窓交換（防火・防風・防犯仕様）S</v>
      </c>
      <c r="M191" s="178" t="s">
        <v>1463</v>
      </c>
      <c r="N191" s="178" t="s">
        <v>551</v>
      </c>
      <c r="O191" s="178" t="s">
        <v>716</v>
      </c>
      <c r="P191" s="178" t="s">
        <v>501</v>
      </c>
      <c r="Q191" s="178" t="s">
        <v>1464</v>
      </c>
    </row>
    <row r="192" spans="11:17" x14ac:dyDescent="0.2">
      <c r="K192" s="193" t="str">
        <f t="shared" si="4"/>
        <v>JW011101A内窓取付</v>
      </c>
      <c r="L192" s="194" t="str">
        <f t="shared" si="5"/>
        <v>JW011101A内窓取付A</v>
      </c>
      <c r="M192" s="178" t="s">
        <v>975</v>
      </c>
      <c r="N192" s="178" t="s">
        <v>551</v>
      </c>
      <c r="O192" s="178" t="s">
        <v>483</v>
      </c>
      <c r="P192" s="178" t="s">
        <v>484</v>
      </c>
      <c r="Q192" s="178" t="s">
        <v>485</v>
      </c>
    </row>
    <row r="193" spans="11:17" x14ac:dyDescent="0.2">
      <c r="K193" s="193" t="str">
        <f t="shared" si="4"/>
        <v>JW011102A内窓取付</v>
      </c>
      <c r="L193" s="194" t="str">
        <f t="shared" si="5"/>
        <v>JW011102A内窓取付A</v>
      </c>
      <c r="M193" s="178" t="s">
        <v>849</v>
      </c>
      <c r="N193" s="178" t="s">
        <v>551</v>
      </c>
      <c r="O193" s="178" t="s">
        <v>483</v>
      </c>
      <c r="P193" s="178" t="s">
        <v>484</v>
      </c>
      <c r="Q193" s="178" t="s">
        <v>486</v>
      </c>
    </row>
    <row r="194" spans="11:17" x14ac:dyDescent="0.2">
      <c r="K194" s="193" t="str">
        <f t="shared" si="4"/>
        <v>JW011103A内窓取付</v>
      </c>
      <c r="L194" s="194" t="str">
        <f t="shared" si="5"/>
        <v>JW011103A内窓取付A</v>
      </c>
      <c r="M194" s="178" t="s">
        <v>976</v>
      </c>
      <c r="N194" s="178" t="s">
        <v>551</v>
      </c>
      <c r="O194" s="178" t="s">
        <v>483</v>
      </c>
      <c r="P194" s="178" t="s">
        <v>484</v>
      </c>
      <c r="Q194" s="178" t="s">
        <v>487</v>
      </c>
    </row>
    <row r="195" spans="11:17" x14ac:dyDescent="0.2">
      <c r="K195" s="193" t="str">
        <f t="shared" si="4"/>
        <v>JW011201A内窓取付</v>
      </c>
      <c r="L195" s="194" t="str">
        <f t="shared" si="5"/>
        <v>JW011201A内窓取付A</v>
      </c>
      <c r="M195" s="178" t="s">
        <v>850</v>
      </c>
      <c r="N195" s="178" t="s">
        <v>551</v>
      </c>
      <c r="O195" s="178" t="s">
        <v>483</v>
      </c>
      <c r="P195" s="178" t="s">
        <v>484</v>
      </c>
      <c r="Q195" s="178" t="s">
        <v>488</v>
      </c>
    </row>
    <row r="196" spans="11:17" x14ac:dyDescent="0.2">
      <c r="K196" s="193" t="str">
        <f t="shared" si="4"/>
        <v>JW011301A内窓取付</v>
      </c>
      <c r="L196" s="194" t="str">
        <f t="shared" si="5"/>
        <v>JW011301A内窓取付A</v>
      </c>
      <c r="M196" s="178" t="s">
        <v>977</v>
      </c>
      <c r="N196" s="178" t="s">
        <v>551</v>
      </c>
      <c r="O196" s="178" t="s">
        <v>483</v>
      </c>
      <c r="P196" s="178" t="s">
        <v>484</v>
      </c>
      <c r="Q196" s="178" t="s">
        <v>489</v>
      </c>
    </row>
    <row r="197" spans="11:17" x14ac:dyDescent="0.2">
      <c r="K197" s="193" t="str">
        <f t="shared" ref="K197:K260" si="6">M197&amp;O197</f>
        <v>JW011401A内窓取付</v>
      </c>
      <c r="L197" s="194" t="str">
        <f t="shared" ref="L197:L260" si="7">M197&amp;O197&amp;(IF(M197&lt;&gt;"", RIGHT(M197,1),""))</f>
        <v>JW011401A内窓取付A</v>
      </c>
      <c r="M197" s="178" t="s">
        <v>851</v>
      </c>
      <c r="N197" s="178" t="s">
        <v>551</v>
      </c>
      <c r="O197" s="178" t="s">
        <v>483</v>
      </c>
      <c r="P197" s="178" t="s">
        <v>484</v>
      </c>
      <c r="Q197" s="178" t="s">
        <v>490</v>
      </c>
    </row>
    <row r="198" spans="11:17" x14ac:dyDescent="0.2">
      <c r="K198" s="193" t="str">
        <f t="shared" si="6"/>
        <v>JW022114A内窓取付</v>
      </c>
      <c r="L198" s="194" t="str">
        <f t="shared" si="7"/>
        <v>JW022114A内窓取付A</v>
      </c>
      <c r="M198" s="178" t="s">
        <v>864</v>
      </c>
      <c r="N198" s="178" t="s">
        <v>551</v>
      </c>
      <c r="O198" s="178" t="s">
        <v>483</v>
      </c>
      <c r="P198" s="178" t="s">
        <v>197</v>
      </c>
      <c r="Q198" s="178" t="s">
        <v>491</v>
      </c>
    </row>
    <row r="199" spans="11:17" x14ac:dyDescent="0.2">
      <c r="K199" s="193" t="str">
        <f t="shared" si="6"/>
        <v>JW022121A内窓取付</v>
      </c>
      <c r="L199" s="194" t="str">
        <f t="shared" si="7"/>
        <v>JW022121A内窓取付A</v>
      </c>
      <c r="M199" s="178" t="s">
        <v>1124</v>
      </c>
      <c r="N199" s="178" t="s">
        <v>551</v>
      </c>
      <c r="O199" s="178" t="s">
        <v>483</v>
      </c>
      <c r="P199" s="178" t="s">
        <v>197</v>
      </c>
      <c r="Q199" s="178" t="s">
        <v>492</v>
      </c>
    </row>
    <row r="200" spans="11:17" x14ac:dyDescent="0.2">
      <c r="K200" s="193" t="str">
        <f t="shared" si="6"/>
        <v>JW022122A内窓取付</v>
      </c>
      <c r="L200" s="194" t="str">
        <f t="shared" si="7"/>
        <v>JW022122A内窓取付A</v>
      </c>
      <c r="M200" s="178" t="s">
        <v>865</v>
      </c>
      <c r="N200" s="178" t="s">
        <v>551</v>
      </c>
      <c r="O200" s="178" t="s">
        <v>483</v>
      </c>
      <c r="P200" s="178" t="s">
        <v>197</v>
      </c>
      <c r="Q200" s="178" t="s">
        <v>493</v>
      </c>
    </row>
    <row r="201" spans="11:17" x14ac:dyDescent="0.2">
      <c r="K201" s="193" t="str">
        <f t="shared" si="6"/>
        <v>JW022124S内窓取付</v>
      </c>
      <c r="L201" s="194" t="str">
        <f t="shared" si="7"/>
        <v>JW022124S内窓取付S</v>
      </c>
      <c r="M201" s="178" t="s">
        <v>866</v>
      </c>
      <c r="N201" s="178" t="s">
        <v>551</v>
      </c>
      <c r="O201" s="178" t="s">
        <v>483</v>
      </c>
      <c r="P201" s="178" t="s">
        <v>197</v>
      </c>
      <c r="Q201" s="178" t="s">
        <v>494</v>
      </c>
    </row>
    <row r="202" spans="11:17" x14ac:dyDescent="0.2">
      <c r="K202" s="193" t="str">
        <f t="shared" si="6"/>
        <v>JW022214A内窓取付</v>
      </c>
      <c r="L202" s="194" t="str">
        <f t="shared" si="7"/>
        <v>JW022214A内窓取付A</v>
      </c>
      <c r="M202" s="178" t="s">
        <v>867</v>
      </c>
      <c r="N202" s="178" t="s">
        <v>551</v>
      </c>
      <c r="O202" s="178" t="s">
        <v>483</v>
      </c>
      <c r="P202" s="178" t="s">
        <v>197</v>
      </c>
      <c r="Q202" s="178" t="s">
        <v>495</v>
      </c>
    </row>
    <row r="203" spans="11:17" x14ac:dyDescent="0.2">
      <c r="K203" s="193" t="str">
        <f t="shared" si="6"/>
        <v>JW022221A内窓取付</v>
      </c>
      <c r="L203" s="194" t="str">
        <f t="shared" si="7"/>
        <v>JW022221A内窓取付A</v>
      </c>
      <c r="M203" s="178" t="s">
        <v>868</v>
      </c>
      <c r="N203" s="178" t="s">
        <v>551</v>
      </c>
      <c r="O203" s="178" t="s">
        <v>483</v>
      </c>
      <c r="P203" s="178" t="s">
        <v>197</v>
      </c>
      <c r="Q203" s="178" t="s">
        <v>496</v>
      </c>
    </row>
    <row r="204" spans="11:17" x14ac:dyDescent="0.2">
      <c r="K204" s="193" t="str">
        <f t="shared" si="6"/>
        <v>JW022222A内窓取付</v>
      </c>
      <c r="L204" s="194" t="str">
        <f t="shared" si="7"/>
        <v>JW022222A内窓取付A</v>
      </c>
      <c r="M204" s="178" t="s">
        <v>869</v>
      </c>
      <c r="N204" s="178" t="s">
        <v>551</v>
      </c>
      <c r="O204" s="178" t="s">
        <v>483</v>
      </c>
      <c r="P204" s="178" t="s">
        <v>197</v>
      </c>
      <c r="Q204" s="178" t="s">
        <v>497</v>
      </c>
    </row>
    <row r="205" spans="11:17" x14ac:dyDescent="0.2">
      <c r="K205" s="193" t="str">
        <f t="shared" si="6"/>
        <v>JW022224S内窓取付</v>
      </c>
      <c r="L205" s="194" t="str">
        <f t="shared" si="7"/>
        <v>JW022224S内窓取付S</v>
      </c>
      <c r="M205" s="178" t="s">
        <v>870</v>
      </c>
      <c r="N205" s="178" t="s">
        <v>551</v>
      </c>
      <c r="O205" s="178" t="s">
        <v>483</v>
      </c>
      <c r="P205" s="178" t="s">
        <v>197</v>
      </c>
      <c r="Q205" s="178" t="s">
        <v>498</v>
      </c>
    </row>
    <row r="206" spans="11:17" x14ac:dyDescent="0.2">
      <c r="K206" s="193" t="str">
        <f t="shared" si="6"/>
        <v>JW022321A内窓取付</v>
      </c>
      <c r="L206" s="194" t="str">
        <f t="shared" si="7"/>
        <v>JW022321A内窓取付A</v>
      </c>
      <c r="M206" s="178" t="s">
        <v>871</v>
      </c>
      <c r="N206" s="178" t="s">
        <v>551</v>
      </c>
      <c r="O206" s="178" t="s">
        <v>483</v>
      </c>
      <c r="P206" s="178" t="s">
        <v>197</v>
      </c>
      <c r="Q206" s="178" t="s">
        <v>499</v>
      </c>
    </row>
    <row r="207" spans="11:17" x14ac:dyDescent="0.2">
      <c r="K207" s="193" t="str">
        <f t="shared" si="6"/>
        <v>JW022322A内窓取付</v>
      </c>
      <c r="L207" s="194" t="str">
        <f t="shared" si="7"/>
        <v>JW022322A内窓取付A</v>
      </c>
      <c r="M207" s="178" t="s">
        <v>1125</v>
      </c>
      <c r="N207" s="178" t="s">
        <v>551</v>
      </c>
      <c r="O207" s="178" t="s">
        <v>483</v>
      </c>
      <c r="P207" s="178" t="s">
        <v>197</v>
      </c>
      <c r="Q207" s="178" t="s">
        <v>500</v>
      </c>
    </row>
    <row r="208" spans="11:17" x14ac:dyDescent="0.2">
      <c r="K208" s="193" t="str">
        <f t="shared" si="6"/>
        <v>JW031101A内窓取付</v>
      </c>
      <c r="L208" s="194" t="str">
        <f t="shared" si="7"/>
        <v>JW031101A内窓取付A</v>
      </c>
      <c r="M208" s="178" t="s">
        <v>882</v>
      </c>
      <c r="N208" s="178" t="s">
        <v>551</v>
      </c>
      <c r="O208" s="178" t="s">
        <v>483</v>
      </c>
      <c r="P208" s="178" t="s">
        <v>501</v>
      </c>
      <c r="Q208" s="178" t="s">
        <v>502</v>
      </c>
    </row>
    <row r="209" spans="11:17" x14ac:dyDescent="0.2">
      <c r="K209" s="193" t="str">
        <f t="shared" si="6"/>
        <v>JW031102A内窓取付</v>
      </c>
      <c r="L209" s="194" t="str">
        <f t="shared" si="7"/>
        <v>JW031102A内窓取付A</v>
      </c>
      <c r="M209" s="178" t="s">
        <v>883</v>
      </c>
      <c r="N209" s="178" t="s">
        <v>551</v>
      </c>
      <c r="O209" s="178" t="s">
        <v>483</v>
      </c>
      <c r="P209" s="178" t="s">
        <v>501</v>
      </c>
      <c r="Q209" s="178" t="s">
        <v>503</v>
      </c>
    </row>
    <row r="210" spans="11:17" x14ac:dyDescent="0.2">
      <c r="K210" s="193" t="str">
        <f t="shared" si="6"/>
        <v>JW051101A内窓取付</v>
      </c>
      <c r="L210" s="194" t="str">
        <f t="shared" si="7"/>
        <v>JW051101A内窓取付A</v>
      </c>
      <c r="M210" s="178" t="s">
        <v>928</v>
      </c>
      <c r="N210" s="178" t="s">
        <v>551</v>
      </c>
      <c r="O210" s="178" t="s">
        <v>483</v>
      </c>
      <c r="P210" s="178" t="s">
        <v>504</v>
      </c>
      <c r="Q210" s="178" t="s">
        <v>505</v>
      </c>
    </row>
    <row r="211" spans="11:17" x14ac:dyDescent="0.2">
      <c r="K211" s="193" t="str">
        <f t="shared" si="6"/>
        <v>JW051111A内窓取付</v>
      </c>
      <c r="L211" s="194" t="str">
        <f t="shared" si="7"/>
        <v>JW051111A内窓取付A</v>
      </c>
      <c r="M211" s="178" t="s">
        <v>1073</v>
      </c>
      <c r="N211" s="178" t="s">
        <v>551</v>
      </c>
      <c r="O211" s="178" t="s">
        <v>483</v>
      </c>
      <c r="P211" s="178" t="s">
        <v>504</v>
      </c>
      <c r="Q211" s="178" t="s">
        <v>506</v>
      </c>
    </row>
    <row r="212" spans="11:17" x14ac:dyDescent="0.2">
      <c r="K212" s="193" t="str">
        <f t="shared" si="6"/>
        <v>JW052101A内窓取付</v>
      </c>
      <c r="L212" s="194" t="str">
        <f t="shared" si="7"/>
        <v>JW052101A内窓取付A</v>
      </c>
      <c r="M212" s="178" t="s">
        <v>929</v>
      </c>
      <c r="N212" s="178" t="s">
        <v>551</v>
      </c>
      <c r="O212" s="178" t="s">
        <v>483</v>
      </c>
      <c r="P212" s="178" t="s">
        <v>504</v>
      </c>
      <c r="Q212" s="178" t="s">
        <v>507</v>
      </c>
    </row>
    <row r="213" spans="11:17" x14ac:dyDescent="0.2">
      <c r="K213" s="193" t="str">
        <f t="shared" si="6"/>
        <v>JW052111A内窓取付</v>
      </c>
      <c r="L213" s="194" t="str">
        <f t="shared" si="7"/>
        <v>JW052111A内窓取付A</v>
      </c>
      <c r="M213" s="178" t="s">
        <v>930</v>
      </c>
      <c r="N213" s="178" t="s">
        <v>551</v>
      </c>
      <c r="O213" s="178" t="s">
        <v>483</v>
      </c>
      <c r="P213" s="178" t="s">
        <v>504</v>
      </c>
      <c r="Q213" s="178" t="s">
        <v>508</v>
      </c>
    </row>
    <row r="214" spans="11:17" x14ac:dyDescent="0.2">
      <c r="K214" s="193" t="str">
        <f t="shared" si="6"/>
        <v>JW060601A内窓取付</v>
      </c>
      <c r="L214" s="194" t="str">
        <f t="shared" si="7"/>
        <v>JW060601A内窓取付A</v>
      </c>
      <c r="M214" s="178" t="s">
        <v>1074</v>
      </c>
      <c r="N214" s="178" t="s">
        <v>551</v>
      </c>
      <c r="O214" s="178" t="s">
        <v>483</v>
      </c>
      <c r="P214" s="178" t="s">
        <v>509</v>
      </c>
      <c r="Q214" s="178" t="s">
        <v>510</v>
      </c>
    </row>
    <row r="215" spans="11:17" x14ac:dyDescent="0.2">
      <c r="K215" s="193" t="str">
        <f t="shared" si="6"/>
        <v>JW060602A内窓取付</v>
      </c>
      <c r="L215" s="194" t="str">
        <f t="shared" si="7"/>
        <v>JW060602A内窓取付A</v>
      </c>
      <c r="M215" s="178" t="s">
        <v>931</v>
      </c>
      <c r="N215" s="178" t="s">
        <v>551</v>
      </c>
      <c r="O215" s="178" t="s">
        <v>483</v>
      </c>
      <c r="P215" s="178" t="s">
        <v>509</v>
      </c>
      <c r="Q215" s="178" t="s">
        <v>511</v>
      </c>
    </row>
    <row r="216" spans="11:17" x14ac:dyDescent="0.2">
      <c r="K216" s="193" t="str">
        <f t="shared" si="6"/>
        <v>JW060603A内窓取付</v>
      </c>
      <c r="L216" s="194" t="str">
        <f t="shared" si="7"/>
        <v>JW060603A内窓取付A</v>
      </c>
      <c r="M216" s="178" t="s">
        <v>932</v>
      </c>
      <c r="N216" s="178" t="s">
        <v>551</v>
      </c>
      <c r="O216" s="178" t="s">
        <v>483</v>
      </c>
      <c r="P216" s="178" t="s">
        <v>509</v>
      </c>
      <c r="Q216" s="178" t="s">
        <v>512</v>
      </c>
    </row>
    <row r="217" spans="11:17" x14ac:dyDescent="0.2">
      <c r="K217" s="193" t="str">
        <f t="shared" si="6"/>
        <v>JW080001A内窓取付</v>
      </c>
      <c r="L217" s="194" t="str">
        <f t="shared" si="7"/>
        <v>JW080001A内窓取付A</v>
      </c>
      <c r="M217" s="178" t="s">
        <v>933</v>
      </c>
      <c r="N217" s="178" t="s">
        <v>551</v>
      </c>
      <c r="O217" s="178" t="s">
        <v>483</v>
      </c>
      <c r="P217" s="178" t="s">
        <v>219</v>
      </c>
      <c r="Q217" s="178" t="s">
        <v>513</v>
      </c>
    </row>
    <row r="218" spans="11:17" x14ac:dyDescent="0.2">
      <c r="K218" s="193" t="str">
        <f t="shared" si="6"/>
        <v>JW080002A内窓取付</v>
      </c>
      <c r="L218" s="194" t="str">
        <f t="shared" si="7"/>
        <v>JW080002A内窓取付A</v>
      </c>
      <c r="M218" s="178" t="s">
        <v>934</v>
      </c>
      <c r="N218" s="178" t="s">
        <v>551</v>
      </c>
      <c r="O218" s="178" t="s">
        <v>483</v>
      </c>
      <c r="P218" s="178" t="s">
        <v>219</v>
      </c>
      <c r="Q218" s="178" t="s">
        <v>514</v>
      </c>
    </row>
    <row r="219" spans="11:17" x14ac:dyDescent="0.2">
      <c r="K219" s="193" t="str">
        <f t="shared" si="6"/>
        <v>JW080007A内窓取付</v>
      </c>
      <c r="L219" s="194" t="str">
        <f t="shared" si="7"/>
        <v>JW080007A内窓取付A</v>
      </c>
      <c r="M219" s="178" t="s">
        <v>935</v>
      </c>
      <c r="N219" s="178" t="s">
        <v>551</v>
      </c>
      <c r="O219" s="178" t="s">
        <v>483</v>
      </c>
      <c r="P219" s="178" t="s">
        <v>219</v>
      </c>
      <c r="Q219" s="178" t="s">
        <v>515</v>
      </c>
    </row>
    <row r="220" spans="11:17" x14ac:dyDescent="0.2">
      <c r="K220" s="193" t="str">
        <f t="shared" si="6"/>
        <v>JW080008A内窓取付</v>
      </c>
      <c r="L220" s="194" t="str">
        <f t="shared" si="7"/>
        <v>JW080008A内窓取付A</v>
      </c>
      <c r="M220" s="178" t="s">
        <v>936</v>
      </c>
      <c r="N220" s="178" t="s">
        <v>551</v>
      </c>
      <c r="O220" s="178" t="s">
        <v>483</v>
      </c>
      <c r="P220" s="178" t="s">
        <v>219</v>
      </c>
      <c r="Q220" s="178" t="s">
        <v>516</v>
      </c>
    </row>
    <row r="221" spans="11:17" x14ac:dyDescent="0.2">
      <c r="K221" s="193" t="str">
        <f t="shared" si="6"/>
        <v>JW102000A内窓取付</v>
      </c>
      <c r="L221" s="194" t="str">
        <f t="shared" si="7"/>
        <v>JW102000A内窓取付A</v>
      </c>
      <c r="M221" s="178" t="s">
        <v>937</v>
      </c>
      <c r="N221" s="178" t="s">
        <v>551</v>
      </c>
      <c r="O221" s="178" t="s">
        <v>483</v>
      </c>
      <c r="P221" s="178" t="s">
        <v>517</v>
      </c>
      <c r="Q221" s="178" t="s">
        <v>518</v>
      </c>
    </row>
    <row r="222" spans="11:17" x14ac:dyDescent="0.2">
      <c r="K222" s="193" t="str">
        <f t="shared" si="6"/>
        <v>JW102100A内窓取付</v>
      </c>
      <c r="L222" s="194" t="str">
        <f t="shared" si="7"/>
        <v>JW102100A内窓取付A</v>
      </c>
      <c r="M222" s="178" t="s">
        <v>938</v>
      </c>
      <c r="N222" s="178" t="s">
        <v>551</v>
      </c>
      <c r="O222" s="178" t="s">
        <v>483</v>
      </c>
      <c r="P222" s="178" t="s">
        <v>517</v>
      </c>
      <c r="Q222" s="178" t="s">
        <v>519</v>
      </c>
    </row>
    <row r="223" spans="11:17" x14ac:dyDescent="0.2">
      <c r="K223" s="193" t="str">
        <f t="shared" si="6"/>
        <v>JW112021S内窓取付</v>
      </c>
      <c r="L223" s="194" t="str">
        <f t="shared" si="7"/>
        <v>JW112021S内窓取付S</v>
      </c>
      <c r="M223" s="178" t="s">
        <v>942</v>
      </c>
      <c r="N223" s="178" t="s">
        <v>551</v>
      </c>
      <c r="O223" s="178" t="s">
        <v>483</v>
      </c>
      <c r="P223" s="178" t="s">
        <v>520</v>
      </c>
      <c r="Q223" s="178" t="s">
        <v>521</v>
      </c>
    </row>
    <row r="224" spans="11:17" x14ac:dyDescent="0.2">
      <c r="K224" s="193" t="str">
        <f t="shared" si="6"/>
        <v>JW112022S内窓取付</v>
      </c>
      <c r="L224" s="194" t="str">
        <f t="shared" si="7"/>
        <v>JW112022S内窓取付S</v>
      </c>
      <c r="M224" s="178" t="s">
        <v>943</v>
      </c>
      <c r="N224" s="178" t="s">
        <v>551</v>
      </c>
      <c r="O224" s="178" t="s">
        <v>483</v>
      </c>
      <c r="P224" s="178" t="s">
        <v>520</v>
      </c>
      <c r="Q224" s="178" t="s">
        <v>522</v>
      </c>
    </row>
    <row r="225" spans="11:17" x14ac:dyDescent="0.2">
      <c r="K225" s="193" t="str">
        <f t="shared" si="6"/>
        <v>JW112023S内窓取付</v>
      </c>
      <c r="L225" s="194" t="str">
        <f t="shared" si="7"/>
        <v>JW112023S内窓取付S</v>
      </c>
      <c r="M225" s="178" t="s">
        <v>944</v>
      </c>
      <c r="N225" s="178" t="s">
        <v>551</v>
      </c>
      <c r="O225" s="178" t="s">
        <v>483</v>
      </c>
      <c r="P225" s="178" t="s">
        <v>520</v>
      </c>
      <c r="Q225" s="178" t="s">
        <v>523</v>
      </c>
    </row>
    <row r="226" spans="11:17" x14ac:dyDescent="0.2">
      <c r="K226" s="193" t="str">
        <f t="shared" si="6"/>
        <v>JW112031S内窓取付</v>
      </c>
      <c r="L226" s="194" t="str">
        <f t="shared" si="7"/>
        <v>JW112031S内窓取付S</v>
      </c>
      <c r="M226" s="178" t="s">
        <v>945</v>
      </c>
      <c r="N226" s="178" t="s">
        <v>551</v>
      </c>
      <c r="O226" s="178" t="s">
        <v>483</v>
      </c>
      <c r="P226" s="178" t="s">
        <v>520</v>
      </c>
      <c r="Q226" s="178" t="s">
        <v>524</v>
      </c>
    </row>
    <row r="227" spans="11:17" x14ac:dyDescent="0.2">
      <c r="K227" s="193" t="str">
        <f t="shared" si="6"/>
        <v>JW112032S内窓取付</v>
      </c>
      <c r="L227" s="194" t="str">
        <f t="shared" si="7"/>
        <v>JW112032S内窓取付S</v>
      </c>
      <c r="M227" s="178" t="s">
        <v>946</v>
      </c>
      <c r="N227" s="178" t="s">
        <v>551</v>
      </c>
      <c r="O227" s="178" t="s">
        <v>483</v>
      </c>
      <c r="P227" s="178" t="s">
        <v>520</v>
      </c>
      <c r="Q227" s="178" t="s">
        <v>525</v>
      </c>
    </row>
    <row r="228" spans="11:17" x14ac:dyDescent="0.2">
      <c r="K228" s="193" t="str">
        <f t="shared" si="6"/>
        <v>JW112033S内窓取付</v>
      </c>
      <c r="L228" s="194" t="str">
        <f t="shared" si="7"/>
        <v>JW112033S内窓取付S</v>
      </c>
      <c r="M228" s="178" t="s">
        <v>947</v>
      </c>
      <c r="N228" s="178" t="s">
        <v>551</v>
      </c>
      <c r="O228" s="178" t="s">
        <v>483</v>
      </c>
      <c r="P228" s="178" t="s">
        <v>520</v>
      </c>
      <c r="Q228" s="178" t="s">
        <v>526</v>
      </c>
    </row>
    <row r="229" spans="11:17" x14ac:dyDescent="0.2">
      <c r="K229" s="193" t="str">
        <f t="shared" si="6"/>
        <v>JW122201A内窓取付</v>
      </c>
      <c r="L229" s="194" t="str">
        <f t="shared" si="7"/>
        <v>JW122201A内窓取付A</v>
      </c>
      <c r="M229" s="178" t="s">
        <v>959</v>
      </c>
      <c r="N229" s="178" t="s">
        <v>551</v>
      </c>
      <c r="O229" s="178" t="s">
        <v>483</v>
      </c>
      <c r="P229" s="178" t="s">
        <v>527</v>
      </c>
      <c r="Q229" s="178" t="s">
        <v>528</v>
      </c>
    </row>
    <row r="230" spans="11:17" x14ac:dyDescent="0.2">
      <c r="K230" s="193" t="str">
        <f t="shared" si="6"/>
        <v>JW123301S内窓取付</v>
      </c>
      <c r="L230" s="194" t="str">
        <f t="shared" si="7"/>
        <v>JW123301S内窓取付S</v>
      </c>
      <c r="M230" s="178" t="s">
        <v>963</v>
      </c>
      <c r="N230" s="178" t="s">
        <v>551</v>
      </c>
      <c r="O230" s="178" t="s">
        <v>483</v>
      </c>
      <c r="P230" s="178" t="s">
        <v>527</v>
      </c>
      <c r="Q230" s="178" t="s">
        <v>529</v>
      </c>
    </row>
    <row r="231" spans="11:17" x14ac:dyDescent="0.2">
      <c r="K231" s="193" t="str">
        <f t="shared" si="6"/>
        <v>JW123302S内窓取付</v>
      </c>
      <c r="L231" s="194" t="str">
        <f t="shared" si="7"/>
        <v>JW123302S内窓取付S</v>
      </c>
      <c r="M231" s="178" t="s">
        <v>964</v>
      </c>
      <c r="N231" s="178" t="s">
        <v>551</v>
      </c>
      <c r="O231" s="178" t="s">
        <v>483</v>
      </c>
      <c r="P231" s="178" t="s">
        <v>527</v>
      </c>
      <c r="Q231" s="178" t="s">
        <v>530</v>
      </c>
    </row>
    <row r="232" spans="11:17" x14ac:dyDescent="0.2">
      <c r="K232" s="193" t="str">
        <f t="shared" si="6"/>
        <v>JW123303S内窓取付</v>
      </c>
      <c r="L232" s="194" t="str">
        <f t="shared" si="7"/>
        <v>JW123303S内窓取付S</v>
      </c>
      <c r="M232" s="178" t="s">
        <v>965</v>
      </c>
      <c r="N232" s="178" t="s">
        <v>551</v>
      </c>
      <c r="O232" s="178" t="s">
        <v>483</v>
      </c>
      <c r="P232" s="178" t="s">
        <v>527</v>
      </c>
      <c r="Q232" s="178" t="s">
        <v>531</v>
      </c>
    </row>
    <row r="233" spans="11:17" x14ac:dyDescent="0.2">
      <c r="K233" s="193" t="str">
        <f t="shared" si="6"/>
        <v>JW180001S内窓取付</v>
      </c>
      <c r="L233" s="194" t="str">
        <f t="shared" si="7"/>
        <v>JW180001S内窓取付S</v>
      </c>
      <c r="M233" s="178" t="s">
        <v>968</v>
      </c>
      <c r="N233" s="178" t="s">
        <v>551</v>
      </c>
      <c r="O233" s="178" t="s">
        <v>483</v>
      </c>
      <c r="P233" s="178" t="s">
        <v>532</v>
      </c>
      <c r="Q233" s="178" t="s">
        <v>533</v>
      </c>
    </row>
    <row r="234" spans="11:17" x14ac:dyDescent="0.2">
      <c r="K234" s="193" t="str">
        <f t="shared" si="6"/>
        <v>JW180002S内窓取付</v>
      </c>
      <c r="L234" s="194" t="str">
        <f t="shared" si="7"/>
        <v>JW180002S内窓取付S</v>
      </c>
      <c r="M234" s="178" t="s">
        <v>969</v>
      </c>
      <c r="N234" s="178" t="s">
        <v>551</v>
      </c>
      <c r="O234" s="178" t="s">
        <v>483</v>
      </c>
      <c r="P234" s="178" t="s">
        <v>532</v>
      </c>
      <c r="Q234" s="178" t="s">
        <v>534</v>
      </c>
    </row>
    <row r="235" spans="11:17" x14ac:dyDescent="0.2">
      <c r="K235" s="193" t="str">
        <f t="shared" si="6"/>
        <v>JW180003S内窓取付</v>
      </c>
      <c r="L235" s="194" t="str">
        <f t="shared" si="7"/>
        <v>JW180003S内窓取付S</v>
      </c>
      <c r="M235" s="178" t="s">
        <v>970</v>
      </c>
      <c r="N235" s="178" t="s">
        <v>551</v>
      </c>
      <c r="O235" s="178" t="s">
        <v>483</v>
      </c>
      <c r="P235" s="178" t="s">
        <v>532</v>
      </c>
      <c r="Q235" s="178" t="s">
        <v>535</v>
      </c>
    </row>
    <row r="236" spans="11:17" x14ac:dyDescent="0.2">
      <c r="K236" s="193" t="str">
        <f t="shared" si="6"/>
        <v>JW029081Aカバー工法</v>
      </c>
      <c r="L236" s="194" t="str">
        <f t="shared" si="7"/>
        <v>JW029081Aカバー工法A</v>
      </c>
      <c r="M236" s="178" t="s">
        <v>1373</v>
      </c>
      <c r="N236" s="178" t="s">
        <v>724</v>
      </c>
      <c r="O236" s="178" t="s">
        <v>712</v>
      </c>
      <c r="P236" s="178" t="s">
        <v>197</v>
      </c>
      <c r="Q236" s="178" t="s">
        <v>1374</v>
      </c>
    </row>
    <row r="237" spans="11:17" x14ac:dyDescent="0.2">
      <c r="K237" s="193" t="str">
        <f t="shared" si="6"/>
        <v>JW029082Aカバー工法</v>
      </c>
      <c r="L237" s="194" t="str">
        <f t="shared" si="7"/>
        <v>JW029082Aカバー工法A</v>
      </c>
      <c r="M237" s="178" t="s">
        <v>1375</v>
      </c>
      <c r="N237" s="178" t="s">
        <v>724</v>
      </c>
      <c r="O237" s="178" t="s">
        <v>712</v>
      </c>
      <c r="P237" s="178" t="s">
        <v>197</v>
      </c>
      <c r="Q237" s="178" t="s">
        <v>1376</v>
      </c>
    </row>
    <row r="238" spans="11:17" x14ac:dyDescent="0.2">
      <c r="K238" s="193" t="str">
        <f t="shared" si="6"/>
        <v>JW029201Sカバー工法</v>
      </c>
      <c r="L238" s="194" t="str">
        <f t="shared" si="7"/>
        <v>JW029201Sカバー工法S</v>
      </c>
      <c r="M238" s="178" t="s">
        <v>1424</v>
      </c>
      <c r="N238" s="178" t="s">
        <v>724</v>
      </c>
      <c r="O238" s="178" t="s">
        <v>712</v>
      </c>
      <c r="P238" s="178" t="s">
        <v>197</v>
      </c>
      <c r="Q238" s="178" t="s">
        <v>1433</v>
      </c>
    </row>
    <row r="239" spans="11:17" x14ac:dyDescent="0.2">
      <c r="K239" s="193" t="str">
        <f t="shared" si="6"/>
        <v>JW029202Aカバー工法</v>
      </c>
      <c r="L239" s="194" t="str">
        <f t="shared" si="7"/>
        <v>JW029202Aカバー工法A</v>
      </c>
      <c r="M239" s="178" t="s">
        <v>1425</v>
      </c>
      <c r="N239" s="178" t="s">
        <v>724</v>
      </c>
      <c r="O239" s="178" t="s">
        <v>712</v>
      </c>
      <c r="P239" s="178" t="s">
        <v>197</v>
      </c>
      <c r="Q239" s="178" t="s">
        <v>1434</v>
      </c>
    </row>
    <row r="240" spans="11:17" x14ac:dyDescent="0.2">
      <c r="K240" s="193" t="str">
        <f t="shared" si="6"/>
        <v>JW029203Sカバー工法</v>
      </c>
      <c r="L240" s="194" t="str">
        <f t="shared" si="7"/>
        <v>JW029203Sカバー工法S</v>
      </c>
      <c r="M240" s="178" t="s">
        <v>1426</v>
      </c>
      <c r="N240" s="178" t="s">
        <v>724</v>
      </c>
      <c r="O240" s="178" t="s">
        <v>712</v>
      </c>
      <c r="P240" s="178" t="s">
        <v>197</v>
      </c>
      <c r="Q240" s="178" t="s">
        <v>1435</v>
      </c>
    </row>
    <row r="241" spans="11:17" x14ac:dyDescent="0.2">
      <c r="K241" s="193" t="str">
        <f t="shared" si="6"/>
        <v>JW029204Aカバー工法</v>
      </c>
      <c r="L241" s="194" t="str">
        <f t="shared" si="7"/>
        <v>JW029204Aカバー工法A</v>
      </c>
      <c r="M241" s="178" t="s">
        <v>1427</v>
      </c>
      <c r="N241" s="178" t="s">
        <v>724</v>
      </c>
      <c r="O241" s="178" t="s">
        <v>712</v>
      </c>
      <c r="P241" s="178" t="s">
        <v>197</v>
      </c>
      <c r="Q241" s="178" t="s">
        <v>1436</v>
      </c>
    </row>
    <row r="242" spans="11:17" x14ac:dyDescent="0.2">
      <c r="K242" s="193" t="str">
        <f t="shared" si="6"/>
        <v>JW033111Sカバー工法</v>
      </c>
      <c r="L242" s="194" t="str">
        <f t="shared" si="7"/>
        <v>JW033111Sカバー工法S</v>
      </c>
      <c r="M242" s="178" t="s">
        <v>1006</v>
      </c>
      <c r="N242" s="178" t="s">
        <v>724</v>
      </c>
      <c r="O242" s="178" t="s">
        <v>712</v>
      </c>
      <c r="P242" s="178" t="s">
        <v>501</v>
      </c>
      <c r="Q242" s="178" t="s">
        <v>1007</v>
      </c>
    </row>
    <row r="243" spans="11:17" x14ac:dyDescent="0.2">
      <c r="K243" s="193" t="str">
        <f t="shared" si="6"/>
        <v>JW033112Aカバー工法</v>
      </c>
      <c r="L243" s="194" t="str">
        <f t="shared" si="7"/>
        <v>JW033112Aカバー工法A</v>
      </c>
      <c r="M243" s="178" t="s">
        <v>1008</v>
      </c>
      <c r="N243" s="178" t="s">
        <v>724</v>
      </c>
      <c r="O243" s="178" t="s">
        <v>712</v>
      </c>
      <c r="P243" s="178" t="s">
        <v>501</v>
      </c>
      <c r="Q243" s="178" t="s">
        <v>1009</v>
      </c>
    </row>
    <row r="244" spans="11:17" x14ac:dyDescent="0.2">
      <c r="K244" s="193" t="str">
        <f t="shared" si="6"/>
        <v>JW033113Aカバー工法</v>
      </c>
      <c r="L244" s="194" t="str">
        <f t="shared" si="7"/>
        <v>JW033113Aカバー工法A</v>
      </c>
      <c r="M244" s="178" t="s">
        <v>1010</v>
      </c>
      <c r="N244" s="178" t="s">
        <v>724</v>
      </c>
      <c r="O244" s="178" t="s">
        <v>712</v>
      </c>
      <c r="P244" s="178" t="s">
        <v>501</v>
      </c>
      <c r="Q244" s="178" t="s">
        <v>1011</v>
      </c>
    </row>
    <row r="245" spans="11:17" x14ac:dyDescent="0.2">
      <c r="K245" s="193" t="str">
        <f t="shared" si="6"/>
        <v>JW033114Sカバー工法</v>
      </c>
      <c r="L245" s="194" t="str">
        <f t="shared" si="7"/>
        <v>JW033114Sカバー工法S</v>
      </c>
      <c r="M245" s="178" t="s">
        <v>1012</v>
      </c>
      <c r="N245" s="178" t="s">
        <v>724</v>
      </c>
      <c r="O245" s="178" t="s">
        <v>712</v>
      </c>
      <c r="P245" s="178" t="s">
        <v>501</v>
      </c>
      <c r="Q245" s="178" t="s">
        <v>1013</v>
      </c>
    </row>
    <row r="246" spans="11:17" x14ac:dyDescent="0.2">
      <c r="K246" s="193" t="str">
        <f t="shared" si="6"/>
        <v>JW033115Aカバー工法</v>
      </c>
      <c r="L246" s="194" t="str">
        <f t="shared" si="7"/>
        <v>JW033115Aカバー工法A</v>
      </c>
      <c r="M246" s="178" t="s">
        <v>1014</v>
      </c>
      <c r="N246" s="178" t="s">
        <v>724</v>
      </c>
      <c r="O246" s="178" t="s">
        <v>712</v>
      </c>
      <c r="P246" s="178" t="s">
        <v>501</v>
      </c>
      <c r="Q246" s="178" t="s">
        <v>1015</v>
      </c>
    </row>
    <row r="247" spans="11:17" x14ac:dyDescent="0.2">
      <c r="K247" s="193" t="str">
        <f t="shared" si="6"/>
        <v>JW033116Aカバー工法</v>
      </c>
      <c r="L247" s="194" t="str">
        <f t="shared" si="7"/>
        <v>JW033116Aカバー工法A</v>
      </c>
      <c r="M247" s="178" t="s">
        <v>1016</v>
      </c>
      <c r="N247" s="178" t="s">
        <v>724</v>
      </c>
      <c r="O247" s="178" t="s">
        <v>712</v>
      </c>
      <c r="P247" s="178" t="s">
        <v>501</v>
      </c>
      <c r="Q247" s="178" t="s">
        <v>1017</v>
      </c>
    </row>
    <row r="248" spans="11:17" x14ac:dyDescent="0.2">
      <c r="K248" s="193" t="str">
        <f t="shared" si="6"/>
        <v>JW033117Aカバー工法</v>
      </c>
      <c r="L248" s="194" t="str">
        <f t="shared" si="7"/>
        <v>JW033117Aカバー工法A</v>
      </c>
      <c r="M248" s="178" t="s">
        <v>1018</v>
      </c>
      <c r="N248" s="178" t="s">
        <v>724</v>
      </c>
      <c r="O248" s="178" t="s">
        <v>712</v>
      </c>
      <c r="P248" s="178" t="s">
        <v>501</v>
      </c>
      <c r="Q248" s="178" t="s">
        <v>1019</v>
      </c>
    </row>
    <row r="249" spans="11:17" x14ac:dyDescent="0.2">
      <c r="K249" s="193" t="str">
        <f t="shared" si="6"/>
        <v>JW033118Aカバー工法</v>
      </c>
      <c r="L249" s="194" t="str">
        <f t="shared" si="7"/>
        <v>JW033118Aカバー工法A</v>
      </c>
      <c r="M249" s="178" t="s">
        <v>1020</v>
      </c>
      <c r="N249" s="178" t="s">
        <v>724</v>
      </c>
      <c r="O249" s="178" t="s">
        <v>712</v>
      </c>
      <c r="P249" s="178" t="s">
        <v>501</v>
      </c>
      <c r="Q249" s="178" t="s">
        <v>1021</v>
      </c>
    </row>
    <row r="250" spans="11:17" x14ac:dyDescent="0.2">
      <c r="K250" s="193" t="str">
        <f t="shared" si="6"/>
        <v>JW012005S外窓交換</v>
      </c>
      <c r="L250" s="194" t="str">
        <f t="shared" si="7"/>
        <v>JW012005S外窓交換S</v>
      </c>
      <c r="M250" s="178" t="s">
        <v>978</v>
      </c>
      <c r="N250" s="178" t="s">
        <v>724</v>
      </c>
      <c r="O250" s="178" t="s">
        <v>725</v>
      </c>
      <c r="P250" s="178" t="s">
        <v>484</v>
      </c>
      <c r="Q250" s="178" t="s">
        <v>979</v>
      </c>
    </row>
    <row r="251" spans="11:17" x14ac:dyDescent="0.2">
      <c r="K251" s="193" t="str">
        <f t="shared" si="6"/>
        <v>JW012006S外窓交換</v>
      </c>
      <c r="L251" s="194" t="str">
        <f t="shared" si="7"/>
        <v>JW012006S外窓交換S</v>
      </c>
      <c r="M251" s="178" t="s">
        <v>980</v>
      </c>
      <c r="N251" s="178" t="s">
        <v>724</v>
      </c>
      <c r="O251" s="178" t="s">
        <v>725</v>
      </c>
      <c r="P251" s="178" t="s">
        <v>484</v>
      </c>
      <c r="Q251" s="178" t="s">
        <v>981</v>
      </c>
    </row>
    <row r="252" spans="11:17" x14ac:dyDescent="0.2">
      <c r="K252" s="193" t="str">
        <f t="shared" si="6"/>
        <v>JW012007S外窓交換</v>
      </c>
      <c r="L252" s="194" t="str">
        <f t="shared" si="7"/>
        <v>JW012007S外窓交換S</v>
      </c>
      <c r="M252" s="178" t="s">
        <v>1120</v>
      </c>
      <c r="N252" s="178" t="s">
        <v>724</v>
      </c>
      <c r="O252" s="178" t="s">
        <v>725</v>
      </c>
      <c r="P252" s="178" t="s">
        <v>484</v>
      </c>
      <c r="Q252" s="178" t="s">
        <v>982</v>
      </c>
    </row>
    <row r="253" spans="11:17" x14ac:dyDescent="0.2">
      <c r="K253" s="193" t="str">
        <f t="shared" si="6"/>
        <v>JW012008S外窓交換</v>
      </c>
      <c r="L253" s="194" t="str">
        <f t="shared" si="7"/>
        <v>JW012008S外窓交換S</v>
      </c>
      <c r="M253" s="178" t="s">
        <v>983</v>
      </c>
      <c r="N253" s="178" t="s">
        <v>724</v>
      </c>
      <c r="O253" s="178" t="s">
        <v>725</v>
      </c>
      <c r="P253" s="178" t="s">
        <v>484</v>
      </c>
      <c r="Q253" s="178" t="s">
        <v>984</v>
      </c>
    </row>
    <row r="254" spans="11:17" x14ac:dyDescent="0.2">
      <c r="K254" s="193" t="str">
        <f t="shared" si="6"/>
        <v>JW012009S外窓交換</v>
      </c>
      <c r="L254" s="194" t="str">
        <f t="shared" si="7"/>
        <v>JW012009S外窓交換S</v>
      </c>
      <c r="M254" s="178" t="s">
        <v>985</v>
      </c>
      <c r="N254" s="178" t="s">
        <v>724</v>
      </c>
      <c r="O254" s="178" t="s">
        <v>725</v>
      </c>
      <c r="P254" s="178" t="s">
        <v>484</v>
      </c>
      <c r="Q254" s="178" t="s">
        <v>986</v>
      </c>
    </row>
    <row r="255" spans="11:17" x14ac:dyDescent="0.2">
      <c r="K255" s="193" t="str">
        <f t="shared" si="6"/>
        <v>JW012010S外窓交換</v>
      </c>
      <c r="L255" s="194" t="str">
        <f t="shared" si="7"/>
        <v>JW012010S外窓交換S</v>
      </c>
      <c r="M255" s="178" t="s">
        <v>1123</v>
      </c>
      <c r="N255" s="178" t="s">
        <v>724</v>
      </c>
      <c r="O255" s="178" t="s">
        <v>725</v>
      </c>
      <c r="P255" s="178" t="s">
        <v>484</v>
      </c>
      <c r="Q255" s="178" t="s">
        <v>987</v>
      </c>
    </row>
    <row r="256" spans="11:17" x14ac:dyDescent="0.2">
      <c r="K256" s="193" t="str">
        <f t="shared" si="6"/>
        <v>JW012011S外窓交換</v>
      </c>
      <c r="L256" s="194" t="str">
        <f t="shared" si="7"/>
        <v>JW012011S外窓交換S</v>
      </c>
      <c r="M256" s="178" t="s">
        <v>988</v>
      </c>
      <c r="N256" s="178" t="s">
        <v>724</v>
      </c>
      <c r="O256" s="178" t="s">
        <v>725</v>
      </c>
      <c r="P256" s="178" t="s">
        <v>484</v>
      </c>
      <c r="Q256" s="178" t="s">
        <v>989</v>
      </c>
    </row>
    <row r="257" spans="11:17" x14ac:dyDescent="0.2">
      <c r="K257" s="193" t="str">
        <f t="shared" si="6"/>
        <v>JW012012S外窓交換</v>
      </c>
      <c r="L257" s="194" t="str">
        <f t="shared" si="7"/>
        <v>JW012012S外窓交換S</v>
      </c>
      <c r="M257" s="178" t="s">
        <v>990</v>
      </c>
      <c r="N257" s="178" t="s">
        <v>724</v>
      </c>
      <c r="O257" s="178" t="s">
        <v>725</v>
      </c>
      <c r="P257" s="178" t="s">
        <v>484</v>
      </c>
      <c r="Q257" s="178" t="s">
        <v>991</v>
      </c>
    </row>
    <row r="258" spans="11:17" x14ac:dyDescent="0.2">
      <c r="K258" s="193" t="str">
        <f t="shared" si="6"/>
        <v>JW029031S外窓交換</v>
      </c>
      <c r="L258" s="194" t="str">
        <f t="shared" si="7"/>
        <v>JW029031S外窓交換S</v>
      </c>
      <c r="M258" s="178" t="s">
        <v>994</v>
      </c>
      <c r="N258" s="178" t="s">
        <v>724</v>
      </c>
      <c r="O258" s="178" t="s">
        <v>725</v>
      </c>
      <c r="P258" s="178" t="s">
        <v>197</v>
      </c>
      <c r="Q258" s="178" t="s">
        <v>995</v>
      </c>
    </row>
    <row r="259" spans="11:17" x14ac:dyDescent="0.2">
      <c r="K259" s="193" t="str">
        <f t="shared" si="6"/>
        <v>JW029032S外窓交換</v>
      </c>
      <c r="L259" s="194" t="str">
        <f t="shared" si="7"/>
        <v>JW029032S外窓交換S</v>
      </c>
      <c r="M259" s="178" t="s">
        <v>996</v>
      </c>
      <c r="N259" s="178" t="s">
        <v>724</v>
      </c>
      <c r="O259" s="178" t="s">
        <v>725</v>
      </c>
      <c r="P259" s="178" t="s">
        <v>197</v>
      </c>
      <c r="Q259" s="178" t="s">
        <v>997</v>
      </c>
    </row>
    <row r="260" spans="11:17" x14ac:dyDescent="0.2">
      <c r="K260" s="193" t="str">
        <f t="shared" si="6"/>
        <v>JW029033S外窓交換</v>
      </c>
      <c r="L260" s="194" t="str">
        <f t="shared" si="7"/>
        <v>JW029033S外窓交換S</v>
      </c>
      <c r="M260" s="178" t="s">
        <v>998</v>
      </c>
      <c r="N260" s="178" t="s">
        <v>724</v>
      </c>
      <c r="O260" s="178" t="s">
        <v>725</v>
      </c>
      <c r="P260" s="178" t="s">
        <v>197</v>
      </c>
      <c r="Q260" s="178" t="s">
        <v>999</v>
      </c>
    </row>
    <row r="261" spans="11:17" x14ac:dyDescent="0.2">
      <c r="K261" s="193" t="str">
        <f t="shared" ref="K261:K324" si="8">M261&amp;O261</f>
        <v>JW029034S外窓交換</v>
      </c>
      <c r="L261" s="194" t="str">
        <f t="shared" ref="L261:L324" si="9">M261&amp;O261&amp;(IF(M261&lt;&gt;"", RIGHT(M261,1),""))</f>
        <v>JW029034S外窓交換S</v>
      </c>
      <c r="M261" s="178" t="s">
        <v>1000</v>
      </c>
      <c r="N261" s="178" t="s">
        <v>724</v>
      </c>
      <c r="O261" s="178" t="s">
        <v>725</v>
      </c>
      <c r="P261" s="178" t="s">
        <v>197</v>
      </c>
      <c r="Q261" s="178" t="s">
        <v>1001</v>
      </c>
    </row>
    <row r="262" spans="11:17" x14ac:dyDescent="0.2">
      <c r="K262" s="193" t="str">
        <f t="shared" si="8"/>
        <v>JW029041S外窓交換</v>
      </c>
      <c r="L262" s="194" t="str">
        <f t="shared" si="9"/>
        <v>JW029041S外窓交換S</v>
      </c>
      <c r="M262" s="178" t="s">
        <v>1002</v>
      </c>
      <c r="N262" s="178" t="s">
        <v>724</v>
      </c>
      <c r="O262" s="178" t="s">
        <v>725</v>
      </c>
      <c r="P262" s="178" t="s">
        <v>197</v>
      </c>
      <c r="Q262" s="178" t="s">
        <v>1003</v>
      </c>
    </row>
    <row r="263" spans="11:17" x14ac:dyDescent="0.2">
      <c r="K263" s="193" t="str">
        <f t="shared" si="8"/>
        <v>JW029051S外窓交換</v>
      </c>
      <c r="L263" s="194" t="str">
        <f t="shared" si="9"/>
        <v>JW029051S外窓交換S</v>
      </c>
      <c r="M263" s="178" t="s">
        <v>1004</v>
      </c>
      <c r="N263" s="178" t="s">
        <v>724</v>
      </c>
      <c r="O263" s="178" t="s">
        <v>725</v>
      </c>
      <c r="P263" s="178" t="s">
        <v>197</v>
      </c>
      <c r="Q263" s="178" t="s">
        <v>1005</v>
      </c>
    </row>
    <row r="264" spans="11:17" x14ac:dyDescent="0.2">
      <c r="K264" s="193" t="str">
        <f t="shared" si="8"/>
        <v>JW029071S外窓交換</v>
      </c>
      <c r="L264" s="194" t="str">
        <f t="shared" si="9"/>
        <v>JW029071S外窓交換S</v>
      </c>
      <c r="M264" s="178" t="s">
        <v>1371</v>
      </c>
      <c r="N264" s="178" t="s">
        <v>724</v>
      </c>
      <c r="O264" s="178" t="s">
        <v>725</v>
      </c>
      <c r="P264" s="178" t="s">
        <v>197</v>
      </c>
      <c r="Q264" s="178" t="s">
        <v>1372</v>
      </c>
    </row>
    <row r="265" spans="11:17" x14ac:dyDescent="0.2">
      <c r="K265" s="193" t="str">
        <f t="shared" si="8"/>
        <v>JW029101S外窓交換</v>
      </c>
      <c r="L265" s="194" t="str">
        <f t="shared" si="9"/>
        <v>JW029101S外窓交換S</v>
      </c>
      <c r="M265" s="178" t="s">
        <v>1377</v>
      </c>
      <c r="N265" s="178" t="s">
        <v>724</v>
      </c>
      <c r="O265" s="178" t="s">
        <v>725</v>
      </c>
      <c r="P265" s="178" t="s">
        <v>197</v>
      </c>
      <c r="Q265" s="178" t="s">
        <v>1378</v>
      </c>
    </row>
    <row r="266" spans="11:17" x14ac:dyDescent="0.2">
      <c r="K266" s="193" t="str">
        <f t="shared" si="8"/>
        <v>JW029102S外窓交換</v>
      </c>
      <c r="L266" s="194" t="str">
        <f t="shared" si="9"/>
        <v>JW029102S外窓交換S</v>
      </c>
      <c r="M266" s="178" t="s">
        <v>1379</v>
      </c>
      <c r="N266" s="178" t="s">
        <v>724</v>
      </c>
      <c r="O266" s="178" t="s">
        <v>725</v>
      </c>
      <c r="P266" s="178" t="s">
        <v>197</v>
      </c>
      <c r="Q266" s="178" t="s">
        <v>1380</v>
      </c>
    </row>
    <row r="267" spans="11:17" x14ac:dyDescent="0.2">
      <c r="K267" s="193" t="str">
        <f t="shared" si="8"/>
        <v>JW029103S外窓交換</v>
      </c>
      <c r="L267" s="194" t="str">
        <f t="shared" si="9"/>
        <v>JW029103S外窓交換S</v>
      </c>
      <c r="M267" s="178" t="s">
        <v>1381</v>
      </c>
      <c r="N267" s="178" t="s">
        <v>724</v>
      </c>
      <c r="O267" s="178" t="s">
        <v>725</v>
      </c>
      <c r="P267" s="178" t="s">
        <v>197</v>
      </c>
      <c r="Q267" s="178" t="s">
        <v>1382</v>
      </c>
    </row>
    <row r="268" spans="11:17" x14ac:dyDescent="0.2">
      <c r="K268" s="193" t="str">
        <f t="shared" si="8"/>
        <v>JW029104S外窓交換</v>
      </c>
      <c r="L268" s="194" t="str">
        <f t="shared" si="9"/>
        <v>JW029104S外窓交換S</v>
      </c>
      <c r="M268" s="178" t="s">
        <v>1383</v>
      </c>
      <c r="N268" s="178" t="s">
        <v>724</v>
      </c>
      <c r="O268" s="178" t="s">
        <v>725</v>
      </c>
      <c r="P268" s="178" t="s">
        <v>197</v>
      </c>
      <c r="Q268" s="178" t="s">
        <v>1384</v>
      </c>
    </row>
    <row r="269" spans="11:17" x14ac:dyDescent="0.2">
      <c r="K269" s="193" t="str">
        <f t="shared" si="8"/>
        <v>JW029105S外窓交換</v>
      </c>
      <c r="L269" s="194" t="str">
        <f t="shared" si="9"/>
        <v>JW029105S外窓交換S</v>
      </c>
      <c r="M269" s="178" t="s">
        <v>1385</v>
      </c>
      <c r="N269" s="178" t="s">
        <v>724</v>
      </c>
      <c r="O269" s="178" t="s">
        <v>725</v>
      </c>
      <c r="P269" s="178" t="s">
        <v>197</v>
      </c>
      <c r="Q269" s="178" t="s">
        <v>1386</v>
      </c>
    </row>
    <row r="270" spans="11:17" x14ac:dyDescent="0.2">
      <c r="K270" s="193" t="str">
        <f t="shared" si="8"/>
        <v>JW029106S外窓交換</v>
      </c>
      <c r="L270" s="194" t="str">
        <f t="shared" si="9"/>
        <v>JW029106S外窓交換S</v>
      </c>
      <c r="M270" s="178" t="s">
        <v>1387</v>
      </c>
      <c r="N270" s="178" t="s">
        <v>724</v>
      </c>
      <c r="O270" s="178" t="s">
        <v>725</v>
      </c>
      <c r="P270" s="178" t="s">
        <v>197</v>
      </c>
      <c r="Q270" s="178" t="s">
        <v>1388</v>
      </c>
    </row>
    <row r="271" spans="11:17" x14ac:dyDescent="0.2">
      <c r="K271" s="193" t="str">
        <f t="shared" si="8"/>
        <v>JW029107S外窓交換</v>
      </c>
      <c r="L271" s="194" t="str">
        <f t="shared" si="9"/>
        <v>JW029107S外窓交換S</v>
      </c>
      <c r="M271" s="178" t="s">
        <v>1389</v>
      </c>
      <c r="N271" s="178" t="s">
        <v>724</v>
      </c>
      <c r="O271" s="178" t="s">
        <v>725</v>
      </c>
      <c r="P271" s="178" t="s">
        <v>197</v>
      </c>
      <c r="Q271" s="178" t="s">
        <v>1390</v>
      </c>
    </row>
    <row r="272" spans="11:17" x14ac:dyDescent="0.2">
      <c r="K272" s="193" t="str">
        <f t="shared" si="8"/>
        <v>JW029108S外窓交換</v>
      </c>
      <c r="L272" s="194" t="str">
        <f t="shared" si="9"/>
        <v>JW029108S外窓交換S</v>
      </c>
      <c r="M272" s="178" t="s">
        <v>1391</v>
      </c>
      <c r="N272" s="178" t="s">
        <v>724</v>
      </c>
      <c r="O272" s="178" t="s">
        <v>725</v>
      </c>
      <c r="P272" s="178" t="s">
        <v>197</v>
      </c>
      <c r="Q272" s="178" t="s">
        <v>1392</v>
      </c>
    </row>
    <row r="273" spans="11:17" x14ac:dyDescent="0.2">
      <c r="K273" s="193" t="str">
        <f t="shared" si="8"/>
        <v>JW029109S外窓交換</v>
      </c>
      <c r="L273" s="194" t="str">
        <f t="shared" si="9"/>
        <v>JW029109S外窓交換S</v>
      </c>
      <c r="M273" s="178" t="s">
        <v>1393</v>
      </c>
      <c r="N273" s="178" t="s">
        <v>724</v>
      </c>
      <c r="O273" s="178" t="s">
        <v>725</v>
      </c>
      <c r="P273" s="178" t="s">
        <v>197</v>
      </c>
      <c r="Q273" s="178" t="s">
        <v>1394</v>
      </c>
    </row>
    <row r="274" spans="11:17" x14ac:dyDescent="0.2">
      <c r="K274" s="193" t="str">
        <f t="shared" si="8"/>
        <v>JW029110S外窓交換</v>
      </c>
      <c r="L274" s="194" t="str">
        <f t="shared" si="9"/>
        <v>JW029110S外窓交換S</v>
      </c>
      <c r="M274" s="178" t="s">
        <v>1395</v>
      </c>
      <c r="N274" s="178" t="s">
        <v>724</v>
      </c>
      <c r="O274" s="178" t="s">
        <v>725</v>
      </c>
      <c r="P274" s="178" t="s">
        <v>197</v>
      </c>
      <c r="Q274" s="178" t="s">
        <v>1396</v>
      </c>
    </row>
    <row r="275" spans="11:17" x14ac:dyDescent="0.2">
      <c r="K275" s="193" t="str">
        <f t="shared" si="8"/>
        <v>JW029111S外窓交換</v>
      </c>
      <c r="L275" s="194" t="str">
        <f t="shared" si="9"/>
        <v>JW029111S外窓交換S</v>
      </c>
      <c r="M275" s="178" t="s">
        <v>1397</v>
      </c>
      <c r="N275" s="178" t="s">
        <v>724</v>
      </c>
      <c r="O275" s="178" t="s">
        <v>725</v>
      </c>
      <c r="P275" s="178" t="s">
        <v>197</v>
      </c>
      <c r="Q275" s="178" t="s">
        <v>1398</v>
      </c>
    </row>
    <row r="276" spans="11:17" x14ac:dyDescent="0.2">
      <c r="K276" s="193" t="str">
        <f t="shared" si="8"/>
        <v>JW029112S外窓交換</v>
      </c>
      <c r="L276" s="194" t="str">
        <f t="shared" si="9"/>
        <v>JW029112S外窓交換S</v>
      </c>
      <c r="M276" s="178" t="s">
        <v>1399</v>
      </c>
      <c r="N276" s="178" t="s">
        <v>724</v>
      </c>
      <c r="O276" s="178" t="s">
        <v>725</v>
      </c>
      <c r="P276" s="178" t="s">
        <v>197</v>
      </c>
      <c r="Q276" s="178" t="s">
        <v>1400</v>
      </c>
    </row>
    <row r="277" spans="11:17" x14ac:dyDescent="0.2">
      <c r="K277" s="193" t="str">
        <f t="shared" si="8"/>
        <v>JW029113S外窓交換</v>
      </c>
      <c r="L277" s="194" t="str">
        <f t="shared" si="9"/>
        <v>JW029113S外窓交換S</v>
      </c>
      <c r="M277" s="178" t="s">
        <v>1401</v>
      </c>
      <c r="N277" s="178" t="s">
        <v>724</v>
      </c>
      <c r="O277" s="178" t="s">
        <v>725</v>
      </c>
      <c r="P277" s="178" t="s">
        <v>197</v>
      </c>
      <c r="Q277" s="178" t="s">
        <v>1402</v>
      </c>
    </row>
    <row r="278" spans="11:17" x14ac:dyDescent="0.2">
      <c r="K278" s="193" t="str">
        <f t="shared" si="8"/>
        <v>JW029114S外窓交換</v>
      </c>
      <c r="L278" s="194" t="str">
        <f t="shared" si="9"/>
        <v>JW029114S外窓交換S</v>
      </c>
      <c r="M278" s="178" t="s">
        <v>1403</v>
      </c>
      <c r="N278" s="178" t="s">
        <v>724</v>
      </c>
      <c r="O278" s="178" t="s">
        <v>725</v>
      </c>
      <c r="P278" s="178" t="s">
        <v>197</v>
      </c>
      <c r="Q278" s="178" t="s">
        <v>1404</v>
      </c>
    </row>
    <row r="279" spans="11:17" x14ac:dyDescent="0.2">
      <c r="K279" s="193" t="str">
        <f t="shared" si="8"/>
        <v>JW033213S外窓交換</v>
      </c>
      <c r="L279" s="194" t="str">
        <f t="shared" si="9"/>
        <v>JW033213S外窓交換S</v>
      </c>
      <c r="M279" s="178" t="s">
        <v>1022</v>
      </c>
      <c r="N279" s="178" t="s">
        <v>724</v>
      </c>
      <c r="O279" s="178" t="s">
        <v>725</v>
      </c>
      <c r="P279" s="178" t="s">
        <v>501</v>
      </c>
      <c r="Q279" s="178" t="s">
        <v>1023</v>
      </c>
    </row>
    <row r="280" spans="11:17" x14ac:dyDescent="0.2">
      <c r="K280" s="193" t="str">
        <f t="shared" si="8"/>
        <v>JW033214S外窓交換</v>
      </c>
      <c r="L280" s="194" t="str">
        <f t="shared" si="9"/>
        <v>JW033214S外窓交換S</v>
      </c>
      <c r="M280" s="178" t="s">
        <v>1024</v>
      </c>
      <c r="N280" s="178" t="s">
        <v>724</v>
      </c>
      <c r="O280" s="178" t="s">
        <v>725</v>
      </c>
      <c r="P280" s="178" t="s">
        <v>501</v>
      </c>
      <c r="Q280" s="178" t="s">
        <v>1025</v>
      </c>
    </row>
    <row r="281" spans="11:17" x14ac:dyDescent="0.2">
      <c r="K281" s="193" t="str">
        <f t="shared" si="8"/>
        <v>JW033228S外窓交換</v>
      </c>
      <c r="L281" s="194" t="str">
        <f t="shared" si="9"/>
        <v>JW033228S外窓交換S</v>
      </c>
      <c r="M281" s="178" t="s">
        <v>1026</v>
      </c>
      <c r="N281" s="178" t="s">
        <v>724</v>
      </c>
      <c r="O281" s="178" t="s">
        <v>725</v>
      </c>
      <c r="P281" s="178" t="s">
        <v>501</v>
      </c>
      <c r="Q281" s="178" t="s">
        <v>1027</v>
      </c>
    </row>
    <row r="282" spans="11:17" x14ac:dyDescent="0.2">
      <c r="K282" s="193" t="str">
        <f t="shared" si="8"/>
        <v>JW033229S外窓交換</v>
      </c>
      <c r="L282" s="194" t="str">
        <f t="shared" si="9"/>
        <v>JW033229S外窓交換S</v>
      </c>
      <c r="M282" s="178" t="s">
        <v>1028</v>
      </c>
      <c r="N282" s="178" t="s">
        <v>724</v>
      </c>
      <c r="O282" s="178" t="s">
        <v>725</v>
      </c>
      <c r="P282" s="178" t="s">
        <v>501</v>
      </c>
      <c r="Q282" s="178" t="s">
        <v>1029</v>
      </c>
    </row>
    <row r="283" spans="11:17" x14ac:dyDescent="0.2">
      <c r="K283" s="193" t="str">
        <f t="shared" si="8"/>
        <v>JW033231S外窓交換</v>
      </c>
      <c r="L283" s="194" t="str">
        <f t="shared" si="9"/>
        <v>JW033231S外窓交換S</v>
      </c>
      <c r="M283" s="178" t="s">
        <v>1030</v>
      </c>
      <c r="N283" s="178" t="s">
        <v>724</v>
      </c>
      <c r="O283" s="178" t="s">
        <v>725</v>
      </c>
      <c r="P283" s="178" t="s">
        <v>501</v>
      </c>
      <c r="Q283" s="178" t="s">
        <v>1031</v>
      </c>
    </row>
    <row r="284" spans="11:17" x14ac:dyDescent="0.2">
      <c r="K284" s="193" t="str">
        <f t="shared" si="8"/>
        <v>JW033254S外窓交換</v>
      </c>
      <c r="L284" s="194" t="str">
        <f t="shared" si="9"/>
        <v>JW033254S外窓交換S</v>
      </c>
      <c r="M284" s="178" t="s">
        <v>1032</v>
      </c>
      <c r="N284" s="178" t="s">
        <v>724</v>
      </c>
      <c r="O284" s="178" t="s">
        <v>725</v>
      </c>
      <c r="P284" s="178" t="s">
        <v>501</v>
      </c>
      <c r="Q284" s="178" t="s">
        <v>1027</v>
      </c>
    </row>
    <row r="285" spans="11:17" x14ac:dyDescent="0.2">
      <c r="K285" s="193" t="str">
        <f t="shared" si="8"/>
        <v>JW033256S外窓交換</v>
      </c>
      <c r="L285" s="194" t="str">
        <f t="shared" si="9"/>
        <v>JW033256S外窓交換S</v>
      </c>
      <c r="M285" s="178" t="s">
        <v>1033</v>
      </c>
      <c r="N285" s="178" t="s">
        <v>724</v>
      </c>
      <c r="O285" s="178" t="s">
        <v>725</v>
      </c>
      <c r="P285" s="178" t="s">
        <v>501</v>
      </c>
      <c r="Q285" s="178" t="s">
        <v>1034</v>
      </c>
    </row>
    <row r="286" spans="11:17" x14ac:dyDescent="0.2">
      <c r="K286" s="193" t="str">
        <f t="shared" si="8"/>
        <v>JW033257S外窓交換</v>
      </c>
      <c r="L286" s="194" t="str">
        <f t="shared" si="9"/>
        <v>JW033257S外窓交換S</v>
      </c>
      <c r="M286" s="178" t="s">
        <v>1035</v>
      </c>
      <c r="N286" s="178" t="s">
        <v>724</v>
      </c>
      <c r="O286" s="178" t="s">
        <v>725</v>
      </c>
      <c r="P286" s="178" t="s">
        <v>501</v>
      </c>
      <c r="Q286" s="178" t="s">
        <v>1036</v>
      </c>
    </row>
    <row r="287" spans="11:17" x14ac:dyDescent="0.2">
      <c r="K287" s="193" t="str">
        <f t="shared" si="8"/>
        <v>JW033258S外窓交換</v>
      </c>
      <c r="L287" s="194" t="str">
        <f t="shared" si="9"/>
        <v>JW033258S外窓交換S</v>
      </c>
      <c r="M287" s="178" t="s">
        <v>1037</v>
      </c>
      <c r="N287" s="178" t="s">
        <v>724</v>
      </c>
      <c r="O287" s="178" t="s">
        <v>725</v>
      </c>
      <c r="P287" s="178" t="s">
        <v>501</v>
      </c>
      <c r="Q287" s="178" t="s">
        <v>1038</v>
      </c>
    </row>
    <row r="288" spans="11:17" x14ac:dyDescent="0.2">
      <c r="K288" s="193" t="str">
        <f t="shared" si="8"/>
        <v>JW033259S外窓交換</v>
      </c>
      <c r="L288" s="194" t="str">
        <f t="shared" si="9"/>
        <v>JW033259S外窓交換S</v>
      </c>
      <c r="M288" s="178" t="s">
        <v>1039</v>
      </c>
      <c r="N288" s="178" t="s">
        <v>724</v>
      </c>
      <c r="O288" s="178" t="s">
        <v>725</v>
      </c>
      <c r="P288" s="178" t="s">
        <v>501</v>
      </c>
      <c r="Q288" s="178" t="s">
        <v>1040</v>
      </c>
    </row>
    <row r="289" spans="11:17" x14ac:dyDescent="0.2">
      <c r="K289" s="193" t="str">
        <f t="shared" si="8"/>
        <v>JW033261S外窓交換</v>
      </c>
      <c r="L289" s="194" t="str">
        <f t="shared" si="9"/>
        <v>JW033261S外窓交換S</v>
      </c>
      <c r="M289" s="178" t="s">
        <v>1041</v>
      </c>
      <c r="N289" s="178" t="s">
        <v>724</v>
      </c>
      <c r="O289" s="178" t="s">
        <v>725</v>
      </c>
      <c r="P289" s="178" t="s">
        <v>501</v>
      </c>
      <c r="Q289" s="178" t="s">
        <v>1042</v>
      </c>
    </row>
    <row r="290" spans="11:17" x14ac:dyDescent="0.2">
      <c r="K290" s="193" t="str">
        <f t="shared" si="8"/>
        <v>JW033262S外窓交換</v>
      </c>
      <c r="L290" s="194" t="str">
        <f t="shared" si="9"/>
        <v>JW033262S外窓交換S</v>
      </c>
      <c r="M290" s="178" t="s">
        <v>1043</v>
      </c>
      <c r="N290" s="178" t="s">
        <v>724</v>
      </c>
      <c r="O290" s="178" t="s">
        <v>725</v>
      </c>
      <c r="P290" s="178" t="s">
        <v>501</v>
      </c>
      <c r="Q290" s="178" t="s">
        <v>1044</v>
      </c>
    </row>
    <row r="291" spans="11:17" x14ac:dyDescent="0.2">
      <c r="K291" s="193" t="str">
        <f t="shared" si="8"/>
        <v>JW033263S外窓交換</v>
      </c>
      <c r="L291" s="194" t="str">
        <f t="shared" si="9"/>
        <v>JW033263S外窓交換S</v>
      </c>
      <c r="M291" s="178" t="s">
        <v>1045</v>
      </c>
      <c r="N291" s="178" t="s">
        <v>724</v>
      </c>
      <c r="O291" s="178" t="s">
        <v>725</v>
      </c>
      <c r="P291" s="178" t="s">
        <v>501</v>
      </c>
      <c r="Q291" s="178" t="s">
        <v>1046</v>
      </c>
    </row>
    <row r="292" spans="11:17" x14ac:dyDescent="0.2">
      <c r="K292" s="193" t="str">
        <f t="shared" si="8"/>
        <v>JW033264S外窓交換</v>
      </c>
      <c r="L292" s="194" t="str">
        <f t="shared" si="9"/>
        <v>JW033264S外窓交換S</v>
      </c>
      <c r="M292" s="178" t="s">
        <v>1047</v>
      </c>
      <c r="N292" s="178" t="s">
        <v>724</v>
      </c>
      <c r="O292" s="178" t="s">
        <v>725</v>
      </c>
      <c r="P292" s="178" t="s">
        <v>501</v>
      </c>
      <c r="Q292" s="178" t="s">
        <v>1048</v>
      </c>
    </row>
    <row r="293" spans="11:17" x14ac:dyDescent="0.2">
      <c r="K293" s="193" t="str">
        <f t="shared" si="8"/>
        <v>JW033265S外窓交換</v>
      </c>
      <c r="L293" s="194" t="str">
        <f t="shared" si="9"/>
        <v>JW033265S外窓交換S</v>
      </c>
      <c r="M293" s="178" t="s">
        <v>1049</v>
      </c>
      <c r="N293" s="178" t="s">
        <v>724</v>
      </c>
      <c r="O293" s="178" t="s">
        <v>725</v>
      </c>
      <c r="P293" s="178" t="s">
        <v>501</v>
      </c>
      <c r="Q293" s="178" t="s">
        <v>1050</v>
      </c>
    </row>
    <row r="294" spans="11:17" x14ac:dyDescent="0.2">
      <c r="K294" s="193" t="str">
        <f t="shared" si="8"/>
        <v>JW033266S外窓交換</v>
      </c>
      <c r="L294" s="194" t="str">
        <f t="shared" si="9"/>
        <v>JW033266S外窓交換S</v>
      </c>
      <c r="M294" s="178" t="s">
        <v>1051</v>
      </c>
      <c r="N294" s="178" t="s">
        <v>724</v>
      </c>
      <c r="O294" s="178" t="s">
        <v>725</v>
      </c>
      <c r="P294" s="178" t="s">
        <v>501</v>
      </c>
      <c r="Q294" s="178" t="s">
        <v>1052</v>
      </c>
    </row>
    <row r="295" spans="11:17" x14ac:dyDescent="0.2">
      <c r="K295" s="193" t="str">
        <f t="shared" si="8"/>
        <v>JW033267S外窓交換</v>
      </c>
      <c r="L295" s="194" t="str">
        <f t="shared" si="9"/>
        <v>JW033267S外窓交換S</v>
      </c>
      <c r="M295" s="178" t="s">
        <v>1053</v>
      </c>
      <c r="N295" s="178" t="s">
        <v>724</v>
      </c>
      <c r="O295" s="178" t="s">
        <v>725</v>
      </c>
      <c r="P295" s="178" t="s">
        <v>501</v>
      </c>
      <c r="Q295" s="178" t="s">
        <v>1054</v>
      </c>
    </row>
    <row r="296" spans="11:17" x14ac:dyDescent="0.2">
      <c r="K296" s="193" t="str">
        <f t="shared" si="8"/>
        <v>JW033268S外窓交換</v>
      </c>
      <c r="L296" s="194" t="str">
        <f t="shared" si="9"/>
        <v>JW033268S外窓交換S</v>
      </c>
      <c r="M296" s="178" t="s">
        <v>1055</v>
      </c>
      <c r="N296" s="178" t="s">
        <v>724</v>
      </c>
      <c r="O296" s="178" t="s">
        <v>725</v>
      </c>
      <c r="P296" s="178" t="s">
        <v>501</v>
      </c>
      <c r="Q296" s="178" t="s">
        <v>1056</v>
      </c>
    </row>
    <row r="297" spans="11:17" x14ac:dyDescent="0.2">
      <c r="K297" s="193" t="str">
        <f t="shared" si="8"/>
        <v>JW033269S外窓交換</v>
      </c>
      <c r="L297" s="194" t="str">
        <f t="shared" si="9"/>
        <v>JW033269S外窓交換S</v>
      </c>
      <c r="M297" s="178" t="s">
        <v>1057</v>
      </c>
      <c r="N297" s="178" t="s">
        <v>724</v>
      </c>
      <c r="O297" s="178" t="s">
        <v>725</v>
      </c>
      <c r="P297" s="178" t="s">
        <v>501</v>
      </c>
      <c r="Q297" s="178" t="s">
        <v>1058</v>
      </c>
    </row>
    <row r="298" spans="11:17" x14ac:dyDescent="0.2">
      <c r="K298" s="193" t="str">
        <f t="shared" si="8"/>
        <v>JW033271S外窓交換</v>
      </c>
      <c r="L298" s="194" t="str">
        <f t="shared" si="9"/>
        <v>JW033271S外窓交換S</v>
      </c>
      <c r="M298" s="178" t="s">
        <v>1059</v>
      </c>
      <c r="N298" s="178" t="s">
        <v>724</v>
      </c>
      <c r="O298" s="178" t="s">
        <v>725</v>
      </c>
      <c r="P298" s="178" t="s">
        <v>501</v>
      </c>
      <c r="Q298" s="178" t="s">
        <v>1060</v>
      </c>
    </row>
    <row r="299" spans="11:17" x14ac:dyDescent="0.2">
      <c r="K299" s="193" t="str">
        <f t="shared" si="8"/>
        <v>JW033272S外窓交換</v>
      </c>
      <c r="L299" s="194" t="str">
        <f t="shared" si="9"/>
        <v>JW033272S外窓交換S</v>
      </c>
      <c r="M299" s="178" t="s">
        <v>1061</v>
      </c>
      <c r="N299" s="178" t="s">
        <v>724</v>
      </c>
      <c r="O299" s="178" t="s">
        <v>725</v>
      </c>
      <c r="P299" s="178" t="s">
        <v>501</v>
      </c>
      <c r="Q299" s="178" t="s">
        <v>1062</v>
      </c>
    </row>
    <row r="300" spans="11:17" x14ac:dyDescent="0.2">
      <c r="K300" s="193" t="str">
        <f t="shared" si="8"/>
        <v>JW033273S外窓交換</v>
      </c>
      <c r="L300" s="194" t="str">
        <f t="shared" si="9"/>
        <v>JW033273S外窓交換S</v>
      </c>
      <c r="M300" s="178" t="s">
        <v>1437</v>
      </c>
      <c r="N300" s="178" t="s">
        <v>724</v>
      </c>
      <c r="O300" s="178" t="s">
        <v>725</v>
      </c>
      <c r="P300" s="178" t="s">
        <v>501</v>
      </c>
      <c r="Q300" s="178" t="s">
        <v>1438</v>
      </c>
    </row>
    <row r="301" spans="11:17" x14ac:dyDescent="0.2">
      <c r="K301" s="193" t="str">
        <f t="shared" si="8"/>
        <v>JW033274S外窓交換</v>
      </c>
      <c r="L301" s="194" t="str">
        <f t="shared" si="9"/>
        <v>JW033274S外窓交換S</v>
      </c>
      <c r="M301" s="178" t="s">
        <v>1439</v>
      </c>
      <c r="N301" s="178" t="s">
        <v>724</v>
      </c>
      <c r="O301" s="178" t="s">
        <v>725</v>
      </c>
      <c r="P301" s="178" t="s">
        <v>501</v>
      </c>
      <c r="Q301" s="178" t="s">
        <v>1440</v>
      </c>
    </row>
    <row r="302" spans="11:17" x14ac:dyDescent="0.2">
      <c r="K302" s="193" t="str">
        <f t="shared" si="8"/>
        <v>JW033275S外窓交換</v>
      </c>
      <c r="L302" s="194" t="str">
        <f t="shared" si="9"/>
        <v>JW033275S外窓交換S</v>
      </c>
      <c r="M302" s="178" t="s">
        <v>1441</v>
      </c>
      <c r="N302" s="178" t="s">
        <v>724</v>
      </c>
      <c r="O302" s="178" t="s">
        <v>725</v>
      </c>
      <c r="P302" s="178" t="s">
        <v>501</v>
      </c>
      <c r="Q302" s="178" t="s">
        <v>1442</v>
      </c>
    </row>
    <row r="303" spans="11:17" x14ac:dyDescent="0.2">
      <c r="K303" s="193" t="str">
        <f t="shared" si="8"/>
        <v>JW033276S外窓交換</v>
      </c>
      <c r="L303" s="194" t="str">
        <f t="shared" si="9"/>
        <v>JW033276S外窓交換S</v>
      </c>
      <c r="M303" s="178" t="s">
        <v>1443</v>
      </c>
      <c r="N303" s="178" t="s">
        <v>724</v>
      </c>
      <c r="O303" s="178" t="s">
        <v>725</v>
      </c>
      <c r="P303" s="178" t="s">
        <v>501</v>
      </c>
      <c r="Q303" s="178" t="s">
        <v>1444</v>
      </c>
    </row>
    <row r="304" spans="11:17" x14ac:dyDescent="0.2">
      <c r="K304" s="193" t="str">
        <f t="shared" si="8"/>
        <v>JW033277S外窓交換</v>
      </c>
      <c r="L304" s="194" t="str">
        <f t="shared" si="9"/>
        <v>JW033277S外窓交換S</v>
      </c>
      <c r="M304" s="178" t="s">
        <v>1445</v>
      </c>
      <c r="N304" s="178" t="s">
        <v>724</v>
      </c>
      <c r="O304" s="178" t="s">
        <v>725</v>
      </c>
      <c r="P304" s="178" t="s">
        <v>501</v>
      </c>
      <c r="Q304" s="178" t="s">
        <v>1446</v>
      </c>
    </row>
    <row r="305" spans="11:17" x14ac:dyDescent="0.2">
      <c r="K305" s="193" t="str">
        <f t="shared" si="8"/>
        <v>JW033278S外窓交換</v>
      </c>
      <c r="L305" s="194" t="str">
        <f t="shared" si="9"/>
        <v>JW033278S外窓交換S</v>
      </c>
      <c r="M305" s="178" t="s">
        <v>1447</v>
      </c>
      <c r="N305" s="178" t="s">
        <v>724</v>
      </c>
      <c r="O305" s="178" t="s">
        <v>725</v>
      </c>
      <c r="P305" s="178" t="s">
        <v>501</v>
      </c>
      <c r="Q305" s="178" t="s">
        <v>1448</v>
      </c>
    </row>
    <row r="306" spans="11:17" x14ac:dyDescent="0.2">
      <c r="K306" s="193" t="str">
        <f t="shared" si="8"/>
        <v>JW033279S外窓交換</v>
      </c>
      <c r="L306" s="194" t="str">
        <f t="shared" si="9"/>
        <v>JW033279S外窓交換S</v>
      </c>
      <c r="M306" s="178" t="s">
        <v>1449</v>
      </c>
      <c r="N306" s="178" t="s">
        <v>724</v>
      </c>
      <c r="O306" s="178" t="s">
        <v>725</v>
      </c>
      <c r="P306" s="178" t="s">
        <v>501</v>
      </c>
      <c r="Q306" s="178" t="s">
        <v>1450</v>
      </c>
    </row>
    <row r="307" spans="11:17" x14ac:dyDescent="0.2">
      <c r="K307" s="193" t="str">
        <f t="shared" si="8"/>
        <v>JW033280S外窓交換</v>
      </c>
      <c r="L307" s="194" t="str">
        <f t="shared" si="9"/>
        <v>JW033280S外窓交換S</v>
      </c>
      <c r="M307" s="178" t="s">
        <v>1451</v>
      </c>
      <c r="N307" s="178" t="s">
        <v>724</v>
      </c>
      <c r="O307" s="178" t="s">
        <v>725</v>
      </c>
      <c r="P307" s="178" t="s">
        <v>501</v>
      </c>
      <c r="Q307" s="178" t="s">
        <v>1452</v>
      </c>
    </row>
    <row r="308" spans="11:17" x14ac:dyDescent="0.2">
      <c r="K308" s="193" t="str">
        <f t="shared" si="8"/>
        <v>JW033315S外窓交換</v>
      </c>
      <c r="L308" s="194" t="str">
        <f t="shared" si="9"/>
        <v>JW033315S外窓交換S</v>
      </c>
      <c r="M308" s="178" t="s">
        <v>1063</v>
      </c>
      <c r="N308" s="178" t="s">
        <v>724</v>
      </c>
      <c r="O308" s="178" t="s">
        <v>725</v>
      </c>
      <c r="P308" s="178" t="s">
        <v>501</v>
      </c>
      <c r="Q308" s="178" t="s">
        <v>1064</v>
      </c>
    </row>
    <row r="309" spans="11:17" x14ac:dyDescent="0.2">
      <c r="K309" s="193" t="str">
        <f t="shared" si="8"/>
        <v>JW033318S外窓交換</v>
      </c>
      <c r="L309" s="194" t="str">
        <f t="shared" si="9"/>
        <v>JW033318S外窓交換S</v>
      </c>
      <c r="M309" s="178" t="s">
        <v>1065</v>
      </c>
      <c r="N309" s="178" t="s">
        <v>724</v>
      </c>
      <c r="O309" s="178" t="s">
        <v>725</v>
      </c>
      <c r="P309" s="178" t="s">
        <v>501</v>
      </c>
      <c r="Q309" s="178" t="s">
        <v>1066</v>
      </c>
    </row>
    <row r="310" spans="11:17" x14ac:dyDescent="0.2">
      <c r="K310" s="193" t="str">
        <f t="shared" si="8"/>
        <v>JW033329S外窓交換</v>
      </c>
      <c r="L310" s="194" t="str">
        <f t="shared" si="9"/>
        <v>JW033329S外窓交換S</v>
      </c>
      <c r="M310" s="178" t="s">
        <v>1129</v>
      </c>
      <c r="N310" s="178" t="s">
        <v>724</v>
      </c>
      <c r="O310" s="178" t="s">
        <v>725</v>
      </c>
      <c r="P310" s="178" t="s">
        <v>501</v>
      </c>
      <c r="Q310" s="178" t="s">
        <v>1130</v>
      </c>
    </row>
    <row r="311" spans="11:17" x14ac:dyDescent="0.2">
      <c r="K311" s="193" t="str">
        <f t="shared" si="8"/>
        <v>JW033331S外窓交換</v>
      </c>
      <c r="L311" s="194" t="str">
        <f t="shared" si="9"/>
        <v>JW033331S外窓交換S</v>
      </c>
      <c r="M311" s="178" t="s">
        <v>1131</v>
      </c>
      <c r="N311" s="178" t="s">
        <v>724</v>
      </c>
      <c r="O311" s="178" t="s">
        <v>725</v>
      </c>
      <c r="P311" s="178" t="s">
        <v>501</v>
      </c>
      <c r="Q311" s="178" t="s">
        <v>1132</v>
      </c>
    </row>
    <row r="312" spans="11:17" x14ac:dyDescent="0.2">
      <c r="K312" s="193" t="str">
        <f t="shared" si="8"/>
        <v>JW041213S外窓交換</v>
      </c>
      <c r="L312" s="194" t="str">
        <f t="shared" si="9"/>
        <v>JW041213S外窓交換S</v>
      </c>
      <c r="M312" s="178" t="s">
        <v>1067</v>
      </c>
      <c r="N312" s="178" t="s">
        <v>724</v>
      </c>
      <c r="O312" s="178" t="s">
        <v>725</v>
      </c>
      <c r="P312" s="178" t="s">
        <v>795</v>
      </c>
      <c r="Q312" s="178" t="s">
        <v>1068</v>
      </c>
    </row>
    <row r="313" spans="11:17" x14ac:dyDescent="0.2">
      <c r="K313" s="193" t="str">
        <f t="shared" si="8"/>
        <v>JW042223S外窓交換</v>
      </c>
      <c r="L313" s="194" t="str">
        <f t="shared" si="9"/>
        <v>JW042223S外窓交換S</v>
      </c>
      <c r="M313" s="178" t="s">
        <v>1069</v>
      </c>
      <c r="N313" s="178" t="s">
        <v>724</v>
      </c>
      <c r="O313" s="178" t="s">
        <v>725</v>
      </c>
      <c r="P313" s="178" t="s">
        <v>795</v>
      </c>
      <c r="Q313" s="178" t="s">
        <v>1070</v>
      </c>
    </row>
    <row r="314" spans="11:17" x14ac:dyDescent="0.2">
      <c r="K314" s="193" t="str">
        <f t="shared" si="8"/>
        <v>JW043223S外窓交換</v>
      </c>
      <c r="L314" s="194" t="str">
        <f t="shared" si="9"/>
        <v>JW043223S外窓交換S</v>
      </c>
      <c r="M314" s="178" t="s">
        <v>1071</v>
      </c>
      <c r="N314" s="178" t="s">
        <v>724</v>
      </c>
      <c r="O314" s="178" t="s">
        <v>725</v>
      </c>
      <c r="P314" s="178" t="s">
        <v>795</v>
      </c>
      <c r="Q314" s="178" t="s">
        <v>806</v>
      </c>
    </row>
    <row r="315" spans="11:17" x14ac:dyDescent="0.2">
      <c r="K315" s="193" t="str">
        <f t="shared" si="8"/>
        <v>JW043224S外窓交換</v>
      </c>
      <c r="L315" s="194" t="str">
        <f t="shared" si="9"/>
        <v>JW043224S外窓交換S</v>
      </c>
      <c r="M315" s="178" t="s">
        <v>1072</v>
      </c>
      <c r="N315" s="178" t="s">
        <v>724</v>
      </c>
      <c r="O315" s="178" t="s">
        <v>725</v>
      </c>
      <c r="P315" s="178" t="s">
        <v>795</v>
      </c>
      <c r="Q315" s="178" t="s">
        <v>807</v>
      </c>
    </row>
    <row r="316" spans="11:17" x14ac:dyDescent="0.2">
      <c r="K316" s="193" t="str">
        <f t="shared" si="8"/>
        <v>JW091014S外窓交換</v>
      </c>
      <c r="L316" s="194" t="str">
        <f t="shared" si="9"/>
        <v>JW091014S外窓交換S</v>
      </c>
      <c r="M316" s="178" t="s">
        <v>1075</v>
      </c>
      <c r="N316" s="178" t="s">
        <v>724</v>
      </c>
      <c r="O316" s="178" t="s">
        <v>725</v>
      </c>
      <c r="P316" s="178" t="s">
        <v>808</v>
      </c>
      <c r="Q316" s="178" t="s">
        <v>809</v>
      </c>
    </row>
    <row r="317" spans="11:17" x14ac:dyDescent="0.2">
      <c r="K317" s="193" t="str">
        <f t="shared" si="8"/>
        <v>JW091015S外窓交換</v>
      </c>
      <c r="L317" s="194" t="str">
        <f t="shared" si="9"/>
        <v>JW091015S外窓交換S</v>
      </c>
      <c r="M317" s="178" t="s">
        <v>1076</v>
      </c>
      <c r="N317" s="178" t="s">
        <v>724</v>
      </c>
      <c r="O317" s="178" t="s">
        <v>725</v>
      </c>
      <c r="P317" s="178" t="s">
        <v>808</v>
      </c>
      <c r="Q317" s="178" t="s">
        <v>810</v>
      </c>
    </row>
    <row r="318" spans="11:17" x14ac:dyDescent="0.2">
      <c r="K318" s="193" t="str">
        <f t="shared" si="8"/>
        <v>JW091016S外窓交換</v>
      </c>
      <c r="L318" s="194" t="str">
        <f t="shared" si="9"/>
        <v>JW091016S外窓交換S</v>
      </c>
      <c r="M318" s="178" t="s">
        <v>1077</v>
      </c>
      <c r="N318" s="178" t="s">
        <v>724</v>
      </c>
      <c r="O318" s="178" t="s">
        <v>725</v>
      </c>
      <c r="P318" s="178" t="s">
        <v>808</v>
      </c>
      <c r="Q318" s="178" t="s">
        <v>811</v>
      </c>
    </row>
    <row r="319" spans="11:17" x14ac:dyDescent="0.2">
      <c r="K319" s="193" t="str">
        <f t="shared" si="8"/>
        <v>JW114051S外窓交換</v>
      </c>
      <c r="L319" s="194" t="str">
        <f t="shared" si="9"/>
        <v>JW114051S外窓交換S</v>
      </c>
      <c r="M319" s="178" t="s">
        <v>1079</v>
      </c>
      <c r="N319" s="178" t="s">
        <v>724</v>
      </c>
      <c r="O319" s="178" t="s">
        <v>725</v>
      </c>
      <c r="P319" s="178" t="s">
        <v>520</v>
      </c>
      <c r="Q319" s="178" t="s">
        <v>825</v>
      </c>
    </row>
    <row r="320" spans="11:17" x14ac:dyDescent="0.2">
      <c r="K320" s="193" t="str">
        <f t="shared" si="8"/>
        <v>JW114052S外窓交換</v>
      </c>
      <c r="L320" s="194" t="str">
        <f t="shared" si="9"/>
        <v>JW114052S外窓交換S</v>
      </c>
      <c r="M320" s="178" t="s">
        <v>1080</v>
      </c>
      <c r="N320" s="178" t="s">
        <v>724</v>
      </c>
      <c r="O320" s="178" t="s">
        <v>725</v>
      </c>
      <c r="P320" s="178" t="s">
        <v>520</v>
      </c>
      <c r="Q320" s="178" t="s">
        <v>826</v>
      </c>
    </row>
    <row r="321" spans="11:17" x14ac:dyDescent="0.2">
      <c r="K321" s="193" t="str">
        <f t="shared" si="8"/>
        <v>JW122301S外窓交換</v>
      </c>
      <c r="L321" s="194" t="str">
        <f t="shared" si="9"/>
        <v>JW122301S外窓交換S</v>
      </c>
      <c r="M321" s="178" t="s">
        <v>1081</v>
      </c>
      <c r="N321" s="178" t="s">
        <v>724</v>
      </c>
      <c r="O321" s="178" t="s">
        <v>725</v>
      </c>
      <c r="P321" s="178" t="s">
        <v>527</v>
      </c>
      <c r="Q321" s="178" t="s">
        <v>829</v>
      </c>
    </row>
    <row r="322" spans="11:17" x14ac:dyDescent="0.2">
      <c r="K322" s="193" t="str">
        <f t="shared" si="8"/>
        <v>JW122302S外窓交換</v>
      </c>
      <c r="L322" s="194" t="str">
        <f t="shared" si="9"/>
        <v>JW122302S外窓交換S</v>
      </c>
      <c r="M322" s="178" t="s">
        <v>1082</v>
      </c>
      <c r="N322" s="178" t="s">
        <v>724</v>
      </c>
      <c r="O322" s="178" t="s">
        <v>725</v>
      </c>
      <c r="P322" s="178" t="s">
        <v>527</v>
      </c>
      <c r="Q322" s="178" t="s">
        <v>830</v>
      </c>
    </row>
    <row r="323" spans="11:17" x14ac:dyDescent="0.2">
      <c r="K323" s="193" t="str">
        <f t="shared" si="8"/>
        <v>JW123401S外窓交換</v>
      </c>
      <c r="L323" s="194" t="str">
        <f t="shared" si="9"/>
        <v>JW123401S外窓交換S</v>
      </c>
      <c r="M323" s="178" t="s">
        <v>1084</v>
      </c>
      <c r="N323" s="178" t="s">
        <v>724</v>
      </c>
      <c r="O323" s="178" t="s">
        <v>725</v>
      </c>
      <c r="P323" s="178" t="s">
        <v>527</v>
      </c>
      <c r="Q323" s="178" t="s">
        <v>835</v>
      </c>
    </row>
    <row r="324" spans="11:17" x14ac:dyDescent="0.2">
      <c r="K324" s="193" t="str">
        <f t="shared" si="8"/>
        <v>JW123402S外窓交換</v>
      </c>
      <c r="L324" s="194" t="str">
        <f t="shared" si="9"/>
        <v>JW123402S外窓交換S</v>
      </c>
      <c r="M324" s="178" t="s">
        <v>1085</v>
      </c>
      <c r="N324" s="178" t="s">
        <v>724</v>
      </c>
      <c r="O324" s="178" t="s">
        <v>725</v>
      </c>
      <c r="P324" s="178" t="s">
        <v>527</v>
      </c>
      <c r="Q324" s="178" t="s">
        <v>836</v>
      </c>
    </row>
    <row r="325" spans="11:17" x14ac:dyDescent="0.2">
      <c r="K325" s="193" t="str">
        <f t="shared" ref="K325:K388" si="10">M325&amp;O325</f>
        <v>JW133001S外窓交換</v>
      </c>
      <c r="L325" s="194" t="str">
        <f t="shared" ref="L325:L388" si="11">M325&amp;O325&amp;(IF(M325&lt;&gt;"", RIGHT(M325,1),""))</f>
        <v>JW133001S外窓交換S</v>
      </c>
      <c r="M325" s="178" t="s">
        <v>1086</v>
      </c>
      <c r="N325" s="178" t="s">
        <v>724</v>
      </c>
      <c r="O325" s="178" t="s">
        <v>725</v>
      </c>
      <c r="P325" s="178" t="s">
        <v>837</v>
      </c>
      <c r="Q325" s="178" t="s">
        <v>840</v>
      </c>
    </row>
    <row r="326" spans="11:17" x14ac:dyDescent="0.2">
      <c r="K326" s="193" t="str">
        <f t="shared" si="10"/>
        <v>JW133002S外窓交換</v>
      </c>
      <c r="L326" s="194" t="str">
        <f t="shared" si="11"/>
        <v>JW133002S外窓交換S</v>
      </c>
      <c r="M326" s="178" t="s">
        <v>1087</v>
      </c>
      <c r="N326" s="178" t="s">
        <v>724</v>
      </c>
      <c r="O326" s="178" t="s">
        <v>725</v>
      </c>
      <c r="P326" s="178" t="s">
        <v>837</v>
      </c>
      <c r="Q326" s="178" t="s">
        <v>840</v>
      </c>
    </row>
    <row r="327" spans="11:17" x14ac:dyDescent="0.2">
      <c r="K327" s="193" t="str">
        <f t="shared" si="10"/>
        <v>JW133003S外窓交換</v>
      </c>
      <c r="L327" s="194" t="str">
        <f t="shared" si="11"/>
        <v>JW133003S外窓交換S</v>
      </c>
      <c r="M327" s="178" t="s">
        <v>1088</v>
      </c>
      <c r="N327" s="178" t="s">
        <v>724</v>
      </c>
      <c r="O327" s="178" t="s">
        <v>725</v>
      </c>
      <c r="P327" s="178" t="s">
        <v>837</v>
      </c>
      <c r="Q327" s="178" t="s">
        <v>840</v>
      </c>
    </row>
    <row r="328" spans="11:17" x14ac:dyDescent="0.2">
      <c r="K328" s="193" t="str">
        <f t="shared" si="10"/>
        <v>JW133004S外窓交換</v>
      </c>
      <c r="L328" s="194" t="str">
        <f t="shared" si="11"/>
        <v>JW133004S外窓交換S</v>
      </c>
      <c r="M328" s="178" t="s">
        <v>1089</v>
      </c>
      <c r="N328" s="178" t="s">
        <v>724</v>
      </c>
      <c r="O328" s="178" t="s">
        <v>725</v>
      </c>
      <c r="P328" s="178" t="s">
        <v>837</v>
      </c>
      <c r="Q328" s="178" t="s">
        <v>840</v>
      </c>
    </row>
    <row r="329" spans="11:17" x14ac:dyDescent="0.2">
      <c r="K329" s="193" t="str">
        <f t="shared" si="10"/>
        <v>JW133005S外窓交換</v>
      </c>
      <c r="L329" s="194" t="str">
        <f t="shared" si="11"/>
        <v>JW133005S外窓交換S</v>
      </c>
      <c r="M329" s="178" t="s">
        <v>1090</v>
      </c>
      <c r="N329" s="178" t="s">
        <v>724</v>
      </c>
      <c r="O329" s="178" t="s">
        <v>725</v>
      </c>
      <c r="P329" s="178" t="s">
        <v>837</v>
      </c>
      <c r="Q329" s="178" t="s">
        <v>841</v>
      </c>
    </row>
    <row r="330" spans="11:17" x14ac:dyDescent="0.2">
      <c r="K330" s="193" t="str">
        <f t="shared" si="10"/>
        <v>JW133006S外窓交換</v>
      </c>
      <c r="L330" s="194" t="str">
        <f t="shared" si="11"/>
        <v>JW133006S外窓交換S</v>
      </c>
      <c r="M330" s="178" t="s">
        <v>1091</v>
      </c>
      <c r="N330" s="178" t="s">
        <v>724</v>
      </c>
      <c r="O330" s="178" t="s">
        <v>725</v>
      </c>
      <c r="P330" s="178" t="s">
        <v>837</v>
      </c>
      <c r="Q330" s="178" t="s">
        <v>841</v>
      </c>
    </row>
    <row r="331" spans="11:17" x14ac:dyDescent="0.2">
      <c r="K331" s="193" t="str">
        <f t="shared" si="10"/>
        <v>JW133007S外窓交換</v>
      </c>
      <c r="L331" s="194" t="str">
        <f t="shared" si="11"/>
        <v>JW133007S外窓交換S</v>
      </c>
      <c r="M331" s="178" t="s">
        <v>1092</v>
      </c>
      <c r="N331" s="178" t="s">
        <v>724</v>
      </c>
      <c r="O331" s="178" t="s">
        <v>725</v>
      </c>
      <c r="P331" s="178" t="s">
        <v>837</v>
      </c>
      <c r="Q331" s="178" t="s">
        <v>841</v>
      </c>
    </row>
    <row r="332" spans="11:17" x14ac:dyDescent="0.2">
      <c r="K332" s="193" t="str">
        <f t="shared" si="10"/>
        <v>JW133008S外窓交換</v>
      </c>
      <c r="L332" s="194" t="str">
        <f t="shared" si="11"/>
        <v>JW133008S外窓交換S</v>
      </c>
      <c r="M332" s="178" t="s">
        <v>1093</v>
      </c>
      <c r="N332" s="178" t="s">
        <v>724</v>
      </c>
      <c r="O332" s="178" t="s">
        <v>725</v>
      </c>
      <c r="P332" s="178" t="s">
        <v>837</v>
      </c>
      <c r="Q332" s="178" t="s">
        <v>841</v>
      </c>
    </row>
    <row r="333" spans="11:17" x14ac:dyDescent="0.2">
      <c r="K333" s="193" t="str">
        <f t="shared" si="10"/>
        <v>JW152161S外窓交換</v>
      </c>
      <c r="L333" s="194" t="str">
        <f t="shared" si="11"/>
        <v>JW152161S外窓交換S</v>
      </c>
      <c r="M333" s="178" t="s">
        <v>1094</v>
      </c>
      <c r="N333" s="178" t="s">
        <v>724</v>
      </c>
      <c r="O333" s="178" t="s">
        <v>725</v>
      </c>
      <c r="P333" s="178" t="s">
        <v>842</v>
      </c>
      <c r="Q333" s="178" t="s">
        <v>843</v>
      </c>
    </row>
    <row r="334" spans="11:17" x14ac:dyDescent="0.2">
      <c r="K334" s="193" t="str">
        <f t="shared" si="10"/>
        <v>JW152162S外窓交換</v>
      </c>
      <c r="L334" s="194" t="str">
        <f t="shared" si="11"/>
        <v>JW152162S外窓交換S</v>
      </c>
      <c r="M334" s="178" t="s">
        <v>1095</v>
      </c>
      <c r="N334" s="178" t="s">
        <v>724</v>
      </c>
      <c r="O334" s="178" t="s">
        <v>725</v>
      </c>
      <c r="P334" s="178" t="s">
        <v>842</v>
      </c>
      <c r="Q334" s="178" t="s">
        <v>844</v>
      </c>
    </row>
    <row r="335" spans="11:17" x14ac:dyDescent="0.2">
      <c r="K335" s="193" t="str">
        <f t="shared" si="10"/>
        <v>JW153101S外窓交換</v>
      </c>
      <c r="L335" s="194" t="str">
        <f t="shared" si="11"/>
        <v>JW153101S外窓交換S</v>
      </c>
      <c r="M335" s="178" t="s">
        <v>1096</v>
      </c>
      <c r="N335" s="178" t="s">
        <v>724</v>
      </c>
      <c r="O335" s="178" t="s">
        <v>725</v>
      </c>
      <c r="P335" s="178" t="s">
        <v>842</v>
      </c>
      <c r="Q335" s="178" t="s">
        <v>845</v>
      </c>
    </row>
    <row r="336" spans="11:17" x14ac:dyDescent="0.2">
      <c r="K336" s="193" t="str">
        <f t="shared" si="10"/>
        <v>JW153102S外窓交換</v>
      </c>
      <c r="L336" s="194" t="str">
        <f t="shared" si="11"/>
        <v>JW153102S外窓交換S</v>
      </c>
      <c r="M336" s="178" t="s">
        <v>1097</v>
      </c>
      <c r="N336" s="178" t="s">
        <v>724</v>
      </c>
      <c r="O336" s="178" t="s">
        <v>725</v>
      </c>
      <c r="P336" s="178" t="s">
        <v>842</v>
      </c>
      <c r="Q336" s="178" t="s">
        <v>846</v>
      </c>
    </row>
    <row r="337" spans="11:17" x14ac:dyDescent="0.2">
      <c r="K337" s="193" t="str">
        <f t="shared" si="10"/>
        <v>JW162000S外窓交換</v>
      </c>
      <c r="L337" s="194" t="str">
        <f t="shared" si="11"/>
        <v>JW162000S外窓交換S</v>
      </c>
      <c r="M337" s="178" t="s">
        <v>1098</v>
      </c>
      <c r="N337" s="178" t="s">
        <v>724</v>
      </c>
      <c r="O337" s="178" t="s">
        <v>725</v>
      </c>
      <c r="P337" s="178" t="s">
        <v>847</v>
      </c>
      <c r="Q337" s="178" t="s">
        <v>848</v>
      </c>
    </row>
    <row r="338" spans="11:17" x14ac:dyDescent="0.2">
      <c r="K338" s="193" t="str">
        <f t="shared" si="10"/>
        <v>JW033332S外窓交換</v>
      </c>
      <c r="L338" s="194" t="str">
        <f t="shared" si="11"/>
        <v>JW033332S外窓交換S</v>
      </c>
      <c r="M338" s="178" t="s">
        <v>1465</v>
      </c>
      <c r="N338" s="178" t="s">
        <v>724</v>
      </c>
      <c r="O338" s="178" t="s">
        <v>725</v>
      </c>
      <c r="P338" s="178" t="s">
        <v>501</v>
      </c>
      <c r="Q338" s="178" t="s">
        <v>1466</v>
      </c>
    </row>
    <row r="339" spans="11:17" x14ac:dyDescent="0.2">
      <c r="K339" s="193" t="str">
        <f t="shared" si="10"/>
        <v/>
      </c>
      <c r="L339" s="194" t="str">
        <f t="shared" si="11"/>
        <v/>
      </c>
    </row>
    <row r="340" spans="11:17" x14ac:dyDescent="0.2">
      <c r="K340" s="193" t="str">
        <f t="shared" si="10"/>
        <v/>
      </c>
      <c r="L340" s="194" t="str">
        <f t="shared" si="11"/>
        <v/>
      </c>
    </row>
    <row r="341" spans="11:17" x14ac:dyDescent="0.2">
      <c r="K341" s="193" t="str">
        <f t="shared" si="10"/>
        <v/>
      </c>
      <c r="L341" s="194" t="str">
        <f t="shared" si="11"/>
        <v/>
      </c>
    </row>
    <row r="342" spans="11:17" x14ac:dyDescent="0.2">
      <c r="K342" s="193" t="str">
        <f t="shared" si="10"/>
        <v/>
      </c>
      <c r="L342" s="194" t="str">
        <f t="shared" si="11"/>
        <v/>
      </c>
    </row>
    <row r="343" spans="11:17" x14ac:dyDescent="0.2">
      <c r="K343" s="193" t="str">
        <f t="shared" si="10"/>
        <v/>
      </c>
      <c r="L343" s="194" t="str">
        <f t="shared" si="11"/>
        <v/>
      </c>
    </row>
    <row r="344" spans="11:17" x14ac:dyDescent="0.2">
      <c r="K344" s="193" t="str">
        <f t="shared" si="10"/>
        <v/>
      </c>
      <c r="L344" s="194" t="str">
        <f t="shared" si="11"/>
        <v/>
      </c>
    </row>
    <row r="345" spans="11:17" x14ac:dyDescent="0.2">
      <c r="K345" s="193" t="str">
        <f t="shared" si="10"/>
        <v/>
      </c>
      <c r="L345" s="194" t="str">
        <f t="shared" si="11"/>
        <v/>
      </c>
    </row>
    <row r="346" spans="11:17" x14ac:dyDescent="0.2">
      <c r="K346" s="193" t="str">
        <f t="shared" si="10"/>
        <v/>
      </c>
      <c r="L346" s="194" t="str">
        <f t="shared" si="11"/>
        <v/>
      </c>
    </row>
    <row r="347" spans="11:17" x14ac:dyDescent="0.2">
      <c r="K347" s="193" t="str">
        <f t="shared" si="10"/>
        <v/>
      </c>
      <c r="L347" s="194" t="str">
        <f t="shared" si="11"/>
        <v/>
      </c>
    </row>
    <row r="348" spans="11:17" x14ac:dyDescent="0.2">
      <c r="K348" s="193" t="str">
        <f t="shared" si="10"/>
        <v/>
      </c>
      <c r="L348" s="194" t="str">
        <f t="shared" si="11"/>
        <v/>
      </c>
    </row>
    <row r="349" spans="11:17" x14ac:dyDescent="0.2">
      <c r="K349" s="193" t="str">
        <f t="shared" si="10"/>
        <v/>
      </c>
      <c r="L349" s="194" t="str">
        <f t="shared" si="11"/>
        <v/>
      </c>
    </row>
    <row r="350" spans="11:17" x14ac:dyDescent="0.2">
      <c r="K350" s="193" t="str">
        <f t="shared" si="10"/>
        <v/>
      </c>
      <c r="L350" s="194" t="str">
        <f t="shared" si="11"/>
        <v/>
      </c>
    </row>
    <row r="351" spans="11:17" x14ac:dyDescent="0.2">
      <c r="K351" s="193" t="str">
        <f t="shared" si="10"/>
        <v/>
      </c>
      <c r="L351" s="194" t="str">
        <f t="shared" si="11"/>
        <v/>
      </c>
    </row>
    <row r="352" spans="11:17" x14ac:dyDescent="0.2">
      <c r="K352" s="193" t="str">
        <f t="shared" si="10"/>
        <v/>
      </c>
      <c r="L352" s="194" t="str">
        <f t="shared" si="11"/>
        <v/>
      </c>
    </row>
    <row r="353" spans="11:12" x14ac:dyDescent="0.2">
      <c r="K353" s="193" t="str">
        <f t="shared" si="10"/>
        <v/>
      </c>
      <c r="L353" s="194" t="str">
        <f t="shared" si="11"/>
        <v/>
      </c>
    </row>
    <row r="354" spans="11:12" x14ac:dyDescent="0.2">
      <c r="K354" s="193" t="str">
        <f t="shared" si="10"/>
        <v/>
      </c>
      <c r="L354" s="194" t="str">
        <f t="shared" si="11"/>
        <v/>
      </c>
    </row>
    <row r="355" spans="11:12" x14ac:dyDescent="0.2">
      <c r="K355" s="193" t="str">
        <f t="shared" si="10"/>
        <v/>
      </c>
      <c r="L355" s="194" t="str">
        <f t="shared" si="11"/>
        <v/>
      </c>
    </row>
    <row r="356" spans="11:12" x14ac:dyDescent="0.2">
      <c r="K356" s="193" t="str">
        <f t="shared" si="10"/>
        <v/>
      </c>
      <c r="L356" s="194" t="str">
        <f t="shared" si="11"/>
        <v/>
      </c>
    </row>
    <row r="357" spans="11:12" x14ac:dyDescent="0.2">
      <c r="K357" s="193" t="str">
        <f t="shared" si="10"/>
        <v/>
      </c>
      <c r="L357" s="194" t="str">
        <f t="shared" si="11"/>
        <v/>
      </c>
    </row>
    <row r="358" spans="11:12" x14ac:dyDescent="0.2">
      <c r="K358" s="193" t="str">
        <f t="shared" si="10"/>
        <v/>
      </c>
      <c r="L358" s="194" t="str">
        <f t="shared" si="11"/>
        <v/>
      </c>
    </row>
    <row r="359" spans="11:12" x14ac:dyDescent="0.2">
      <c r="K359" s="193" t="str">
        <f t="shared" si="10"/>
        <v/>
      </c>
      <c r="L359" s="194" t="str">
        <f t="shared" si="11"/>
        <v/>
      </c>
    </row>
    <row r="360" spans="11:12" x14ac:dyDescent="0.2">
      <c r="K360" s="193" t="str">
        <f t="shared" si="10"/>
        <v/>
      </c>
      <c r="L360" s="194" t="str">
        <f t="shared" si="11"/>
        <v/>
      </c>
    </row>
    <row r="361" spans="11:12" x14ac:dyDescent="0.2">
      <c r="K361" s="193" t="str">
        <f t="shared" si="10"/>
        <v/>
      </c>
      <c r="L361" s="194" t="str">
        <f t="shared" si="11"/>
        <v/>
      </c>
    </row>
    <row r="362" spans="11:12" x14ac:dyDescent="0.2">
      <c r="K362" s="193" t="str">
        <f t="shared" si="10"/>
        <v/>
      </c>
      <c r="L362" s="194" t="str">
        <f t="shared" si="11"/>
        <v/>
      </c>
    </row>
    <row r="363" spans="11:12" x14ac:dyDescent="0.2">
      <c r="K363" s="193" t="str">
        <f t="shared" si="10"/>
        <v/>
      </c>
      <c r="L363" s="194" t="str">
        <f t="shared" si="11"/>
        <v/>
      </c>
    </row>
    <row r="364" spans="11:12" x14ac:dyDescent="0.2">
      <c r="K364" s="193" t="str">
        <f t="shared" si="10"/>
        <v/>
      </c>
      <c r="L364" s="194" t="str">
        <f t="shared" si="11"/>
        <v/>
      </c>
    </row>
    <row r="365" spans="11:12" x14ac:dyDescent="0.2">
      <c r="K365" s="193" t="str">
        <f t="shared" si="10"/>
        <v/>
      </c>
      <c r="L365" s="194" t="str">
        <f t="shared" si="11"/>
        <v/>
      </c>
    </row>
    <row r="366" spans="11:12" x14ac:dyDescent="0.2">
      <c r="K366" s="193" t="str">
        <f t="shared" si="10"/>
        <v/>
      </c>
      <c r="L366" s="194" t="str">
        <f t="shared" si="11"/>
        <v/>
      </c>
    </row>
    <row r="367" spans="11:12" x14ac:dyDescent="0.2">
      <c r="K367" s="193" t="str">
        <f t="shared" si="10"/>
        <v/>
      </c>
      <c r="L367" s="194" t="str">
        <f t="shared" si="11"/>
        <v/>
      </c>
    </row>
    <row r="368" spans="11:12" x14ac:dyDescent="0.2">
      <c r="K368" s="193" t="str">
        <f t="shared" si="10"/>
        <v/>
      </c>
      <c r="L368" s="194" t="str">
        <f t="shared" si="11"/>
        <v/>
      </c>
    </row>
    <row r="369" spans="11:12" x14ac:dyDescent="0.2">
      <c r="K369" s="193" t="str">
        <f t="shared" si="10"/>
        <v/>
      </c>
      <c r="L369" s="194" t="str">
        <f t="shared" si="11"/>
        <v/>
      </c>
    </row>
    <row r="370" spans="11:12" x14ac:dyDescent="0.2">
      <c r="K370" s="193" t="str">
        <f t="shared" si="10"/>
        <v/>
      </c>
      <c r="L370" s="194" t="str">
        <f t="shared" si="11"/>
        <v/>
      </c>
    </row>
    <row r="371" spans="11:12" x14ac:dyDescent="0.2">
      <c r="K371" s="193" t="str">
        <f t="shared" si="10"/>
        <v/>
      </c>
      <c r="L371" s="194" t="str">
        <f t="shared" si="11"/>
        <v/>
      </c>
    </row>
    <row r="372" spans="11:12" x14ac:dyDescent="0.2">
      <c r="K372" s="193" t="str">
        <f t="shared" si="10"/>
        <v/>
      </c>
      <c r="L372" s="194" t="str">
        <f t="shared" si="11"/>
        <v/>
      </c>
    </row>
    <row r="373" spans="11:12" x14ac:dyDescent="0.2">
      <c r="K373" s="193" t="str">
        <f t="shared" si="10"/>
        <v/>
      </c>
      <c r="L373" s="194" t="str">
        <f t="shared" si="11"/>
        <v/>
      </c>
    </row>
    <row r="374" spans="11:12" x14ac:dyDescent="0.2">
      <c r="K374" s="193" t="str">
        <f t="shared" si="10"/>
        <v/>
      </c>
      <c r="L374" s="194" t="str">
        <f t="shared" si="11"/>
        <v/>
      </c>
    </row>
    <row r="375" spans="11:12" x14ac:dyDescent="0.2">
      <c r="K375" s="193" t="str">
        <f t="shared" si="10"/>
        <v/>
      </c>
      <c r="L375" s="194" t="str">
        <f t="shared" si="11"/>
        <v/>
      </c>
    </row>
    <row r="376" spans="11:12" x14ac:dyDescent="0.2">
      <c r="K376" s="193" t="str">
        <f t="shared" si="10"/>
        <v/>
      </c>
      <c r="L376" s="194" t="str">
        <f t="shared" si="11"/>
        <v/>
      </c>
    </row>
    <row r="377" spans="11:12" x14ac:dyDescent="0.2">
      <c r="K377" s="193" t="str">
        <f t="shared" si="10"/>
        <v/>
      </c>
      <c r="L377" s="194" t="str">
        <f t="shared" si="11"/>
        <v/>
      </c>
    </row>
    <row r="378" spans="11:12" x14ac:dyDescent="0.2">
      <c r="K378" s="193" t="str">
        <f t="shared" si="10"/>
        <v/>
      </c>
      <c r="L378" s="194" t="str">
        <f t="shared" si="11"/>
        <v/>
      </c>
    </row>
    <row r="379" spans="11:12" x14ac:dyDescent="0.2">
      <c r="K379" s="193" t="str">
        <f t="shared" si="10"/>
        <v/>
      </c>
      <c r="L379" s="194" t="str">
        <f t="shared" si="11"/>
        <v/>
      </c>
    </row>
    <row r="380" spans="11:12" x14ac:dyDescent="0.2">
      <c r="K380" s="193" t="str">
        <f t="shared" si="10"/>
        <v/>
      </c>
      <c r="L380" s="194" t="str">
        <f t="shared" si="11"/>
        <v/>
      </c>
    </row>
    <row r="381" spans="11:12" x14ac:dyDescent="0.2">
      <c r="K381" s="193" t="str">
        <f t="shared" si="10"/>
        <v/>
      </c>
      <c r="L381" s="194" t="str">
        <f t="shared" si="11"/>
        <v/>
      </c>
    </row>
    <row r="382" spans="11:12" x14ac:dyDescent="0.2">
      <c r="K382" s="193" t="str">
        <f t="shared" si="10"/>
        <v/>
      </c>
      <c r="L382" s="194" t="str">
        <f t="shared" si="11"/>
        <v/>
      </c>
    </row>
    <row r="383" spans="11:12" x14ac:dyDescent="0.2">
      <c r="K383" s="193" t="str">
        <f t="shared" si="10"/>
        <v/>
      </c>
      <c r="L383" s="194" t="str">
        <f t="shared" si="11"/>
        <v/>
      </c>
    </row>
    <row r="384" spans="11:12" x14ac:dyDescent="0.2">
      <c r="K384" s="193" t="str">
        <f t="shared" si="10"/>
        <v/>
      </c>
      <c r="L384" s="194" t="str">
        <f t="shared" si="11"/>
        <v/>
      </c>
    </row>
    <row r="385" spans="11:12" x14ac:dyDescent="0.2">
      <c r="K385" s="193" t="str">
        <f t="shared" si="10"/>
        <v/>
      </c>
      <c r="L385" s="194" t="str">
        <f t="shared" si="11"/>
        <v/>
      </c>
    </row>
    <row r="386" spans="11:12" x14ac:dyDescent="0.2">
      <c r="K386" s="193" t="str">
        <f t="shared" si="10"/>
        <v/>
      </c>
      <c r="L386" s="194" t="str">
        <f t="shared" si="11"/>
        <v/>
      </c>
    </row>
    <row r="387" spans="11:12" x14ac:dyDescent="0.2">
      <c r="K387" s="193" t="str">
        <f t="shared" si="10"/>
        <v/>
      </c>
      <c r="L387" s="194" t="str">
        <f t="shared" si="11"/>
        <v/>
      </c>
    </row>
    <row r="388" spans="11:12" x14ac:dyDescent="0.2">
      <c r="K388" s="193" t="str">
        <f t="shared" si="10"/>
        <v/>
      </c>
      <c r="L388" s="194" t="str">
        <f t="shared" si="11"/>
        <v/>
      </c>
    </row>
    <row r="389" spans="11:12" x14ac:dyDescent="0.2">
      <c r="K389" s="193" t="str">
        <f t="shared" ref="K389:K452" si="12">M389&amp;O389</f>
        <v/>
      </c>
      <c r="L389" s="194" t="str">
        <f t="shared" ref="L389:L452" si="13">M389&amp;O389&amp;(IF(M389&lt;&gt;"", RIGHT(M389,1),""))</f>
        <v/>
      </c>
    </row>
    <row r="390" spans="11:12" x14ac:dyDescent="0.2">
      <c r="K390" s="193" t="str">
        <f t="shared" si="12"/>
        <v/>
      </c>
      <c r="L390" s="194" t="str">
        <f t="shared" si="13"/>
        <v/>
      </c>
    </row>
    <row r="391" spans="11:12" x14ac:dyDescent="0.2">
      <c r="K391" s="193" t="str">
        <f t="shared" si="12"/>
        <v/>
      </c>
      <c r="L391" s="194" t="str">
        <f t="shared" si="13"/>
        <v/>
      </c>
    </row>
    <row r="392" spans="11:12" x14ac:dyDescent="0.2">
      <c r="K392" s="193" t="str">
        <f t="shared" si="12"/>
        <v/>
      </c>
      <c r="L392" s="194" t="str">
        <f t="shared" si="13"/>
        <v/>
      </c>
    </row>
    <row r="393" spans="11:12" x14ac:dyDescent="0.2">
      <c r="K393" s="193" t="str">
        <f t="shared" si="12"/>
        <v/>
      </c>
      <c r="L393" s="194" t="str">
        <f t="shared" si="13"/>
        <v/>
      </c>
    </row>
    <row r="394" spans="11:12" x14ac:dyDescent="0.2">
      <c r="K394" s="193" t="str">
        <f t="shared" si="12"/>
        <v/>
      </c>
      <c r="L394" s="194" t="str">
        <f t="shared" si="13"/>
        <v/>
      </c>
    </row>
    <row r="395" spans="11:12" x14ac:dyDescent="0.2">
      <c r="K395" s="193" t="str">
        <f t="shared" si="12"/>
        <v/>
      </c>
      <c r="L395" s="194" t="str">
        <f t="shared" si="13"/>
        <v/>
      </c>
    </row>
    <row r="396" spans="11:12" x14ac:dyDescent="0.2">
      <c r="K396" s="193" t="str">
        <f t="shared" si="12"/>
        <v/>
      </c>
      <c r="L396" s="194" t="str">
        <f t="shared" si="13"/>
        <v/>
      </c>
    </row>
    <row r="397" spans="11:12" x14ac:dyDescent="0.2">
      <c r="K397" s="193" t="str">
        <f t="shared" si="12"/>
        <v/>
      </c>
      <c r="L397" s="194" t="str">
        <f t="shared" si="13"/>
        <v/>
      </c>
    </row>
    <row r="398" spans="11:12" x14ac:dyDescent="0.2">
      <c r="K398" s="193" t="str">
        <f t="shared" si="12"/>
        <v/>
      </c>
      <c r="L398" s="194" t="str">
        <f t="shared" si="13"/>
        <v/>
      </c>
    </row>
    <row r="399" spans="11:12" x14ac:dyDescent="0.2">
      <c r="K399" s="193" t="str">
        <f t="shared" si="12"/>
        <v/>
      </c>
      <c r="L399" s="194" t="str">
        <f t="shared" si="13"/>
        <v/>
      </c>
    </row>
    <row r="400" spans="11:12" x14ac:dyDescent="0.2">
      <c r="K400" s="193" t="str">
        <f t="shared" si="12"/>
        <v/>
      </c>
      <c r="L400" s="194" t="str">
        <f t="shared" si="13"/>
        <v/>
      </c>
    </row>
    <row r="401" spans="11:12" x14ac:dyDescent="0.2">
      <c r="K401" s="193" t="str">
        <f t="shared" si="12"/>
        <v/>
      </c>
      <c r="L401" s="194" t="str">
        <f t="shared" si="13"/>
        <v/>
      </c>
    </row>
    <row r="402" spans="11:12" x14ac:dyDescent="0.2">
      <c r="K402" s="193" t="str">
        <f t="shared" si="12"/>
        <v/>
      </c>
      <c r="L402" s="194" t="str">
        <f t="shared" si="13"/>
        <v/>
      </c>
    </row>
    <row r="403" spans="11:12" x14ac:dyDescent="0.2">
      <c r="K403" s="193" t="str">
        <f t="shared" si="12"/>
        <v/>
      </c>
      <c r="L403" s="194" t="str">
        <f t="shared" si="13"/>
        <v/>
      </c>
    </row>
    <row r="404" spans="11:12" x14ac:dyDescent="0.2">
      <c r="K404" s="193" t="str">
        <f t="shared" si="12"/>
        <v/>
      </c>
      <c r="L404" s="194" t="str">
        <f t="shared" si="13"/>
        <v/>
      </c>
    </row>
    <row r="405" spans="11:12" x14ac:dyDescent="0.2">
      <c r="K405" s="193" t="str">
        <f t="shared" si="12"/>
        <v/>
      </c>
      <c r="L405" s="194" t="str">
        <f t="shared" si="13"/>
        <v/>
      </c>
    </row>
    <row r="406" spans="11:12" x14ac:dyDescent="0.2">
      <c r="K406" s="193" t="str">
        <f t="shared" si="12"/>
        <v/>
      </c>
      <c r="L406" s="194" t="str">
        <f t="shared" si="13"/>
        <v/>
      </c>
    </row>
    <row r="407" spans="11:12" x14ac:dyDescent="0.2">
      <c r="K407" s="193" t="str">
        <f t="shared" si="12"/>
        <v/>
      </c>
      <c r="L407" s="194" t="str">
        <f t="shared" si="13"/>
        <v/>
      </c>
    </row>
    <row r="408" spans="11:12" x14ac:dyDescent="0.2">
      <c r="K408" s="193" t="str">
        <f t="shared" si="12"/>
        <v/>
      </c>
      <c r="L408" s="194" t="str">
        <f t="shared" si="13"/>
        <v/>
      </c>
    </row>
    <row r="409" spans="11:12" x14ac:dyDescent="0.2">
      <c r="K409" s="193" t="str">
        <f t="shared" si="12"/>
        <v/>
      </c>
      <c r="L409" s="194" t="str">
        <f t="shared" si="13"/>
        <v/>
      </c>
    </row>
    <row r="410" spans="11:12" x14ac:dyDescent="0.2">
      <c r="K410" s="193" t="str">
        <f t="shared" si="12"/>
        <v/>
      </c>
      <c r="L410" s="194" t="str">
        <f t="shared" si="13"/>
        <v/>
      </c>
    </row>
    <row r="411" spans="11:12" x14ac:dyDescent="0.2">
      <c r="K411" s="193" t="str">
        <f t="shared" si="12"/>
        <v/>
      </c>
      <c r="L411" s="194" t="str">
        <f t="shared" si="13"/>
        <v/>
      </c>
    </row>
    <row r="412" spans="11:12" x14ac:dyDescent="0.2">
      <c r="K412" s="193" t="str">
        <f t="shared" si="12"/>
        <v/>
      </c>
      <c r="L412" s="194" t="str">
        <f t="shared" si="13"/>
        <v/>
      </c>
    </row>
    <row r="413" spans="11:12" x14ac:dyDescent="0.2">
      <c r="K413" s="193" t="str">
        <f t="shared" si="12"/>
        <v/>
      </c>
      <c r="L413" s="194" t="str">
        <f t="shared" si="13"/>
        <v/>
      </c>
    </row>
    <row r="414" spans="11:12" x14ac:dyDescent="0.2">
      <c r="K414" s="193" t="str">
        <f t="shared" si="12"/>
        <v/>
      </c>
      <c r="L414" s="194" t="str">
        <f t="shared" si="13"/>
        <v/>
      </c>
    </row>
    <row r="415" spans="11:12" x14ac:dyDescent="0.2">
      <c r="K415" s="193" t="str">
        <f t="shared" si="12"/>
        <v/>
      </c>
      <c r="L415" s="194" t="str">
        <f t="shared" si="13"/>
        <v/>
      </c>
    </row>
    <row r="416" spans="11:12" x14ac:dyDescent="0.2">
      <c r="K416" s="193" t="str">
        <f t="shared" si="12"/>
        <v/>
      </c>
      <c r="L416" s="194" t="str">
        <f t="shared" si="13"/>
        <v/>
      </c>
    </row>
    <row r="417" spans="11:12" x14ac:dyDescent="0.2">
      <c r="K417" s="193" t="str">
        <f t="shared" si="12"/>
        <v/>
      </c>
      <c r="L417" s="194" t="str">
        <f t="shared" si="13"/>
        <v/>
      </c>
    </row>
    <row r="418" spans="11:12" x14ac:dyDescent="0.2">
      <c r="K418" s="193" t="str">
        <f t="shared" si="12"/>
        <v/>
      </c>
      <c r="L418" s="194" t="str">
        <f t="shared" si="13"/>
        <v/>
      </c>
    </row>
    <row r="419" spans="11:12" x14ac:dyDescent="0.2">
      <c r="K419" s="193" t="str">
        <f t="shared" si="12"/>
        <v/>
      </c>
      <c r="L419" s="194" t="str">
        <f t="shared" si="13"/>
        <v/>
      </c>
    </row>
    <row r="420" spans="11:12" x14ac:dyDescent="0.2">
      <c r="K420" s="193" t="str">
        <f t="shared" si="12"/>
        <v/>
      </c>
      <c r="L420" s="194" t="str">
        <f t="shared" si="13"/>
        <v/>
      </c>
    </row>
    <row r="421" spans="11:12" x14ac:dyDescent="0.2">
      <c r="K421" s="193" t="str">
        <f t="shared" si="12"/>
        <v/>
      </c>
      <c r="L421" s="194" t="str">
        <f t="shared" si="13"/>
        <v/>
      </c>
    </row>
    <row r="422" spans="11:12" x14ac:dyDescent="0.2">
      <c r="K422" s="193" t="str">
        <f t="shared" si="12"/>
        <v/>
      </c>
      <c r="L422" s="194" t="str">
        <f t="shared" si="13"/>
        <v/>
      </c>
    </row>
    <row r="423" spans="11:12" x14ac:dyDescent="0.2">
      <c r="K423" s="193" t="str">
        <f t="shared" si="12"/>
        <v/>
      </c>
      <c r="L423" s="194" t="str">
        <f t="shared" si="13"/>
        <v/>
      </c>
    </row>
    <row r="424" spans="11:12" x14ac:dyDescent="0.2">
      <c r="K424" s="193" t="str">
        <f t="shared" si="12"/>
        <v/>
      </c>
      <c r="L424" s="194" t="str">
        <f t="shared" si="13"/>
        <v/>
      </c>
    </row>
    <row r="425" spans="11:12" x14ac:dyDescent="0.2">
      <c r="K425" s="193" t="str">
        <f t="shared" si="12"/>
        <v/>
      </c>
      <c r="L425" s="194" t="str">
        <f t="shared" si="13"/>
        <v/>
      </c>
    </row>
    <row r="426" spans="11:12" x14ac:dyDescent="0.2">
      <c r="K426" s="193" t="str">
        <f t="shared" si="12"/>
        <v/>
      </c>
      <c r="L426" s="194" t="str">
        <f t="shared" si="13"/>
        <v/>
      </c>
    </row>
    <row r="427" spans="11:12" x14ac:dyDescent="0.2">
      <c r="K427" s="193" t="str">
        <f t="shared" si="12"/>
        <v/>
      </c>
      <c r="L427" s="194" t="str">
        <f t="shared" si="13"/>
        <v/>
      </c>
    </row>
    <row r="428" spans="11:12" x14ac:dyDescent="0.2">
      <c r="K428" s="193" t="str">
        <f t="shared" si="12"/>
        <v/>
      </c>
      <c r="L428" s="194" t="str">
        <f t="shared" si="13"/>
        <v/>
      </c>
    </row>
    <row r="429" spans="11:12" x14ac:dyDescent="0.2">
      <c r="K429" s="193" t="str">
        <f t="shared" si="12"/>
        <v/>
      </c>
      <c r="L429" s="194" t="str">
        <f t="shared" si="13"/>
        <v/>
      </c>
    </row>
    <row r="430" spans="11:12" x14ac:dyDescent="0.2">
      <c r="K430" s="193" t="str">
        <f t="shared" si="12"/>
        <v/>
      </c>
      <c r="L430" s="194" t="str">
        <f t="shared" si="13"/>
        <v/>
      </c>
    </row>
    <row r="431" spans="11:12" x14ac:dyDescent="0.2">
      <c r="K431" s="193" t="str">
        <f t="shared" si="12"/>
        <v/>
      </c>
      <c r="L431" s="194" t="str">
        <f t="shared" si="13"/>
        <v/>
      </c>
    </row>
    <row r="432" spans="11:12" x14ac:dyDescent="0.2">
      <c r="K432" s="193" t="str">
        <f t="shared" si="12"/>
        <v/>
      </c>
      <c r="L432" s="194" t="str">
        <f t="shared" si="13"/>
        <v/>
      </c>
    </row>
    <row r="433" spans="11:12" x14ac:dyDescent="0.2">
      <c r="K433" s="193" t="str">
        <f t="shared" si="12"/>
        <v/>
      </c>
      <c r="L433" s="194" t="str">
        <f t="shared" si="13"/>
        <v/>
      </c>
    </row>
    <row r="434" spans="11:12" x14ac:dyDescent="0.2">
      <c r="K434" s="193" t="str">
        <f t="shared" si="12"/>
        <v/>
      </c>
      <c r="L434" s="194" t="str">
        <f t="shared" si="13"/>
        <v/>
      </c>
    </row>
    <row r="435" spans="11:12" x14ac:dyDescent="0.2">
      <c r="K435" s="193" t="str">
        <f t="shared" si="12"/>
        <v/>
      </c>
      <c r="L435" s="194" t="str">
        <f t="shared" si="13"/>
        <v/>
      </c>
    </row>
    <row r="436" spans="11:12" x14ac:dyDescent="0.2">
      <c r="K436" s="193" t="str">
        <f t="shared" si="12"/>
        <v/>
      </c>
      <c r="L436" s="194" t="str">
        <f t="shared" si="13"/>
        <v/>
      </c>
    </row>
    <row r="437" spans="11:12" x14ac:dyDescent="0.2">
      <c r="K437" s="193" t="str">
        <f t="shared" si="12"/>
        <v/>
      </c>
      <c r="L437" s="194" t="str">
        <f t="shared" si="13"/>
        <v/>
      </c>
    </row>
    <row r="438" spans="11:12" x14ac:dyDescent="0.2">
      <c r="K438" s="193" t="str">
        <f t="shared" si="12"/>
        <v/>
      </c>
      <c r="L438" s="194" t="str">
        <f t="shared" si="13"/>
        <v/>
      </c>
    </row>
    <row r="439" spans="11:12" x14ac:dyDescent="0.2">
      <c r="K439" s="193" t="str">
        <f t="shared" si="12"/>
        <v/>
      </c>
      <c r="L439" s="194" t="str">
        <f t="shared" si="13"/>
        <v/>
      </c>
    </row>
    <row r="440" spans="11:12" x14ac:dyDescent="0.2">
      <c r="K440" s="193" t="str">
        <f t="shared" si="12"/>
        <v/>
      </c>
      <c r="L440" s="194" t="str">
        <f t="shared" si="13"/>
        <v/>
      </c>
    </row>
    <row r="441" spans="11:12" x14ac:dyDescent="0.2">
      <c r="K441" s="193" t="str">
        <f t="shared" si="12"/>
        <v/>
      </c>
      <c r="L441" s="194" t="str">
        <f t="shared" si="13"/>
        <v/>
      </c>
    </row>
    <row r="442" spans="11:12" x14ac:dyDescent="0.2">
      <c r="K442" s="193" t="str">
        <f t="shared" si="12"/>
        <v/>
      </c>
      <c r="L442" s="194" t="str">
        <f t="shared" si="13"/>
        <v/>
      </c>
    </row>
    <row r="443" spans="11:12" x14ac:dyDescent="0.2">
      <c r="K443" s="193" t="str">
        <f t="shared" si="12"/>
        <v/>
      </c>
      <c r="L443" s="194" t="str">
        <f t="shared" si="13"/>
        <v/>
      </c>
    </row>
    <row r="444" spans="11:12" x14ac:dyDescent="0.2">
      <c r="K444" s="193" t="str">
        <f t="shared" si="12"/>
        <v/>
      </c>
      <c r="L444" s="194" t="str">
        <f t="shared" si="13"/>
        <v/>
      </c>
    </row>
    <row r="445" spans="11:12" x14ac:dyDescent="0.2">
      <c r="K445" s="193" t="str">
        <f t="shared" si="12"/>
        <v/>
      </c>
      <c r="L445" s="194" t="str">
        <f t="shared" si="13"/>
        <v/>
      </c>
    </row>
    <row r="446" spans="11:12" x14ac:dyDescent="0.2">
      <c r="K446" s="193" t="str">
        <f t="shared" si="12"/>
        <v/>
      </c>
      <c r="L446" s="194" t="str">
        <f t="shared" si="13"/>
        <v/>
      </c>
    </row>
    <row r="447" spans="11:12" x14ac:dyDescent="0.2">
      <c r="K447" s="193" t="str">
        <f t="shared" si="12"/>
        <v/>
      </c>
      <c r="L447" s="194" t="str">
        <f t="shared" si="13"/>
        <v/>
      </c>
    </row>
    <row r="448" spans="11:12" x14ac:dyDescent="0.2">
      <c r="K448" s="193" t="str">
        <f t="shared" si="12"/>
        <v/>
      </c>
      <c r="L448" s="194" t="str">
        <f t="shared" si="13"/>
        <v/>
      </c>
    </row>
    <row r="449" spans="11:12" x14ac:dyDescent="0.2">
      <c r="K449" s="193" t="str">
        <f t="shared" si="12"/>
        <v/>
      </c>
      <c r="L449" s="194" t="str">
        <f t="shared" si="13"/>
        <v/>
      </c>
    </row>
    <row r="450" spans="11:12" x14ac:dyDescent="0.2">
      <c r="K450" s="193" t="str">
        <f t="shared" si="12"/>
        <v/>
      </c>
      <c r="L450" s="194" t="str">
        <f t="shared" si="13"/>
        <v/>
      </c>
    </row>
    <row r="451" spans="11:12" x14ac:dyDescent="0.2">
      <c r="K451" s="193" t="str">
        <f t="shared" si="12"/>
        <v/>
      </c>
      <c r="L451" s="194" t="str">
        <f t="shared" si="13"/>
        <v/>
      </c>
    </row>
    <row r="452" spans="11:12" x14ac:dyDescent="0.2">
      <c r="K452" s="193" t="str">
        <f t="shared" si="12"/>
        <v/>
      </c>
      <c r="L452" s="194" t="str">
        <f t="shared" si="13"/>
        <v/>
      </c>
    </row>
    <row r="453" spans="11:12" x14ac:dyDescent="0.2">
      <c r="K453" s="193" t="str">
        <f t="shared" ref="K453:K516" si="14">M453&amp;O453</f>
        <v/>
      </c>
      <c r="L453" s="194" t="str">
        <f t="shared" ref="L453:L516" si="15">M453&amp;O453&amp;(IF(M453&lt;&gt;"", RIGHT(M453,1),""))</f>
        <v/>
      </c>
    </row>
    <row r="454" spans="11:12" x14ac:dyDescent="0.2">
      <c r="K454" s="193" t="str">
        <f t="shared" si="14"/>
        <v/>
      </c>
      <c r="L454" s="194" t="str">
        <f t="shared" si="15"/>
        <v/>
      </c>
    </row>
    <row r="455" spans="11:12" x14ac:dyDescent="0.2">
      <c r="K455" s="193" t="str">
        <f t="shared" si="14"/>
        <v/>
      </c>
      <c r="L455" s="194" t="str">
        <f t="shared" si="15"/>
        <v/>
      </c>
    </row>
    <row r="456" spans="11:12" x14ac:dyDescent="0.2">
      <c r="K456" s="193" t="str">
        <f t="shared" si="14"/>
        <v/>
      </c>
      <c r="L456" s="194" t="str">
        <f t="shared" si="15"/>
        <v/>
      </c>
    </row>
    <row r="457" spans="11:12" x14ac:dyDescent="0.2">
      <c r="K457" s="193" t="str">
        <f t="shared" si="14"/>
        <v/>
      </c>
      <c r="L457" s="194" t="str">
        <f t="shared" si="15"/>
        <v/>
      </c>
    </row>
    <row r="458" spans="11:12" x14ac:dyDescent="0.2">
      <c r="K458" s="193" t="str">
        <f t="shared" si="14"/>
        <v/>
      </c>
      <c r="L458" s="194" t="str">
        <f t="shared" si="15"/>
        <v/>
      </c>
    </row>
    <row r="459" spans="11:12" x14ac:dyDescent="0.2">
      <c r="K459" s="193" t="str">
        <f t="shared" si="14"/>
        <v/>
      </c>
      <c r="L459" s="194" t="str">
        <f t="shared" si="15"/>
        <v/>
      </c>
    </row>
    <row r="460" spans="11:12" x14ac:dyDescent="0.2">
      <c r="K460" s="193" t="str">
        <f t="shared" si="14"/>
        <v/>
      </c>
      <c r="L460" s="194" t="str">
        <f t="shared" si="15"/>
        <v/>
      </c>
    </row>
    <row r="461" spans="11:12" x14ac:dyDescent="0.2">
      <c r="K461" s="193" t="str">
        <f t="shared" si="14"/>
        <v/>
      </c>
      <c r="L461" s="194" t="str">
        <f t="shared" si="15"/>
        <v/>
      </c>
    </row>
    <row r="462" spans="11:12" x14ac:dyDescent="0.2">
      <c r="K462" s="193" t="str">
        <f t="shared" si="14"/>
        <v/>
      </c>
      <c r="L462" s="194" t="str">
        <f t="shared" si="15"/>
        <v/>
      </c>
    </row>
    <row r="463" spans="11:12" x14ac:dyDescent="0.2">
      <c r="K463" s="193" t="str">
        <f t="shared" si="14"/>
        <v/>
      </c>
      <c r="L463" s="194" t="str">
        <f t="shared" si="15"/>
        <v/>
      </c>
    </row>
    <row r="464" spans="11:12" x14ac:dyDescent="0.2">
      <c r="K464" s="193" t="str">
        <f t="shared" si="14"/>
        <v/>
      </c>
      <c r="L464" s="194" t="str">
        <f t="shared" si="15"/>
        <v/>
      </c>
    </row>
    <row r="465" spans="11:12" x14ac:dyDescent="0.2">
      <c r="K465" s="193" t="str">
        <f t="shared" si="14"/>
        <v/>
      </c>
      <c r="L465" s="194" t="str">
        <f t="shared" si="15"/>
        <v/>
      </c>
    </row>
    <row r="466" spans="11:12" x14ac:dyDescent="0.2">
      <c r="K466" s="193" t="str">
        <f t="shared" si="14"/>
        <v/>
      </c>
      <c r="L466" s="194" t="str">
        <f t="shared" si="15"/>
        <v/>
      </c>
    </row>
    <row r="467" spans="11:12" x14ac:dyDescent="0.2">
      <c r="K467" s="193" t="str">
        <f t="shared" si="14"/>
        <v/>
      </c>
      <c r="L467" s="194" t="str">
        <f t="shared" si="15"/>
        <v/>
      </c>
    </row>
    <row r="468" spans="11:12" x14ac:dyDescent="0.2">
      <c r="K468" s="193" t="str">
        <f t="shared" si="14"/>
        <v/>
      </c>
      <c r="L468" s="194" t="str">
        <f t="shared" si="15"/>
        <v/>
      </c>
    </row>
    <row r="469" spans="11:12" x14ac:dyDescent="0.2">
      <c r="K469" s="193" t="str">
        <f t="shared" si="14"/>
        <v/>
      </c>
      <c r="L469" s="194" t="str">
        <f t="shared" si="15"/>
        <v/>
      </c>
    </row>
    <row r="470" spans="11:12" x14ac:dyDescent="0.2">
      <c r="K470" s="193" t="str">
        <f t="shared" si="14"/>
        <v/>
      </c>
      <c r="L470" s="194" t="str">
        <f t="shared" si="15"/>
        <v/>
      </c>
    </row>
    <row r="471" spans="11:12" x14ac:dyDescent="0.2">
      <c r="K471" s="193" t="str">
        <f t="shared" si="14"/>
        <v/>
      </c>
      <c r="L471" s="194" t="str">
        <f t="shared" si="15"/>
        <v/>
      </c>
    </row>
    <row r="472" spans="11:12" x14ac:dyDescent="0.2">
      <c r="K472" s="193" t="str">
        <f t="shared" si="14"/>
        <v/>
      </c>
      <c r="L472" s="194" t="str">
        <f t="shared" si="15"/>
        <v/>
      </c>
    </row>
    <row r="473" spans="11:12" x14ac:dyDescent="0.2">
      <c r="K473" s="193" t="str">
        <f t="shared" si="14"/>
        <v/>
      </c>
      <c r="L473" s="194" t="str">
        <f t="shared" si="15"/>
        <v/>
      </c>
    </row>
    <row r="474" spans="11:12" x14ac:dyDescent="0.2">
      <c r="K474" s="193" t="str">
        <f t="shared" si="14"/>
        <v/>
      </c>
      <c r="L474" s="194" t="str">
        <f t="shared" si="15"/>
        <v/>
      </c>
    </row>
    <row r="475" spans="11:12" x14ac:dyDescent="0.2">
      <c r="K475" s="193" t="str">
        <f t="shared" si="14"/>
        <v/>
      </c>
      <c r="L475" s="194" t="str">
        <f t="shared" si="15"/>
        <v/>
      </c>
    </row>
    <row r="476" spans="11:12" x14ac:dyDescent="0.2">
      <c r="K476" s="193" t="str">
        <f t="shared" si="14"/>
        <v/>
      </c>
      <c r="L476" s="194" t="str">
        <f t="shared" si="15"/>
        <v/>
      </c>
    </row>
    <row r="477" spans="11:12" x14ac:dyDescent="0.2">
      <c r="K477" s="193" t="str">
        <f t="shared" si="14"/>
        <v/>
      </c>
      <c r="L477" s="194" t="str">
        <f t="shared" si="15"/>
        <v/>
      </c>
    </row>
    <row r="478" spans="11:12" x14ac:dyDescent="0.2">
      <c r="K478" s="193" t="str">
        <f t="shared" si="14"/>
        <v/>
      </c>
      <c r="L478" s="194" t="str">
        <f t="shared" si="15"/>
        <v/>
      </c>
    </row>
    <row r="479" spans="11:12" x14ac:dyDescent="0.2">
      <c r="K479" s="193" t="str">
        <f t="shared" si="14"/>
        <v/>
      </c>
      <c r="L479" s="194" t="str">
        <f t="shared" si="15"/>
        <v/>
      </c>
    </row>
    <row r="480" spans="11:12" x14ac:dyDescent="0.2">
      <c r="K480" s="193" t="str">
        <f t="shared" si="14"/>
        <v/>
      </c>
      <c r="L480" s="194" t="str">
        <f t="shared" si="15"/>
        <v/>
      </c>
    </row>
    <row r="481" spans="11:12" x14ac:dyDescent="0.2">
      <c r="K481" s="193" t="str">
        <f t="shared" si="14"/>
        <v/>
      </c>
      <c r="L481" s="194" t="str">
        <f t="shared" si="15"/>
        <v/>
      </c>
    </row>
    <row r="482" spans="11:12" x14ac:dyDescent="0.2">
      <c r="K482" s="193" t="str">
        <f t="shared" si="14"/>
        <v/>
      </c>
      <c r="L482" s="194" t="str">
        <f t="shared" si="15"/>
        <v/>
      </c>
    </row>
    <row r="483" spans="11:12" x14ac:dyDescent="0.2">
      <c r="K483" s="193" t="str">
        <f t="shared" si="14"/>
        <v/>
      </c>
      <c r="L483" s="194" t="str">
        <f t="shared" si="15"/>
        <v/>
      </c>
    </row>
    <row r="484" spans="11:12" x14ac:dyDescent="0.2">
      <c r="K484" s="193" t="str">
        <f t="shared" si="14"/>
        <v/>
      </c>
      <c r="L484" s="194" t="str">
        <f t="shared" si="15"/>
        <v/>
      </c>
    </row>
    <row r="485" spans="11:12" x14ac:dyDescent="0.2">
      <c r="K485" s="193" t="str">
        <f t="shared" si="14"/>
        <v/>
      </c>
      <c r="L485" s="194" t="str">
        <f t="shared" si="15"/>
        <v/>
      </c>
    </row>
    <row r="486" spans="11:12" x14ac:dyDescent="0.2">
      <c r="K486" s="193" t="str">
        <f t="shared" si="14"/>
        <v/>
      </c>
      <c r="L486" s="194" t="str">
        <f t="shared" si="15"/>
        <v/>
      </c>
    </row>
    <row r="487" spans="11:12" x14ac:dyDescent="0.2">
      <c r="K487" s="193" t="str">
        <f t="shared" si="14"/>
        <v/>
      </c>
      <c r="L487" s="194" t="str">
        <f t="shared" si="15"/>
        <v/>
      </c>
    </row>
    <row r="488" spans="11:12" x14ac:dyDescent="0.2">
      <c r="K488" s="193" t="str">
        <f t="shared" si="14"/>
        <v/>
      </c>
      <c r="L488" s="194" t="str">
        <f t="shared" si="15"/>
        <v/>
      </c>
    </row>
    <row r="489" spans="11:12" x14ac:dyDescent="0.2">
      <c r="K489" s="193" t="str">
        <f t="shared" si="14"/>
        <v/>
      </c>
      <c r="L489" s="194" t="str">
        <f t="shared" si="15"/>
        <v/>
      </c>
    </row>
    <row r="490" spans="11:12" x14ac:dyDescent="0.2">
      <c r="K490" s="193" t="str">
        <f t="shared" si="14"/>
        <v/>
      </c>
      <c r="L490" s="194" t="str">
        <f t="shared" si="15"/>
        <v/>
      </c>
    </row>
    <row r="491" spans="11:12" x14ac:dyDescent="0.2">
      <c r="K491" s="193" t="str">
        <f t="shared" si="14"/>
        <v/>
      </c>
      <c r="L491" s="194" t="str">
        <f t="shared" si="15"/>
        <v/>
      </c>
    </row>
    <row r="492" spans="11:12" x14ac:dyDescent="0.2">
      <c r="K492" s="193" t="str">
        <f t="shared" si="14"/>
        <v/>
      </c>
      <c r="L492" s="194" t="str">
        <f t="shared" si="15"/>
        <v/>
      </c>
    </row>
    <row r="493" spans="11:12" x14ac:dyDescent="0.2">
      <c r="K493" s="193" t="str">
        <f t="shared" si="14"/>
        <v/>
      </c>
      <c r="L493" s="194" t="str">
        <f t="shared" si="15"/>
        <v/>
      </c>
    </row>
    <row r="494" spans="11:12" x14ac:dyDescent="0.2">
      <c r="K494" s="193" t="str">
        <f t="shared" si="14"/>
        <v/>
      </c>
      <c r="L494" s="194" t="str">
        <f t="shared" si="15"/>
        <v/>
      </c>
    </row>
    <row r="495" spans="11:12" x14ac:dyDescent="0.2">
      <c r="K495" s="193" t="str">
        <f t="shared" si="14"/>
        <v/>
      </c>
      <c r="L495" s="194" t="str">
        <f t="shared" si="15"/>
        <v/>
      </c>
    </row>
    <row r="496" spans="11:12" x14ac:dyDescent="0.2">
      <c r="K496" s="193" t="str">
        <f t="shared" si="14"/>
        <v/>
      </c>
      <c r="L496" s="194" t="str">
        <f t="shared" si="15"/>
        <v/>
      </c>
    </row>
    <row r="497" spans="11:12" x14ac:dyDescent="0.2">
      <c r="K497" s="193" t="str">
        <f t="shared" si="14"/>
        <v/>
      </c>
      <c r="L497" s="194" t="str">
        <f t="shared" si="15"/>
        <v/>
      </c>
    </row>
    <row r="498" spans="11:12" x14ac:dyDescent="0.2">
      <c r="K498" s="193" t="str">
        <f t="shared" si="14"/>
        <v/>
      </c>
      <c r="L498" s="194" t="str">
        <f t="shared" si="15"/>
        <v/>
      </c>
    </row>
    <row r="499" spans="11:12" x14ac:dyDescent="0.2">
      <c r="K499" s="193" t="str">
        <f t="shared" si="14"/>
        <v/>
      </c>
      <c r="L499" s="194" t="str">
        <f t="shared" si="15"/>
        <v/>
      </c>
    </row>
    <row r="500" spans="11:12" x14ac:dyDescent="0.2">
      <c r="K500" s="193" t="str">
        <f t="shared" si="14"/>
        <v/>
      </c>
      <c r="L500" s="194" t="str">
        <f t="shared" si="15"/>
        <v/>
      </c>
    </row>
    <row r="501" spans="11:12" x14ac:dyDescent="0.2">
      <c r="K501" s="193" t="str">
        <f t="shared" si="14"/>
        <v/>
      </c>
      <c r="L501" s="194" t="str">
        <f t="shared" si="15"/>
        <v/>
      </c>
    </row>
    <row r="502" spans="11:12" x14ac:dyDescent="0.2">
      <c r="K502" s="193" t="str">
        <f t="shared" si="14"/>
        <v/>
      </c>
      <c r="L502" s="194" t="str">
        <f t="shared" si="15"/>
        <v/>
      </c>
    </row>
    <row r="503" spans="11:12" x14ac:dyDescent="0.2">
      <c r="K503" s="193" t="str">
        <f t="shared" si="14"/>
        <v/>
      </c>
      <c r="L503" s="194" t="str">
        <f t="shared" si="15"/>
        <v/>
      </c>
    </row>
    <row r="504" spans="11:12" x14ac:dyDescent="0.2">
      <c r="K504" s="193" t="str">
        <f t="shared" si="14"/>
        <v/>
      </c>
      <c r="L504" s="194" t="str">
        <f t="shared" si="15"/>
        <v/>
      </c>
    </row>
    <row r="505" spans="11:12" x14ac:dyDescent="0.2">
      <c r="K505" s="193" t="str">
        <f t="shared" si="14"/>
        <v/>
      </c>
      <c r="L505" s="194" t="str">
        <f t="shared" si="15"/>
        <v/>
      </c>
    </row>
    <row r="506" spans="11:12" x14ac:dyDescent="0.2">
      <c r="K506" s="193" t="str">
        <f t="shared" si="14"/>
        <v/>
      </c>
      <c r="L506" s="194" t="str">
        <f t="shared" si="15"/>
        <v/>
      </c>
    </row>
    <row r="507" spans="11:12" x14ac:dyDescent="0.2">
      <c r="K507" s="193" t="str">
        <f t="shared" si="14"/>
        <v/>
      </c>
      <c r="L507" s="194" t="str">
        <f t="shared" si="15"/>
        <v/>
      </c>
    </row>
    <row r="508" spans="11:12" x14ac:dyDescent="0.2">
      <c r="K508" s="193" t="str">
        <f t="shared" si="14"/>
        <v/>
      </c>
      <c r="L508" s="194" t="str">
        <f t="shared" si="15"/>
        <v/>
      </c>
    </row>
    <row r="509" spans="11:12" x14ac:dyDescent="0.2">
      <c r="K509" s="193" t="str">
        <f t="shared" si="14"/>
        <v/>
      </c>
      <c r="L509" s="194" t="str">
        <f t="shared" si="15"/>
        <v/>
      </c>
    </row>
    <row r="510" spans="11:12" x14ac:dyDescent="0.2">
      <c r="K510" s="193" t="str">
        <f t="shared" si="14"/>
        <v/>
      </c>
      <c r="L510" s="194" t="str">
        <f t="shared" si="15"/>
        <v/>
      </c>
    </row>
    <row r="511" spans="11:12" x14ac:dyDescent="0.2">
      <c r="K511" s="193" t="str">
        <f t="shared" si="14"/>
        <v/>
      </c>
      <c r="L511" s="194" t="str">
        <f t="shared" si="15"/>
        <v/>
      </c>
    </row>
    <row r="512" spans="11:12" x14ac:dyDescent="0.2">
      <c r="K512" s="193" t="str">
        <f t="shared" si="14"/>
        <v/>
      </c>
      <c r="L512" s="194" t="str">
        <f t="shared" si="15"/>
        <v/>
      </c>
    </row>
    <row r="513" spans="11:12" x14ac:dyDescent="0.2">
      <c r="K513" s="193" t="str">
        <f t="shared" si="14"/>
        <v/>
      </c>
      <c r="L513" s="194" t="str">
        <f t="shared" si="15"/>
        <v/>
      </c>
    </row>
    <row r="514" spans="11:12" x14ac:dyDescent="0.2">
      <c r="K514" s="193" t="str">
        <f t="shared" si="14"/>
        <v/>
      </c>
      <c r="L514" s="194" t="str">
        <f t="shared" si="15"/>
        <v/>
      </c>
    </row>
    <row r="515" spans="11:12" x14ac:dyDescent="0.2">
      <c r="K515" s="193" t="str">
        <f t="shared" si="14"/>
        <v/>
      </c>
      <c r="L515" s="194" t="str">
        <f t="shared" si="15"/>
        <v/>
      </c>
    </row>
    <row r="516" spans="11:12" x14ac:dyDescent="0.2">
      <c r="K516" s="193" t="str">
        <f t="shared" si="14"/>
        <v/>
      </c>
      <c r="L516" s="194" t="str">
        <f t="shared" si="15"/>
        <v/>
      </c>
    </row>
    <row r="517" spans="11:12" x14ac:dyDescent="0.2">
      <c r="K517" s="193" t="str">
        <f t="shared" ref="K517:K580" si="16">M517&amp;O517</f>
        <v/>
      </c>
      <c r="L517" s="194" t="str">
        <f t="shared" ref="L517:L580" si="17">M517&amp;O517&amp;(IF(M517&lt;&gt;"", RIGHT(M517,1),""))</f>
        <v/>
      </c>
    </row>
    <row r="518" spans="11:12" x14ac:dyDescent="0.2">
      <c r="K518" s="193" t="str">
        <f t="shared" si="16"/>
        <v/>
      </c>
      <c r="L518" s="194" t="str">
        <f t="shared" si="17"/>
        <v/>
      </c>
    </row>
    <row r="519" spans="11:12" x14ac:dyDescent="0.2">
      <c r="K519" s="193" t="str">
        <f t="shared" si="16"/>
        <v/>
      </c>
      <c r="L519" s="194" t="str">
        <f t="shared" si="17"/>
        <v/>
      </c>
    </row>
    <row r="520" spans="11:12" x14ac:dyDescent="0.2">
      <c r="K520" s="193" t="str">
        <f t="shared" si="16"/>
        <v/>
      </c>
      <c r="L520" s="194" t="str">
        <f t="shared" si="17"/>
        <v/>
      </c>
    </row>
    <row r="521" spans="11:12" x14ac:dyDescent="0.2">
      <c r="K521" s="193" t="str">
        <f t="shared" si="16"/>
        <v/>
      </c>
      <c r="L521" s="194" t="str">
        <f t="shared" si="17"/>
        <v/>
      </c>
    </row>
    <row r="522" spans="11:12" x14ac:dyDescent="0.2">
      <c r="K522" s="193" t="str">
        <f t="shared" si="16"/>
        <v/>
      </c>
      <c r="L522" s="194" t="str">
        <f t="shared" si="17"/>
        <v/>
      </c>
    </row>
    <row r="523" spans="11:12" x14ac:dyDescent="0.2">
      <c r="K523" s="193" t="str">
        <f t="shared" si="16"/>
        <v/>
      </c>
      <c r="L523" s="194" t="str">
        <f t="shared" si="17"/>
        <v/>
      </c>
    </row>
    <row r="524" spans="11:12" x14ac:dyDescent="0.2">
      <c r="K524" s="193" t="str">
        <f t="shared" si="16"/>
        <v/>
      </c>
      <c r="L524" s="194" t="str">
        <f t="shared" si="17"/>
        <v/>
      </c>
    </row>
    <row r="525" spans="11:12" x14ac:dyDescent="0.2">
      <c r="K525" s="193" t="str">
        <f t="shared" si="16"/>
        <v/>
      </c>
      <c r="L525" s="194" t="str">
        <f t="shared" si="17"/>
        <v/>
      </c>
    </row>
    <row r="526" spans="11:12" x14ac:dyDescent="0.2">
      <c r="K526" s="193" t="str">
        <f t="shared" si="16"/>
        <v/>
      </c>
      <c r="L526" s="194" t="str">
        <f t="shared" si="17"/>
        <v/>
      </c>
    </row>
    <row r="527" spans="11:12" x14ac:dyDescent="0.2">
      <c r="K527" s="193" t="str">
        <f t="shared" si="16"/>
        <v/>
      </c>
      <c r="L527" s="194" t="str">
        <f t="shared" si="17"/>
        <v/>
      </c>
    </row>
    <row r="528" spans="11:12" x14ac:dyDescent="0.2">
      <c r="K528" s="193" t="str">
        <f t="shared" si="16"/>
        <v/>
      </c>
      <c r="L528" s="194" t="str">
        <f t="shared" si="17"/>
        <v/>
      </c>
    </row>
    <row r="529" spans="11:12" x14ac:dyDescent="0.2">
      <c r="K529" s="193" t="str">
        <f t="shared" si="16"/>
        <v/>
      </c>
      <c r="L529" s="194" t="str">
        <f t="shared" si="17"/>
        <v/>
      </c>
    </row>
    <row r="530" spans="11:12" x14ac:dyDescent="0.2">
      <c r="K530" s="193" t="str">
        <f t="shared" si="16"/>
        <v/>
      </c>
      <c r="L530" s="194" t="str">
        <f t="shared" si="17"/>
        <v/>
      </c>
    </row>
    <row r="531" spans="11:12" x14ac:dyDescent="0.2">
      <c r="K531" s="193" t="str">
        <f t="shared" si="16"/>
        <v/>
      </c>
      <c r="L531" s="194" t="str">
        <f t="shared" si="17"/>
        <v/>
      </c>
    </row>
    <row r="532" spans="11:12" x14ac:dyDescent="0.2">
      <c r="K532" s="193" t="str">
        <f t="shared" si="16"/>
        <v/>
      </c>
      <c r="L532" s="194" t="str">
        <f t="shared" si="17"/>
        <v/>
      </c>
    </row>
    <row r="533" spans="11:12" x14ac:dyDescent="0.2">
      <c r="K533" s="193" t="str">
        <f t="shared" si="16"/>
        <v/>
      </c>
      <c r="L533" s="194" t="str">
        <f t="shared" si="17"/>
        <v/>
      </c>
    </row>
    <row r="534" spans="11:12" x14ac:dyDescent="0.2">
      <c r="K534" s="193" t="str">
        <f t="shared" si="16"/>
        <v/>
      </c>
      <c r="L534" s="194" t="str">
        <f t="shared" si="17"/>
        <v/>
      </c>
    </row>
    <row r="535" spans="11:12" x14ac:dyDescent="0.2">
      <c r="K535" s="193" t="str">
        <f t="shared" si="16"/>
        <v/>
      </c>
      <c r="L535" s="194" t="str">
        <f t="shared" si="17"/>
        <v/>
      </c>
    </row>
    <row r="536" spans="11:12" x14ac:dyDescent="0.2">
      <c r="K536" s="193" t="str">
        <f t="shared" si="16"/>
        <v/>
      </c>
      <c r="L536" s="194" t="str">
        <f t="shared" si="17"/>
        <v/>
      </c>
    </row>
    <row r="537" spans="11:12" x14ac:dyDescent="0.2">
      <c r="K537" s="193" t="str">
        <f t="shared" si="16"/>
        <v/>
      </c>
      <c r="L537" s="194" t="str">
        <f t="shared" si="17"/>
        <v/>
      </c>
    </row>
    <row r="538" spans="11:12" x14ac:dyDescent="0.2">
      <c r="K538" s="193" t="str">
        <f t="shared" si="16"/>
        <v/>
      </c>
      <c r="L538" s="194" t="str">
        <f t="shared" si="17"/>
        <v/>
      </c>
    </row>
    <row r="539" spans="11:12" x14ac:dyDescent="0.2">
      <c r="K539" s="193" t="str">
        <f t="shared" si="16"/>
        <v/>
      </c>
      <c r="L539" s="194" t="str">
        <f t="shared" si="17"/>
        <v/>
      </c>
    </row>
    <row r="540" spans="11:12" x14ac:dyDescent="0.2">
      <c r="K540" s="193" t="str">
        <f t="shared" si="16"/>
        <v/>
      </c>
      <c r="L540" s="194" t="str">
        <f t="shared" si="17"/>
        <v/>
      </c>
    </row>
    <row r="541" spans="11:12" x14ac:dyDescent="0.2">
      <c r="K541" s="193" t="str">
        <f t="shared" si="16"/>
        <v/>
      </c>
      <c r="L541" s="194" t="str">
        <f t="shared" si="17"/>
        <v/>
      </c>
    </row>
    <row r="542" spans="11:12" x14ac:dyDescent="0.2">
      <c r="K542" s="193" t="str">
        <f t="shared" si="16"/>
        <v/>
      </c>
      <c r="L542" s="194" t="str">
        <f t="shared" si="17"/>
        <v/>
      </c>
    </row>
    <row r="543" spans="11:12" x14ac:dyDescent="0.2">
      <c r="K543" s="193" t="str">
        <f t="shared" si="16"/>
        <v/>
      </c>
      <c r="L543" s="194" t="str">
        <f t="shared" si="17"/>
        <v/>
      </c>
    </row>
    <row r="544" spans="11:12" x14ac:dyDescent="0.2">
      <c r="K544" s="193" t="str">
        <f t="shared" si="16"/>
        <v/>
      </c>
      <c r="L544" s="194" t="str">
        <f t="shared" si="17"/>
        <v/>
      </c>
    </row>
    <row r="545" spans="11:12" x14ac:dyDescent="0.2">
      <c r="K545" s="193" t="str">
        <f t="shared" si="16"/>
        <v/>
      </c>
      <c r="L545" s="194" t="str">
        <f t="shared" si="17"/>
        <v/>
      </c>
    </row>
    <row r="546" spans="11:12" x14ac:dyDescent="0.2">
      <c r="K546" s="193" t="str">
        <f t="shared" si="16"/>
        <v/>
      </c>
      <c r="L546" s="194" t="str">
        <f t="shared" si="17"/>
        <v/>
      </c>
    </row>
    <row r="547" spans="11:12" x14ac:dyDescent="0.2">
      <c r="K547" s="193" t="str">
        <f t="shared" si="16"/>
        <v/>
      </c>
      <c r="L547" s="194" t="str">
        <f t="shared" si="17"/>
        <v/>
      </c>
    </row>
    <row r="548" spans="11:12" x14ac:dyDescent="0.2">
      <c r="K548" s="193" t="str">
        <f t="shared" si="16"/>
        <v/>
      </c>
      <c r="L548" s="194" t="str">
        <f t="shared" si="17"/>
        <v/>
      </c>
    </row>
    <row r="549" spans="11:12" x14ac:dyDescent="0.2">
      <c r="K549" s="193" t="str">
        <f t="shared" si="16"/>
        <v/>
      </c>
      <c r="L549" s="194" t="str">
        <f t="shared" si="17"/>
        <v/>
      </c>
    </row>
    <row r="550" spans="11:12" x14ac:dyDescent="0.2">
      <c r="K550" s="193" t="str">
        <f t="shared" si="16"/>
        <v/>
      </c>
      <c r="L550" s="194" t="str">
        <f t="shared" si="17"/>
        <v/>
      </c>
    </row>
    <row r="551" spans="11:12" x14ac:dyDescent="0.2">
      <c r="K551" s="193" t="str">
        <f t="shared" si="16"/>
        <v/>
      </c>
      <c r="L551" s="194" t="str">
        <f t="shared" si="17"/>
        <v/>
      </c>
    </row>
    <row r="552" spans="11:12" x14ac:dyDescent="0.2">
      <c r="K552" s="193" t="str">
        <f t="shared" si="16"/>
        <v/>
      </c>
      <c r="L552" s="194" t="str">
        <f t="shared" si="17"/>
        <v/>
      </c>
    </row>
    <row r="553" spans="11:12" x14ac:dyDescent="0.2">
      <c r="K553" s="193" t="str">
        <f t="shared" si="16"/>
        <v/>
      </c>
      <c r="L553" s="194" t="str">
        <f t="shared" si="17"/>
        <v/>
      </c>
    </row>
    <row r="554" spans="11:12" x14ac:dyDescent="0.2">
      <c r="K554" s="193" t="str">
        <f t="shared" si="16"/>
        <v/>
      </c>
      <c r="L554" s="194" t="str">
        <f t="shared" si="17"/>
        <v/>
      </c>
    </row>
    <row r="555" spans="11:12" x14ac:dyDescent="0.2">
      <c r="K555" s="193" t="str">
        <f t="shared" si="16"/>
        <v/>
      </c>
      <c r="L555" s="194" t="str">
        <f t="shared" si="17"/>
        <v/>
      </c>
    </row>
    <row r="556" spans="11:12" x14ac:dyDescent="0.2">
      <c r="K556" s="193" t="str">
        <f t="shared" si="16"/>
        <v/>
      </c>
      <c r="L556" s="194" t="str">
        <f t="shared" si="17"/>
        <v/>
      </c>
    </row>
    <row r="557" spans="11:12" x14ac:dyDescent="0.2">
      <c r="K557" s="193" t="str">
        <f t="shared" si="16"/>
        <v/>
      </c>
      <c r="L557" s="194" t="str">
        <f t="shared" si="17"/>
        <v/>
      </c>
    </row>
    <row r="558" spans="11:12" x14ac:dyDescent="0.2">
      <c r="K558" s="193" t="str">
        <f t="shared" si="16"/>
        <v/>
      </c>
      <c r="L558" s="194" t="str">
        <f t="shared" si="17"/>
        <v/>
      </c>
    </row>
    <row r="559" spans="11:12" x14ac:dyDescent="0.2">
      <c r="K559" s="193" t="str">
        <f t="shared" si="16"/>
        <v/>
      </c>
      <c r="L559" s="194" t="str">
        <f t="shared" si="17"/>
        <v/>
      </c>
    </row>
    <row r="560" spans="11:12" x14ac:dyDescent="0.2">
      <c r="K560" s="193" t="str">
        <f t="shared" si="16"/>
        <v/>
      </c>
      <c r="L560" s="194" t="str">
        <f t="shared" si="17"/>
        <v/>
      </c>
    </row>
    <row r="561" spans="11:12" x14ac:dyDescent="0.2">
      <c r="K561" s="193" t="str">
        <f t="shared" si="16"/>
        <v/>
      </c>
      <c r="L561" s="194" t="str">
        <f t="shared" si="17"/>
        <v/>
      </c>
    </row>
    <row r="562" spans="11:12" x14ac:dyDescent="0.2">
      <c r="K562" s="193" t="str">
        <f t="shared" si="16"/>
        <v/>
      </c>
      <c r="L562" s="194" t="str">
        <f t="shared" si="17"/>
        <v/>
      </c>
    </row>
    <row r="563" spans="11:12" x14ac:dyDescent="0.2">
      <c r="K563" s="193" t="str">
        <f t="shared" si="16"/>
        <v/>
      </c>
      <c r="L563" s="194" t="str">
        <f t="shared" si="17"/>
        <v/>
      </c>
    </row>
    <row r="564" spans="11:12" x14ac:dyDescent="0.2">
      <c r="K564" s="193" t="str">
        <f t="shared" si="16"/>
        <v/>
      </c>
      <c r="L564" s="194" t="str">
        <f t="shared" si="17"/>
        <v/>
      </c>
    </row>
    <row r="565" spans="11:12" x14ac:dyDescent="0.2">
      <c r="K565" s="193" t="str">
        <f t="shared" si="16"/>
        <v/>
      </c>
      <c r="L565" s="194" t="str">
        <f t="shared" si="17"/>
        <v/>
      </c>
    </row>
    <row r="566" spans="11:12" x14ac:dyDescent="0.2">
      <c r="K566" s="193" t="str">
        <f t="shared" si="16"/>
        <v/>
      </c>
      <c r="L566" s="194" t="str">
        <f t="shared" si="17"/>
        <v/>
      </c>
    </row>
    <row r="567" spans="11:12" x14ac:dyDescent="0.2">
      <c r="K567" s="193" t="str">
        <f t="shared" si="16"/>
        <v/>
      </c>
      <c r="L567" s="194" t="str">
        <f t="shared" si="17"/>
        <v/>
      </c>
    </row>
    <row r="568" spans="11:12" x14ac:dyDescent="0.2">
      <c r="K568" s="193" t="str">
        <f t="shared" si="16"/>
        <v/>
      </c>
      <c r="L568" s="194" t="str">
        <f t="shared" si="17"/>
        <v/>
      </c>
    </row>
    <row r="569" spans="11:12" x14ac:dyDescent="0.2">
      <c r="K569" s="193" t="str">
        <f t="shared" si="16"/>
        <v/>
      </c>
      <c r="L569" s="194" t="str">
        <f t="shared" si="17"/>
        <v/>
      </c>
    </row>
    <row r="570" spans="11:12" x14ac:dyDescent="0.2">
      <c r="K570" s="193" t="str">
        <f t="shared" si="16"/>
        <v/>
      </c>
      <c r="L570" s="194" t="str">
        <f t="shared" si="17"/>
        <v/>
      </c>
    </row>
    <row r="571" spans="11:12" x14ac:dyDescent="0.2">
      <c r="K571" s="193" t="str">
        <f t="shared" si="16"/>
        <v/>
      </c>
      <c r="L571" s="194" t="str">
        <f t="shared" si="17"/>
        <v/>
      </c>
    </row>
    <row r="572" spans="11:12" x14ac:dyDescent="0.2">
      <c r="K572" s="193" t="str">
        <f t="shared" si="16"/>
        <v/>
      </c>
      <c r="L572" s="194" t="str">
        <f t="shared" si="17"/>
        <v/>
      </c>
    </row>
    <row r="573" spans="11:12" x14ac:dyDescent="0.2">
      <c r="K573" s="193" t="str">
        <f t="shared" si="16"/>
        <v/>
      </c>
      <c r="L573" s="194" t="str">
        <f t="shared" si="17"/>
        <v/>
      </c>
    </row>
    <row r="574" spans="11:12" x14ac:dyDescent="0.2">
      <c r="K574" s="193" t="str">
        <f t="shared" si="16"/>
        <v/>
      </c>
      <c r="L574" s="194" t="str">
        <f t="shared" si="17"/>
        <v/>
      </c>
    </row>
    <row r="575" spans="11:12" x14ac:dyDescent="0.2">
      <c r="K575" s="193" t="str">
        <f t="shared" si="16"/>
        <v/>
      </c>
      <c r="L575" s="194" t="str">
        <f t="shared" si="17"/>
        <v/>
      </c>
    </row>
    <row r="576" spans="11:12" x14ac:dyDescent="0.2">
      <c r="K576" s="193" t="str">
        <f t="shared" si="16"/>
        <v/>
      </c>
      <c r="L576" s="194" t="str">
        <f t="shared" si="17"/>
        <v/>
      </c>
    </row>
    <row r="577" spans="11:12" x14ac:dyDescent="0.2">
      <c r="K577" s="193" t="str">
        <f t="shared" si="16"/>
        <v/>
      </c>
      <c r="L577" s="194" t="str">
        <f t="shared" si="17"/>
        <v/>
      </c>
    </row>
    <row r="578" spans="11:12" x14ac:dyDescent="0.2">
      <c r="K578" s="193" t="str">
        <f t="shared" si="16"/>
        <v/>
      </c>
      <c r="L578" s="194" t="str">
        <f t="shared" si="17"/>
        <v/>
      </c>
    </row>
    <row r="579" spans="11:12" x14ac:dyDescent="0.2">
      <c r="K579" s="193" t="str">
        <f t="shared" si="16"/>
        <v/>
      </c>
      <c r="L579" s="194" t="str">
        <f t="shared" si="17"/>
        <v/>
      </c>
    </row>
    <row r="580" spans="11:12" x14ac:dyDescent="0.2">
      <c r="K580" s="193" t="str">
        <f t="shared" si="16"/>
        <v/>
      </c>
      <c r="L580" s="194" t="str">
        <f t="shared" si="17"/>
        <v/>
      </c>
    </row>
    <row r="581" spans="11:12" x14ac:dyDescent="0.2">
      <c r="K581" s="193" t="str">
        <f t="shared" ref="K581:K644" si="18">M581&amp;O581</f>
        <v/>
      </c>
      <c r="L581" s="194" t="str">
        <f t="shared" ref="L581:L644" si="19">M581&amp;O581&amp;(IF(M581&lt;&gt;"", RIGHT(M581,1),""))</f>
        <v/>
      </c>
    </row>
    <row r="582" spans="11:12" x14ac:dyDescent="0.2">
      <c r="K582" s="193" t="str">
        <f t="shared" si="18"/>
        <v/>
      </c>
      <c r="L582" s="194" t="str">
        <f t="shared" si="19"/>
        <v/>
      </c>
    </row>
    <row r="583" spans="11:12" x14ac:dyDescent="0.2">
      <c r="K583" s="193" t="str">
        <f t="shared" si="18"/>
        <v/>
      </c>
      <c r="L583" s="194" t="str">
        <f t="shared" si="19"/>
        <v/>
      </c>
    </row>
    <row r="584" spans="11:12" x14ac:dyDescent="0.2">
      <c r="K584" s="193" t="str">
        <f t="shared" si="18"/>
        <v/>
      </c>
      <c r="L584" s="194" t="str">
        <f t="shared" si="19"/>
        <v/>
      </c>
    </row>
    <row r="585" spans="11:12" x14ac:dyDescent="0.2">
      <c r="K585" s="193" t="str">
        <f t="shared" si="18"/>
        <v/>
      </c>
      <c r="L585" s="194" t="str">
        <f t="shared" si="19"/>
        <v/>
      </c>
    </row>
    <row r="586" spans="11:12" x14ac:dyDescent="0.2">
      <c r="K586" s="193" t="str">
        <f t="shared" si="18"/>
        <v/>
      </c>
      <c r="L586" s="194" t="str">
        <f t="shared" si="19"/>
        <v/>
      </c>
    </row>
    <row r="587" spans="11:12" x14ac:dyDescent="0.2">
      <c r="K587" s="193" t="str">
        <f t="shared" si="18"/>
        <v/>
      </c>
      <c r="L587" s="194" t="str">
        <f t="shared" si="19"/>
        <v/>
      </c>
    </row>
    <row r="588" spans="11:12" x14ac:dyDescent="0.2">
      <c r="K588" s="193" t="str">
        <f t="shared" si="18"/>
        <v/>
      </c>
      <c r="L588" s="194" t="str">
        <f t="shared" si="19"/>
        <v/>
      </c>
    </row>
    <row r="589" spans="11:12" x14ac:dyDescent="0.2">
      <c r="K589" s="193" t="str">
        <f t="shared" si="18"/>
        <v/>
      </c>
      <c r="L589" s="194" t="str">
        <f t="shared" si="19"/>
        <v/>
      </c>
    </row>
    <row r="590" spans="11:12" x14ac:dyDescent="0.2">
      <c r="K590" s="193" t="str">
        <f t="shared" si="18"/>
        <v/>
      </c>
      <c r="L590" s="194" t="str">
        <f t="shared" si="19"/>
        <v/>
      </c>
    </row>
    <row r="591" spans="11:12" x14ac:dyDescent="0.2">
      <c r="K591" s="193" t="str">
        <f t="shared" si="18"/>
        <v/>
      </c>
      <c r="L591" s="194" t="str">
        <f t="shared" si="19"/>
        <v/>
      </c>
    </row>
    <row r="592" spans="11:12" x14ac:dyDescent="0.2">
      <c r="K592" s="193" t="str">
        <f t="shared" si="18"/>
        <v/>
      </c>
      <c r="L592" s="194" t="str">
        <f t="shared" si="19"/>
        <v/>
      </c>
    </row>
    <row r="593" spans="11:12" x14ac:dyDescent="0.2">
      <c r="K593" s="193" t="str">
        <f t="shared" si="18"/>
        <v/>
      </c>
      <c r="L593" s="194" t="str">
        <f t="shared" si="19"/>
        <v/>
      </c>
    </row>
    <row r="594" spans="11:12" x14ac:dyDescent="0.2">
      <c r="K594" s="193" t="str">
        <f t="shared" si="18"/>
        <v/>
      </c>
      <c r="L594" s="194" t="str">
        <f t="shared" si="19"/>
        <v/>
      </c>
    </row>
    <row r="595" spans="11:12" x14ac:dyDescent="0.2">
      <c r="K595" s="193" t="str">
        <f t="shared" si="18"/>
        <v/>
      </c>
      <c r="L595" s="194" t="str">
        <f t="shared" si="19"/>
        <v/>
      </c>
    </row>
    <row r="596" spans="11:12" x14ac:dyDescent="0.2">
      <c r="K596" s="193" t="str">
        <f t="shared" si="18"/>
        <v/>
      </c>
      <c r="L596" s="194" t="str">
        <f t="shared" si="19"/>
        <v/>
      </c>
    </row>
    <row r="597" spans="11:12" x14ac:dyDescent="0.2">
      <c r="K597" s="193" t="str">
        <f t="shared" si="18"/>
        <v/>
      </c>
      <c r="L597" s="194" t="str">
        <f t="shared" si="19"/>
        <v/>
      </c>
    </row>
    <row r="598" spans="11:12" x14ac:dyDescent="0.2">
      <c r="K598" s="193" t="str">
        <f t="shared" si="18"/>
        <v/>
      </c>
      <c r="L598" s="194" t="str">
        <f t="shared" si="19"/>
        <v/>
      </c>
    </row>
    <row r="599" spans="11:12" x14ac:dyDescent="0.2">
      <c r="K599" s="193" t="str">
        <f t="shared" si="18"/>
        <v/>
      </c>
      <c r="L599" s="194" t="str">
        <f t="shared" si="19"/>
        <v/>
      </c>
    </row>
    <row r="600" spans="11:12" x14ac:dyDescent="0.2">
      <c r="K600" s="193" t="str">
        <f t="shared" si="18"/>
        <v/>
      </c>
      <c r="L600" s="194" t="str">
        <f t="shared" si="19"/>
        <v/>
      </c>
    </row>
    <row r="601" spans="11:12" x14ac:dyDescent="0.2">
      <c r="K601" s="193" t="str">
        <f t="shared" si="18"/>
        <v/>
      </c>
      <c r="L601" s="194" t="str">
        <f t="shared" si="19"/>
        <v/>
      </c>
    </row>
    <row r="602" spans="11:12" x14ac:dyDescent="0.2">
      <c r="K602" s="193" t="str">
        <f t="shared" si="18"/>
        <v/>
      </c>
      <c r="L602" s="194" t="str">
        <f t="shared" si="19"/>
        <v/>
      </c>
    </row>
    <row r="603" spans="11:12" x14ac:dyDescent="0.2">
      <c r="K603" s="193" t="str">
        <f t="shared" si="18"/>
        <v/>
      </c>
      <c r="L603" s="194" t="str">
        <f t="shared" si="19"/>
        <v/>
      </c>
    </row>
    <row r="604" spans="11:12" x14ac:dyDescent="0.2">
      <c r="K604" s="193" t="str">
        <f t="shared" si="18"/>
        <v/>
      </c>
      <c r="L604" s="194" t="str">
        <f t="shared" si="19"/>
        <v/>
      </c>
    </row>
    <row r="605" spans="11:12" x14ac:dyDescent="0.2">
      <c r="K605" s="193" t="str">
        <f t="shared" si="18"/>
        <v/>
      </c>
      <c r="L605" s="194" t="str">
        <f t="shared" si="19"/>
        <v/>
      </c>
    </row>
    <row r="606" spans="11:12" x14ac:dyDescent="0.2">
      <c r="K606" s="193" t="str">
        <f t="shared" si="18"/>
        <v/>
      </c>
      <c r="L606" s="194" t="str">
        <f t="shared" si="19"/>
        <v/>
      </c>
    </row>
    <row r="607" spans="11:12" x14ac:dyDescent="0.2">
      <c r="K607" s="193" t="str">
        <f t="shared" si="18"/>
        <v/>
      </c>
      <c r="L607" s="194" t="str">
        <f t="shared" si="19"/>
        <v/>
      </c>
    </row>
    <row r="608" spans="11:12" x14ac:dyDescent="0.2">
      <c r="K608" s="193" t="str">
        <f t="shared" si="18"/>
        <v/>
      </c>
      <c r="L608" s="194" t="str">
        <f t="shared" si="19"/>
        <v/>
      </c>
    </row>
    <row r="609" spans="11:12" x14ac:dyDescent="0.2">
      <c r="K609" s="193" t="str">
        <f t="shared" si="18"/>
        <v/>
      </c>
      <c r="L609" s="194" t="str">
        <f t="shared" si="19"/>
        <v/>
      </c>
    </row>
    <row r="610" spans="11:12" x14ac:dyDescent="0.2">
      <c r="K610" s="193" t="str">
        <f t="shared" si="18"/>
        <v/>
      </c>
      <c r="L610" s="194" t="str">
        <f t="shared" si="19"/>
        <v/>
      </c>
    </row>
    <row r="611" spans="11:12" x14ac:dyDescent="0.2">
      <c r="K611" s="193" t="str">
        <f t="shared" si="18"/>
        <v/>
      </c>
      <c r="L611" s="194" t="str">
        <f t="shared" si="19"/>
        <v/>
      </c>
    </row>
    <row r="612" spans="11:12" x14ac:dyDescent="0.2">
      <c r="K612" s="193" t="str">
        <f t="shared" si="18"/>
        <v/>
      </c>
      <c r="L612" s="194" t="str">
        <f t="shared" si="19"/>
        <v/>
      </c>
    </row>
    <row r="613" spans="11:12" x14ac:dyDescent="0.2">
      <c r="K613" s="193" t="str">
        <f t="shared" si="18"/>
        <v/>
      </c>
      <c r="L613" s="194" t="str">
        <f t="shared" si="19"/>
        <v/>
      </c>
    </row>
    <row r="614" spans="11:12" x14ac:dyDescent="0.2">
      <c r="K614" s="193" t="str">
        <f t="shared" si="18"/>
        <v/>
      </c>
      <c r="L614" s="194" t="str">
        <f t="shared" si="19"/>
        <v/>
      </c>
    </row>
    <row r="615" spans="11:12" x14ac:dyDescent="0.2">
      <c r="K615" s="193" t="str">
        <f t="shared" si="18"/>
        <v/>
      </c>
      <c r="L615" s="194" t="str">
        <f t="shared" si="19"/>
        <v/>
      </c>
    </row>
    <row r="616" spans="11:12" x14ac:dyDescent="0.2">
      <c r="K616" s="193" t="str">
        <f t="shared" si="18"/>
        <v/>
      </c>
      <c r="L616" s="194" t="str">
        <f t="shared" si="19"/>
        <v/>
      </c>
    </row>
    <row r="617" spans="11:12" x14ac:dyDescent="0.2">
      <c r="K617" s="193" t="str">
        <f t="shared" si="18"/>
        <v/>
      </c>
      <c r="L617" s="194" t="str">
        <f t="shared" si="19"/>
        <v/>
      </c>
    </row>
    <row r="618" spans="11:12" x14ac:dyDescent="0.2">
      <c r="K618" s="193" t="str">
        <f t="shared" si="18"/>
        <v/>
      </c>
      <c r="L618" s="194" t="str">
        <f t="shared" si="19"/>
        <v/>
      </c>
    </row>
    <row r="619" spans="11:12" x14ac:dyDescent="0.2">
      <c r="K619" s="193" t="str">
        <f t="shared" si="18"/>
        <v/>
      </c>
      <c r="L619" s="194" t="str">
        <f t="shared" si="19"/>
        <v/>
      </c>
    </row>
    <row r="620" spans="11:12" x14ac:dyDescent="0.2">
      <c r="K620" s="193" t="str">
        <f t="shared" si="18"/>
        <v/>
      </c>
      <c r="L620" s="194" t="str">
        <f t="shared" si="19"/>
        <v/>
      </c>
    </row>
    <row r="621" spans="11:12" x14ac:dyDescent="0.2">
      <c r="K621" s="193" t="str">
        <f t="shared" si="18"/>
        <v/>
      </c>
      <c r="L621" s="194" t="str">
        <f t="shared" si="19"/>
        <v/>
      </c>
    </row>
    <row r="622" spans="11:12" x14ac:dyDescent="0.2">
      <c r="K622" s="193" t="str">
        <f t="shared" si="18"/>
        <v/>
      </c>
      <c r="L622" s="194" t="str">
        <f t="shared" si="19"/>
        <v/>
      </c>
    </row>
    <row r="623" spans="11:12" x14ac:dyDescent="0.2">
      <c r="K623" s="193" t="str">
        <f t="shared" si="18"/>
        <v/>
      </c>
      <c r="L623" s="194" t="str">
        <f t="shared" si="19"/>
        <v/>
      </c>
    </row>
    <row r="624" spans="11:12" x14ac:dyDescent="0.2">
      <c r="K624" s="193" t="str">
        <f t="shared" si="18"/>
        <v/>
      </c>
      <c r="L624" s="194" t="str">
        <f t="shared" si="19"/>
        <v/>
      </c>
    </row>
    <row r="625" spans="11:12" x14ac:dyDescent="0.2">
      <c r="K625" s="193" t="str">
        <f t="shared" si="18"/>
        <v/>
      </c>
      <c r="L625" s="194" t="str">
        <f t="shared" si="19"/>
        <v/>
      </c>
    </row>
    <row r="626" spans="11:12" x14ac:dyDescent="0.2">
      <c r="K626" s="193" t="str">
        <f t="shared" si="18"/>
        <v/>
      </c>
      <c r="L626" s="194" t="str">
        <f t="shared" si="19"/>
        <v/>
      </c>
    </row>
    <row r="627" spans="11:12" x14ac:dyDescent="0.2">
      <c r="K627" s="193" t="str">
        <f t="shared" si="18"/>
        <v/>
      </c>
      <c r="L627" s="194" t="str">
        <f t="shared" si="19"/>
        <v/>
      </c>
    </row>
    <row r="628" spans="11:12" x14ac:dyDescent="0.2">
      <c r="K628" s="193" t="str">
        <f t="shared" si="18"/>
        <v/>
      </c>
      <c r="L628" s="194" t="str">
        <f t="shared" si="19"/>
        <v/>
      </c>
    </row>
    <row r="629" spans="11:12" x14ac:dyDescent="0.2">
      <c r="K629" s="193" t="str">
        <f t="shared" si="18"/>
        <v/>
      </c>
      <c r="L629" s="194" t="str">
        <f t="shared" si="19"/>
        <v/>
      </c>
    </row>
    <row r="630" spans="11:12" x14ac:dyDescent="0.2">
      <c r="K630" s="193" t="str">
        <f t="shared" si="18"/>
        <v/>
      </c>
      <c r="L630" s="194" t="str">
        <f t="shared" si="19"/>
        <v/>
      </c>
    </row>
    <row r="631" spans="11:12" x14ac:dyDescent="0.2">
      <c r="K631" s="193" t="str">
        <f t="shared" si="18"/>
        <v/>
      </c>
      <c r="L631" s="194" t="str">
        <f t="shared" si="19"/>
        <v/>
      </c>
    </row>
    <row r="632" spans="11:12" x14ac:dyDescent="0.2">
      <c r="K632" s="193" t="str">
        <f t="shared" si="18"/>
        <v/>
      </c>
      <c r="L632" s="194" t="str">
        <f t="shared" si="19"/>
        <v/>
      </c>
    </row>
    <row r="633" spans="11:12" x14ac:dyDescent="0.2">
      <c r="K633" s="193" t="str">
        <f t="shared" si="18"/>
        <v/>
      </c>
      <c r="L633" s="194" t="str">
        <f t="shared" si="19"/>
        <v/>
      </c>
    </row>
    <row r="634" spans="11:12" x14ac:dyDescent="0.2">
      <c r="K634" s="193" t="str">
        <f t="shared" si="18"/>
        <v/>
      </c>
      <c r="L634" s="194" t="str">
        <f t="shared" si="19"/>
        <v/>
      </c>
    </row>
    <row r="635" spans="11:12" x14ac:dyDescent="0.2">
      <c r="K635" s="193" t="str">
        <f t="shared" si="18"/>
        <v/>
      </c>
      <c r="L635" s="194" t="str">
        <f t="shared" si="19"/>
        <v/>
      </c>
    </row>
    <row r="636" spans="11:12" x14ac:dyDescent="0.2">
      <c r="K636" s="193" t="str">
        <f t="shared" si="18"/>
        <v/>
      </c>
      <c r="L636" s="194" t="str">
        <f t="shared" si="19"/>
        <v/>
      </c>
    </row>
    <row r="637" spans="11:12" x14ac:dyDescent="0.2">
      <c r="K637" s="193" t="str">
        <f t="shared" si="18"/>
        <v/>
      </c>
      <c r="L637" s="194" t="str">
        <f t="shared" si="19"/>
        <v/>
      </c>
    </row>
    <row r="638" spans="11:12" x14ac:dyDescent="0.2">
      <c r="K638" s="193" t="str">
        <f t="shared" si="18"/>
        <v/>
      </c>
      <c r="L638" s="194" t="str">
        <f t="shared" si="19"/>
        <v/>
      </c>
    </row>
    <row r="639" spans="11:12" x14ac:dyDescent="0.2">
      <c r="K639" s="193" t="str">
        <f t="shared" si="18"/>
        <v/>
      </c>
      <c r="L639" s="194" t="str">
        <f t="shared" si="19"/>
        <v/>
      </c>
    </row>
    <row r="640" spans="11:12" x14ac:dyDescent="0.2">
      <c r="K640" s="193" t="str">
        <f t="shared" si="18"/>
        <v/>
      </c>
      <c r="L640" s="194" t="str">
        <f t="shared" si="19"/>
        <v/>
      </c>
    </row>
    <row r="641" spans="11:12" x14ac:dyDescent="0.2">
      <c r="K641" s="193" t="str">
        <f t="shared" si="18"/>
        <v/>
      </c>
      <c r="L641" s="194" t="str">
        <f t="shared" si="19"/>
        <v/>
      </c>
    </row>
    <row r="642" spans="11:12" x14ac:dyDescent="0.2">
      <c r="K642" s="193" t="str">
        <f t="shared" si="18"/>
        <v/>
      </c>
      <c r="L642" s="194" t="str">
        <f t="shared" si="19"/>
        <v/>
      </c>
    </row>
    <row r="643" spans="11:12" x14ac:dyDescent="0.2">
      <c r="K643" s="193" t="str">
        <f t="shared" si="18"/>
        <v/>
      </c>
      <c r="L643" s="194" t="str">
        <f t="shared" si="19"/>
        <v/>
      </c>
    </row>
    <row r="644" spans="11:12" x14ac:dyDescent="0.2">
      <c r="K644" s="193" t="str">
        <f t="shared" si="18"/>
        <v/>
      </c>
      <c r="L644" s="194" t="str">
        <f t="shared" si="19"/>
        <v/>
      </c>
    </row>
    <row r="645" spans="11:12" x14ac:dyDescent="0.2">
      <c r="K645" s="193" t="str">
        <f t="shared" ref="K645:K708" si="20">M645&amp;O645</f>
        <v/>
      </c>
      <c r="L645" s="194" t="str">
        <f t="shared" ref="L645:L708" si="21">M645&amp;O645&amp;(IF(M645&lt;&gt;"", RIGHT(M645,1),""))</f>
        <v/>
      </c>
    </row>
    <row r="646" spans="11:12" x14ac:dyDescent="0.2">
      <c r="K646" s="193" t="str">
        <f t="shared" si="20"/>
        <v/>
      </c>
      <c r="L646" s="194" t="str">
        <f t="shared" si="21"/>
        <v/>
      </c>
    </row>
    <row r="647" spans="11:12" x14ac:dyDescent="0.2">
      <c r="K647" s="193" t="str">
        <f t="shared" si="20"/>
        <v/>
      </c>
      <c r="L647" s="194" t="str">
        <f t="shared" si="21"/>
        <v/>
      </c>
    </row>
    <row r="648" spans="11:12" x14ac:dyDescent="0.2">
      <c r="K648" s="193" t="str">
        <f t="shared" si="20"/>
        <v/>
      </c>
      <c r="L648" s="194" t="str">
        <f t="shared" si="21"/>
        <v/>
      </c>
    </row>
    <row r="649" spans="11:12" x14ac:dyDescent="0.2">
      <c r="K649" s="193" t="str">
        <f t="shared" si="20"/>
        <v/>
      </c>
      <c r="L649" s="194" t="str">
        <f t="shared" si="21"/>
        <v/>
      </c>
    </row>
    <row r="650" spans="11:12" x14ac:dyDescent="0.2">
      <c r="K650" s="193" t="str">
        <f t="shared" si="20"/>
        <v/>
      </c>
      <c r="L650" s="194" t="str">
        <f t="shared" si="21"/>
        <v/>
      </c>
    </row>
    <row r="651" spans="11:12" x14ac:dyDescent="0.2">
      <c r="K651" s="193" t="str">
        <f t="shared" si="20"/>
        <v/>
      </c>
      <c r="L651" s="194" t="str">
        <f t="shared" si="21"/>
        <v/>
      </c>
    </row>
    <row r="652" spans="11:12" x14ac:dyDescent="0.2">
      <c r="K652" s="193" t="str">
        <f t="shared" si="20"/>
        <v/>
      </c>
      <c r="L652" s="194" t="str">
        <f t="shared" si="21"/>
        <v/>
      </c>
    </row>
    <row r="653" spans="11:12" x14ac:dyDescent="0.2">
      <c r="K653" s="193" t="str">
        <f t="shared" si="20"/>
        <v/>
      </c>
      <c r="L653" s="194" t="str">
        <f t="shared" si="21"/>
        <v/>
      </c>
    </row>
    <row r="654" spans="11:12" x14ac:dyDescent="0.2">
      <c r="K654" s="193" t="str">
        <f t="shared" si="20"/>
        <v/>
      </c>
      <c r="L654" s="194" t="str">
        <f t="shared" si="21"/>
        <v/>
      </c>
    </row>
    <row r="655" spans="11:12" x14ac:dyDescent="0.2">
      <c r="K655" s="193" t="str">
        <f t="shared" si="20"/>
        <v/>
      </c>
      <c r="L655" s="194" t="str">
        <f t="shared" si="21"/>
        <v/>
      </c>
    </row>
    <row r="656" spans="11:12" x14ac:dyDescent="0.2">
      <c r="K656" s="193" t="str">
        <f t="shared" si="20"/>
        <v/>
      </c>
      <c r="L656" s="194" t="str">
        <f t="shared" si="21"/>
        <v/>
      </c>
    </row>
    <row r="657" spans="11:12" x14ac:dyDescent="0.2">
      <c r="K657" s="193" t="str">
        <f t="shared" si="20"/>
        <v/>
      </c>
      <c r="L657" s="194" t="str">
        <f t="shared" si="21"/>
        <v/>
      </c>
    </row>
    <row r="658" spans="11:12" x14ac:dyDescent="0.2">
      <c r="K658" s="193" t="str">
        <f t="shared" si="20"/>
        <v/>
      </c>
      <c r="L658" s="194" t="str">
        <f t="shared" si="21"/>
        <v/>
      </c>
    </row>
    <row r="659" spans="11:12" x14ac:dyDescent="0.2">
      <c r="K659" s="193" t="str">
        <f t="shared" si="20"/>
        <v/>
      </c>
      <c r="L659" s="194" t="str">
        <f t="shared" si="21"/>
        <v/>
      </c>
    </row>
    <row r="660" spans="11:12" x14ac:dyDescent="0.2">
      <c r="K660" s="193" t="str">
        <f t="shared" si="20"/>
        <v/>
      </c>
      <c r="L660" s="194" t="str">
        <f t="shared" si="21"/>
        <v/>
      </c>
    </row>
    <row r="661" spans="11:12" x14ac:dyDescent="0.2">
      <c r="K661" s="193" t="str">
        <f t="shared" si="20"/>
        <v/>
      </c>
      <c r="L661" s="194" t="str">
        <f t="shared" si="21"/>
        <v/>
      </c>
    </row>
    <row r="662" spans="11:12" x14ac:dyDescent="0.2">
      <c r="K662" s="193" t="str">
        <f t="shared" si="20"/>
        <v/>
      </c>
      <c r="L662" s="194" t="str">
        <f t="shared" si="21"/>
        <v/>
      </c>
    </row>
    <row r="663" spans="11:12" x14ac:dyDescent="0.2">
      <c r="K663" s="193" t="str">
        <f t="shared" si="20"/>
        <v/>
      </c>
      <c r="L663" s="194" t="str">
        <f t="shared" si="21"/>
        <v/>
      </c>
    </row>
    <row r="664" spans="11:12" x14ac:dyDescent="0.2">
      <c r="K664" s="193" t="str">
        <f t="shared" si="20"/>
        <v/>
      </c>
      <c r="L664" s="194" t="str">
        <f t="shared" si="21"/>
        <v/>
      </c>
    </row>
    <row r="665" spans="11:12" x14ac:dyDescent="0.2">
      <c r="K665" s="193" t="str">
        <f t="shared" si="20"/>
        <v/>
      </c>
      <c r="L665" s="194" t="str">
        <f t="shared" si="21"/>
        <v/>
      </c>
    </row>
    <row r="666" spans="11:12" x14ac:dyDescent="0.2">
      <c r="K666" s="193" t="str">
        <f t="shared" si="20"/>
        <v/>
      </c>
      <c r="L666" s="194" t="str">
        <f t="shared" si="21"/>
        <v/>
      </c>
    </row>
    <row r="667" spans="11:12" x14ac:dyDescent="0.2">
      <c r="K667" s="193" t="str">
        <f t="shared" si="20"/>
        <v/>
      </c>
      <c r="L667" s="194" t="str">
        <f t="shared" si="21"/>
        <v/>
      </c>
    </row>
    <row r="668" spans="11:12" x14ac:dyDescent="0.2">
      <c r="K668" s="193" t="str">
        <f t="shared" si="20"/>
        <v/>
      </c>
      <c r="L668" s="194" t="str">
        <f t="shared" si="21"/>
        <v/>
      </c>
    </row>
    <row r="669" spans="11:12" x14ac:dyDescent="0.2">
      <c r="K669" s="193" t="str">
        <f t="shared" si="20"/>
        <v/>
      </c>
      <c r="L669" s="194" t="str">
        <f t="shared" si="21"/>
        <v/>
      </c>
    </row>
    <row r="670" spans="11:12" x14ac:dyDescent="0.2">
      <c r="K670" s="193" t="str">
        <f t="shared" si="20"/>
        <v/>
      </c>
      <c r="L670" s="194" t="str">
        <f t="shared" si="21"/>
        <v/>
      </c>
    </row>
    <row r="671" spans="11:12" x14ac:dyDescent="0.2">
      <c r="K671" s="193" t="str">
        <f t="shared" si="20"/>
        <v/>
      </c>
      <c r="L671" s="194" t="str">
        <f t="shared" si="21"/>
        <v/>
      </c>
    </row>
    <row r="672" spans="11:12" x14ac:dyDescent="0.2">
      <c r="K672" s="193" t="str">
        <f t="shared" si="20"/>
        <v/>
      </c>
      <c r="L672" s="194" t="str">
        <f t="shared" si="21"/>
        <v/>
      </c>
    </row>
    <row r="673" spans="11:12" x14ac:dyDescent="0.2">
      <c r="K673" s="193" t="str">
        <f t="shared" si="20"/>
        <v/>
      </c>
      <c r="L673" s="194" t="str">
        <f t="shared" si="21"/>
        <v/>
      </c>
    </row>
    <row r="674" spans="11:12" x14ac:dyDescent="0.2">
      <c r="K674" s="193" t="str">
        <f t="shared" si="20"/>
        <v/>
      </c>
      <c r="L674" s="194" t="str">
        <f t="shared" si="21"/>
        <v/>
      </c>
    </row>
    <row r="675" spans="11:12" x14ac:dyDescent="0.2">
      <c r="K675" s="193" t="str">
        <f t="shared" si="20"/>
        <v/>
      </c>
      <c r="L675" s="194" t="str">
        <f t="shared" si="21"/>
        <v/>
      </c>
    </row>
    <row r="676" spans="11:12" x14ac:dyDescent="0.2">
      <c r="K676" s="193" t="str">
        <f t="shared" si="20"/>
        <v/>
      </c>
      <c r="L676" s="194" t="str">
        <f t="shared" si="21"/>
        <v/>
      </c>
    </row>
    <row r="677" spans="11:12" x14ac:dyDescent="0.2">
      <c r="K677" s="193" t="str">
        <f t="shared" si="20"/>
        <v/>
      </c>
      <c r="L677" s="194" t="str">
        <f t="shared" si="21"/>
        <v/>
      </c>
    </row>
    <row r="678" spans="11:12" x14ac:dyDescent="0.2">
      <c r="K678" s="193" t="str">
        <f t="shared" si="20"/>
        <v/>
      </c>
      <c r="L678" s="194" t="str">
        <f t="shared" si="21"/>
        <v/>
      </c>
    </row>
    <row r="679" spans="11:12" x14ac:dyDescent="0.2">
      <c r="K679" s="193" t="str">
        <f t="shared" si="20"/>
        <v/>
      </c>
      <c r="L679" s="194" t="str">
        <f t="shared" si="21"/>
        <v/>
      </c>
    </row>
    <row r="680" spans="11:12" x14ac:dyDescent="0.2">
      <c r="K680" s="193" t="str">
        <f t="shared" si="20"/>
        <v/>
      </c>
      <c r="L680" s="194" t="str">
        <f t="shared" si="21"/>
        <v/>
      </c>
    </row>
    <row r="681" spans="11:12" x14ac:dyDescent="0.2">
      <c r="K681" s="193" t="str">
        <f t="shared" si="20"/>
        <v/>
      </c>
      <c r="L681" s="194" t="str">
        <f t="shared" si="21"/>
        <v/>
      </c>
    </row>
    <row r="682" spans="11:12" x14ac:dyDescent="0.2">
      <c r="K682" s="193" t="str">
        <f t="shared" si="20"/>
        <v/>
      </c>
      <c r="L682" s="194" t="str">
        <f t="shared" si="21"/>
        <v/>
      </c>
    </row>
    <row r="683" spans="11:12" x14ac:dyDescent="0.2">
      <c r="K683" s="193" t="str">
        <f t="shared" si="20"/>
        <v/>
      </c>
      <c r="L683" s="194" t="str">
        <f t="shared" si="21"/>
        <v/>
      </c>
    </row>
    <row r="684" spans="11:12" x14ac:dyDescent="0.2">
      <c r="K684" s="193" t="str">
        <f t="shared" si="20"/>
        <v/>
      </c>
      <c r="L684" s="194" t="str">
        <f t="shared" si="21"/>
        <v/>
      </c>
    </row>
    <row r="685" spans="11:12" x14ac:dyDescent="0.2">
      <c r="K685" s="193" t="str">
        <f t="shared" si="20"/>
        <v/>
      </c>
      <c r="L685" s="194" t="str">
        <f t="shared" si="21"/>
        <v/>
      </c>
    </row>
    <row r="686" spans="11:12" x14ac:dyDescent="0.2">
      <c r="K686" s="193" t="str">
        <f t="shared" si="20"/>
        <v/>
      </c>
      <c r="L686" s="194" t="str">
        <f t="shared" si="21"/>
        <v/>
      </c>
    </row>
    <row r="687" spans="11:12" x14ac:dyDescent="0.2">
      <c r="K687" s="193" t="str">
        <f t="shared" si="20"/>
        <v/>
      </c>
      <c r="L687" s="194" t="str">
        <f t="shared" si="21"/>
        <v/>
      </c>
    </row>
    <row r="688" spans="11:12" x14ac:dyDescent="0.2">
      <c r="K688" s="193" t="str">
        <f t="shared" si="20"/>
        <v/>
      </c>
      <c r="L688" s="194" t="str">
        <f t="shared" si="21"/>
        <v/>
      </c>
    </row>
    <row r="689" spans="11:12" x14ac:dyDescent="0.2">
      <c r="K689" s="193" t="str">
        <f t="shared" si="20"/>
        <v/>
      </c>
      <c r="L689" s="194" t="str">
        <f t="shared" si="21"/>
        <v/>
      </c>
    </row>
    <row r="690" spans="11:12" x14ac:dyDescent="0.2">
      <c r="K690" s="193" t="str">
        <f t="shared" si="20"/>
        <v/>
      </c>
      <c r="L690" s="194" t="str">
        <f t="shared" si="21"/>
        <v/>
      </c>
    </row>
    <row r="691" spans="11:12" x14ac:dyDescent="0.2">
      <c r="K691" s="193" t="str">
        <f t="shared" si="20"/>
        <v/>
      </c>
      <c r="L691" s="194" t="str">
        <f t="shared" si="21"/>
        <v/>
      </c>
    </row>
    <row r="692" spans="11:12" x14ac:dyDescent="0.2">
      <c r="K692" s="193" t="str">
        <f t="shared" si="20"/>
        <v/>
      </c>
      <c r="L692" s="194" t="str">
        <f t="shared" si="21"/>
        <v/>
      </c>
    </row>
    <row r="693" spans="11:12" x14ac:dyDescent="0.2">
      <c r="K693" s="193" t="str">
        <f t="shared" si="20"/>
        <v/>
      </c>
      <c r="L693" s="194" t="str">
        <f t="shared" si="21"/>
        <v/>
      </c>
    </row>
    <row r="694" spans="11:12" x14ac:dyDescent="0.2">
      <c r="K694" s="193" t="str">
        <f t="shared" si="20"/>
        <v/>
      </c>
      <c r="L694" s="194" t="str">
        <f t="shared" si="21"/>
        <v/>
      </c>
    </row>
    <row r="695" spans="11:12" x14ac:dyDescent="0.2">
      <c r="K695" s="193" t="str">
        <f t="shared" si="20"/>
        <v/>
      </c>
      <c r="L695" s="194" t="str">
        <f t="shared" si="21"/>
        <v/>
      </c>
    </row>
    <row r="696" spans="11:12" x14ac:dyDescent="0.2">
      <c r="K696" s="193" t="str">
        <f t="shared" si="20"/>
        <v/>
      </c>
      <c r="L696" s="194" t="str">
        <f t="shared" si="21"/>
        <v/>
      </c>
    </row>
    <row r="697" spans="11:12" x14ac:dyDescent="0.2">
      <c r="K697" s="193" t="str">
        <f t="shared" si="20"/>
        <v/>
      </c>
      <c r="L697" s="194" t="str">
        <f t="shared" si="21"/>
        <v/>
      </c>
    </row>
    <row r="698" spans="11:12" x14ac:dyDescent="0.2">
      <c r="K698" s="193" t="str">
        <f t="shared" si="20"/>
        <v/>
      </c>
      <c r="L698" s="194" t="str">
        <f t="shared" si="21"/>
        <v/>
      </c>
    </row>
    <row r="699" spans="11:12" x14ac:dyDescent="0.2">
      <c r="K699" s="193" t="str">
        <f t="shared" si="20"/>
        <v/>
      </c>
      <c r="L699" s="194" t="str">
        <f t="shared" si="21"/>
        <v/>
      </c>
    </row>
    <row r="700" spans="11:12" x14ac:dyDescent="0.2">
      <c r="K700" s="193" t="str">
        <f t="shared" si="20"/>
        <v/>
      </c>
      <c r="L700" s="194" t="str">
        <f t="shared" si="21"/>
        <v/>
      </c>
    </row>
    <row r="701" spans="11:12" x14ac:dyDescent="0.2">
      <c r="K701" s="193" t="str">
        <f t="shared" si="20"/>
        <v/>
      </c>
      <c r="L701" s="194" t="str">
        <f t="shared" si="21"/>
        <v/>
      </c>
    </row>
    <row r="702" spans="11:12" x14ac:dyDescent="0.2">
      <c r="K702" s="193" t="str">
        <f t="shared" si="20"/>
        <v/>
      </c>
      <c r="L702" s="194" t="str">
        <f t="shared" si="21"/>
        <v/>
      </c>
    </row>
    <row r="703" spans="11:12" x14ac:dyDescent="0.2">
      <c r="K703" s="193" t="str">
        <f t="shared" si="20"/>
        <v/>
      </c>
      <c r="L703" s="194" t="str">
        <f t="shared" si="21"/>
        <v/>
      </c>
    </row>
    <row r="704" spans="11:12" x14ac:dyDescent="0.2">
      <c r="K704" s="193" t="str">
        <f t="shared" si="20"/>
        <v/>
      </c>
      <c r="L704" s="194" t="str">
        <f t="shared" si="21"/>
        <v/>
      </c>
    </row>
    <row r="705" spans="11:12" x14ac:dyDescent="0.2">
      <c r="K705" s="193" t="str">
        <f t="shared" si="20"/>
        <v/>
      </c>
      <c r="L705" s="194" t="str">
        <f t="shared" si="21"/>
        <v/>
      </c>
    </row>
    <row r="706" spans="11:12" x14ac:dyDescent="0.2">
      <c r="K706" s="193" t="str">
        <f t="shared" si="20"/>
        <v/>
      </c>
      <c r="L706" s="194" t="str">
        <f t="shared" si="21"/>
        <v/>
      </c>
    </row>
    <row r="707" spans="11:12" x14ac:dyDescent="0.2">
      <c r="K707" s="193" t="str">
        <f t="shared" si="20"/>
        <v/>
      </c>
      <c r="L707" s="194" t="str">
        <f t="shared" si="21"/>
        <v/>
      </c>
    </row>
    <row r="708" spans="11:12" x14ac:dyDescent="0.2">
      <c r="K708" s="193" t="str">
        <f t="shared" si="20"/>
        <v/>
      </c>
      <c r="L708" s="194" t="str">
        <f t="shared" si="21"/>
        <v/>
      </c>
    </row>
    <row r="709" spans="11:12" x14ac:dyDescent="0.2">
      <c r="K709" s="193" t="str">
        <f t="shared" ref="K709:K772" si="22">M709&amp;O709</f>
        <v/>
      </c>
      <c r="L709" s="194" t="str">
        <f t="shared" ref="L709:L772" si="23">M709&amp;O709&amp;(IF(M709&lt;&gt;"", RIGHT(M709,1),""))</f>
        <v/>
      </c>
    </row>
    <row r="710" spans="11:12" x14ac:dyDescent="0.2">
      <c r="K710" s="193" t="str">
        <f t="shared" si="22"/>
        <v/>
      </c>
      <c r="L710" s="194" t="str">
        <f t="shared" si="23"/>
        <v/>
      </c>
    </row>
    <row r="711" spans="11:12" x14ac:dyDescent="0.2">
      <c r="K711" s="193" t="str">
        <f t="shared" si="22"/>
        <v/>
      </c>
      <c r="L711" s="194" t="str">
        <f t="shared" si="23"/>
        <v/>
      </c>
    </row>
    <row r="712" spans="11:12" x14ac:dyDescent="0.2">
      <c r="K712" s="193" t="str">
        <f t="shared" si="22"/>
        <v/>
      </c>
      <c r="L712" s="194" t="str">
        <f t="shared" si="23"/>
        <v/>
      </c>
    </row>
    <row r="713" spans="11:12" x14ac:dyDescent="0.2">
      <c r="K713" s="193" t="str">
        <f t="shared" si="22"/>
        <v/>
      </c>
      <c r="L713" s="194" t="str">
        <f t="shared" si="23"/>
        <v/>
      </c>
    </row>
    <row r="714" spans="11:12" x14ac:dyDescent="0.2">
      <c r="K714" s="193" t="str">
        <f t="shared" si="22"/>
        <v/>
      </c>
      <c r="L714" s="194" t="str">
        <f t="shared" si="23"/>
        <v/>
      </c>
    </row>
    <row r="715" spans="11:12" x14ac:dyDescent="0.2">
      <c r="K715" s="193" t="str">
        <f t="shared" si="22"/>
        <v/>
      </c>
      <c r="L715" s="194" t="str">
        <f t="shared" si="23"/>
        <v/>
      </c>
    </row>
    <row r="716" spans="11:12" x14ac:dyDescent="0.2">
      <c r="K716" s="193" t="str">
        <f t="shared" si="22"/>
        <v/>
      </c>
      <c r="L716" s="194" t="str">
        <f t="shared" si="23"/>
        <v/>
      </c>
    </row>
    <row r="717" spans="11:12" x14ac:dyDescent="0.2">
      <c r="K717" s="193" t="str">
        <f t="shared" si="22"/>
        <v/>
      </c>
      <c r="L717" s="194" t="str">
        <f t="shared" si="23"/>
        <v/>
      </c>
    </row>
    <row r="718" spans="11:12" x14ac:dyDescent="0.2">
      <c r="K718" s="193" t="str">
        <f t="shared" si="22"/>
        <v/>
      </c>
      <c r="L718" s="194" t="str">
        <f t="shared" si="23"/>
        <v/>
      </c>
    </row>
    <row r="719" spans="11:12" x14ac:dyDescent="0.2">
      <c r="K719" s="193" t="str">
        <f t="shared" si="22"/>
        <v/>
      </c>
      <c r="L719" s="194" t="str">
        <f t="shared" si="23"/>
        <v/>
      </c>
    </row>
    <row r="720" spans="11:12" x14ac:dyDescent="0.2">
      <c r="K720" s="193" t="str">
        <f t="shared" si="22"/>
        <v/>
      </c>
      <c r="L720" s="194" t="str">
        <f t="shared" si="23"/>
        <v/>
      </c>
    </row>
    <row r="721" spans="11:12" x14ac:dyDescent="0.2">
      <c r="K721" s="193" t="str">
        <f t="shared" si="22"/>
        <v/>
      </c>
      <c r="L721" s="194" t="str">
        <f t="shared" si="23"/>
        <v/>
      </c>
    </row>
    <row r="722" spans="11:12" x14ac:dyDescent="0.2">
      <c r="K722" s="193" t="str">
        <f t="shared" si="22"/>
        <v/>
      </c>
      <c r="L722" s="194" t="str">
        <f t="shared" si="23"/>
        <v/>
      </c>
    </row>
    <row r="723" spans="11:12" x14ac:dyDescent="0.2">
      <c r="K723" s="193" t="str">
        <f t="shared" si="22"/>
        <v/>
      </c>
      <c r="L723" s="194" t="str">
        <f t="shared" si="23"/>
        <v/>
      </c>
    </row>
    <row r="724" spans="11:12" x14ac:dyDescent="0.2">
      <c r="K724" s="193" t="str">
        <f t="shared" si="22"/>
        <v/>
      </c>
      <c r="L724" s="194" t="str">
        <f t="shared" si="23"/>
        <v/>
      </c>
    </row>
    <row r="725" spans="11:12" x14ac:dyDescent="0.2">
      <c r="K725" s="193" t="str">
        <f t="shared" si="22"/>
        <v/>
      </c>
      <c r="L725" s="194" t="str">
        <f t="shared" si="23"/>
        <v/>
      </c>
    </row>
    <row r="726" spans="11:12" x14ac:dyDescent="0.2">
      <c r="K726" s="193" t="str">
        <f t="shared" si="22"/>
        <v/>
      </c>
      <c r="L726" s="194" t="str">
        <f t="shared" si="23"/>
        <v/>
      </c>
    </row>
    <row r="727" spans="11:12" x14ac:dyDescent="0.2">
      <c r="K727" s="193" t="str">
        <f t="shared" si="22"/>
        <v/>
      </c>
      <c r="L727" s="194" t="str">
        <f t="shared" si="23"/>
        <v/>
      </c>
    </row>
    <row r="728" spans="11:12" x14ac:dyDescent="0.2">
      <c r="K728" s="193" t="str">
        <f t="shared" si="22"/>
        <v/>
      </c>
      <c r="L728" s="194" t="str">
        <f t="shared" si="23"/>
        <v/>
      </c>
    </row>
    <row r="729" spans="11:12" x14ac:dyDescent="0.2">
      <c r="K729" s="193" t="str">
        <f t="shared" si="22"/>
        <v/>
      </c>
      <c r="L729" s="194" t="str">
        <f t="shared" si="23"/>
        <v/>
      </c>
    </row>
    <row r="730" spans="11:12" x14ac:dyDescent="0.2">
      <c r="K730" s="193" t="str">
        <f t="shared" si="22"/>
        <v/>
      </c>
      <c r="L730" s="194" t="str">
        <f t="shared" si="23"/>
        <v/>
      </c>
    </row>
    <row r="731" spans="11:12" x14ac:dyDescent="0.2">
      <c r="K731" s="193" t="str">
        <f t="shared" si="22"/>
        <v/>
      </c>
      <c r="L731" s="194" t="str">
        <f t="shared" si="23"/>
        <v/>
      </c>
    </row>
    <row r="732" spans="11:12" x14ac:dyDescent="0.2">
      <c r="K732" s="193" t="str">
        <f t="shared" si="22"/>
        <v/>
      </c>
      <c r="L732" s="194" t="str">
        <f t="shared" si="23"/>
        <v/>
      </c>
    </row>
    <row r="733" spans="11:12" x14ac:dyDescent="0.2">
      <c r="K733" s="193" t="str">
        <f t="shared" si="22"/>
        <v/>
      </c>
      <c r="L733" s="194" t="str">
        <f t="shared" si="23"/>
        <v/>
      </c>
    </row>
    <row r="734" spans="11:12" x14ac:dyDescent="0.2">
      <c r="K734" s="193" t="str">
        <f t="shared" si="22"/>
        <v/>
      </c>
      <c r="L734" s="194" t="str">
        <f t="shared" si="23"/>
        <v/>
      </c>
    </row>
    <row r="735" spans="11:12" x14ac:dyDescent="0.2">
      <c r="K735" s="193" t="str">
        <f t="shared" si="22"/>
        <v/>
      </c>
      <c r="L735" s="194" t="str">
        <f t="shared" si="23"/>
        <v/>
      </c>
    </row>
    <row r="736" spans="11:12" x14ac:dyDescent="0.2">
      <c r="K736" s="193" t="str">
        <f t="shared" si="22"/>
        <v/>
      </c>
      <c r="L736" s="194" t="str">
        <f t="shared" si="23"/>
        <v/>
      </c>
    </row>
    <row r="737" spans="11:12" x14ac:dyDescent="0.2">
      <c r="K737" s="193" t="str">
        <f t="shared" si="22"/>
        <v/>
      </c>
      <c r="L737" s="194" t="str">
        <f t="shared" si="23"/>
        <v/>
      </c>
    </row>
    <row r="738" spans="11:12" x14ac:dyDescent="0.2">
      <c r="K738" s="193" t="str">
        <f t="shared" si="22"/>
        <v/>
      </c>
      <c r="L738" s="194" t="str">
        <f t="shared" si="23"/>
        <v/>
      </c>
    </row>
    <row r="739" spans="11:12" x14ac:dyDescent="0.2">
      <c r="K739" s="193" t="str">
        <f t="shared" si="22"/>
        <v/>
      </c>
      <c r="L739" s="194" t="str">
        <f t="shared" si="23"/>
        <v/>
      </c>
    </row>
    <row r="740" spans="11:12" x14ac:dyDescent="0.2">
      <c r="K740" s="193" t="str">
        <f t="shared" si="22"/>
        <v/>
      </c>
      <c r="L740" s="194" t="str">
        <f t="shared" si="23"/>
        <v/>
      </c>
    </row>
    <row r="741" spans="11:12" x14ac:dyDescent="0.2">
      <c r="K741" s="193" t="str">
        <f t="shared" si="22"/>
        <v/>
      </c>
      <c r="L741" s="194" t="str">
        <f t="shared" si="23"/>
        <v/>
      </c>
    </row>
    <row r="742" spans="11:12" x14ac:dyDescent="0.2">
      <c r="K742" s="193" t="str">
        <f t="shared" si="22"/>
        <v/>
      </c>
      <c r="L742" s="194" t="str">
        <f t="shared" si="23"/>
        <v/>
      </c>
    </row>
    <row r="743" spans="11:12" x14ac:dyDescent="0.2">
      <c r="K743" s="193" t="str">
        <f t="shared" si="22"/>
        <v/>
      </c>
      <c r="L743" s="194" t="str">
        <f t="shared" si="23"/>
        <v/>
      </c>
    </row>
    <row r="744" spans="11:12" x14ac:dyDescent="0.2">
      <c r="K744" s="193" t="str">
        <f t="shared" si="22"/>
        <v/>
      </c>
      <c r="L744" s="194" t="str">
        <f t="shared" si="23"/>
        <v/>
      </c>
    </row>
    <row r="745" spans="11:12" x14ac:dyDescent="0.2">
      <c r="K745" s="193" t="str">
        <f t="shared" si="22"/>
        <v/>
      </c>
      <c r="L745" s="194" t="str">
        <f t="shared" si="23"/>
        <v/>
      </c>
    </row>
    <row r="746" spans="11:12" x14ac:dyDescent="0.2">
      <c r="K746" s="193" t="str">
        <f t="shared" si="22"/>
        <v/>
      </c>
      <c r="L746" s="194" t="str">
        <f t="shared" si="23"/>
        <v/>
      </c>
    </row>
    <row r="747" spans="11:12" x14ac:dyDescent="0.2">
      <c r="K747" s="193" t="str">
        <f t="shared" si="22"/>
        <v/>
      </c>
      <c r="L747" s="194" t="str">
        <f t="shared" si="23"/>
        <v/>
      </c>
    </row>
    <row r="748" spans="11:12" x14ac:dyDescent="0.2">
      <c r="K748" s="193" t="str">
        <f t="shared" si="22"/>
        <v/>
      </c>
      <c r="L748" s="194" t="str">
        <f t="shared" si="23"/>
        <v/>
      </c>
    </row>
    <row r="749" spans="11:12" x14ac:dyDescent="0.2">
      <c r="K749" s="193" t="str">
        <f t="shared" si="22"/>
        <v/>
      </c>
      <c r="L749" s="194" t="str">
        <f t="shared" si="23"/>
        <v/>
      </c>
    </row>
    <row r="750" spans="11:12" x14ac:dyDescent="0.2">
      <c r="K750" s="193" t="str">
        <f t="shared" si="22"/>
        <v/>
      </c>
      <c r="L750" s="194" t="str">
        <f t="shared" si="23"/>
        <v/>
      </c>
    </row>
    <row r="751" spans="11:12" x14ac:dyDescent="0.2">
      <c r="K751" s="193" t="str">
        <f t="shared" si="22"/>
        <v/>
      </c>
      <c r="L751" s="194" t="str">
        <f t="shared" si="23"/>
        <v/>
      </c>
    </row>
    <row r="752" spans="11:12" x14ac:dyDescent="0.2">
      <c r="K752" s="193" t="str">
        <f t="shared" si="22"/>
        <v/>
      </c>
      <c r="L752" s="194" t="str">
        <f t="shared" si="23"/>
        <v/>
      </c>
    </row>
    <row r="753" spans="11:12" x14ac:dyDescent="0.2">
      <c r="K753" s="193" t="str">
        <f t="shared" si="22"/>
        <v/>
      </c>
      <c r="L753" s="194" t="str">
        <f t="shared" si="23"/>
        <v/>
      </c>
    </row>
    <row r="754" spans="11:12" x14ac:dyDescent="0.2">
      <c r="K754" s="193" t="str">
        <f t="shared" si="22"/>
        <v/>
      </c>
      <c r="L754" s="194" t="str">
        <f t="shared" si="23"/>
        <v/>
      </c>
    </row>
    <row r="755" spans="11:12" x14ac:dyDescent="0.2">
      <c r="K755" s="193" t="str">
        <f t="shared" si="22"/>
        <v/>
      </c>
      <c r="L755" s="194" t="str">
        <f t="shared" si="23"/>
        <v/>
      </c>
    </row>
    <row r="756" spans="11:12" x14ac:dyDescent="0.2">
      <c r="K756" s="193" t="str">
        <f t="shared" si="22"/>
        <v/>
      </c>
      <c r="L756" s="194" t="str">
        <f t="shared" si="23"/>
        <v/>
      </c>
    </row>
    <row r="757" spans="11:12" x14ac:dyDescent="0.2">
      <c r="K757" s="193" t="str">
        <f t="shared" si="22"/>
        <v/>
      </c>
      <c r="L757" s="194" t="str">
        <f t="shared" si="23"/>
        <v/>
      </c>
    </row>
    <row r="758" spans="11:12" x14ac:dyDescent="0.2">
      <c r="K758" s="193" t="str">
        <f t="shared" si="22"/>
        <v/>
      </c>
      <c r="L758" s="194" t="str">
        <f t="shared" si="23"/>
        <v/>
      </c>
    </row>
    <row r="759" spans="11:12" x14ac:dyDescent="0.2">
      <c r="K759" s="193" t="str">
        <f t="shared" si="22"/>
        <v/>
      </c>
      <c r="L759" s="194" t="str">
        <f t="shared" si="23"/>
        <v/>
      </c>
    </row>
    <row r="760" spans="11:12" x14ac:dyDescent="0.2">
      <c r="K760" s="193" t="str">
        <f t="shared" si="22"/>
        <v/>
      </c>
      <c r="L760" s="194" t="str">
        <f t="shared" si="23"/>
        <v/>
      </c>
    </row>
    <row r="761" spans="11:12" x14ac:dyDescent="0.2">
      <c r="K761" s="193" t="str">
        <f t="shared" si="22"/>
        <v/>
      </c>
      <c r="L761" s="194" t="str">
        <f t="shared" si="23"/>
        <v/>
      </c>
    </row>
    <row r="762" spans="11:12" x14ac:dyDescent="0.2">
      <c r="K762" s="193" t="str">
        <f t="shared" si="22"/>
        <v/>
      </c>
      <c r="L762" s="194" t="str">
        <f t="shared" si="23"/>
        <v/>
      </c>
    </row>
    <row r="763" spans="11:12" x14ac:dyDescent="0.2">
      <c r="K763" s="193" t="str">
        <f t="shared" si="22"/>
        <v/>
      </c>
      <c r="L763" s="194" t="str">
        <f t="shared" si="23"/>
        <v/>
      </c>
    </row>
    <row r="764" spans="11:12" x14ac:dyDescent="0.2">
      <c r="K764" s="193" t="str">
        <f t="shared" si="22"/>
        <v/>
      </c>
      <c r="L764" s="194" t="str">
        <f t="shared" si="23"/>
        <v/>
      </c>
    </row>
    <row r="765" spans="11:12" x14ac:dyDescent="0.2">
      <c r="K765" s="193" t="str">
        <f t="shared" si="22"/>
        <v/>
      </c>
      <c r="L765" s="194" t="str">
        <f t="shared" si="23"/>
        <v/>
      </c>
    </row>
    <row r="766" spans="11:12" x14ac:dyDescent="0.2">
      <c r="K766" s="193" t="str">
        <f t="shared" si="22"/>
        <v/>
      </c>
      <c r="L766" s="194" t="str">
        <f t="shared" si="23"/>
        <v/>
      </c>
    </row>
    <row r="767" spans="11:12" x14ac:dyDescent="0.2">
      <c r="K767" s="193" t="str">
        <f t="shared" si="22"/>
        <v/>
      </c>
      <c r="L767" s="194" t="str">
        <f t="shared" si="23"/>
        <v/>
      </c>
    </row>
    <row r="768" spans="11:12" x14ac:dyDescent="0.2">
      <c r="K768" s="193" t="str">
        <f t="shared" si="22"/>
        <v/>
      </c>
      <c r="L768" s="194" t="str">
        <f t="shared" si="23"/>
        <v/>
      </c>
    </row>
    <row r="769" spans="11:12" x14ac:dyDescent="0.2">
      <c r="K769" s="193" t="str">
        <f t="shared" si="22"/>
        <v/>
      </c>
      <c r="L769" s="194" t="str">
        <f t="shared" si="23"/>
        <v/>
      </c>
    </row>
    <row r="770" spans="11:12" x14ac:dyDescent="0.2">
      <c r="K770" s="193" t="str">
        <f t="shared" si="22"/>
        <v/>
      </c>
      <c r="L770" s="194" t="str">
        <f t="shared" si="23"/>
        <v/>
      </c>
    </row>
    <row r="771" spans="11:12" x14ac:dyDescent="0.2">
      <c r="K771" s="193" t="str">
        <f t="shared" si="22"/>
        <v/>
      </c>
      <c r="L771" s="194" t="str">
        <f t="shared" si="23"/>
        <v/>
      </c>
    </row>
    <row r="772" spans="11:12" x14ac:dyDescent="0.2">
      <c r="K772" s="193" t="str">
        <f t="shared" si="22"/>
        <v/>
      </c>
      <c r="L772" s="194" t="str">
        <f t="shared" si="23"/>
        <v/>
      </c>
    </row>
    <row r="773" spans="11:12" x14ac:dyDescent="0.2">
      <c r="K773" s="193" t="str">
        <f t="shared" ref="K773:K836" si="24">M773&amp;O773</f>
        <v/>
      </c>
      <c r="L773" s="194" t="str">
        <f t="shared" ref="L773:L836" si="25">M773&amp;O773&amp;(IF(M773&lt;&gt;"", RIGHT(M773,1),""))</f>
        <v/>
      </c>
    </row>
    <row r="774" spans="11:12" x14ac:dyDescent="0.2">
      <c r="K774" s="193" t="str">
        <f t="shared" si="24"/>
        <v/>
      </c>
      <c r="L774" s="194" t="str">
        <f t="shared" si="25"/>
        <v/>
      </c>
    </row>
    <row r="775" spans="11:12" x14ac:dyDescent="0.2">
      <c r="K775" s="193" t="str">
        <f t="shared" si="24"/>
        <v/>
      </c>
      <c r="L775" s="194" t="str">
        <f t="shared" si="25"/>
        <v/>
      </c>
    </row>
    <row r="776" spans="11:12" x14ac:dyDescent="0.2">
      <c r="K776" s="193" t="str">
        <f t="shared" si="24"/>
        <v/>
      </c>
      <c r="L776" s="194" t="str">
        <f t="shared" si="25"/>
        <v/>
      </c>
    </row>
    <row r="777" spans="11:12" x14ac:dyDescent="0.2">
      <c r="K777" s="193" t="str">
        <f t="shared" si="24"/>
        <v/>
      </c>
      <c r="L777" s="194" t="str">
        <f t="shared" si="25"/>
        <v/>
      </c>
    </row>
    <row r="778" spans="11:12" x14ac:dyDescent="0.2">
      <c r="K778" s="193" t="str">
        <f t="shared" si="24"/>
        <v/>
      </c>
      <c r="L778" s="194" t="str">
        <f t="shared" si="25"/>
        <v/>
      </c>
    </row>
    <row r="779" spans="11:12" x14ac:dyDescent="0.2">
      <c r="K779" s="193" t="str">
        <f t="shared" si="24"/>
        <v/>
      </c>
      <c r="L779" s="194" t="str">
        <f t="shared" si="25"/>
        <v/>
      </c>
    </row>
    <row r="780" spans="11:12" x14ac:dyDescent="0.2">
      <c r="K780" s="193" t="str">
        <f t="shared" si="24"/>
        <v/>
      </c>
      <c r="L780" s="194" t="str">
        <f t="shared" si="25"/>
        <v/>
      </c>
    </row>
    <row r="781" spans="11:12" x14ac:dyDescent="0.2">
      <c r="K781" s="193" t="str">
        <f t="shared" si="24"/>
        <v/>
      </c>
      <c r="L781" s="194" t="str">
        <f t="shared" si="25"/>
        <v/>
      </c>
    </row>
    <row r="782" spans="11:12" x14ac:dyDescent="0.2">
      <c r="K782" s="193" t="str">
        <f t="shared" si="24"/>
        <v/>
      </c>
      <c r="L782" s="194" t="str">
        <f t="shared" si="25"/>
        <v/>
      </c>
    </row>
    <row r="783" spans="11:12" x14ac:dyDescent="0.2">
      <c r="K783" s="193" t="str">
        <f t="shared" si="24"/>
        <v/>
      </c>
      <c r="L783" s="194" t="str">
        <f t="shared" si="25"/>
        <v/>
      </c>
    </row>
    <row r="784" spans="11:12" x14ac:dyDescent="0.2">
      <c r="K784" s="193" t="str">
        <f t="shared" si="24"/>
        <v/>
      </c>
      <c r="L784" s="194" t="str">
        <f t="shared" si="25"/>
        <v/>
      </c>
    </row>
    <row r="785" spans="11:12" x14ac:dyDescent="0.2">
      <c r="K785" s="193" t="str">
        <f t="shared" si="24"/>
        <v/>
      </c>
      <c r="L785" s="194" t="str">
        <f t="shared" si="25"/>
        <v/>
      </c>
    </row>
    <row r="786" spans="11:12" x14ac:dyDescent="0.2">
      <c r="K786" s="193" t="str">
        <f t="shared" si="24"/>
        <v/>
      </c>
      <c r="L786" s="194" t="str">
        <f t="shared" si="25"/>
        <v/>
      </c>
    </row>
    <row r="787" spans="11:12" x14ac:dyDescent="0.2">
      <c r="K787" s="193" t="str">
        <f t="shared" si="24"/>
        <v/>
      </c>
      <c r="L787" s="194" t="str">
        <f t="shared" si="25"/>
        <v/>
      </c>
    </row>
    <row r="788" spans="11:12" x14ac:dyDescent="0.2">
      <c r="K788" s="193" t="str">
        <f t="shared" si="24"/>
        <v/>
      </c>
      <c r="L788" s="194" t="str">
        <f t="shared" si="25"/>
        <v/>
      </c>
    </row>
    <row r="789" spans="11:12" x14ac:dyDescent="0.2">
      <c r="K789" s="193" t="str">
        <f t="shared" si="24"/>
        <v/>
      </c>
      <c r="L789" s="194" t="str">
        <f t="shared" si="25"/>
        <v/>
      </c>
    </row>
    <row r="790" spans="11:12" x14ac:dyDescent="0.2">
      <c r="K790" s="193" t="str">
        <f t="shared" si="24"/>
        <v/>
      </c>
      <c r="L790" s="194" t="str">
        <f t="shared" si="25"/>
        <v/>
      </c>
    </row>
    <row r="791" spans="11:12" x14ac:dyDescent="0.2">
      <c r="K791" s="193" t="str">
        <f t="shared" si="24"/>
        <v/>
      </c>
      <c r="L791" s="194" t="str">
        <f t="shared" si="25"/>
        <v/>
      </c>
    </row>
    <row r="792" spans="11:12" x14ac:dyDescent="0.2">
      <c r="K792" s="193" t="str">
        <f t="shared" si="24"/>
        <v/>
      </c>
      <c r="L792" s="194" t="str">
        <f t="shared" si="25"/>
        <v/>
      </c>
    </row>
    <row r="793" spans="11:12" x14ac:dyDescent="0.2">
      <c r="K793" s="193" t="str">
        <f t="shared" si="24"/>
        <v/>
      </c>
      <c r="L793" s="194" t="str">
        <f t="shared" si="25"/>
        <v/>
      </c>
    </row>
    <row r="794" spans="11:12" x14ac:dyDescent="0.2">
      <c r="K794" s="193" t="str">
        <f t="shared" si="24"/>
        <v/>
      </c>
      <c r="L794" s="194" t="str">
        <f t="shared" si="25"/>
        <v/>
      </c>
    </row>
    <row r="795" spans="11:12" x14ac:dyDescent="0.2">
      <c r="K795" s="193" t="str">
        <f t="shared" si="24"/>
        <v/>
      </c>
      <c r="L795" s="194" t="str">
        <f t="shared" si="25"/>
        <v/>
      </c>
    </row>
    <row r="796" spans="11:12" x14ac:dyDescent="0.2">
      <c r="K796" s="193" t="str">
        <f t="shared" si="24"/>
        <v/>
      </c>
      <c r="L796" s="194" t="str">
        <f t="shared" si="25"/>
        <v/>
      </c>
    </row>
    <row r="797" spans="11:12" x14ac:dyDescent="0.2">
      <c r="K797" s="193" t="str">
        <f t="shared" si="24"/>
        <v/>
      </c>
      <c r="L797" s="194" t="str">
        <f t="shared" si="25"/>
        <v/>
      </c>
    </row>
    <row r="798" spans="11:12" x14ac:dyDescent="0.2">
      <c r="K798" s="193" t="str">
        <f t="shared" si="24"/>
        <v/>
      </c>
      <c r="L798" s="194" t="str">
        <f t="shared" si="25"/>
        <v/>
      </c>
    </row>
    <row r="799" spans="11:12" x14ac:dyDescent="0.2">
      <c r="K799" s="193" t="str">
        <f t="shared" si="24"/>
        <v/>
      </c>
      <c r="L799" s="194" t="str">
        <f t="shared" si="25"/>
        <v/>
      </c>
    </row>
    <row r="800" spans="11:12" x14ac:dyDescent="0.2">
      <c r="K800" s="193" t="str">
        <f t="shared" si="24"/>
        <v/>
      </c>
      <c r="L800" s="194" t="str">
        <f t="shared" si="25"/>
        <v/>
      </c>
    </row>
    <row r="801" spans="11:12" x14ac:dyDescent="0.2">
      <c r="K801" s="193" t="str">
        <f t="shared" si="24"/>
        <v/>
      </c>
      <c r="L801" s="194" t="str">
        <f t="shared" si="25"/>
        <v/>
      </c>
    </row>
    <row r="802" spans="11:12" x14ac:dyDescent="0.2">
      <c r="K802" s="193" t="str">
        <f t="shared" si="24"/>
        <v/>
      </c>
      <c r="L802" s="194" t="str">
        <f t="shared" si="25"/>
        <v/>
      </c>
    </row>
    <row r="803" spans="11:12" x14ac:dyDescent="0.2">
      <c r="K803" s="193" t="str">
        <f t="shared" si="24"/>
        <v/>
      </c>
      <c r="L803" s="194" t="str">
        <f t="shared" si="25"/>
        <v/>
      </c>
    </row>
    <row r="804" spans="11:12" x14ac:dyDescent="0.2">
      <c r="K804" s="193" t="str">
        <f t="shared" si="24"/>
        <v/>
      </c>
      <c r="L804" s="194" t="str">
        <f t="shared" si="25"/>
        <v/>
      </c>
    </row>
    <row r="805" spans="11:12" x14ac:dyDescent="0.2">
      <c r="K805" s="193" t="str">
        <f t="shared" si="24"/>
        <v/>
      </c>
      <c r="L805" s="194" t="str">
        <f t="shared" si="25"/>
        <v/>
      </c>
    </row>
    <row r="806" spans="11:12" x14ac:dyDescent="0.2">
      <c r="K806" s="193" t="str">
        <f t="shared" si="24"/>
        <v/>
      </c>
      <c r="L806" s="194" t="str">
        <f t="shared" si="25"/>
        <v/>
      </c>
    </row>
    <row r="807" spans="11:12" x14ac:dyDescent="0.2">
      <c r="K807" s="193" t="str">
        <f t="shared" si="24"/>
        <v/>
      </c>
      <c r="L807" s="194" t="str">
        <f t="shared" si="25"/>
        <v/>
      </c>
    </row>
    <row r="808" spans="11:12" x14ac:dyDescent="0.2">
      <c r="K808" s="193" t="str">
        <f t="shared" si="24"/>
        <v/>
      </c>
      <c r="L808" s="194" t="str">
        <f t="shared" si="25"/>
        <v/>
      </c>
    </row>
    <row r="809" spans="11:12" x14ac:dyDescent="0.2">
      <c r="K809" s="193" t="str">
        <f t="shared" si="24"/>
        <v/>
      </c>
      <c r="L809" s="194" t="str">
        <f t="shared" si="25"/>
        <v/>
      </c>
    </row>
    <row r="810" spans="11:12" x14ac:dyDescent="0.2">
      <c r="K810" s="193" t="str">
        <f t="shared" si="24"/>
        <v/>
      </c>
      <c r="L810" s="194" t="str">
        <f t="shared" si="25"/>
        <v/>
      </c>
    </row>
    <row r="811" spans="11:12" x14ac:dyDescent="0.2">
      <c r="K811" s="193" t="str">
        <f t="shared" si="24"/>
        <v/>
      </c>
      <c r="L811" s="194" t="str">
        <f t="shared" si="25"/>
        <v/>
      </c>
    </row>
    <row r="812" spans="11:12" x14ac:dyDescent="0.2">
      <c r="K812" s="193" t="str">
        <f t="shared" si="24"/>
        <v/>
      </c>
      <c r="L812" s="194" t="str">
        <f t="shared" si="25"/>
        <v/>
      </c>
    </row>
    <row r="813" spans="11:12" x14ac:dyDescent="0.2">
      <c r="K813" s="193" t="str">
        <f t="shared" si="24"/>
        <v/>
      </c>
      <c r="L813" s="194" t="str">
        <f t="shared" si="25"/>
        <v/>
      </c>
    </row>
    <row r="814" spans="11:12" x14ac:dyDescent="0.2">
      <c r="K814" s="193" t="str">
        <f t="shared" si="24"/>
        <v/>
      </c>
      <c r="L814" s="194" t="str">
        <f t="shared" si="25"/>
        <v/>
      </c>
    </row>
    <row r="815" spans="11:12" x14ac:dyDescent="0.2">
      <c r="K815" s="193" t="str">
        <f t="shared" si="24"/>
        <v/>
      </c>
      <c r="L815" s="194" t="str">
        <f t="shared" si="25"/>
        <v/>
      </c>
    </row>
    <row r="816" spans="11:12" x14ac:dyDescent="0.2">
      <c r="K816" s="193" t="str">
        <f t="shared" si="24"/>
        <v/>
      </c>
      <c r="L816" s="194" t="str">
        <f t="shared" si="25"/>
        <v/>
      </c>
    </row>
    <row r="817" spans="11:12" x14ac:dyDescent="0.2">
      <c r="K817" s="193" t="str">
        <f t="shared" si="24"/>
        <v/>
      </c>
      <c r="L817" s="194" t="str">
        <f t="shared" si="25"/>
        <v/>
      </c>
    </row>
    <row r="818" spans="11:12" x14ac:dyDescent="0.2">
      <c r="K818" s="193" t="str">
        <f t="shared" si="24"/>
        <v/>
      </c>
      <c r="L818" s="194" t="str">
        <f t="shared" si="25"/>
        <v/>
      </c>
    </row>
    <row r="819" spans="11:12" x14ac:dyDescent="0.2">
      <c r="K819" s="193" t="str">
        <f t="shared" si="24"/>
        <v/>
      </c>
      <c r="L819" s="194" t="str">
        <f t="shared" si="25"/>
        <v/>
      </c>
    </row>
    <row r="820" spans="11:12" x14ac:dyDescent="0.2">
      <c r="K820" s="193" t="str">
        <f t="shared" si="24"/>
        <v/>
      </c>
      <c r="L820" s="194" t="str">
        <f t="shared" si="25"/>
        <v/>
      </c>
    </row>
    <row r="821" spans="11:12" x14ac:dyDescent="0.2">
      <c r="K821" s="193" t="str">
        <f t="shared" si="24"/>
        <v/>
      </c>
      <c r="L821" s="194" t="str">
        <f t="shared" si="25"/>
        <v/>
      </c>
    </row>
    <row r="822" spans="11:12" x14ac:dyDescent="0.2">
      <c r="K822" s="193" t="str">
        <f t="shared" si="24"/>
        <v/>
      </c>
      <c r="L822" s="194" t="str">
        <f t="shared" si="25"/>
        <v/>
      </c>
    </row>
    <row r="823" spans="11:12" x14ac:dyDescent="0.2">
      <c r="K823" s="193" t="str">
        <f t="shared" si="24"/>
        <v/>
      </c>
      <c r="L823" s="194" t="str">
        <f t="shared" si="25"/>
        <v/>
      </c>
    </row>
    <row r="824" spans="11:12" x14ac:dyDescent="0.2">
      <c r="K824" s="193" t="str">
        <f t="shared" si="24"/>
        <v/>
      </c>
      <c r="L824" s="194" t="str">
        <f t="shared" si="25"/>
        <v/>
      </c>
    </row>
    <row r="825" spans="11:12" x14ac:dyDescent="0.2">
      <c r="K825" s="193" t="str">
        <f t="shared" si="24"/>
        <v/>
      </c>
      <c r="L825" s="194" t="str">
        <f t="shared" si="25"/>
        <v/>
      </c>
    </row>
    <row r="826" spans="11:12" x14ac:dyDescent="0.2">
      <c r="K826" s="193" t="str">
        <f t="shared" si="24"/>
        <v/>
      </c>
      <c r="L826" s="194" t="str">
        <f t="shared" si="25"/>
        <v/>
      </c>
    </row>
    <row r="827" spans="11:12" x14ac:dyDescent="0.2">
      <c r="K827" s="193" t="str">
        <f t="shared" si="24"/>
        <v/>
      </c>
      <c r="L827" s="194" t="str">
        <f t="shared" si="25"/>
        <v/>
      </c>
    </row>
    <row r="828" spans="11:12" x14ac:dyDescent="0.2">
      <c r="K828" s="193" t="str">
        <f t="shared" si="24"/>
        <v/>
      </c>
      <c r="L828" s="194" t="str">
        <f t="shared" si="25"/>
        <v/>
      </c>
    </row>
    <row r="829" spans="11:12" x14ac:dyDescent="0.2">
      <c r="K829" s="193" t="str">
        <f t="shared" si="24"/>
        <v/>
      </c>
      <c r="L829" s="194" t="str">
        <f t="shared" si="25"/>
        <v/>
      </c>
    </row>
    <row r="830" spans="11:12" x14ac:dyDescent="0.2">
      <c r="K830" s="193" t="str">
        <f t="shared" si="24"/>
        <v/>
      </c>
      <c r="L830" s="194" t="str">
        <f t="shared" si="25"/>
        <v/>
      </c>
    </row>
    <row r="831" spans="11:12" x14ac:dyDescent="0.2">
      <c r="K831" s="193" t="str">
        <f t="shared" si="24"/>
        <v/>
      </c>
      <c r="L831" s="194" t="str">
        <f t="shared" si="25"/>
        <v/>
      </c>
    </row>
    <row r="832" spans="11:12" x14ac:dyDescent="0.2">
      <c r="K832" s="193" t="str">
        <f t="shared" si="24"/>
        <v/>
      </c>
      <c r="L832" s="194" t="str">
        <f t="shared" si="25"/>
        <v/>
      </c>
    </row>
    <row r="833" spans="11:12" x14ac:dyDescent="0.2">
      <c r="K833" s="193" t="str">
        <f t="shared" si="24"/>
        <v/>
      </c>
      <c r="L833" s="194" t="str">
        <f t="shared" si="25"/>
        <v/>
      </c>
    </row>
    <row r="834" spans="11:12" x14ac:dyDescent="0.2">
      <c r="K834" s="193" t="str">
        <f t="shared" si="24"/>
        <v/>
      </c>
      <c r="L834" s="194" t="str">
        <f t="shared" si="25"/>
        <v/>
      </c>
    </row>
    <row r="835" spans="11:12" x14ac:dyDescent="0.2">
      <c r="K835" s="193" t="str">
        <f t="shared" si="24"/>
        <v/>
      </c>
      <c r="L835" s="194" t="str">
        <f t="shared" si="25"/>
        <v/>
      </c>
    </row>
    <row r="836" spans="11:12" x14ac:dyDescent="0.2">
      <c r="K836" s="193" t="str">
        <f t="shared" si="24"/>
        <v/>
      </c>
      <c r="L836" s="194" t="str">
        <f t="shared" si="25"/>
        <v/>
      </c>
    </row>
    <row r="837" spans="11:12" x14ac:dyDescent="0.2">
      <c r="K837" s="193" t="str">
        <f t="shared" ref="K837:K900" si="26">M837&amp;O837</f>
        <v/>
      </c>
      <c r="L837" s="194" t="str">
        <f t="shared" ref="L837:L900" si="27">M837&amp;O837&amp;(IF(M837&lt;&gt;"", RIGHT(M837,1),""))</f>
        <v/>
      </c>
    </row>
    <row r="838" spans="11:12" x14ac:dyDescent="0.2">
      <c r="K838" s="193" t="str">
        <f t="shared" si="26"/>
        <v/>
      </c>
      <c r="L838" s="194" t="str">
        <f t="shared" si="27"/>
        <v/>
      </c>
    </row>
    <row r="839" spans="11:12" x14ac:dyDescent="0.2">
      <c r="K839" s="193" t="str">
        <f t="shared" si="26"/>
        <v/>
      </c>
      <c r="L839" s="194" t="str">
        <f t="shared" si="27"/>
        <v/>
      </c>
    </row>
    <row r="840" spans="11:12" x14ac:dyDescent="0.2">
      <c r="K840" s="193" t="str">
        <f t="shared" si="26"/>
        <v/>
      </c>
      <c r="L840" s="194" t="str">
        <f t="shared" si="27"/>
        <v/>
      </c>
    </row>
    <row r="841" spans="11:12" x14ac:dyDescent="0.2">
      <c r="K841" s="193" t="str">
        <f t="shared" si="26"/>
        <v/>
      </c>
      <c r="L841" s="194" t="str">
        <f t="shared" si="27"/>
        <v/>
      </c>
    </row>
    <row r="842" spans="11:12" x14ac:dyDescent="0.2">
      <c r="K842" s="193" t="str">
        <f t="shared" si="26"/>
        <v/>
      </c>
      <c r="L842" s="194" t="str">
        <f t="shared" si="27"/>
        <v/>
      </c>
    </row>
    <row r="843" spans="11:12" x14ac:dyDescent="0.2">
      <c r="K843" s="193" t="str">
        <f t="shared" si="26"/>
        <v/>
      </c>
      <c r="L843" s="194" t="str">
        <f t="shared" si="27"/>
        <v/>
      </c>
    </row>
    <row r="844" spans="11:12" x14ac:dyDescent="0.2">
      <c r="K844" s="193" t="str">
        <f t="shared" si="26"/>
        <v/>
      </c>
      <c r="L844" s="194" t="str">
        <f t="shared" si="27"/>
        <v/>
      </c>
    </row>
    <row r="845" spans="11:12" x14ac:dyDescent="0.2">
      <c r="K845" s="193" t="str">
        <f t="shared" si="26"/>
        <v/>
      </c>
      <c r="L845" s="194" t="str">
        <f t="shared" si="27"/>
        <v/>
      </c>
    </row>
    <row r="846" spans="11:12" x14ac:dyDescent="0.2">
      <c r="K846" s="193" t="str">
        <f t="shared" si="26"/>
        <v/>
      </c>
      <c r="L846" s="194" t="str">
        <f t="shared" si="27"/>
        <v/>
      </c>
    </row>
    <row r="847" spans="11:12" x14ac:dyDescent="0.2">
      <c r="K847" s="193" t="str">
        <f t="shared" si="26"/>
        <v/>
      </c>
      <c r="L847" s="194" t="str">
        <f t="shared" si="27"/>
        <v/>
      </c>
    </row>
    <row r="848" spans="11:12" x14ac:dyDescent="0.2">
      <c r="K848" s="193" t="str">
        <f t="shared" si="26"/>
        <v/>
      </c>
      <c r="L848" s="194" t="str">
        <f t="shared" si="27"/>
        <v/>
      </c>
    </row>
    <row r="849" spans="11:12" x14ac:dyDescent="0.2">
      <c r="K849" s="193" t="str">
        <f t="shared" si="26"/>
        <v/>
      </c>
      <c r="L849" s="194" t="str">
        <f t="shared" si="27"/>
        <v/>
      </c>
    </row>
    <row r="850" spans="11:12" x14ac:dyDescent="0.2">
      <c r="K850" s="193" t="str">
        <f t="shared" si="26"/>
        <v/>
      </c>
      <c r="L850" s="194" t="str">
        <f t="shared" si="27"/>
        <v/>
      </c>
    </row>
    <row r="851" spans="11:12" x14ac:dyDescent="0.2">
      <c r="K851" s="193" t="str">
        <f t="shared" si="26"/>
        <v/>
      </c>
      <c r="L851" s="194" t="str">
        <f t="shared" si="27"/>
        <v/>
      </c>
    </row>
    <row r="852" spans="11:12" x14ac:dyDescent="0.2">
      <c r="K852" s="193" t="str">
        <f t="shared" si="26"/>
        <v/>
      </c>
      <c r="L852" s="194" t="str">
        <f t="shared" si="27"/>
        <v/>
      </c>
    </row>
    <row r="853" spans="11:12" x14ac:dyDescent="0.2">
      <c r="K853" s="193" t="str">
        <f t="shared" si="26"/>
        <v/>
      </c>
      <c r="L853" s="194" t="str">
        <f t="shared" si="27"/>
        <v/>
      </c>
    </row>
    <row r="854" spans="11:12" x14ac:dyDescent="0.2">
      <c r="K854" s="193" t="str">
        <f t="shared" si="26"/>
        <v/>
      </c>
      <c r="L854" s="194" t="str">
        <f t="shared" si="27"/>
        <v/>
      </c>
    </row>
    <row r="855" spans="11:12" x14ac:dyDescent="0.2">
      <c r="K855" s="193" t="str">
        <f t="shared" si="26"/>
        <v/>
      </c>
      <c r="L855" s="194" t="str">
        <f t="shared" si="27"/>
        <v/>
      </c>
    </row>
    <row r="856" spans="11:12" x14ac:dyDescent="0.2">
      <c r="K856" s="193" t="str">
        <f t="shared" si="26"/>
        <v/>
      </c>
      <c r="L856" s="194" t="str">
        <f t="shared" si="27"/>
        <v/>
      </c>
    </row>
    <row r="857" spans="11:12" x14ac:dyDescent="0.2">
      <c r="K857" s="193" t="str">
        <f t="shared" si="26"/>
        <v/>
      </c>
      <c r="L857" s="194" t="str">
        <f t="shared" si="27"/>
        <v/>
      </c>
    </row>
    <row r="858" spans="11:12" x14ac:dyDescent="0.2">
      <c r="K858" s="193" t="str">
        <f t="shared" si="26"/>
        <v/>
      </c>
      <c r="L858" s="194" t="str">
        <f t="shared" si="27"/>
        <v/>
      </c>
    </row>
    <row r="859" spans="11:12" x14ac:dyDescent="0.2">
      <c r="K859" s="193" t="str">
        <f t="shared" si="26"/>
        <v/>
      </c>
      <c r="L859" s="194" t="str">
        <f t="shared" si="27"/>
        <v/>
      </c>
    </row>
    <row r="860" spans="11:12" x14ac:dyDescent="0.2">
      <c r="K860" s="193" t="str">
        <f t="shared" si="26"/>
        <v/>
      </c>
      <c r="L860" s="194" t="str">
        <f t="shared" si="27"/>
        <v/>
      </c>
    </row>
    <row r="861" spans="11:12" x14ac:dyDescent="0.2">
      <c r="K861" s="193" t="str">
        <f t="shared" si="26"/>
        <v/>
      </c>
      <c r="L861" s="194" t="str">
        <f t="shared" si="27"/>
        <v/>
      </c>
    </row>
    <row r="862" spans="11:12" x14ac:dyDescent="0.2">
      <c r="K862" s="193" t="str">
        <f t="shared" si="26"/>
        <v/>
      </c>
      <c r="L862" s="194" t="str">
        <f t="shared" si="27"/>
        <v/>
      </c>
    </row>
    <row r="863" spans="11:12" x14ac:dyDescent="0.2">
      <c r="K863" s="193" t="str">
        <f t="shared" si="26"/>
        <v/>
      </c>
      <c r="L863" s="194" t="str">
        <f t="shared" si="27"/>
        <v/>
      </c>
    </row>
    <row r="864" spans="11:12" x14ac:dyDescent="0.2">
      <c r="K864" s="193" t="str">
        <f t="shared" si="26"/>
        <v/>
      </c>
      <c r="L864" s="194" t="str">
        <f t="shared" si="27"/>
        <v/>
      </c>
    </row>
    <row r="865" spans="11:12" x14ac:dyDescent="0.2">
      <c r="K865" s="193" t="str">
        <f t="shared" si="26"/>
        <v/>
      </c>
      <c r="L865" s="194" t="str">
        <f t="shared" si="27"/>
        <v/>
      </c>
    </row>
    <row r="866" spans="11:12" x14ac:dyDescent="0.2">
      <c r="K866" s="193" t="str">
        <f t="shared" si="26"/>
        <v/>
      </c>
      <c r="L866" s="194" t="str">
        <f t="shared" si="27"/>
        <v/>
      </c>
    </row>
    <row r="867" spans="11:12" x14ac:dyDescent="0.2">
      <c r="K867" s="193" t="str">
        <f t="shared" si="26"/>
        <v/>
      </c>
      <c r="L867" s="194" t="str">
        <f t="shared" si="27"/>
        <v/>
      </c>
    </row>
    <row r="868" spans="11:12" x14ac:dyDescent="0.2">
      <c r="K868" s="193" t="str">
        <f t="shared" si="26"/>
        <v/>
      </c>
      <c r="L868" s="194" t="str">
        <f t="shared" si="27"/>
        <v/>
      </c>
    </row>
    <row r="869" spans="11:12" x14ac:dyDescent="0.2">
      <c r="K869" s="193" t="str">
        <f t="shared" si="26"/>
        <v/>
      </c>
      <c r="L869" s="194" t="str">
        <f t="shared" si="27"/>
        <v/>
      </c>
    </row>
    <row r="870" spans="11:12" x14ac:dyDescent="0.2">
      <c r="K870" s="193" t="str">
        <f t="shared" si="26"/>
        <v/>
      </c>
      <c r="L870" s="194" t="str">
        <f t="shared" si="27"/>
        <v/>
      </c>
    </row>
    <row r="871" spans="11:12" x14ac:dyDescent="0.2">
      <c r="K871" s="193" t="str">
        <f t="shared" si="26"/>
        <v/>
      </c>
      <c r="L871" s="194" t="str">
        <f t="shared" si="27"/>
        <v/>
      </c>
    </row>
    <row r="872" spans="11:12" x14ac:dyDescent="0.2">
      <c r="K872" s="193" t="str">
        <f t="shared" si="26"/>
        <v/>
      </c>
      <c r="L872" s="194" t="str">
        <f t="shared" si="27"/>
        <v/>
      </c>
    </row>
    <row r="873" spans="11:12" x14ac:dyDescent="0.2">
      <c r="K873" s="193" t="str">
        <f t="shared" si="26"/>
        <v/>
      </c>
      <c r="L873" s="194" t="str">
        <f t="shared" si="27"/>
        <v/>
      </c>
    </row>
    <row r="874" spans="11:12" x14ac:dyDescent="0.2">
      <c r="K874" s="193" t="str">
        <f t="shared" si="26"/>
        <v/>
      </c>
      <c r="L874" s="194" t="str">
        <f t="shared" si="27"/>
        <v/>
      </c>
    </row>
    <row r="875" spans="11:12" x14ac:dyDescent="0.2">
      <c r="K875" s="193" t="str">
        <f t="shared" si="26"/>
        <v/>
      </c>
      <c r="L875" s="194" t="str">
        <f t="shared" si="27"/>
        <v/>
      </c>
    </row>
    <row r="876" spans="11:12" x14ac:dyDescent="0.2">
      <c r="K876" s="193" t="str">
        <f t="shared" si="26"/>
        <v/>
      </c>
      <c r="L876" s="194" t="str">
        <f t="shared" si="27"/>
        <v/>
      </c>
    </row>
    <row r="877" spans="11:12" x14ac:dyDescent="0.2">
      <c r="K877" s="193" t="str">
        <f t="shared" si="26"/>
        <v/>
      </c>
      <c r="L877" s="194" t="str">
        <f t="shared" si="27"/>
        <v/>
      </c>
    </row>
    <row r="878" spans="11:12" x14ac:dyDescent="0.2">
      <c r="K878" s="193" t="str">
        <f t="shared" si="26"/>
        <v/>
      </c>
      <c r="L878" s="194" t="str">
        <f t="shared" si="27"/>
        <v/>
      </c>
    </row>
    <row r="879" spans="11:12" x14ac:dyDescent="0.2">
      <c r="K879" s="193" t="str">
        <f t="shared" si="26"/>
        <v/>
      </c>
      <c r="L879" s="194" t="str">
        <f t="shared" si="27"/>
        <v/>
      </c>
    </row>
    <row r="880" spans="11:12" x14ac:dyDescent="0.2">
      <c r="K880" s="193" t="str">
        <f t="shared" si="26"/>
        <v/>
      </c>
      <c r="L880" s="194" t="str">
        <f t="shared" si="27"/>
        <v/>
      </c>
    </row>
    <row r="881" spans="11:12" x14ac:dyDescent="0.2">
      <c r="K881" s="193" t="str">
        <f t="shared" si="26"/>
        <v/>
      </c>
      <c r="L881" s="194" t="str">
        <f t="shared" si="27"/>
        <v/>
      </c>
    </row>
    <row r="882" spans="11:12" x14ac:dyDescent="0.2">
      <c r="K882" s="193" t="str">
        <f t="shared" si="26"/>
        <v/>
      </c>
      <c r="L882" s="194" t="str">
        <f t="shared" si="27"/>
        <v/>
      </c>
    </row>
    <row r="883" spans="11:12" x14ac:dyDescent="0.2">
      <c r="K883" s="193" t="str">
        <f t="shared" si="26"/>
        <v/>
      </c>
      <c r="L883" s="194" t="str">
        <f t="shared" si="27"/>
        <v/>
      </c>
    </row>
    <row r="884" spans="11:12" x14ac:dyDescent="0.2">
      <c r="K884" s="193" t="str">
        <f t="shared" si="26"/>
        <v/>
      </c>
      <c r="L884" s="194" t="str">
        <f t="shared" si="27"/>
        <v/>
      </c>
    </row>
    <row r="885" spans="11:12" x14ac:dyDescent="0.2">
      <c r="K885" s="193" t="str">
        <f t="shared" si="26"/>
        <v/>
      </c>
      <c r="L885" s="194" t="str">
        <f t="shared" si="27"/>
        <v/>
      </c>
    </row>
    <row r="886" spans="11:12" x14ac:dyDescent="0.2">
      <c r="K886" s="193" t="str">
        <f t="shared" si="26"/>
        <v/>
      </c>
      <c r="L886" s="194" t="str">
        <f t="shared" si="27"/>
        <v/>
      </c>
    </row>
    <row r="887" spans="11:12" x14ac:dyDescent="0.2">
      <c r="K887" s="193" t="str">
        <f t="shared" si="26"/>
        <v/>
      </c>
      <c r="L887" s="194" t="str">
        <f t="shared" si="27"/>
        <v/>
      </c>
    </row>
    <row r="888" spans="11:12" x14ac:dyDescent="0.2">
      <c r="K888" s="193" t="str">
        <f t="shared" si="26"/>
        <v/>
      </c>
      <c r="L888" s="194" t="str">
        <f t="shared" si="27"/>
        <v/>
      </c>
    </row>
    <row r="889" spans="11:12" x14ac:dyDescent="0.2">
      <c r="K889" s="193" t="str">
        <f t="shared" si="26"/>
        <v/>
      </c>
      <c r="L889" s="194" t="str">
        <f t="shared" si="27"/>
        <v/>
      </c>
    </row>
    <row r="890" spans="11:12" x14ac:dyDescent="0.2">
      <c r="K890" s="193" t="str">
        <f t="shared" si="26"/>
        <v/>
      </c>
      <c r="L890" s="194" t="str">
        <f t="shared" si="27"/>
        <v/>
      </c>
    </row>
    <row r="891" spans="11:12" x14ac:dyDescent="0.2">
      <c r="K891" s="193" t="str">
        <f t="shared" si="26"/>
        <v/>
      </c>
      <c r="L891" s="194" t="str">
        <f t="shared" si="27"/>
        <v/>
      </c>
    </row>
    <row r="892" spans="11:12" x14ac:dyDescent="0.2">
      <c r="K892" s="193" t="str">
        <f t="shared" si="26"/>
        <v/>
      </c>
      <c r="L892" s="194" t="str">
        <f t="shared" si="27"/>
        <v/>
      </c>
    </row>
    <row r="893" spans="11:12" x14ac:dyDescent="0.2">
      <c r="K893" s="193" t="str">
        <f t="shared" si="26"/>
        <v/>
      </c>
      <c r="L893" s="194" t="str">
        <f t="shared" si="27"/>
        <v/>
      </c>
    </row>
    <row r="894" spans="11:12" x14ac:dyDescent="0.2">
      <c r="K894" s="193" t="str">
        <f t="shared" si="26"/>
        <v/>
      </c>
      <c r="L894" s="194" t="str">
        <f t="shared" si="27"/>
        <v/>
      </c>
    </row>
    <row r="895" spans="11:12" x14ac:dyDescent="0.2">
      <c r="K895" s="193" t="str">
        <f t="shared" si="26"/>
        <v/>
      </c>
      <c r="L895" s="194" t="str">
        <f t="shared" si="27"/>
        <v/>
      </c>
    </row>
    <row r="896" spans="11:12" x14ac:dyDescent="0.2">
      <c r="K896" s="193" t="str">
        <f t="shared" si="26"/>
        <v/>
      </c>
      <c r="L896" s="194" t="str">
        <f t="shared" si="27"/>
        <v/>
      </c>
    </row>
    <row r="897" spans="11:12" x14ac:dyDescent="0.2">
      <c r="K897" s="193" t="str">
        <f t="shared" si="26"/>
        <v/>
      </c>
      <c r="L897" s="194" t="str">
        <f t="shared" si="27"/>
        <v/>
      </c>
    </row>
    <row r="898" spans="11:12" x14ac:dyDescent="0.2">
      <c r="K898" s="193" t="str">
        <f t="shared" si="26"/>
        <v/>
      </c>
      <c r="L898" s="194" t="str">
        <f t="shared" si="27"/>
        <v/>
      </c>
    </row>
    <row r="899" spans="11:12" x14ac:dyDescent="0.2">
      <c r="K899" s="193" t="str">
        <f t="shared" si="26"/>
        <v/>
      </c>
      <c r="L899" s="194" t="str">
        <f t="shared" si="27"/>
        <v/>
      </c>
    </row>
    <row r="900" spans="11:12" x14ac:dyDescent="0.2">
      <c r="K900" s="193" t="str">
        <f t="shared" si="26"/>
        <v/>
      </c>
      <c r="L900" s="194" t="str">
        <f t="shared" si="27"/>
        <v/>
      </c>
    </row>
    <row r="901" spans="11:12" x14ac:dyDescent="0.2">
      <c r="K901" s="193" t="str">
        <f t="shared" ref="K901:K964" si="28">M901&amp;O901</f>
        <v/>
      </c>
      <c r="L901" s="194" t="str">
        <f t="shared" ref="L901:L964" si="29">M901&amp;O901&amp;(IF(M901&lt;&gt;"", RIGHT(M901,1),""))</f>
        <v/>
      </c>
    </row>
    <row r="902" spans="11:12" x14ac:dyDescent="0.2">
      <c r="K902" s="193" t="str">
        <f t="shared" si="28"/>
        <v/>
      </c>
      <c r="L902" s="194" t="str">
        <f t="shared" si="29"/>
        <v/>
      </c>
    </row>
    <row r="903" spans="11:12" x14ac:dyDescent="0.2">
      <c r="K903" s="193" t="str">
        <f t="shared" si="28"/>
        <v/>
      </c>
      <c r="L903" s="194" t="str">
        <f t="shared" si="29"/>
        <v/>
      </c>
    </row>
    <row r="904" spans="11:12" x14ac:dyDescent="0.2">
      <c r="K904" s="193" t="str">
        <f t="shared" si="28"/>
        <v/>
      </c>
      <c r="L904" s="194" t="str">
        <f t="shared" si="29"/>
        <v/>
      </c>
    </row>
    <row r="905" spans="11:12" x14ac:dyDescent="0.2">
      <c r="K905" s="193" t="str">
        <f t="shared" si="28"/>
        <v/>
      </c>
      <c r="L905" s="194" t="str">
        <f t="shared" si="29"/>
        <v/>
      </c>
    </row>
    <row r="906" spans="11:12" x14ac:dyDescent="0.2">
      <c r="K906" s="193" t="str">
        <f t="shared" si="28"/>
        <v/>
      </c>
      <c r="L906" s="194" t="str">
        <f t="shared" si="29"/>
        <v/>
      </c>
    </row>
    <row r="907" spans="11:12" x14ac:dyDescent="0.2">
      <c r="K907" s="193" t="str">
        <f t="shared" si="28"/>
        <v/>
      </c>
      <c r="L907" s="194" t="str">
        <f t="shared" si="29"/>
        <v/>
      </c>
    </row>
    <row r="908" spans="11:12" x14ac:dyDescent="0.2">
      <c r="K908" s="193" t="str">
        <f t="shared" si="28"/>
        <v/>
      </c>
      <c r="L908" s="194" t="str">
        <f t="shared" si="29"/>
        <v/>
      </c>
    </row>
    <row r="909" spans="11:12" x14ac:dyDescent="0.2">
      <c r="K909" s="193" t="str">
        <f t="shared" si="28"/>
        <v/>
      </c>
      <c r="L909" s="194" t="str">
        <f t="shared" si="29"/>
        <v/>
      </c>
    </row>
    <row r="910" spans="11:12" x14ac:dyDescent="0.2">
      <c r="K910" s="193" t="str">
        <f t="shared" si="28"/>
        <v/>
      </c>
      <c r="L910" s="194" t="str">
        <f t="shared" si="29"/>
        <v/>
      </c>
    </row>
    <row r="911" spans="11:12" x14ac:dyDescent="0.2">
      <c r="K911" s="193" t="str">
        <f t="shared" si="28"/>
        <v/>
      </c>
      <c r="L911" s="194" t="str">
        <f t="shared" si="29"/>
        <v/>
      </c>
    </row>
    <row r="912" spans="11:12" x14ac:dyDescent="0.2">
      <c r="K912" s="193" t="str">
        <f t="shared" si="28"/>
        <v/>
      </c>
      <c r="L912" s="194" t="str">
        <f t="shared" si="29"/>
        <v/>
      </c>
    </row>
    <row r="913" spans="11:12" x14ac:dyDescent="0.2">
      <c r="K913" s="193" t="str">
        <f t="shared" si="28"/>
        <v/>
      </c>
      <c r="L913" s="194" t="str">
        <f t="shared" si="29"/>
        <v/>
      </c>
    </row>
    <row r="914" spans="11:12" x14ac:dyDescent="0.2">
      <c r="K914" s="193" t="str">
        <f t="shared" si="28"/>
        <v/>
      </c>
      <c r="L914" s="194" t="str">
        <f t="shared" si="29"/>
        <v/>
      </c>
    </row>
    <row r="915" spans="11:12" x14ac:dyDescent="0.2">
      <c r="K915" s="193" t="str">
        <f t="shared" si="28"/>
        <v/>
      </c>
      <c r="L915" s="194" t="str">
        <f t="shared" si="29"/>
        <v/>
      </c>
    </row>
    <row r="916" spans="11:12" x14ac:dyDescent="0.2">
      <c r="K916" s="193" t="str">
        <f t="shared" si="28"/>
        <v/>
      </c>
      <c r="L916" s="194" t="str">
        <f t="shared" si="29"/>
        <v/>
      </c>
    </row>
    <row r="917" spans="11:12" x14ac:dyDescent="0.2">
      <c r="K917" s="193" t="str">
        <f t="shared" si="28"/>
        <v/>
      </c>
      <c r="L917" s="194" t="str">
        <f t="shared" si="29"/>
        <v/>
      </c>
    </row>
    <row r="918" spans="11:12" x14ac:dyDescent="0.2">
      <c r="K918" s="193" t="str">
        <f t="shared" si="28"/>
        <v/>
      </c>
      <c r="L918" s="194" t="str">
        <f t="shared" si="29"/>
        <v/>
      </c>
    </row>
    <row r="919" spans="11:12" x14ac:dyDescent="0.2">
      <c r="K919" s="193" t="str">
        <f t="shared" si="28"/>
        <v/>
      </c>
      <c r="L919" s="194" t="str">
        <f t="shared" si="29"/>
        <v/>
      </c>
    </row>
    <row r="920" spans="11:12" x14ac:dyDescent="0.2">
      <c r="K920" s="193" t="str">
        <f t="shared" si="28"/>
        <v/>
      </c>
      <c r="L920" s="194" t="str">
        <f t="shared" si="29"/>
        <v/>
      </c>
    </row>
    <row r="921" spans="11:12" x14ac:dyDescent="0.2">
      <c r="K921" s="193" t="str">
        <f t="shared" si="28"/>
        <v/>
      </c>
      <c r="L921" s="194" t="str">
        <f t="shared" si="29"/>
        <v/>
      </c>
    </row>
    <row r="922" spans="11:12" x14ac:dyDescent="0.2">
      <c r="K922" s="193" t="str">
        <f t="shared" si="28"/>
        <v/>
      </c>
      <c r="L922" s="194" t="str">
        <f t="shared" si="29"/>
        <v/>
      </c>
    </row>
    <row r="923" spans="11:12" x14ac:dyDescent="0.2">
      <c r="K923" s="193" t="str">
        <f t="shared" si="28"/>
        <v/>
      </c>
      <c r="L923" s="194" t="str">
        <f t="shared" si="29"/>
        <v/>
      </c>
    </row>
    <row r="924" spans="11:12" x14ac:dyDescent="0.2">
      <c r="K924" s="193" t="str">
        <f t="shared" si="28"/>
        <v/>
      </c>
      <c r="L924" s="194" t="str">
        <f t="shared" si="29"/>
        <v/>
      </c>
    </row>
    <row r="925" spans="11:12" x14ac:dyDescent="0.2">
      <c r="K925" s="193" t="str">
        <f t="shared" si="28"/>
        <v/>
      </c>
      <c r="L925" s="194" t="str">
        <f t="shared" si="29"/>
        <v/>
      </c>
    </row>
    <row r="926" spans="11:12" x14ac:dyDescent="0.2">
      <c r="K926" s="193" t="str">
        <f t="shared" si="28"/>
        <v/>
      </c>
      <c r="L926" s="194" t="str">
        <f t="shared" si="29"/>
        <v/>
      </c>
    </row>
    <row r="927" spans="11:12" x14ac:dyDescent="0.2">
      <c r="K927" s="193" t="str">
        <f t="shared" si="28"/>
        <v/>
      </c>
      <c r="L927" s="194" t="str">
        <f t="shared" si="29"/>
        <v/>
      </c>
    </row>
    <row r="928" spans="11:12" x14ac:dyDescent="0.2">
      <c r="K928" s="193" t="str">
        <f t="shared" si="28"/>
        <v/>
      </c>
      <c r="L928" s="194" t="str">
        <f t="shared" si="29"/>
        <v/>
      </c>
    </row>
    <row r="929" spans="11:12" x14ac:dyDescent="0.2">
      <c r="K929" s="193" t="str">
        <f t="shared" si="28"/>
        <v/>
      </c>
      <c r="L929" s="194" t="str">
        <f t="shared" si="29"/>
        <v/>
      </c>
    </row>
    <row r="930" spans="11:12" x14ac:dyDescent="0.2">
      <c r="K930" s="193" t="str">
        <f t="shared" si="28"/>
        <v/>
      </c>
      <c r="L930" s="194" t="str">
        <f t="shared" si="29"/>
        <v/>
      </c>
    </row>
    <row r="931" spans="11:12" x14ac:dyDescent="0.2">
      <c r="K931" s="193" t="str">
        <f t="shared" si="28"/>
        <v/>
      </c>
      <c r="L931" s="194" t="str">
        <f t="shared" si="29"/>
        <v/>
      </c>
    </row>
    <row r="932" spans="11:12" x14ac:dyDescent="0.2">
      <c r="K932" s="193" t="str">
        <f t="shared" si="28"/>
        <v/>
      </c>
      <c r="L932" s="194" t="str">
        <f t="shared" si="29"/>
        <v/>
      </c>
    </row>
    <row r="933" spans="11:12" x14ac:dyDescent="0.2">
      <c r="K933" s="193" t="str">
        <f t="shared" si="28"/>
        <v/>
      </c>
      <c r="L933" s="194" t="str">
        <f t="shared" si="29"/>
        <v/>
      </c>
    </row>
    <row r="934" spans="11:12" x14ac:dyDescent="0.2">
      <c r="K934" s="193" t="str">
        <f t="shared" si="28"/>
        <v/>
      </c>
      <c r="L934" s="194" t="str">
        <f t="shared" si="29"/>
        <v/>
      </c>
    </row>
    <row r="935" spans="11:12" x14ac:dyDescent="0.2">
      <c r="K935" s="193" t="str">
        <f t="shared" si="28"/>
        <v/>
      </c>
      <c r="L935" s="194" t="str">
        <f t="shared" si="29"/>
        <v/>
      </c>
    </row>
    <row r="936" spans="11:12" x14ac:dyDescent="0.2">
      <c r="K936" s="193" t="str">
        <f t="shared" si="28"/>
        <v/>
      </c>
      <c r="L936" s="194" t="str">
        <f t="shared" si="29"/>
        <v/>
      </c>
    </row>
    <row r="937" spans="11:12" x14ac:dyDescent="0.2">
      <c r="K937" s="193" t="str">
        <f t="shared" si="28"/>
        <v/>
      </c>
      <c r="L937" s="194" t="str">
        <f t="shared" si="29"/>
        <v/>
      </c>
    </row>
    <row r="938" spans="11:12" x14ac:dyDescent="0.2">
      <c r="K938" s="193" t="str">
        <f t="shared" si="28"/>
        <v/>
      </c>
      <c r="L938" s="194" t="str">
        <f t="shared" si="29"/>
        <v/>
      </c>
    </row>
    <row r="939" spans="11:12" x14ac:dyDescent="0.2">
      <c r="K939" s="193" t="str">
        <f t="shared" si="28"/>
        <v/>
      </c>
      <c r="L939" s="194" t="str">
        <f t="shared" si="29"/>
        <v/>
      </c>
    </row>
    <row r="940" spans="11:12" x14ac:dyDescent="0.2">
      <c r="K940" s="193" t="str">
        <f t="shared" si="28"/>
        <v/>
      </c>
      <c r="L940" s="194" t="str">
        <f t="shared" si="29"/>
        <v/>
      </c>
    </row>
    <row r="941" spans="11:12" x14ac:dyDescent="0.2">
      <c r="K941" s="193" t="str">
        <f t="shared" si="28"/>
        <v/>
      </c>
      <c r="L941" s="194" t="str">
        <f t="shared" si="29"/>
        <v/>
      </c>
    </row>
    <row r="942" spans="11:12" x14ac:dyDescent="0.2">
      <c r="K942" s="193" t="str">
        <f t="shared" si="28"/>
        <v/>
      </c>
      <c r="L942" s="194" t="str">
        <f t="shared" si="29"/>
        <v/>
      </c>
    </row>
    <row r="943" spans="11:12" x14ac:dyDescent="0.2">
      <c r="K943" s="193" t="str">
        <f t="shared" si="28"/>
        <v/>
      </c>
      <c r="L943" s="194" t="str">
        <f t="shared" si="29"/>
        <v/>
      </c>
    </row>
    <row r="944" spans="11:12" x14ac:dyDescent="0.2">
      <c r="K944" s="193" t="str">
        <f t="shared" si="28"/>
        <v/>
      </c>
      <c r="L944" s="194" t="str">
        <f t="shared" si="29"/>
        <v/>
      </c>
    </row>
    <row r="945" spans="11:12" x14ac:dyDescent="0.2">
      <c r="K945" s="193" t="str">
        <f t="shared" si="28"/>
        <v/>
      </c>
      <c r="L945" s="194" t="str">
        <f t="shared" si="29"/>
        <v/>
      </c>
    </row>
    <row r="946" spans="11:12" x14ac:dyDescent="0.2">
      <c r="K946" s="193" t="str">
        <f t="shared" si="28"/>
        <v/>
      </c>
      <c r="L946" s="194" t="str">
        <f t="shared" si="29"/>
        <v/>
      </c>
    </row>
    <row r="947" spans="11:12" x14ac:dyDescent="0.2">
      <c r="K947" s="193" t="str">
        <f t="shared" si="28"/>
        <v/>
      </c>
      <c r="L947" s="194" t="str">
        <f t="shared" si="29"/>
        <v/>
      </c>
    </row>
    <row r="948" spans="11:12" x14ac:dyDescent="0.2">
      <c r="K948" s="193" t="str">
        <f t="shared" si="28"/>
        <v/>
      </c>
      <c r="L948" s="194" t="str">
        <f t="shared" si="29"/>
        <v/>
      </c>
    </row>
    <row r="949" spans="11:12" x14ac:dyDescent="0.2">
      <c r="K949" s="193" t="str">
        <f t="shared" si="28"/>
        <v/>
      </c>
      <c r="L949" s="194" t="str">
        <f t="shared" si="29"/>
        <v/>
      </c>
    </row>
    <row r="950" spans="11:12" x14ac:dyDescent="0.2">
      <c r="K950" s="193" t="str">
        <f t="shared" si="28"/>
        <v/>
      </c>
      <c r="L950" s="194" t="str">
        <f t="shared" si="29"/>
        <v/>
      </c>
    </row>
    <row r="951" spans="11:12" x14ac:dyDescent="0.2">
      <c r="K951" s="193" t="str">
        <f t="shared" si="28"/>
        <v/>
      </c>
      <c r="L951" s="194" t="str">
        <f t="shared" si="29"/>
        <v/>
      </c>
    </row>
    <row r="952" spans="11:12" x14ac:dyDescent="0.2">
      <c r="K952" s="193" t="str">
        <f t="shared" si="28"/>
        <v/>
      </c>
      <c r="L952" s="194" t="str">
        <f t="shared" si="29"/>
        <v/>
      </c>
    </row>
    <row r="953" spans="11:12" x14ac:dyDescent="0.2">
      <c r="K953" s="193" t="str">
        <f t="shared" si="28"/>
        <v/>
      </c>
      <c r="L953" s="194" t="str">
        <f t="shared" si="29"/>
        <v/>
      </c>
    </row>
    <row r="954" spans="11:12" x14ac:dyDescent="0.2">
      <c r="K954" s="193" t="str">
        <f t="shared" si="28"/>
        <v/>
      </c>
      <c r="L954" s="194" t="str">
        <f t="shared" si="29"/>
        <v/>
      </c>
    </row>
    <row r="955" spans="11:12" x14ac:dyDescent="0.2">
      <c r="K955" s="193" t="str">
        <f t="shared" si="28"/>
        <v/>
      </c>
      <c r="L955" s="194" t="str">
        <f t="shared" si="29"/>
        <v/>
      </c>
    </row>
    <row r="956" spans="11:12" x14ac:dyDescent="0.2">
      <c r="K956" s="193" t="str">
        <f t="shared" si="28"/>
        <v/>
      </c>
      <c r="L956" s="194" t="str">
        <f t="shared" si="29"/>
        <v/>
      </c>
    </row>
    <row r="957" spans="11:12" x14ac:dyDescent="0.2">
      <c r="K957" s="193" t="str">
        <f t="shared" si="28"/>
        <v/>
      </c>
      <c r="L957" s="194" t="str">
        <f t="shared" si="29"/>
        <v/>
      </c>
    </row>
    <row r="958" spans="11:12" x14ac:dyDescent="0.2">
      <c r="K958" s="193" t="str">
        <f t="shared" si="28"/>
        <v/>
      </c>
      <c r="L958" s="194" t="str">
        <f t="shared" si="29"/>
        <v/>
      </c>
    </row>
    <row r="959" spans="11:12" x14ac:dyDescent="0.2">
      <c r="K959" s="193" t="str">
        <f t="shared" si="28"/>
        <v/>
      </c>
      <c r="L959" s="194" t="str">
        <f t="shared" si="29"/>
        <v/>
      </c>
    </row>
    <row r="960" spans="11:12" x14ac:dyDescent="0.2">
      <c r="K960" s="193" t="str">
        <f t="shared" si="28"/>
        <v/>
      </c>
      <c r="L960" s="194" t="str">
        <f t="shared" si="29"/>
        <v/>
      </c>
    </row>
    <row r="961" spans="11:12" x14ac:dyDescent="0.2">
      <c r="K961" s="193" t="str">
        <f t="shared" si="28"/>
        <v/>
      </c>
      <c r="L961" s="194" t="str">
        <f t="shared" si="29"/>
        <v/>
      </c>
    </row>
    <row r="962" spans="11:12" x14ac:dyDescent="0.2">
      <c r="K962" s="193" t="str">
        <f t="shared" si="28"/>
        <v/>
      </c>
      <c r="L962" s="194" t="str">
        <f t="shared" si="29"/>
        <v/>
      </c>
    </row>
    <row r="963" spans="11:12" x14ac:dyDescent="0.2">
      <c r="K963" s="193" t="str">
        <f t="shared" si="28"/>
        <v/>
      </c>
      <c r="L963" s="194" t="str">
        <f t="shared" si="29"/>
        <v/>
      </c>
    </row>
    <row r="964" spans="11:12" x14ac:dyDescent="0.2">
      <c r="K964" s="193" t="str">
        <f t="shared" si="28"/>
        <v/>
      </c>
      <c r="L964" s="194" t="str">
        <f t="shared" si="29"/>
        <v/>
      </c>
    </row>
    <row r="965" spans="11:12" x14ac:dyDescent="0.2">
      <c r="K965" s="193" t="str">
        <f t="shared" ref="K965:K1000" si="30">M965&amp;O965</f>
        <v/>
      </c>
      <c r="L965" s="194" t="str">
        <f t="shared" ref="L965:L1000" si="31">M965&amp;O965&amp;(IF(M965&lt;&gt;"", RIGHT(M965,1),""))</f>
        <v/>
      </c>
    </row>
    <row r="966" spans="11:12" x14ac:dyDescent="0.2">
      <c r="K966" s="193" t="str">
        <f t="shared" si="30"/>
        <v/>
      </c>
      <c r="L966" s="194" t="str">
        <f t="shared" si="31"/>
        <v/>
      </c>
    </row>
    <row r="967" spans="11:12" x14ac:dyDescent="0.2">
      <c r="K967" s="193" t="str">
        <f t="shared" si="30"/>
        <v/>
      </c>
      <c r="L967" s="194" t="str">
        <f t="shared" si="31"/>
        <v/>
      </c>
    </row>
    <row r="968" spans="11:12" x14ac:dyDescent="0.2">
      <c r="K968" s="193" t="str">
        <f t="shared" si="30"/>
        <v/>
      </c>
      <c r="L968" s="194" t="str">
        <f t="shared" si="31"/>
        <v/>
      </c>
    </row>
    <row r="969" spans="11:12" x14ac:dyDescent="0.2">
      <c r="K969" s="193" t="str">
        <f t="shared" si="30"/>
        <v/>
      </c>
      <c r="L969" s="194" t="str">
        <f t="shared" si="31"/>
        <v/>
      </c>
    </row>
    <row r="970" spans="11:12" x14ac:dyDescent="0.2">
      <c r="K970" s="193" t="str">
        <f t="shared" si="30"/>
        <v/>
      </c>
      <c r="L970" s="194" t="str">
        <f t="shared" si="31"/>
        <v/>
      </c>
    </row>
    <row r="971" spans="11:12" x14ac:dyDescent="0.2">
      <c r="K971" s="193" t="str">
        <f t="shared" si="30"/>
        <v/>
      </c>
      <c r="L971" s="194" t="str">
        <f t="shared" si="31"/>
        <v/>
      </c>
    </row>
    <row r="972" spans="11:12" x14ac:dyDescent="0.2">
      <c r="K972" s="193" t="str">
        <f t="shared" si="30"/>
        <v/>
      </c>
      <c r="L972" s="194" t="str">
        <f t="shared" si="31"/>
        <v/>
      </c>
    </row>
    <row r="973" spans="11:12" x14ac:dyDescent="0.2">
      <c r="K973" s="193" t="str">
        <f t="shared" si="30"/>
        <v/>
      </c>
      <c r="L973" s="194" t="str">
        <f t="shared" si="31"/>
        <v/>
      </c>
    </row>
    <row r="974" spans="11:12" x14ac:dyDescent="0.2">
      <c r="K974" s="193" t="str">
        <f t="shared" si="30"/>
        <v/>
      </c>
      <c r="L974" s="194" t="str">
        <f t="shared" si="31"/>
        <v/>
      </c>
    </row>
    <row r="975" spans="11:12" x14ac:dyDescent="0.2">
      <c r="K975" s="193" t="str">
        <f t="shared" si="30"/>
        <v/>
      </c>
      <c r="L975" s="194" t="str">
        <f t="shared" si="31"/>
        <v/>
      </c>
    </row>
    <row r="976" spans="11:12" x14ac:dyDescent="0.2">
      <c r="K976" s="193" t="str">
        <f t="shared" si="30"/>
        <v/>
      </c>
      <c r="L976" s="194" t="str">
        <f t="shared" si="31"/>
        <v/>
      </c>
    </row>
    <row r="977" spans="11:12" x14ac:dyDescent="0.2">
      <c r="K977" s="193" t="str">
        <f t="shared" si="30"/>
        <v/>
      </c>
      <c r="L977" s="194" t="str">
        <f t="shared" si="31"/>
        <v/>
      </c>
    </row>
    <row r="978" spans="11:12" x14ac:dyDescent="0.2">
      <c r="K978" s="193" t="str">
        <f t="shared" si="30"/>
        <v/>
      </c>
      <c r="L978" s="194" t="str">
        <f t="shared" si="31"/>
        <v/>
      </c>
    </row>
    <row r="979" spans="11:12" x14ac:dyDescent="0.2">
      <c r="K979" s="193" t="str">
        <f t="shared" si="30"/>
        <v/>
      </c>
      <c r="L979" s="194" t="str">
        <f t="shared" si="31"/>
        <v/>
      </c>
    </row>
    <row r="980" spans="11:12" x14ac:dyDescent="0.2">
      <c r="K980" s="193" t="str">
        <f t="shared" si="30"/>
        <v/>
      </c>
      <c r="L980" s="194" t="str">
        <f t="shared" si="31"/>
        <v/>
      </c>
    </row>
    <row r="981" spans="11:12" x14ac:dyDescent="0.2">
      <c r="K981" s="193" t="str">
        <f t="shared" si="30"/>
        <v/>
      </c>
      <c r="L981" s="194" t="str">
        <f t="shared" si="31"/>
        <v/>
      </c>
    </row>
    <row r="982" spans="11:12" x14ac:dyDescent="0.2">
      <c r="K982" s="193" t="str">
        <f t="shared" si="30"/>
        <v/>
      </c>
      <c r="L982" s="194" t="str">
        <f t="shared" si="31"/>
        <v/>
      </c>
    </row>
    <row r="983" spans="11:12" x14ac:dyDescent="0.2">
      <c r="K983" s="193" t="str">
        <f t="shared" si="30"/>
        <v/>
      </c>
      <c r="L983" s="194" t="str">
        <f t="shared" si="31"/>
        <v/>
      </c>
    </row>
    <row r="984" spans="11:12" x14ac:dyDescent="0.2">
      <c r="K984" s="193" t="str">
        <f t="shared" si="30"/>
        <v/>
      </c>
      <c r="L984" s="194" t="str">
        <f t="shared" si="31"/>
        <v/>
      </c>
    </row>
    <row r="985" spans="11:12" x14ac:dyDescent="0.2">
      <c r="K985" s="193" t="str">
        <f t="shared" si="30"/>
        <v/>
      </c>
      <c r="L985" s="194" t="str">
        <f t="shared" si="31"/>
        <v/>
      </c>
    </row>
    <row r="986" spans="11:12" x14ac:dyDescent="0.2">
      <c r="K986" s="193" t="str">
        <f t="shared" si="30"/>
        <v/>
      </c>
      <c r="L986" s="194" t="str">
        <f t="shared" si="31"/>
        <v/>
      </c>
    </row>
    <row r="987" spans="11:12" x14ac:dyDescent="0.2">
      <c r="K987" s="193" t="str">
        <f t="shared" si="30"/>
        <v/>
      </c>
      <c r="L987" s="194" t="str">
        <f t="shared" si="31"/>
        <v/>
      </c>
    </row>
    <row r="988" spans="11:12" x14ac:dyDescent="0.2">
      <c r="K988" s="193" t="str">
        <f t="shared" si="30"/>
        <v/>
      </c>
      <c r="L988" s="194" t="str">
        <f t="shared" si="31"/>
        <v/>
      </c>
    </row>
    <row r="989" spans="11:12" x14ac:dyDescent="0.2">
      <c r="K989" s="193" t="str">
        <f t="shared" si="30"/>
        <v/>
      </c>
      <c r="L989" s="194" t="str">
        <f t="shared" si="31"/>
        <v/>
      </c>
    </row>
    <row r="990" spans="11:12" x14ac:dyDescent="0.2">
      <c r="K990" s="193" t="str">
        <f t="shared" si="30"/>
        <v/>
      </c>
      <c r="L990" s="194" t="str">
        <f t="shared" si="31"/>
        <v/>
      </c>
    </row>
    <row r="991" spans="11:12" x14ac:dyDescent="0.2">
      <c r="K991" s="193" t="str">
        <f t="shared" si="30"/>
        <v/>
      </c>
      <c r="L991" s="194" t="str">
        <f t="shared" si="31"/>
        <v/>
      </c>
    </row>
    <row r="992" spans="11:12" x14ac:dyDescent="0.2">
      <c r="K992" s="193" t="str">
        <f t="shared" si="30"/>
        <v/>
      </c>
      <c r="L992" s="194" t="str">
        <f t="shared" si="31"/>
        <v/>
      </c>
    </row>
    <row r="993" spans="11:12" x14ac:dyDescent="0.2">
      <c r="K993" s="193" t="str">
        <f t="shared" si="30"/>
        <v/>
      </c>
      <c r="L993" s="194" t="str">
        <f t="shared" si="31"/>
        <v/>
      </c>
    </row>
    <row r="994" spans="11:12" x14ac:dyDescent="0.2">
      <c r="K994" s="193" t="str">
        <f t="shared" si="30"/>
        <v/>
      </c>
      <c r="L994" s="194" t="str">
        <f t="shared" si="31"/>
        <v/>
      </c>
    </row>
    <row r="995" spans="11:12" x14ac:dyDescent="0.2">
      <c r="K995" s="193" t="str">
        <f t="shared" si="30"/>
        <v/>
      </c>
      <c r="L995" s="194" t="str">
        <f t="shared" si="31"/>
        <v/>
      </c>
    </row>
    <row r="996" spans="11:12" x14ac:dyDescent="0.2">
      <c r="K996" s="193" t="str">
        <f t="shared" si="30"/>
        <v/>
      </c>
      <c r="L996" s="194" t="str">
        <f t="shared" si="31"/>
        <v/>
      </c>
    </row>
    <row r="997" spans="11:12" x14ac:dyDescent="0.2">
      <c r="K997" s="193" t="str">
        <f t="shared" si="30"/>
        <v/>
      </c>
      <c r="L997" s="194" t="str">
        <f t="shared" si="31"/>
        <v/>
      </c>
    </row>
    <row r="998" spans="11:12" x14ac:dyDescent="0.2">
      <c r="K998" s="193" t="str">
        <f t="shared" si="30"/>
        <v/>
      </c>
      <c r="L998" s="194" t="str">
        <f t="shared" si="31"/>
        <v/>
      </c>
    </row>
    <row r="999" spans="11:12" x14ac:dyDescent="0.2">
      <c r="K999" s="193" t="str">
        <f t="shared" si="30"/>
        <v/>
      </c>
      <c r="L999" s="194" t="str">
        <f t="shared" si="31"/>
        <v/>
      </c>
    </row>
    <row r="1000" spans="11:12" x14ac:dyDescent="0.2">
      <c r="K1000" s="193" t="str">
        <f t="shared" si="30"/>
        <v/>
      </c>
      <c r="L1000" s="194" t="str">
        <f t="shared" si="31"/>
        <v/>
      </c>
    </row>
  </sheetData>
  <sheetProtection algorithmName="SHA-512" hashValue="GHViqYqYV9TTt94EorHrLrVnzLWK6lfcbDRLyPfrVFaXrUjs5/ze9Lb86JR6Gu5FlUPobzUQ7c3FxILQJ47iuQ==" saltValue="utUvWgyQd7qxFLdN0413lA==" spinCount="100000" sheet="1" objects="1" scenarios="1"/>
  <mergeCells count="10">
    <mergeCell ref="A2:C2"/>
    <mergeCell ref="D2:F2"/>
    <mergeCell ref="G2:J2"/>
    <mergeCell ref="A1:C1"/>
    <mergeCell ref="D1:E1"/>
    <mergeCell ref="L2:L3"/>
    <mergeCell ref="M2:Q2"/>
    <mergeCell ref="R2:T2"/>
    <mergeCell ref="U2:W2"/>
    <mergeCell ref="K2:K3"/>
  </mergeCells>
  <phoneticPr fontId="4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実績報告書</vt:lpstr>
      <vt:lpstr>明細書【断熱材】_外断</vt:lpstr>
      <vt:lpstr>明細書【窓(カバー工法・外窓交換)】_外断</vt:lpstr>
      <vt:lpstr>明細書【玄関ドア・調湿建材・高効率換気システム】_外断</vt:lpstr>
      <vt:lpstr>明細書【断熱パネル】_外断</vt:lpstr>
      <vt:lpstr>明細書【潜熱蓄熱建材】</vt:lpstr>
      <vt:lpstr>明細書【窓(内窓取付)】_外断</vt:lpstr>
      <vt:lpstr>総括表_外断</vt:lpstr>
      <vt:lpstr>精算払請求書</vt:lpstr>
      <vt:lpstr>製品リスト</vt:lpstr>
      <vt:lpstr>実績報告書!Print_Area</vt:lpstr>
      <vt:lpstr>精算払請求書!Print_Area</vt:lpstr>
      <vt:lpstr>総括表_外断!Print_Area</vt:lpstr>
      <vt:lpstr>明細書【玄関ドア・調湿建材・高効率換気システム】_外断!Print_Area</vt:lpstr>
      <vt:lpstr>明細書【潜熱蓄熱建材】!Print_Area</vt:lpstr>
      <vt:lpstr>'明細書【窓(カバー工法・外窓交換)】_外断'!Print_Area</vt:lpstr>
      <vt:lpstr>'明細書【窓(内窓取付)】_外断'!Print_Area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2022-10-17T08:25:59Z</dcterms:modified>
</cp:coreProperties>
</file>