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xr:revisionPtr revIDLastSave="0" documentId="13_ncr:1_{832D2BBF-F49C-473C-8CD2-F69D832AFD4B}" xr6:coauthVersionLast="47" xr6:coauthVersionMax="47" xr10:uidLastSave="{00000000-0000-0000-0000-000000000000}"/>
  <workbookProtection workbookAlgorithmName="SHA-512" workbookHashValue="/M/NDVwEFWXfmvrxdOqupcEygmSUxXj/q1bNtlnUMFdY4co04gxRjsdtg7pHN1MrbPXNM79COqMwkjr/eFaZjQ==" workbookSaltValue="4sWVOQ1FhqBv4D241PcjzQ==" workbookSpinCount="100000" lockStructure="1"/>
  <bookViews>
    <workbookView xWindow="-120" yWindow="-120" windowWidth="29040" windowHeight="15840" tabRatio="865" firstSheet="2" activeTab="2" xr2:uid="{00000000-000D-0000-FFFF-FFFF00000000}"/>
  </bookViews>
  <sheets>
    <sheet name="【参考】日本標準産業中分類" sheetId="27" state="hidden" r:id="rId1"/>
    <sheet name="入力リスト" sheetId="123" state="hidden" r:id="rId2"/>
    <sheet name="作成手順" sheetId="92" r:id="rId3"/>
    <sheet name="チェックリスト" sheetId="91" r:id="rId4"/>
    <sheet name="入力用参照シート（電子申請用）" sheetId="148" r:id="rId5"/>
    <sheet name="申請概要書" sheetId="104" r:id="rId6"/>
    <sheet name="様式第１" sheetId="106" r:id="rId7"/>
    <sheet name="（別紙1,2）補助事業に要する経費及び四半期別発生予定額" sheetId="107" r:id="rId8"/>
    <sheet name="（別紙3）役員名簿（申請者１）" sheetId="98" r:id="rId9"/>
    <sheet name="（別紙3）役員名簿（申請者２）" sheetId="97" r:id="rId10"/>
    <sheet name="（別紙4）事業実施図" sheetId="147" r:id="rId11"/>
    <sheet name="2-1　設備導入事業経費の配分（事業全体）" sheetId="154" r:id="rId12"/>
    <sheet name="2-1　設備導入事業経費の配分（全体）（申請者１）" sheetId="75" r:id="rId13"/>
    <sheet name="（2-1）　蓄電システム、V2Hを除く経費の配分（申請者１）" sheetId="153" r:id="rId14"/>
    <sheet name="（2-1）蓄電システムの経費の配分（申請者１）" sheetId="151" r:id="rId15"/>
    <sheet name="（2-1）業務用・産業用V2Hの経費の配分（申請者１）" sheetId="152" r:id="rId16"/>
    <sheet name="2-1　設備導入事業経費の配分（全体）（申請者２）" sheetId="158" r:id="rId17"/>
    <sheet name="（2-1）　蓄電システム、V2Hを除く経費の配分（申請者２）" sheetId="159" r:id="rId18"/>
    <sheet name="（2-1）蓄電システムの経費の配分（申請者２）" sheetId="160" r:id="rId19"/>
    <sheet name="（2-1）業務用・産業用V2Hの経費の配分（申請者２）" sheetId="161" r:id="rId20"/>
    <sheet name="2-3　補助事業に要する経費、及びその調達方法（申請者１）" sheetId="116" r:id="rId21"/>
    <sheet name="2-3　補助事業に要する経費、及びその調達方法（申請者２）" sheetId="137" r:id="rId22"/>
    <sheet name="2-4　補助対象設備の機器リスト（申請者１）" sheetId="49" r:id="rId23"/>
    <sheet name="2-4　補助対象設備の機器リスト（申請者２）" sheetId="127" r:id="rId24"/>
    <sheet name="2-10　安全対策に係る書類" sheetId="144" r:id="rId25"/>
    <sheet name="2-12　地方公共団体が確実に関与することの証明書" sheetId="120" r:id="rId26"/>
    <sheet name="2-13　主要設備の詳細（申請者１）" sheetId="117" r:id="rId27"/>
    <sheet name="2-13　主要設備の詳細（申請者２）" sheetId="155" r:id="rId28"/>
    <sheet name="2-14 地域MGに供給される出力及び電力量の根拠書類" sheetId="124" r:id="rId29"/>
    <sheet name="2-15 地域MGで必要とされる出力及び電力量の根拠書類" sheetId="125" r:id="rId30"/>
    <sheet name="2-17　事業実施に関連する事項" sheetId="118" r:id="rId31"/>
    <sheet name="2-18　事業実施体制" sheetId="105" r:id="rId32"/>
    <sheet name="2-19　事業実施予定スケジュール" sheetId="143" r:id="rId33"/>
    <sheet name="10 主たる出資者等による補助事業の履行に係る確約書" sheetId="121" r:id="rId34"/>
    <sheet name="（別紙3）役員名簿（申請者３）" sheetId="131" r:id="rId35"/>
    <sheet name="（別紙3）役員名簿（申請者４）" sheetId="132" r:id="rId36"/>
    <sheet name="2-1　設備導入事業経費の配分（全体）（申請者３）" sheetId="162" r:id="rId37"/>
    <sheet name="（2-1）　蓄電システム、V2Hを除く経費の配分（申請者３）" sheetId="163" r:id="rId38"/>
    <sheet name="（2-1）蓄電システムの経費の配分（申請者３）" sheetId="164" r:id="rId39"/>
    <sheet name="（2-1）業務用・産業用V2Hの経費の配分（申請者３）" sheetId="165" r:id="rId40"/>
    <sheet name="2-1　設備導入事業経費の配分（全体）（申請者４）" sheetId="166" r:id="rId41"/>
    <sheet name="（2-1）　蓄電システム、V2Hを除く経費の配分（申請者４）" sheetId="167" r:id="rId42"/>
    <sheet name="（2-1）蓄電システムの経費の配分（申請者４）" sheetId="168" r:id="rId43"/>
    <sheet name="（2-1）業務用・産業用V2Hの経費の配分（申請者４）" sheetId="169" r:id="rId44"/>
    <sheet name="2-3　補助事業に要する経費、及びその調達方法（申請者３）" sheetId="138" r:id="rId45"/>
    <sheet name="2-3　補助事業に要する経費、及びその調達方法（申請者４）" sheetId="139" r:id="rId46"/>
    <sheet name="2-4　補助対象設備の機器リスト（申請者３）" sheetId="129" r:id="rId47"/>
    <sheet name="2-4　補助対象設備の機器リスト（申請者４）" sheetId="130" r:id="rId48"/>
    <sheet name="2-13　主要設備の詳細（申請者３）" sheetId="156" r:id="rId49"/>
    <sheet name="2-13　主要設備の詳細（申請者４）" sheetId="157" r:id="rId50"/>
  </sheets>
  <definedNames>
    <definedName name="○">入力リスト!$D$4:$D$5</definedName>
    <definedName name="EMS機器">入力リスト!$Q$4:$Q$10</definedName>
    <definedName name="_xlnm.Print_Area" localSheetId="13">'（2-1）　蓄電システム、V2Hを除く経費の配分（申請者１）'!$A$1:$K$32</definedName>
    <definedName name="_xlnm.Print_Area" localSheetId="17">'（2-1）　蓄電システム、V2Hを除く経費の配分（申請者２）'!$A$1:$K$32</definedName>
    <definedName name="_xlnm.Print_Area" localSheetId="37">'（2-1）　蓄電システム、V2Hを除く経費の配分（申請者３）'!$A$1:$K$32</definedName>
    <definedName name="_xlnm.Print_Area" localSheetId="41">'（2-1）　蓄電システム、V2Hを除く経費の配分（申請者４）'!$A$1:$K$32</definedName>
    <definedName name="_xlnm.Print_Area" localSheetId="15">'（2-1）業務用・産業用V2Hの経費の配分（申請者１）'!$A$1:$I$80</definedName>
    <definedName name="_xlnm.Print_Area" localSheetId="19">'（2-1）業務用・産業用V2Hの経費の配分（申請者２）'!$A$1:$I$80</definedName>
    <definedName name="_xlnm.Print_Area" localSheetId="39">'（2-1）業務用・産業用V2Hの経費の配分（申請者３）'!$A$1:$I$80</definedName>
    <definedName name="_xlnm.Print_Area" localSheetId="43">'（2-1）業務用・産業用V2Hの経費の配分（申請者４）'!$A$1:$I$80</definedName>
    <definedName name="_xlnm.Print_Area" localSheetId="14">'（2-1）蓄電システムの経費の配分（申請者１）'!$A$1:$K$87</definedName>
    <definedName name="_xlnm.Print_Area" localSheetId="18">'（2-1）蓄電システムの経費の配分（申請者２）'!$A$1:$K$87</definedName>
    <definedName name="_xlnm.Print_Area" localSheetId="38">'（2-1）蓄電システムの経費の配分（申請者３）'!$A$1:$K$87</definedName>
    <definedName name="_xlnm.Print_Area" localSheetId="42">'（2-1）蓄電システムの経費の配分（申請者４）'!$A$1:$K$87</definedName>
    <definedName name="_xlnm.Print_Area" localSheetId="8">'（別紙3）役員名簿（申請者１）'!$A$1:$J$23</definedName>
    <definedName name="_xlnm.Print_Area" localSheetId="9">'（別紙3）役員名簿（申請者２）'!$A$1:$J$23</definedName>
    <definedName name="_xlnm.Print_Area" localSheetId="34">'（別紙3）役員名簿（申請者３）'!$A$1:$J$23</definedName>
    <definedName name="_xlnm.Print_Area" localSheetId="35">'（別紙3）役員名簿（申請者４）'!$A$1:$J$23</definedName>
    <definedName name="_xlnm.Print_Area" localSheetId="10">'（別紙4）事業実施図'!$A$1:$G$25</definedName>
    <definedName name="_xlnm.Print_Area" localSheetId="33">'10 主たる出資者等による補助事業の履行に係る確約書'!$A$1:$I$39</definedName>
    <definedName name="_xlnm.Print_Area" localSheetId="11">'2-1　設備導入事業経費の配分（事業全体）'!$A$1:$K$33</definedName>
    <definedName name="_xlnm.Print_Area" localSheetId="12">'2-1　設備導入事業経費の配分（全体）（申請者１）'!$A$1:$K$34</definedName>
    <definedName name="_xlnm.Print_Area" localSheetId="16">'2-1　設備導入事業経費の配分（全体）（申請者２）'!$A$1:$K$34</definedName>
    <definedName name="_xlnm.Print_Area" localSheetId="36">'2-1　設備導入事業経費の配分（全体）（申請者３）'!$A$1:$K$34</definedName>
    <definedName name="_xlnm.Print_Area" localSheetId="40">'2-1　設備導入事業経費の配分（全体）（申請者４）'!$A$1:$K$34</definedName>
    <definedName name="_xlnm.Print_Area" localSheetId="24">'2-10　安全対策に係る書類'!$A$1:$G$92</definedName>
    <definedName name="_xlnm.Print_Area" localSheetId="25">'2-12　地方公共団体が確実に関与することの証明書'!$A$1:$I$42</definedName>
    <definedName name="_xlnm.Print_Area" localSheetId="26">'2-13　主要設備の詳細（申請者１）'!$A$1:$M$51</definedName>
    <definedName name="_xlnm.Print_Area" localSheetId="27">'2-13　主要設備の詳細（申請者２）'!$A$1:$M$51</definedName>
    <definedName name="_xlnm.Print_Area" localSheetId="48">'2-13　主要設備の詳細（申請者３）'!$A$1:$M$51</definedName>
    <definedName name="_xlnm.Print_Area" localSheetId="49">'2-13　主要設備の詳細（申請者４）'!$A$1:$M$51</definedName>
    <definedName name="_xlnm.Print_Area" localSheetId="28">'2-14 地域MGに供給される出力及び電力量の根拠書類'!$A$1:$O$33</definedName>
    <definedName name="_xlnm.Print_Area" localSheetId="29">'2-15 地域MGで必要とされる出力及び電力量の根拠書類'!$A$1:$M$29</definedName>
    <definedName name="_xlnm.Print_Area" localSheetId="30">'2-17　事業実施に関連する事項'!$A$1:$J$27</definedName>
    <definedName name="_xlnm.Print_Area" localSheetId="31">'2-18　事業実施体制'!$A$1:$E$30</definedName>
    <definedName name="_xlnm.Print_Area" localSheetId="32">'2-19　事業実施予定スケジュール'!$A$1:$AN$36</definedName>
    <definedName name="_xlnm.Print_Area" localSheetId="20">'2-3　補助事業に要する経費、及びその調達方法（申請者１）'!$A$1:$M$35</definedName>
    <definedName name="_xlnm.Print_Area" localSheetId="21">'2-3　補助事業に要する経費、及びその調達方法（申請者２）'!$A$1:$M$35</definedName>
    <definedName name="_xlnm.Print_Area" localSheetId="44">'2-3　補助事業に要する経費、及びその調達方法（申請者３）'!$A$1:$M$35</definedName>
    <definedName name="_xlnm.Print_Area" localSheetId="45">'2-3　補助事業に要する経費、及びその調達方法（申請者４）'!$A$1:$M$35</definedName>
    <definedName name="_xlnm.Print_Area" localSheetId="22">'2-4　補助対象設備の機器リスト（申請者１）'!$A$1:$M$46</definedName>
    <definedName name="_xlnm.Print_Area" localSheetId="23">'2-4　補助対象設備の機器リスト（申請者２）'!$A$1:$M$46</definedName>
    <definedName name="_xlnm.Print_Area" localSheetId="46">'2-4　補助対象設備の機器リスト（申請者３）'!$A$1:$M$46</definedName>
    <definedName name="_xlnm.Print_Area" localSheetId="47">'2-4　補助対象設備の機器リスト（申請者４）'!$A$1:$M$46</definedName>
    <definedName name="_xlnm.Print_Area" localSheetId="3">チェックリスト!$A$1:$G$45</definedName>
    <definedName name="_xlnm.Print_Area" localSheetId="2">作成手順!$A$1:$K$25</definedName>
    <definedName name="_xlnm.Print_Area" localSheetId="5">申請概要書!$A$1:$J$80</definedName>
    <definedName name="_xlnm.Print_Area" localSheetId="4">'入力用参照シート（電子申請用）'!$A$1:$E$177</definedName>
    <definedName name="_xlnm.Print_Area" localSheetId="6">様式第１!$A$1:$L$65</definedName>
    <definedName name="_xlnm.Print_Titles" localSheetId="22">'2-4　補助対象設備の機器リスト（申請者１）'!$8:$10</definedName>
    <definedName name="_xlnm.Print_Titles" localSheetId="23">'2-4　補助対象設備の機器リスト（申請者２）'!$8:$10</definedName>
    <definedName name="_xlnm.Print_Titles" localSheetId="46">'2-4　補助対象設備の機器リスト（申請者３）'!$8:$10</definedName>
    <definedName name="_xlnm.Print_Titles" localSheetId="47">'2-4　補助対象設備の機器リスト（申請者４）'!$8:$10</definedName>
    <definedName name="その他">入力リスト!$T$4</definedName>
    <definedName name="バイオマス発電設備">入力リスト!$J$4:$J$11</definedName>
    <definedName name="既存設備の改造">入力リスト!$U$4:$U$5</definedName>
    <definedName name="業務用・産業用V2H充放電設備">入力リスト!$O$4</definedName>
    <definedName name="計上方法">入力リスト!$E$4:$E$6</definedName>
    <definedName name="再生可能エネルギー発電設備">入力リスト!$V$4:$V$8</definedName>
    <definedName name="事故検知設備">入力リスト!$R$4:$R$5</definedName>
    <definedName name="実施計画概要_３分の１" localSheetId="5">申請概要書!$A$1:$J$3</definedName>
    <definedName name="実施計画概要_３分の１" localSheetId="4">'入力用参照シート（電子申請用）'!$B$1:$K$2</definedName>
    <definedName name="実施計画概要_３分の２" localSheetId="5">申請概要書!$A$1:$J$11</definedName>
    <definedName name="実施計画概要_３分の２" localSheetId="4">'入力用参照シート（電子申請用）'!$B$1:$K$2</definedName>
    <definedName name="遮断設備">入力リスト!$S$4:$S$5</definedName>
    <definedName name="受変電設備">入力リスト!$M$4:$M$8</definedName>
    <definedName name="需給調整用発電設備">入力リスト!$P$4:$P$16</definedName>
    <definedName name="水力発電設備">入力リスト!$K$4:$K$9</definedName>
    <definedName name="設備種別">入力リスト!$G$4:$G$16</definedName>
    <definedName name="設備種別_供給電力根拠用">入力リスト!$F$4:$F$11</definedName>
    <definedName name="太陽光発電設備">入力リスト!$H$4:$H$9</definedName>
    <definedName name="地熱発電設備">入力リスト!$L$4:$L$11</definedName>
    <definedName name="蓄電システム">入力リスト!$N$4:$N$9</definedName>
    <definedName name="蓄電システムの種別">入力リスト!$W$4:$W$9</definedName>
    <definedName name="中分類">【参考】日本標準産業中分類!$B$2:$B$100</definedName>
    <definedName name="都道府県コード">【参考】日本標準産業中分類!$D$2:$D$48</definedName>
    <definedName name="年度選択">入力リスト!$B$21:$B$22</definedName>
    <definedName name="燃料タンク">入力リスト!#REF!</definedName>
    <definedName name="発電設備">入力リスト!$P$4:$P$16</definedName>
    <definedName name="風力発電設備">入力リスト!$I$4:$I$8</definedName>
    <definedName name="分類コード">【参考】日本標準産業中分類!$A$1:$C$100</definedName>
    <definedName name="有無チェック">入力リスト!$C$4:$C$5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5" i="104" l="1"/>
  <c r="R77" i="168"/>
  <c r="S75" i="168"/>
  <c r="S74" i="168"/>
  <c r="S76" i="168" s="1"/>
  <c r="R78" i="168" s="1"/>
  <c r="R72" i="168"/>
  <c r="R73" i="168" s="1"/>
  <c r="R71" i="168"/>
  <c r="R56" i="168"/>
  <c r="S54" i="168"/>
  <c r="S53" i="168"/>
  <c r="S55" i="168" s="1"/>
  <c r="R57" i="168" s="1"/>
  <c r="R51" i="168"/>
  <c r="R52" i="168" s="1"/>
  <c r="R50" i="168"/>
  <c r="R35" i="168"/>
  <c r="S34" i="168"/>
  <c r="R36" i="168" s="1"/>
  <c r="S33" i="168"/>
  <c r="S32" i="168"/>
  <c r="R31" i="168"/>
  <c r="R30" i="168"/>
  <c r="R29" i="168"/>
  <c r="R14" i="168"/>
  <c r="S12" i="168"/>
  <c r="S11" i="168"/>
  <c r="S13" i="168" s="1"/>
  <c r="R15" i="168" s="1"/>
  <c r="R8" i="168"/>
  <c r="R9" i="168" s="1"/>
  <c r="R10" i="168" s="1"/>
  <c r="R77" i="164"/>
  <c r="S76" i="164"/>
  <c r="R78" i="164" s="1"/>
  <c r="S75" i="164"/>
  <c r="S74" i="164"/>
  <c r="R71" i="164"/>
  <c r="R72" i="164" s="1"/>
  <c r="R73" i="164" s="1"/>
  <c r="R56" i="164"/>
  <c r="S54" i="164"/>
  <c r="S53" i="164"/>
  <c r="S55" i="164" s="1"/>
  <c r="R57" i="164" s="1"/>
  <c r="R50" i="164"/>
  <c r="R51" i="164" s="1"/>
  <c r="R52" i="164" s="1"/>
  <c r="R35" i="164"/>
  <c r="S33" i="164"/>
  <c r="S34" i="164" s="1"/>
  <c r="R36" i="164" s="1"/>
  <c r="S32" i="164"/>
  <c r="R31" i="164"/>
  <c r="R30" i="164"/>
  <c r="R29" i="164"/>
  <c r="R14" i="164"/>
  <c r="S12" i="164"/>
  <c r="S11" i="164"/>
  <c r="S13" i="164" s="1"/>
  <c r="R15" i="164" s="1"/>
  <c r="R8" i="164"/>
  <c r="R9" i="164" s="1"/>
  <c r="R10" i="164" s="1"/>
  <c r="R77" i="160"/>
  <c r="S75" i="160"/>
  <c r="S74" i="160"/>
  <c r="S76" i="160" s="1"/>
  <c r="R78" i="160" s="1"/>
  <c r="R72" i="160"/>
  <c r="R73" i="160" s="1"/>
  <c r="R71" i="160"/>
  <c r="R56" i="160"/>
  <c r="S54" i="160"/>
  <c r="S53" i="160"/>
  <c r="S55" i="160" s="1"/>
  <c r="R57" i="160" s="1"/>
  <c r="R52" i="160"/>
  <c r="R51" i="160"/>
  <c r="R50" i="160"/>
  <c r="R35" i="160"/>
  <c r="S34" i="160"/>
  <c r="R36" i="160" s="1"/>
  <c r="S33" i="160"/>
  <c r="S32" i="160"/>
  <c r="R29" i="160"/>
  <c r="R30" i="160" s="1"/>
  <c r="R31" i="160" s="1"/>
  <c r="R14" i="160"/>
  <c r="S12" i="160"/>
  <c r="S11" i="160"/>
  <c r="S13" i="160" s="1"/>
  <c r="R15" i="160" s="1"/>
  <c r="R8" i="160"/>
  <c r="R9" i="160" s="1"/>
  <c r="R10" i="160" s="1"/>
  <c r="R77" i="151"/>
  <c r="R78" i="151" s="1"/>
  <c r="R71" i="151"/>
  <c r="R72" i="151" s="1"/>
  <c r="R73" i="151" s="1"/>
  <c r="R56" i="151"/>
  <c r="R57" i="151" s="1"/>
  <c r="R50" i="151"/>
  <c r="R51" i="151" s="1"/>
  <c r="R52" i="151" s="1"/>
  <c r="R35" i="151"/>
  <c r="R36" i="151" s="1"/>
  <c r="R31" i="151"/>
  <c r="R30" i="151"/>
  <c r="R29" i="151"/>
  <c r="R14" i="151"/>
  <c r="R9" i="151"/>
  <c r="J11" i="148"/>
  <c r="H11" i="148"/>
  <c r="B32" i="166"/>
  <c r="B32" i="162"/>
  <c r="B31" i="154" s="1"/>
  <c r="Q70" i="169"/>
  <c r="Q71" i="169" s="1"/>
  <c r="Q69" i="169"/>
  <c r="Q68" i="169"/>
  <c r="Q50" i="169"/>
  <c r="Q51" i="169" s="1"/>
  <c r="Q49" i="169"/>
  <c r="Q48" i="169"/>
  <c r="Q30" i="169"/>
  <c r="Q31" i="169" s="1"/>
  <c r="Q29" i="169"/>
  <c r="Q28" i="169"/>
  <c r="W15" i="169"/>
  <c r="V15" i="169"/>
  <c r="V14" i="169"/>
  <c r="W13" i="169"/>
  <c r="V13" i="169"/>
  <c r="W12" i="169"/>
  <c r="V12" i="169"/>
  <c r="W11" i="169"/>
  <c r="V11" i="169"/>
  <c r="W10" i="169"/>
  <c r="V10" i="169"/>
  <c r="W9" i="169"/>
  <c r="V9" i="169"/>
  <c r="Q9" i="169"/>
  <c r="W8" i="169"/>
  <c r="V8" i="169"/>
  <c r="Q8" i="169"/>
  <c r="Q10" i="169" s="1"/>
  <c r="Q11" i="169" s="1"/>
  <c r="W7" i="169"/>
  <c r="V7" i="169"/>
  <c r="W6" i="169"/>
  <c r="V6" i="169"/>
  <c r="W5" i="169"/>
  <c r="V5" i="169"/>
  <c r="X4" i="169"/>
  <c r="W4" i="169"/>
  <c r="V4" i="169"/>
  <c r="W3" i="169"/>
  <c r="V3" i="169"/>
  <c r="W2" i="169"/>
  <c r="V2" i="169"/>
  <c r="Q70" i="165"/>
  <c r="Q71" i="165" s="1"/>
  <c r="Q69" i="165"/>
  <c r="Q68" i="165"/>
  <c r="Q49" i="165"/>
  <c r="Q50" i="165" s="1"/>
  <c r="Q51" i="165" s="1"/>
  <c r="Q48" i="165"/>
  <c r="Q31" i="165"/>
  <c r="R33" i="165" s="1"/>
  <c r="R37" i="165" s="1"/>
  <c r="Q30" i="165"/>
  <c r="Q29" i="165"/>
  <c r="Q28" i="165"/>
  <c r="W15" i="165"/>
  <c r="V15" i="165"/>
  <c r="V14" i="165"/>
  <c r="W13" i="165"/>
  <c r="V13" i="165"/>
  <c r="W12" i="165"/>
  <c r="V12" i="165"/>
  <c r="W11" i="165"/>
  <c r="V11" i="165"/>
  <c r="W10" i="165"/>
  <c r="V10" i="165"/>
  <c r="W9" i="165"/>
  <c r="V9" i="165"/>
  <c r="Q9" i="165"/>
  <c r="W8" i="165"/>
  <c r="V8" i="165"/>
  <c r="Q8" i="165"/>
  <c r="Q10" i="165" s="1"/>
  <c r="Q11" i="165" s="1"/>
  <c r="W7" i="165"/>
  <c r="V7" i="165"/>
  <c r="W6" i="165"/>
  <c r="V6" i="165"/>
  <c r="W5" i="165"/>
  <c r="V5" i="165"/>
  <c r="X4" i="165"/>
  <c r="W4" i="165"/>
  <c r="V4" i="165"/>
  <c r="W3" i="165"/>
  <c r="V3" i="165"/>
  <c r="W2" i="165"/>
  <c r="V2" i="165"/>
  <c r="Q70" i="161"/>
  <c r="Q71" i="161" s="1"/>
  <c r="Q69" i="161"/>
  <c r="Q68" i="161"/>
  <c r="Q50" i="161"/>
  <c r="Q51" i="161" s="1"/>
  <c r="Q49" i="161"/>
  <c r="Q48" i="161"/>
  <c r="Q29" i="161"/>
  <c r="Q30" i="161" s="1"/>
  <c r="Q31" i="161" s="1"/>
  <c r="Q28" i="161"/>
  <c r="W15" i="161"/>
  <c r="V15" i="161"/>
  <c r="V14" i="161"/>
  <c r="W13" i="161"/>
  <c r="V13" i="161"/>
  <c r="W12" i="161"/>
  <c r="V12" i="161"/>
  <c r="W11" i="161"/>
  <c r="V11" i="161"/>
  <c r="W10" i="161"/>
  <c r="V10" i="161"/>
  <c r="W9" i="161"/>
  <c r="V9" i="161"/>
  <c r="Q9" i="161"/>
  <c r="W8" i="161"/>
  <c r="V8" i="161"/>
  <c r="Q8" i="161"/>
  <c r="Q10" i="161" s="1"/>
  <c r="Q11" i="161" s="1"/>
  <c r="W7" i="161"/>
  <c r="V7" i="161"/>
  <c r="W6" i="161"/>
  <c r="V6" i="161"/>
  <c r="W5" i="161"/>
  <c r="V5" i="161"/>
  <c r="X4" i="161"/>
  <c r="W4" i="161"/>
  <c r="V4" i="161"/>
  <c r="W3" i="161"/>
  <c r="V3" i="161"/>
  <c r="W2" i="161"/>
  <c r="V2" i="161"/>
  <c r="V15" i="168"/>
  <c r="V14" i="168"/>
  <c r="V13" i="168"/>
  <c r="V12" i="168"/>
  <c r="W11" i="168"/>
  <c r="V11" i="168"/>
  <c r="W10" i="168"/>
  <c r="V10" i="168"/>
  <c r="W9" i="168"/>
  <c r="V9" i="168"/>
  <c r="W8" i="168"/>
  <c r="V8" i="168"/>
  <c r="V7" i="168"/>
  <c r="W6" i="168"/>
  <c r="V6" i="168"/>
  <c r="W5" i="168"/>
  <c r="V5" i="168"/>
  <c r="W4" i="168"/>
  <c r="V4" i="168"/>
  <c r="W3" i="168"/>
  <c r="V3" i="168"/>
  <c r="W2" i="168"/>
  <c r="V2" i="168"/>
  <c r="W15" i="164"/>
  <c r="V15" i="164"/>
  <c r="V14" i="164"/>
  <c r="W13" i="164"/>
  <c r="V13" i="164"/>
  <c r="W12" i="164"/>
  <c r="V12" i="164"/>
  <c r="W11" i="164"/>
  <c r="V11" i="164"/>
  <c r="W10" i="164"/>
  <c r="V10" i="164"/>
  <c r="W9" i="164"/>
  <c r="V9" i="164"/>
  <c r="W8" i="164"/>
  <c r="V8" i="164"/>
  <c r="W7" i="164"/>
  <c r="V7" i="164"/>
  <c r="W6" i="164"/>
  <c r="V6" i="164"/>
  <c r="W5" i="164"/>
  <c r="V5" i="164"/>
  <c r="W4" i="164"/>
  <c r="V4" i="164"/>
  <c r="W3" i="164"/>
  <c r="V3" i="164"/>
  <c r="W2" i="164"/>
  <c r="V2" i="164"/>
  <c r="V15" i="160"/>
  <c r="V14" i="160"/>
  <c r="V13" i="160"/>
  <c r="V12" i="160"/>
  <c r="W11" i="160"/>
  <c r="V11" i="160"/>
  <c r="W10" i="160"/>
  <c r="V10" i="160"/>
  <c r="W9" i="160"/>
  <c r="V9" i="160"/>
  <c r="W8" i="160"/>
  <c r="V8" i="160"/>
  <c r="V7" i="160"/>
  <c r="W6" i="160"/>
  <c r="V6" i="160"/>
  <c r="W5" i="160"/>
  <c r="V5" i="160"/>
  <c r="W4" i="160"/>
  <c r="V4" i="160"/>
  <c r="W3" i="160"/>
  <c r="V3" i="160"/>
  <c r="W2" i="160"/>
  <c r="V2" i="160"/>
  <c r="V2" i="152"/>
  <c r="W2" i="152"/>
  <c r="V3" i="152"/>
  <c r="W3" i="152"/>
  <c r="V4" i="152"/>
  <c r="W4" i="152"/>
  <c r="X4" i="152"/>
  <c r="V5" i="152"/>
  <c r="W5" i="152"/>
  <c r="V6" i="152"/>
  <c r="W6" i="152"/>
  <c r="V7" i="152"/>
  <c r="W7" i="152"/>
  <c r="X7" i="152"/>
  <c r="V8" i="152"/>
  <c r="W8" i="152"/>
  <c r="V9" i="152"/>
  <c r="W9" i="152"/>
  <c r="V10" i="152"/>
  <c r="W10" i="152"/>
  <c r="V11" i="152"/>
  <c r="W11" i="152"/>
  <c r="V12" i="152"/>
  <c r="W12" i="152"/>
  <c r="X12" i="152"/>
  <c r="V13" i="152"/>
  <c r="W13" i="152"/>
  <c r="X13" i="152"/>
  <c r="V14" i="152"/>
  <c r="V15" i="152"/>
  <c r="W15" i="152"/>
  <c r="X15" i="152"/>
  <c r="S75" i="151"/>
  <c r="S76" i="151" s="1"/>
  <c r="S74" i="151"/>
  <c r="S54" i="151"/>
  <c r="S53" i="151"/>
  <c r="S55" i="151" s="1"/>
  <c r="H87" i="148"/>
  <c r="S59" i="168" l="1"/>
  <c r="S63" i="168" s="1"/>
  <c r="J62" i="168" s="1"/>
  <c r="S58" i="168"/>
  <c r="S60" i="168" s="1"/>
  <c r="S61" i="168" s="1"/>
  <c r="S80" i="168"/>
  <c r="S84" i="168" s="1"/>
  <c r="J83" i="168" s="1"/>
  <c r="S79" i="168"/>
  <c r="S81" i="168" s="1"/>
  <c r="S82" i="168" s="1"/>
  <c r="S16" i="168"/>
  <c r="S18" i="168" s="1"/>
  <c r="S19" i="168" s="1"/>
  <c r="S17" i="168"/>
  <c r="S21" i="168" s="1"/>
  <c r="S38" i="168"/>
  <c r="S42" i="168" s="1"/>
  <c r="J41" i="168" s="1"/>
  <c r="S37" i="168"/>
  <c r="S39" i="168" s="1"/>
  <c r="S40" i="168" s="1"/>
  <c r="S41" i="168"/>
  <c r="J36" i="168" s="1"/>
  <c r="S59" i="164"/>
  <c r="S63" i="164" s="1"/>
  <c r="J62" i="164" s="1"/>
  <c r="S58" i="164"/>
  <c r="S60" i="164" s="1"/>
  <c r="S61" i="164" s="1"/>
  <c r="S38" i="164"/>
  <c r="S42" i="164" s="1"/>
  <c r="J41" i="164" s="1"/>
  <c r="S37" i="164"/>
  <c r="S41" i="164"/>
  <c r="J36" i="164" s="1"/>
  <c r="S20" i="164"/>
  <c r="J15" i="164" s="1"/>
  <c r="S17" i="164"/>
  <c r="S21" i="164" s="1"/>
  <c r="J20" i="164" s="1"/>
  <c r="S16" i="164"/>
  <c r="S80" i="164"/>
  <c r="S84" i="164" s="1"/>
  <c r="J83" i="164" s="1"/>
  <c r="S79" i="164"/>
  <c r="S81" i="164" s="1"/>
  <c r="S82" i="164" s="1"/>
  <c r="S59" i="160"/>
  <c r="S63" i="160" s="1"/>
  <c r="S58" i="160"/>
  <c r="S62" i="160"/>
  <c r="S38" i="160"/>
  <c r="S42" i="160" s="1"/>
  <c r="S37" i="160"/>
  <c r="S39" i="160" s="1"/>
  <c r="S40" i="160"/>
  <c r="S80" i="160"/>
  <c r="S84" i="160" s="1"/>
  <c r="S79" i="160"/>
  <c r="S83" i="160" s="1"/>
  <c r="S17" i="160"/>
  <c r="S21" i="160" s="1"/>
  <c r="S16" i="160"/>
  <c r="R52" i="169"/>
  <c r="R54" i="169" s="1"/>
  <c r="R55" i="169" s="1"/>
  <c r="R53" i="169"/>
  <c r="R57" i="169" s="1"/>
  <c r="R13" i="169"/>
  <c r="R17" i="169" s="1"/>
  <c r="R12" i="169"/>
  <c r="R14" i="169" s="1"/>
  <c r="R15" i="169" s="1"/>
  <c r="R33" i="169"/>
  <c r="R37" i="169" s="1"/>
  <c r="R32" i="169"/>
  <c r="R34" i="169" s="1"/>
  <c r="R35" i="169" s="1"/>
  <c r="R36" i="169"/>
  <c r="R76" i="169"/>
  <c r="R73" i="169"/>
  <c r="R77" i="169" s="1"/>
  <c r="R72" i="169"/>
  <c r="R74" i="169" s="1"/>
  <c r="R75" i="169" s="1"/>
  <c r="R56" i="165"/>
  <c r="R52" i="165"/>
  <c r="R53" i="165"/>
  <c r="R57" i="165" s="1"/>
  <c r="R13" i="165"/>
  <c r="R17" i="165" s="1"/>
  <c r="R16" i="165"/>
  <c r="R12" i="165"/>
  <c r="R14" i="165" s="1"/>
  <c r="R15" i="165" s="1"/>
  <c r="R73" i="165"/>
  <c r="R77" i="165" s="1"/>
  <c r="R72" i="165"/>
  <c r="R76" i="165" s="1"/>
  <c r="R32" i="165"/>
  <c r="R34" i="165" s="1"/>
  <c r="R35" i="165" s="1"/>
  <c r="R33" i="161"/>
  <c r="R37" i="161" s="1"/>
  <c r="R32" i="161"/>
  <c r="R34" i="161" s="1"/>
  <c r="R35" i="161" s="1"/>
  <c r="R13" i="161"/>
  <c r="R17" i="161" s="1"/>
  <c r="R12" i="161"/>
  <c r="R14" i="161" s="1"/>
  <c r="R15" i="161" s="1"/>
  <c r="R73" i="161"/>
  <c r="R77" i="161" s="1"/>
  <c r="R72" i="161"/>
  <c r="R76" i="161" s="1"/>
  <c r="R52" i="161"/>
  <c r="R53" i="161"/>
  <c r="R57" i="161" s="1"/>
  <c r="S83" i="151"/>
  <c r="S80" i="151"/>
  <c r="S84" i="151" s="1"/>
  <c r="S79" i="151"/>
  <c r="S58" i="151"/>
  <c r="S62" i="151" s="1"/>
  <c r="S59" i="151"/>
  <c r="S63" i="151" s="1"/>
  <c r="S83" i="168" l="1"/>
  <c r="J78" i="168" s="1"/>
  <c r="S62" i="168"/>
  <c r="J57" i="168" s="1"/>
  <c r="S20" i="168"/>
  <c r="S39" i="164"/>
  <c r="S40" i="164" s="1"/>
  <c r="S83" i="164"/>
  <c r="J78" i="164" s="1"/>
  <c r="S18" i="164"/>
  <c r="S19" i="164" s="1"/>
  <c r="S62" i="164"/>
  <c r="J57" i="164" s="1"/>
  <c r="S18" i="160"/>
  <c r="S19" i="160" s="1"/>
  <c r="S41" i="160"/>
  <c r="S20" i="160"/>
  <c r="S60" i="160"/>
  <c r="S61" i="160" s="1"/>
  <c r="S81" i="160"/>
  <c r="S82" i="160" s="1"/>
  <c r="S60" i="151"/>
  <c r="S61" i="151" s="1"/>
  <c r="R16" i="169"/>
  <c r="R56" i="169"/>
  <c r="R36" i="165"/>
  <c r="R54" i="165"/>
  <c r="R55" i="165" s="1"/>
  <c r="R74" i="165"/>
  <c r="R75" i="165" s="1"/>
  <c r="R16" i="161"/>
  <c r="R54" i="161"/>
  <c r="R55" i="161" s="1"/>
  <c r="R36" i="161"/>
  <c r="R56" i="161"/>
  <c r="R74" i="161"/>
  <c r="R75" i="161" s="1"/>
  <c r="S81" i="151"/>
  <c r="S82" i="151" s="1"/>
  <c r="R8" i="151" l="1"/>
  <c r="G56" i="104"/>
  <c r="H86" i="148" s="1"/>
  <c r="V15" i="151"/>
  <c r="V14" i="151"/>
  <c r="V13" i="151"/>
  <c r="V12" i="151"/>
  <c r="W11" i="151"/>
  <c r="V11" i="151"/>
  <c r="W10" i="151"/>
  <c r="V10" i="151"/>
  <c r="W9" i="151"/>
  <c r="V9" i="151"/>
  <c r="W8" i="151"/>
  <c r="V8" i="151"/>
  <c r="V7" i="151"/>
  <c r="W6" i="151"/>
  <c r="W5" i="151"/>
  <c r="V6" i="151"/>
  <c r="V5" i="151"/>
  <c r="W3" i="151"/>
  <c r="V3" i="151"/>
  <c r="W2" i="151"/>
  <c r="V2" i="151"/>
  <c r="D4" i="157" l="1"/>
  <c r="D4" i="156"/>
  <c r="D4" i="155"/>
  <c r="B4" i="169"/>
  <c r="B4" i="168"/>
  <c r="B4" i="167"/>
  <c r="B4" i="166"/>
  <c r="B4" i="165"/>
  <c r="B4" i="164"/>
  <c r="B4" i="163"/>
  <c r="B4" i="162"/>
  <c r="B4" i="161"/>
  <c r="B4" i="160"/>
  <c r="B4" i="159"/>
  <c r="B4" i="158"/>
  <c r="E23" i="167"/>
  <c r="J23" i="167" s="1"/>
  <c r="E23" i="163"/>
  <c r="J23" i="163" s="1"/>
  <c r="E23" i="159"/>
  <c r="E23" i="153"/>
  <c r="H108" i="148"/>
  <c r="H105" i="148"/>
  <c r="H104" i="148"/>
  <c r="H103" i="148"/>
  <c r="H99" i="148"/>
  <c r="D76" i="169"/>
  <c r="B76" i="169"/>
  <c r="D71" i="169"/>
  <c r="B71" i="169"/>
  <c r="D68" i="169"/>
  <c r="H68" i="169" s="1"/>
  <c r="B68" i="169"/>
  <c r="B77" i="169" s="1"/>
  <c r="B79" i="169" s="1"/>
  <c r="D57" i="169"/>
  <c r="B57" i="169"/>
  <c r="D52" i="169"/>
  <c r="B52" i="169"/>
  <c r="D49" i="169"/>
  <c r="B49" i="169"/>
  <c r="B58" i="169" s="1"/>
  <c r="B60" i="169" s="1"/>
  <c r="D38" i="169"/>
  <c r="B38" i="169"/>
  <c r="D33" i="169"/>
  <c r="D39" i="169" s="1"/>
  <c r="D41" i="169" s="1"/>
  <c r="B33" i="169"/>
  <c r="D30" i="169"/>
  <c r="H30" i="169" s="1"/>
  <c r="B30" i="169"/>
  <c r="B39" i="169" s="1"/>
  <c r="B41" i="169" s="1"/>
  <c r="D20" i="169"/>
  <c r="D22" i="169" s="1"/>
  <c r="D19" i="169"/>
  <c r="B19" i="169"/>
  <c r="D14" i="169"/>
  <c r="B14" i="169"/>
  <c r="H11" i="169"/>
  <c r="D11" i="169"/>
  <c r="B11" i="169"/>
  <c r="E83" i="168"/>
  <c r="B83" i="168"/>
  <c r="E78" i="168"/>
  <c r="F70" i="168" s="1"/>
  <c r="B78" i="168"/>
  <c r="F77" i="168"/>
  <c r="F76" i="168"/>
  <c r="E75" i="168"/>
  <c r="B75" i="168"/>
  <c r="E62" i="168"/>
  <c r="B62" i="168"/>
  <c r="E57" i="168"/>
  <c r="B57" i="168"/>
  <c r="F56" i="168"/>
  <c r="F55" i="168"/>
  <c r="E54" i="168"/>
  <c r="B54" i="168"/>
  <c r="E41" i="168"/>
  <c r="B41" i="168"/>
  <c r="E36" i="168"/>
  <c r="B36" i="168"/>
  <c r="F35" i="168"/>
  <c r="F34" i="168"/>
  <c r="E33" i="168"/>
  <c r="B33" i="168"/>
  <c r="E20" i="168"/>
  <c r="B20" i="168"/>
  <c r="E15" i="168"/>
  <c r="B15" i="168"/>
  <c r="F14" i="168"/>
  <c r="F13" i="168"/>
  <c r="E12" i="168"/>
  <c r="B12" i="168"/>
  <c r="E28" i="167"/>
  <c r="J28" i="167" s="1"/>
  <c r="B28" i="167"/>
  <c r="B23" i="167"/>
  <c r="E10" i="167"/>
  <c r="J10" i="167" s="1"/>
  <c r="B10" i="167"/>
  <c r="B29" i="167" s="1"/>
  <c r="B31" i="167" s="1"/>
  <c r="E24" i="166"/>
  <c r="B24" i="166"/>
  <c r="E23" i="166"/>
  <c r="B23" i="166"/>
  <c r="E22" i="166"/>
  <c r="B22" i="166"/>
  <c r="E21" i="166"/>
  <c r="B21" i="166"/>
  <c r="E20" i="166"/>
  <c r="B20" i="166"/>
  <c r="E19" i="166"/>
  <c r="B19" i="166"/>
  <c r="E16" i="166"/>
  <c r="B16" i="166"/>
  <c r="E15" i="166"/>
  <c r="B15" i="166"/>
  <c r="E14" i="166"/>
  <c r="B14" i="166"/>
  <c r="E13" i="166"/>
  <c r="B13" i="166"/>
  <c r="E12" i="166"/>
  <c r="B12" i="166"/>
  <c r="E11" i="166"/>
  <c r="B11" i="166"/>
  <c r="D76" i="165"/>
  <c r="B76" i="165"/>
  <c r="D71" i="165"/>
  <c r="B71" i="165"/>
  <c r="D68" i="165"/>
  <c r="H68" i="165" s="1"/>
  <c r="B68" i="165"/>
  <c r="D57" i="165"/>
  <c r="B57" i="165"/>
  <c r="D52" i="165"/>
  <c r="B52" i="165"/>
  <c r="D49" i="165"/>
  <c r="H49" i="165" s="1"/>
  <c r="B49" i="165"/>
  <c r="D38" i="165"/>
  <c r="B38" i="165"/>
  <c r="D33" i="165"/>
  <c r="B33" i="165"/>
  <c r="B39" i="165" s="1"/>
  <c r="B41" i="165" s="1"/>
  <c r="D30" i="165"/>
  <c r="B30" i="165"/>
  <c r="D20" i="165"/>
  <c r="D22" i="165" s="1"/>
  <c r="D19" i="165"/>
  <c r="B19" i="165"/>
  <c r="D14" i="165"/>
  <c r="B14" i="165"/>
  <c r="D11" i="165"/>
  <c r="H11" i="165" s="1"/>
  <c r="B11" i="165"/>
  <c r="B20" i="165" s="1"/>
  <c r="B22" i="165" s="1"/>
  <c r="E83" i="164"/>
  <c r="B83" i="164"/>
  <c r="E78" i="164"/>
  <c r="B78" i="164"/>
  <c r="F77" i="164"/>
  <c r="F76" i="164"/>
  <c r="E75" i="164"/>
  <c r="B75" i="164"/>
  <c r="E62" i="164"/>
  <c r="B62" i="164"/>
  <c r="E57" i="164"/>
  <c r="B57" i="164"/>
  <c r="F56" i="164"/>
  <c r="F55" i="164"/>
  <c r="E54" i="164"/>
  <c r="B54" i="164"/>
  <c r="E41" i="164"/>
  <c r="B41" i="164"/>
  <c r="E36" i="164"/>
  <c r="B36" i="164"/>
  <c r="F35" i="164"/>
  <c r="F34" i="164"/>
  <c r="E33" i="164"/>
  <c r="B33" i="164"/>
  <c r="E20" i="164"/>
  <c r="B20" i="164"/>
  <c r="E15" i="164"/>
  <c r="B15" i="164"/>
  <c r="F14" i="164"/>
  <c r="F13" i="164"/>
  <c r="E12" i="164"/>
  <c r="B12" i="164"/>
  <c r="E28" i="163"/>
  <c r="J28" i="163" s="1"/>
  <c r="B28" i="163"/>
  <c r="B23" i="163"/>
  <c r="E10" i="163"/>
  <c r="E29" i="163" s="1"/>
  <c r="E31" i="163" s="1"/>
  <c r="B10" i="163"/>
  <c r="E24" i="162"/>
  <c r="B24" i="162"/>
  <c r="E23" i="162"/>
  <c r="B23" i="162"/>
  <c r="E22" i="162"/>
  <c r="B22" i="162"/>
  <c r="E21" i="162"/>
  <c r="B21" i="162"/>
  <c r="E20" i="162"/>
  <c r="B20" i="162"/>
  <c r="E19" i="162"/>
  <c r="B19" i="162"/>
  <c r="E16" i="162"/>
  <c r="B16" i="162"/>
  <c r="E15" i="162"/>
  <c r="B15" i="162"/>
  <c r="E14" i="162"/>
  <c r="B14" i="162"/>
  <c r="E13" i="162"/>
  <c r="B13" i="162"/>
  <c r="E12" i="162"/>
  <c r="B12" i="162"/>
  <c r="E11" i="162"/>
  <c r="B11" i="162"/>
  <c r="D76" i="161"/>
  <c r="B76" i="161"/>
  <c r="D71" i="161"/>
  <c r="B71" i="161"/>
  <c r="D68" i="161"/>
  <c r="H68" i="161" s="1"/>
  <c r="B68" i="161"/>
  <c r="D57" i="161"/>
  <c r="B57" i="161"/>
  <c r="D52" i="161"/>
  <c r="B52" i="161"/>
  <c r="D49" i="161"/>
  <c r="H49" i="161" s="1"/>
  <c r="B49" i="161"/>
  <c r="D38" i="161"/>
  <c r="B38" i="161"/>
  <c r="D33" i="161"/>
  <c r="B33" i="161"/>
  <c r="D30" i="161"/>
  <c r="B30" i="161"/>
  <c r="B39" i="161" s="1"/>
  <c r="B41" i="161" s="1"/>
  <c r="D19" i="161"/>
  <c r="B19" i="161"/>
  <c r="D14" i="161"/>
  <c r="B14" i="161"/>
  <c r="D11" i="161"/>
  <c r="H11" i="161" s="1"/>
  <c r="B11" i="161"/>
  <c r="B20" i="161" s="1"/>
  <c r="B22" i="161" s="1"/>
  <c r="E83" i="160"/>
  <c r="B83" i="160"/>
  <c r="E78" i="160"/>
  <c r="B78" i="160"/>
  <c r="F77" i="160"/>
  <c r="F76" i="160"/>
  <c r="E75" i="160"/>
  <c r="B75" i="160"/>
  <c r="E62" i="160"/>
  <c r="B62" i="160"/>
  <c r="E57" i="160"/>
  <c r="B57" i="160"/>
  <c r="F56" i="160"/>
  <c r="F55" i="160"/>
  <c r="E54" i="160"/>
  <c r="B54" i="160"/>
  <c r="E41" i="160"/>
  <c r="B41" i="160"/>
  <c r="E36" i="160"/>
  <c r="B36" i="160"/>
  <c r="F35" i="160"/>
  <c r="F34" i="160"/>
  <c r="E33" i="160"/>
  <c r="B33" i="160"/>
  <c r="E20" i="160"/>
  <c r="B20" i="160"/>
  <c r="E15" i="160"/>
  <c r="B15" i="160"/>
  <c r="F14" i="160"/>
  <c r="F13" i="160"/>
  <c r="E12" i="160"/>
  <c r="B12" i="160"/>
  <c r="E28" i="159"/>
  <c r="J28" i="159" s="1"/>
  <c r="B28" i="159"/>
  <c r="J23" i="159"/>
  <c r="B23" i="159"/>
  <c r="E10" i="159"/>
  <c r="J10" i="159" s="1"/>
  <c r="B10" i="159"/>
  <c r="E24" i="158"/>
  <c r="B24" i="158"/>
  <c r="E23" i="158"/>
  <c r="B23" i="158"/>
  <c r="E22" i="158"/>
  <c r="B22" i="158"/>
  <c r="E21" i="158"/>
  <c r="B21" i="158"/>
  <c r="E20" i="158"/>
  <c r="B20" i="158"/>
  <c r="E19" i="158"/>
  <c r="B19" i="158"/>
  <c r="E16" i="158"/>
  <c r="B16" i="158"/>
  <c r="E15" i="158"/>
  <c r="B15" i="158"/>
  <c r="E14" i="158"/>
  <c r="B14" i="158"/>
  <c r="E13" i="158"/>
  <c r="B13" i="158"/>
  <c r="E12" i="158"/>
  <c r="B12" i="158"/>
  <c r="E11" i="158"/>
  <c r="B11" i="158"/>
  <c r="M29" i="124"/>
  <c r="M28" i="124"/>
  <c r="M27" i="124"/>
  <c r="M26" i="124"/>
  <c r="M25" i="124"/>
  <c r="M24" i="124"/>
  <c r="M23" i="124"/>
  <c r="M22" i="124"/>
  <c r="M21" i="124"/>
  <c r="M20" i="124"/>
  <c r="M19" i="124"/>
  <c r="M18" i="124"/>
  <c r="M17" i="124"/>
  <c r="M16" i="124"/>
  <c r="M15" i="124"/>
  <c r="M14" i="124"/>
  <c r="M13" i="124"/>
  <c r="M12" i="124"/>
  <c r="M11" i="124"/>
  <c r="M10" i="124"/>
  <c r="U11" i="157"/>
  <c r="I69" i="104"/>
  <c r="D47" i="157"/>
  <c r="K11" i="157"/>
  <c r="D11" i="157"/>
  <c r="T11" i="157" s="1"/>
  <c r="V11" i="157" s="1"/>
  <c r="D47" i="156"/>
  <c r="K11" i="156"/>
  <c r="U11" i="156" s="1"/>
  <c r="D11" i="156"/>
  <c r="T11" i="156" s="1"/>
  <c r="V11" i="156" s="1"/>
  <c r="D47" i="155"/>
  <c r="K11" i="155"/>
  <c r="U11" i="155" s="1"/>
  <c r="D11" i="155"/>
  <c r="T11" i="155" s="1"/>
  <c r="W12" i="168" l="1"/>
  <c r="W7" i="168"/>
  <c r="J12" i="168"/>
  <c r="F49" i="168"/>
  <c r="E21" i="164"/>
  <c r="E23" i="164" s="1"/>
  <c r="F49" i="164"/>
  <c r="B84" i="164"/>
  <c r="B86" i="164" s="1"/>
  <c r="B21" i="164"/>
  <c r="B23" i="164" s="1"/>
  <c r="W12" i="160"/>
  <c r="W7" i="160"/>
  <c r="J12" i="160"/>
  <c r="B29" i="163"/>
  <c r="B31" i="163" s="1"/>
  <c r="B84" i="160"/>
  <c r="B86" i="160" s="1"/>
  <c r="F7" i="160"/>
  <c r="J54" i="160"/>
  <c r="E42" i="160"/>
  <c r="F70" i="160"/>
  <c r="B9" i="158"/>
  <c r="E9" i="158"/>
  <c r="V11" i="155"/>
  <c r="D39" i="161"/>
  <c r="D41" i="161" s="1"/>
  <c r="D58" i="169"/>
  <c r="D60" i="169" s="1"/>
  <c r="J12" i="164"/>
  <c r="F7" i="164"/>
  <c r="B42" i="160"/>
  <c r="B29" i="158"/>
  <c r="H30" i="161"/>
  <c r="B58" i="161"/>
  <c r="B60" i="161" s="1"/>
  <c r="J10" i="163"/>
  <c r="J29" i="163" s="1"/>
  <c r="J31" i="163" s="1"/>
  <c r="H57" i="165"/>
  <c r="B20" i="169"/>
  <c r="B22" i="169" s="1"/>
  <c r="J75" i="160"/>
  <c r="F28" i="164"/>
  <c r="J75" i="168"/>
  <c r="B18" i="158"/>
  <c r="B27" i="158"/>
  <c r="B77" i="161"/>
  <c r="B79" i="161" s="1"/>
  <c r="B42" i="164"/>
  <c r="B44" i="164" s="1"/>
  <c r="E63" i="164"/>
  <c r="E65" i="164" s="1"/>
  <c r="B18" i="162"/>
  <c r="D39" i="165"/>
  <c r="D41" i="165" s="1"/>
  <c r="B21" i="168"/>
  <c r="B23" i="168" s="1"/>
  <c r="E21" i="168"/>
  <c r="B42" i="168"/>
  <c r="B44" i="168" s="1"/>
  <c r="E63" i="168"/>
  <c r="E65" i="168" s="1"/>
  <c r="J33" i="164"/>
  <c r="B21" i="160"/>
  <c r="E18" i="158"/>
  <c r="E42" i="164"/>
  <c r="E44" i="164" s="1"/>
  <c r="B63" i="164"/>
  <c r="B65" i="164" s="1"/>
  <c r="E18" i="162"/>
  <c r="B58" i="165"/>
  <c r="B60" i="165" s="1"/>
  <c r="E42" i="168"/>
  <c r="E44" i="168" s="1"/>
  <c r="B84" i="168"/>
  <c r="B86" i="168" s="1"/>
  <c r="H71" i="169"/>
  <c r="F28" i="160"/>
  <c r="J54" i="164"/>
  <c r="F70" i="164"/>
  <c r="E21" i="160"/>
  <c r="W13" i="160" s="1"/>
  <c r="B63" i="160"/>
  <c r="B65" i="160" s="1"/>
  <c r="B8" i="158"/>
  <c r="B28" i="158"/>
  <c r="D20" i="161"/>
  <c r="D22" i="161" s="1"/>
  <c r="B77" i="165"/>
  <c r="B79" i="165" s="1"/>
  <c r="B63" i="168"/>
  <c r="B65" i="168" s="1"/>
  <c r="E84" i="168"/>
  <c r="E86" i="168" s="1"/>
  <c r="F49" i="160"/>
  <c r="F7" i="168"/>
  <c r="F28" i="168"/>
  <c r="J33" i="168"/>
  <c r="H19" i="169"/>
  <c r="H14" i="169"/>
  <c r="H57" i="169"/>
  <c r="H76" i="169"/>
  <c r="J29" i="167"/>
  <c r="J31" i="167" s="1"/>
  <c r="D77" i="169"/>
  <c r="D79" i="169" s="1"/>
  <c r="H49" i="169"/>
  <c r="B18" i="166"/>
  <c r="E28" i="166"/>
  <c r="J54" i="168"/>
  <c r="E18" i="166"/>
  <c r="B27" i="166"/>
  <c r="E29" i="167"/>
  <c r="E31" i="167" s="1"/>
  <c r="B17" i="166"/>
  <c r="E17" i="166"/>
  <c r="E17" i="162"/>
  <c r="B17" i="162"/>
  <c r="B28" i="162"/>
  <c r="H14" i="165"/>
  <c r="H19" i="165"/>
  <c r="X12" i="165" s="1"/>
  <c r="H33" i="165"/>
  <c r="H38" i="165"/>
  <c r="H71" i="165"/>
  <c r="H77" i="165" s="1"/>
  <c r="H79" i="165" s="1"/>
  <c r="H76" i="165"/>
  <c r="D58" i="165"/>
  <c r="D60" i="165" s="1"/>
  <c r="D77" i="165"/>
  <c r="D79" i="165" s="1"/>
  <c r="E84" i="164"/>
  <c r="E86" i="164" s="1"/>
  <c r="H30" i="165"/>
  <c r="H39" i="165" s="1"/>
  <c r="H41" i="165" s="1"/>
  <c r="J29" i="159"/>
  <c r="J31" i="159" s="1"/>
  <c r="H33" i="161"/>
  <c r="H38" i="161"/>
  <c r="H71" i="161"/>
  <c r="H76" i="161"/>
  <c r="H57" i="161"/>
  <c r="H52" i="161"/>
  <c r="H58" i="161" s="1"/>
  <c r="H60" i="161" s="1"/>
  <c r="E17" i="158"/>
  <c r="B17" i="158"/>
  <c r="E27" i="158"/>
  <c r="B26" i="158"/>
  <c r="E8" i="158"/>
  <c r="B29" i="159"/>
  <c r="B31" i="159" s="1"/>
  <c r="H14" i="161"/>
  <c r="H19" i="161"/>
  <c r="X12" i="161" s="1"/>
  <c r="D58" i="161"/>
  <c r="D60" i="161" s="1"/>
  <c r="D77" i="161"/>
  <c r="D79" i="161" s="1"/>
  <c r="E84" i="160"/>
  <c r="E86" i="160" s="1"/>
  <c r="J33" i="160"/>
  <c r="E63" i="160"/>
  <c r="E65" i="160" s="1"/>
  <c r="E29" i="159"/>
  <c r="E31" i="159" s="1"/>
  <c r="E24" i="75"/>
  <c r="E23" i="154" s="1"/>
  <c r="E23" i="75"/>
  <c r="E22" i="154" s="1"/>
  <c r="E22" i="75"/>
  <c r="E21" i="154" s="1"/>
  <c r="E21" i="75"/>
  <c r="E20" i="154" s="1"/>
  <c r="E20" i="75"/>
  <c r="E19" i="154" s="1"/>
  <c r="E19" i="75"/>
  <c r="E18" i="154" s="1"/>
  <c r="E16" i="75"/>
  <c r="E15" i="154" s="1"/>
  <c r="E15" i="75"/>
  <c r="E14" i="154" s="1"/>
  <c r="E14" i="75"/>
  <c r="E13" i="154" s="1"/>
  <c r="E13" i="75"/>
  <c r="E12" i="154" s="1"/>
  <c r="E12" i="75"/>
  <c r="E11" i="154" s="1"/>
  <c r="E11" i="75"/>
  <c r="B24" i="75"/>
  <c r="B23" i="154" s="1"/>
  <c r="B23" i="75"/>
  <c r="B22" i="154" s="1"/>
  <c r="B22" i="75"/>
  <c r="B21" i="154" s="1"/>
  <c r="B21" i="75"/>
  <c r="B20" i="154" s="1"/>
  <c r="B20" i="75"/>
  <c r="B19" i="154" s="1"/>
  <c r="B19" i="75"/>
  <c r="B18" i="154" s="1"/>
  <c r="B16" i="75"/>
  <c r="B15" i="154" s="1"/>
  <c r="B15" i="75"/>
  <c r="B14" i="154" s="1"/>
  <c r="B14" i="75"/>
  <c r="B13" i="154" s="1"/>
  <c r="B13" i="75"/>
  <c r="B12" i="154" s="1"/>
  <c r="B12" i="75"/>
  <c r="B11" i="154" s="1"/>
  <c r="B11" i="75"/>
  <c r="B10" i="154" s="1"/>
  <c r="I52" i="104"/>
  <c r="H78" i="148" s="1"/>
  <c r="J23" i="153"/>
  <c r="E28" i="153"/>
  <c r="J28" i="153" s="1"/>
  <c r="B28" i="153"/>
  <c r="B23" i="153"/>
  <c r="E10" i="153"/>
  <c r="J10" i="153" s="1"/>
  <c r="B10" i="153"/>
  <c r="B4" i="153"/>
  <c r="N29" i="124"/>
  <c r="N28" i="124"/>
  <c r="N27" i="124"/>
  <c r="N26" i="124"/>
  <c r="N25" i="124"/>
  <c r="N24" i="124"/>
  <c r="N23" i="124"/>
  <c r="N22" i="124"/>
  <c r="N21" i="124"/>
  <c r="N20" i="124"/>
  <c r="N19" i="124"/>
  <c r="N18" i="124"/>
  <c r="N17" i="124"/>
  <c r="N16" i="124"/>
  <c r="N15" i="124"/>
  <c r="N14" i="124"/>
  <c r="N13" i="124"/>
  <c r="N12" i="124"/>
  <c r="N11" i="124"/>
  <c r="N10" i="124"/>
  <c r="N30" i="124"/>
  <c r="J49" i="104" s="1"/>
  <c r="D76" i="152"/>
  <c r="B76" i="152"/>
  <c r="D71" i="152"/>
  <c r="Q68" i="152" s="1"/>
  <c r="B71" i="152"/>
  <c r="D68" i="152"/>
  <c r="H68" i="152" s="1"/>
  <c r="B68" i="152"/>
  <c r="Q69" i="152"/>
  <c r="D57" i="152"/>
  <c r="Q49" i="152" s="1"/>
  <c r="B57" i="152"/>
  <c r="D52" i="152"/>
  <c r="Q48" i="152" s="1"/>
  <c r="B52" i="152"/>
  <c r="D49" i="152"/>
  <c r="B49" i="152"/>
  <c r="D38" i="152"/>
  <c r="Q29" i="152" s="1"/>
  <c r="B38" i="152"/>
  <c r="D33" i="152"/>
  <c r="Q28" i="152" s="1"/>
  <c r="B33" i="152"/>
  <c r="D30" i="152"/>
  <c r="H30" i="152" s="1"/>
  <c r="B30" i="152"/>
  <c r="D11" i="152"/>
  <c r="H11" i="152" s="1"/>
  <c r="B11" i="152"/>
  <c r="F77" i="151"/>
  <c r="F76" i="151"/>
  <c r="F56" i="151"/>
  <c r="F55" i="151"/>
  <c r="E75" i="151"/>
  <c r="E54" i="151"/>
  <c r="E33" i="151"/>
  <c r="B75" i="151"/>
  <c r="B54" i="151"/>
  <c r="B33" i="151"/>
  <c r="F35" i="151"/>
  <c r="F34" i="151"/>
  <c r="E12" i="151"/>
  <c r="B12" i="151"/>
  <c r="V4" i="151" s="1"/>
  <c r="E83" i="151"/>
  <c r="B83" i="151"/>
  <c r="E78" i="151"/>
  <c r="B78" i="151"/>
  <c r="E62" i="151"/>
  <c r="B62" i="151"/>
  <c r="E57" i="151"/>
  <c r="B57" i="151"/>
  <c r="B63" i="151" s="1"/>
  <c r="E41" i="151"/>
  <c r="S33" i="151" s="1"/>
  <c r="B41" i="151"/>
  <c r="E36" i="151"/>
  <c r="B36" i="151"/>
  <c r="F14" i="151"/>
  <c r="F13" i="151"/>
  <c r="D19" i="152"/>
  <c r="Q9" i="152" s="1"/>
  <c r="B19" i="152"/>
  <c r="D14" i="152"/>
  <c r="Q8" i="152" s="1"/>
  <c r="B14" i="152"/>
  <c r="B4" i="152"/>
  <c r="E15" i="151"/>
  <c r="B4" i="151"/>
  <c r="H8" i="148"/>
  <c r="J44" i="148"/>
  <c r="H46" i="148"/>
  <c r="H45" i="148"/>
  <c r="H44" i="148"/>
  <c r="H43" i="148"/>
  <c r="H42" i="148"/>
  <c r="J35" i="148"/>
  <c r="H37" i="148"/>
  <c r="H36" i="148"/>
  <c r="H35" i="148"/>
  <c r="H34" i="148"/>
  <c r="H33" i="148"/>
  <c r="H20" i="169" l="1"/>
  <c r="H77" i="169"/>
  <c r="H79" i="169" s="1"/>
  <c r="X7" i="161"/>
  <c r="E23" i="168"/>
  <c r="W15" i="168" s="1"/>
  <c r="W13" i="168"/>
  <c r="X4" i="168"/>
  <c r="J10" i="166" s="1"/>
  <c r="J63" i="168"/>
  <c r="J65" i="168" s="1"/>
  <c r="E27" i="162"/>
  <c r="J63" i="164"/>
  <c r="J65" i="164" s="1"/>
  <c r="X12" i="164"/>
  <c r="X4" i="160"/>
  <c r="J10" i="158" s="1"/>
  <c r="S32" i="151"/>
  <c r="S34" i="151" s="1"/>
  <c r="J33" i="151"/>
  <c r="B26" i="166"/>
  <c r="E9" i="162"/>
  <c r="E8" i="162"/>
  <c r="B29" i="162"/>
  <c r="B9" i="162"/>
  <c r="B28" i="166"/>
  <c r="W7" i="151"/>
  <c r="B9" i="166"/>
  <c r="E27" i="166"/>
  <c r="B8" i="162"/>
  <c r="B26" i="162"/>
  <c r="B27" i="162"/>
  <c r="B25" i="162"/>
  <c r="E25" i="162"/>
  <c r="J41" i="160"/>
  <c r="E23" i="160"/>
  <c r="W15" i="160" s="1"/>
  <c r="J83" i="160"/>
  <c r="E10" i="158"/>
  <c r="E44" i="160"/>
  <c r="J62" i="160"/>
  <c r="B23" i="160"/>
  <c r="B44" i="160"/>
  <c r="B32" i="158"/>
  <c r="J57" i="160"/>
  <c r="J63" i="160" s="1"/>
  <c r="J65" i="160" s="1"/>
  <c r="W4" i="151"/>
  <c r="E42" i="151"/>
  <c r="E44" i="151" s="1"/>
  <c r="B42" i="151"/>
  <c r="B10" i="158"/>
  <c r="E25" i="158"/>
  <c r="B25" i="158"/>
  <c r="B28" i="75"/>
  <c r="E26" i="166"/>
  <c r="B29" i="166"/>
  <c r="E25" i="166"/>
  <c r="F49" i="151"/>
  <c r="F28" i="151"/>
  <c r="E10" i="154"/>
  <c r="E63" i="151"/>
  <c r="F70" i="151"/>
  <c r="J75" i="151"/>
  <c r="J25" i="158"/>
  <c r="E29" i="166"/>
  <c r="H20" i="161"/>
  <c r="H77" i="161"/>
  <c r="H79" i="161" s="1"/>
  <c r="B25" i="166"/>
  <c r="E26" i="158"/>
  <c r="J78" i="160"/>
  <c r="H52" i="165"/>
  <c r="H58" i="165" s="1"/>
  <c r="H60" i="165" s="1"/>
  <c r="H20" i="165"/>
  <c r="B30" i="158"/>
  <c r="E28" i="158"/>
  <c r="E9" i="166"/>
  <c r="H38" i="169"/>
  <c r="X12" i="169" s="1"/>
  <c r="H52" i="169"/>
  <c r="H58" i="169" s="1"/>
  <c r="H60" i="169" s="1"/>
  <c r="B8" i="166"/>
  <c r="E8" i="166"/>
  <c r="E26" i="162"/>
  <c r="E28" i="162"/>
  <c r="E29" i="162"/>
  <c r="J75" i="164"/>
  <c r="X4" i="164" s="1"/>
  <c r="J10" i="162" s="1"/>
  <c r="E29" i="158"/>
  <c r="H39" i="161"/>
  <c r="H41" i="161" s="1"/>
  <c r="J36" i="160"/>
  <c r="E9" i="75"/>
  <c r="E29" i="75"/>
  <c r="B18" i="75"/>
  <c r="B17" i="154" s="1"/>
  <c r="E28" i="75"/>
  <c r="E18" i="75"/>
  <c r="E17" i="154" s="1"/>
  <c r="J29" i="153"/>
  <c r="J31" i="153" s="1"/>
  <c r="Q70" i="152"/>
  <c r="Q71" i="152" s="1"/>
  <c r="R72" i="152" s="1"/>
  <c r="D58" i="152"/>
  <c r="D60" i="152" s="1"/>
  <c r="B77" i="152"/>
  <c r="B79" i="152" s="1"/>
  <c r="Q30" i="152"/>
  <c r="Q31" i="152" s="1"/>
  <c r="R32" i="152" s="1"/>
  <c r="R36" i="152" s="1"/>
  <c r="H33" i="152" s="1"/>
  <c r="Q50" i="152"/>
  <c r="Q51" i="152" s="1"/>
  <c r="R53" i="152" s="1"/>
  <c r="R57" i="152" s="1"/>
  <c r="H57" i="152" s="1"/>
  <c r="B39" i="152"/>
  <c r="B58" i="152"/>
  <c r="B60" i="152" s="1"/>
  <c r="B20" i="152"/>
  <c r="B22" i="152" s="1"/>
  <c r="B29" i="153"/>
  <c r="B31" i="153" s="1"/>
  <c r="N31" i="124"/>
  <c r="J50" i="104" s="1"/>
  <c r="D77" i="152"/>
  <c r="D79" i="152" s="1"/>
  <c r="H49" i="152"/>
  <c r="D39" i="152"/>
  <c r="Q10" i="152"/>
  <c r="Q11" i="152" s="1"/>
  <c r="R13" i="152" s="1"/>
  <c r="R17" i="152" s="1"/>
  <c r="H19" i="152" s="1"/>
  <c r="D20" i="152"/>
  <c r="J54" i="151"/>
  <c r="B84" i="151"/>
  <c r="B86" i="151" s="1"/>
  <c r="E84" i="151"/>
  <c r="E86" i="151" s="1"/>
  <c r="B65" i="151"/>
  <c r="E65" i="151"/>
  <c r="S11" i="151"/>
  <c r="H174" i="148"/>
  <c r="J173" i="148"/>
  <c r="H173" i="148"/>
  <c r="H172" i="148"/>
  <c r="H171" i="148"/>
  <c r="H170" i="148"/>
  <c r="H169" i="148"/>
  <c r="H168" i="148"/>
  <c r="H167" i="148"/>
  <c r="H166" i="148"/>
  <c r="J165" i="148"/>
  <c r="H165" i="148"/>
  <c r="J164" i="148"/>
  <c r="H164" i="148"/>
  <c r="H161" i="148"/>
  <c r="J160" i="148"/>
  <c r="H160" i="148"/>
  <c r="H159" i="148"/>
  <c r="H158" i="148"/>
  <c r="H157" i="148"/>
  <c r="H156" i="148"/>
  <c r="H155" i="148"/>
  <c r="H154" i="148"/>
  <c r="H153" i="148"/>
  <c r="J152" i="148"/>
  <c r="H152" i="148"/>
  <c r="J151" i="148"/>
  <c r="H151" i="148"/>
  <c r="H28" i="148"/>
  <c r="H27" i="148"/>
  <c r="H19" i="148"/>
  <c r="H18" i="148"/>
  <c r="H22" i="169" l="1"/>
  <c r="H22" i="165"/>
  <c r="X15" i="165" s="1"/>
  <c r="X13" i="165"/>
  <c r="X7" i="165"/>
  <c r="J25" i="162" s="1"/>
  <c r="H22" i="161"/>
  <c r="X15" i="161" s="1"/>
  <c r="X13" i="161"/>
  <c r="J20" i="168"/>
  <c r="J84" i="168"/>
  <c r="J86" i="168" s="1"/>
  <c r="J21" i="164"/>
  <c r="X7" i="164"/>
  <c r="B30" i="166"/>
  <c r="B27" i="154"/>
  <c r="B10" i="162"/>
  <c r="E10" i="162"/>
  <c r="B30" i="162"/>
  <c r="J42" i="164"/>
  <c r="J44" i="164" s="1"/>
  <c r="J20" i="160"/>
  <c r="X12" i="160" s="1"/>
  <c r="S38" i="151"/>
  <c r="S42" i="151" s="1"/>
  <c r="J41" i="151" s="1"/>
  <c r="S37" i="151"/>
  <c r="B10" i="166"/>
  <c r="E8" i="154"/>
  <c r="E30" i="166"/>
  <c r="E10" i="166"/>
  <c r="J84" i="160"/>
  <c r="J86" i="160" s="1"/>
  <c r="B31" i="158"/>
  <c r="B33" i="158" s="1"/>
  <c r="C9" i="137" s="1"/>
  <c r="E30" i="158"/>
  <c r="E31" i="158" s="1"/>
  <c r="E33" i="158" s="1"/>
  <c r="B27" i="75"/>
  <c r="B26" i="154" s="1"/>
  <c r="E27" i="75"/>
  <c r="E26" i="154" s="1"/>
  <c r="E28" i="154"/>
  <c r="J42" i="160"/>
  <c r="B29" i="75"/>
  <c r="B28" i="154" s="1"/>
  <c r="B26" i="75"/>
  <c r="B25" i="154" s="1"/>
  <c r="R73" i="152"/>
  <c r="R77" i="152" s="1"/>
  <c r="H76" i="152" s="1"/>
  <c r="J62" i="151"/>
  <c r="J57" i="151"/>
  <c r="E27" i="154"/>
  <c r="J84" i="164"/>
  <c r="J86" i="164" s="1"/>
  <c r="J42" i="168"/>
  <c r="J44" i="168" s="1"/>
  <c r="H33" i="169"/>
  <c r="E30" i="162"/>
  <c r="E17" i="75"/>
  <c r="E8" i="75"/>
  <c r="E7" i="154" s="1"/>
  <c r="B32" i="75"/>
  <c r="J83" i="151"/>
  <c r="J78" i="151"/>
  <c r="B9" i="75"/>
  <c r="B8" i="154" s="1"/>
  <c r="E26" i="75"/>
  <c r="E25" i="154" s="1"/>
  <c r="B8" i="75"/>
  <c r="B7" i="154" s="1"/>
  <c r="B44" i="151"/>
  <c r="D41" i="152"/>
  <c r="B41" i="152"/>
  <c r="D22" i="152"/>
  <c r="R33" i="152"/>
  <c r="R37" i="152" s="1"/>
  <c r="H38" i="152" s="1"/>
  <c r="R12" i="152"/>
  <c r="R14" i="152" s="1"/>
  <c r="R15" i="152" s="1"/>
  <c r="R74" i="152"/>
  <c r="R75" i="152" s="1"/>
  <c r="R52" i="152"/>
  <c r="R54" i="152" s="1"/>
  <c r="R55" i="152" s="1"/>
  <c r="E29" i="153"/>
  <c r="E31" i="153" s="1"/>
  <c r="R76" i="152"/>
  <c r="H71" i="152" s="1"/>
  <c r="H77" i="152" s="1"/>
  <c r="H79" i="152" s="1"/>
  <c r="E20" i="151"/>
  <c r="F7" i="151" s="1"/>
  <c r="B15" i="151"/>
  <c r="B17" i="75" s="1"/>
  <c r="B16" i="154" s="1"/>
  <c r="H127" i="148"/>
  <c r="H126" i="148"/>
  <c r="H125" i="148"/>
  <c r="H124" i="148"/>
  <c r="H121" i="148"/>
  <c r="H115" i="148"/>
  <c r="H112" i="148"/>
  <c r="H111" i="148"/>
  <c r="H102" i="148"/>
  <c r="H96" i="148"/>
  <c r="H95" i="148"/>
  <c r="H94" i="148"/>
  <c r="H93" i="148"/>
  <c r="H92" i="148"/>
  <c r="H81" i="148"/>
  <c r="J61" i="148"/>
  <c r="H61" i="148"/>
  <c r="H60" i="148"/>
  <c r="H59" i="148"/>
  <c r="H54" i="148"/>
  <c r="H53" i="148"/>
  <c r="F10" i="120"/>
  <c r="H52" i="148"/>
  <c r="H51" i="148"/>
  <c r="J26" i="148"/>
  <c r="H26" i="148"/>
  <c r="H25" i="148"/>
  <c r="H24" i="148"/>
  <c r="J17" i="148"/>
  <c r="H17" i="148"/>
  <c r="H16" i="148"/>
  <c r="H15" i="148"/>
  <c r="J10" i="148"/>
  <c r="H39" i="169" l="1"/>
  <c r="X7" i="169"/>
  <c r="J25" i="166" s="1"/>
  <c r="B31" i="166"/>
  <c r="B33" i="166" s="1"/>
  <c r="C9" i="139" s="1"/>
  <c r="B31" i="162"/>
  <c r="B33" i="162" s="1"/>
  <c r="C9" i="138" s="1"/>
  <c r="J23" i="164"/>
  <c r="X15" i="164" s="1"/>
  <c r="X13" i="164"/>
  <c r="J30" i="162" s="1"/>
  <c r="J31" i="162" s="1"/>
  <c r="J33" i="162" s="1"/>
  <c r="E9" i="138" s="1"/>
  <c r="J15" i="160"/>
  <c r="X7" i="160" s="1"/>
  <c r="S39" i="151"/>
  <c r="S40" i="151" s="1"/>
  <c r="S41" i="151" s="1"/>
  <c r="J36" i="151" s="1"/>
  <c r="J42" i="151" s="1"/>
  <c r="J44" i="151" s="1"/>
  <c r="W12" i="151"/>
  <c r="R10" i="151"/>
  <c r="J12" i="151" s="1"/>
  <c r="X4" i="151" s="1"/>
  <c r="J44" i="160"/>
  <c r="B25" i="75"/>
  <c r="B24" i="154" s="1"/>
  <c r="C7" i="107" s="1"/>
  <c r="E21" i="151"/>
  <c r="W13" i="151" s="1"/>
  <c r="B30" i="75"/>
  <c r="B29" i="154" s="1"/>
  <c r="C9" i="107"/>
  <c r="E16" i="154"/>
  <c r="E25" i="75"/>
  <c r="D9" i="137"/>
  <c r="E31" i="166"/>
  <c r="E33" i="166" s="1"/>
  <c r="E31" i="162"/>
  <c r="E33" i="162" s="1"/>
  <c r="H39" i="152"/>
  <c r="R16" i="152"/>
  <c r="H14" i="152" s="1"/>
  <c r="H20" i="152" s="1"/>
  <c r="H22" i="152" s="1"/>
  <c r="R34" i="152"/>
  <c r="R35" i="152" s="1"/>
  <c r="R56" i="152"/>
  <c r="H52" i="152" s="1"/>
  <c r="H58" i="152" s="1"/>
  <c r="H60" i="152" s="1"/>
  <c r="J63" i="151"/>
  <c r="J65" i="151" s="1"/>
  <c r="J84" i="151"/>
  <c r="J86" i="151" s="1"/>
  <c r="S12" i="151"/>
  <c r="S13" i="151" s="1"/>
  <c r="R15" i="151" s="1"/>
  <c r="B20" i="151"/>
  <c r="H85" i="148"/>
  <c r="H41" i="169" l="1"/>
  <c r="X15" i="169" s="1"/>
  <c r="X13" i="169"/>
  <c r="X12" i="168"/>
  <c r="J15" i="168"/>
  <c r="X7" i="168" s="1"/>
  <c r="J21" i="160"/>
  <c r="X13" i="160" s="1"/>
  <c r="J30" i="158" s="1"/>
  <c r="J31" i="158" s="1"/>
  <c r="J33" i="158" s="1"/>
  <c r="E9" i="137" s="1"/>
  <c r="G77" i="104"/>
  <c r="B21" i="151"/>
  <c r="E23" i="151"/>
  <c r="W15" i="151" s="1"/>
  <c r="G79" i="104"/>
  <c r="C8" i="107"/>
  <c r="G78" i="104"/>
  <c r="D9" i="139"/>
  <c r="D9" i="138"/>
  <c r="J10" i="75"/>
  <c r="J9" i="154" s="1"/>
  <c r="S16" i="151"/>
  <c r="S17" i="151"/>
  <c r="H41" i="152"/>
  <c r="B23" i="151"/>
  <c r="I10" i="106"/>
  <c r="I9" i="106"/>
  <c r="C34" i="121"/>
  <c r="C18" i="120"/>
  <c r="D42" i="106"/>
  <c r="D39" i="106"/>
  <c r="J58" i="106"/>
  <c r="J21" i="168" l="1"/>
  <c r="J23" i="168" s="1"/>
  <c r="X15" i="168" s="1"/>
  <c r="J23" i="160"/>
  <c r="X15" i="160" s="1"/>
  <c r="K6" i="107"/>
  <c r="I76" i="104"/>
  <c r="S18" i="151"/>
  <c r="S19" i="151" s="1"/>
  <c r="S20" i="151" s="1"/>
  <c r="J15" i="151" s="1"/>
  <c r="X7" i="151" s="1"/>
  <c r="S21" i="151"/>
  <c r="J20" i="151" s="1"/>
  <c r="X12" i="151" s="1"/>
  <c r="F9" i="120"/>
  <c r="J27" i="125"/>
  <c r="I27" i="125"/>
  <c r="G27" i="125"/>
  <c r="J28" i="125"/>
  <c r="I28" i="125"/>
  <c r="G28" i="125"/>
  <c r="J31" i="124"/>
  <c r="H50" i="104" s="1"/>
  <c r="J66" i="148" s="1"/>
  <c r="J30" i="124"/>
  <c r="H49" i="104" s="1"/>
  <c r="J65" i="148" s="1"/>
  <c r="I31" i="124"/>
  <c r="G50" i="104" s="1"/>
  <c r="H66" i="148" s="1"/>
  <c r="I30" i="124"/>
  <c r="G49" i="104" s="1"/>
  <c r="H65" i="148" s="1"/>
  <c r="X13" i="168" l="1"/>
  <c r="J30" i="166" s="1"/>
  <c r="J31" i="166" s="1"/>
  <c r="J33" i="166" s="1"/>
  <c r="E9" i="139" s="1"/>
  <c r="J25" i="75"/>
  <c r="J24" i="154" s="1"/>
  <c r="J30" i="75"/>
  <c r="J29" i="154" s="1"/>
  <c r="J21" i="151"/>
  <c r="X13" i="151" s="1"/>
  <c r="L31" i="124"/>
  <c r="J74" i="148" s="1"/>
  <c r="L30" i="124"/>
  <c r="J73" i="148" s="1"/>
  <c r="K31" i="124"/>
  <c r="I50" i="104" s="1"/>
  <c r="H74" i="148" s="1"/>
  <c r="K30" i="124"/>
  <c r="I49" i="104" s="1"/>
  <c r="H73" i="148" s="1"/>
  <c r="I78" i="104" l="1"/>
  <c r="K8" i="107"/>
  <c r="I77" i="104"/>
  <c r="K7" i="107"/>
  <c r="J31" i="75"/>
  <c r="J23" i="151"/>
  <c r="X15" i="151" s="1"/>
  <c r="C4" i="139"/>
  <c r="C4" i="138"/>
  <c r="C4" i="137"/>
  <c r="C4" i="116"/>
  <c r="B4" i="75"/>
  <c r="G57" i="104"/>
  <c r="H88" i="148" s="1"/>
  <c r="D4" i="117"/>
  <c r="D8" i="130"/>
  <c r="D8" i="129"/>
  <c r="D8" i="127"/>
  <c r="D8" i="49"/>
  <c r="D34" i="139"/>
  <c r="D24" i="139"/>
  <c r="D16" i="139"/>
  <c r="D34" i="138"/>
  <c r="D24" i="138"/>
  <c r="D16" i="138"/>
  <c r="D34" i="137"/>
  <c r="D24" i="137"/>
  <c r="D16" i="137"/>
  <c r="H134" i="148"/>
  <c r="J33" i="75" l="1"/>
  <c r="J30" i="154"/>
  <c r="H9" i="139"/>
  <c r="H9" i="137"/>
  <c r="G9" i="139"/>
  <c r="H73" i="104"/>
  <c r="J125" i="148" s="1"/>
  <c r="E9" i="116" l="1"/>
  <c r="J32" i="154"/>
  <c r="I80" i="104" s="1"/>
  <c r="H9" i="138"/>
  <c r="K9" i="139"/>
  <c r="H147" i="148" l="1"/>
  <c r="H12" i="148"/>
  <c r="K10" i="107"/>
  <c r="G9" i="138"/>
  <c r="G9" i="137" l="1"/>
  <c r="K9" i="138" l="1"/>
  <c r="K9" i="137" l="1"/>
  <c r="G54" i="104" l="1"/>
  <c r="H82" i="148" s="1"/>
  <c r="I51" i="104" l="1"/>
  <c r="H77" i="148" s="1"/>
  <c r="J51" i="104"/>
  <c r="J77" i="148" s="1"/>
  <c r="G51" i="104" l="1"/>
  <c r="H69" i="148" s="1"/>
  <c r="I12" i="106" l="1"/>
  <c r="I22" i="106"/>
  <c r="I21" i="106"/>
  <c r="I20" i="106"/>
  <c r="I18" i="106"/>
  <c r="I17" i="106"/>
  <c r="I16" i="106"/>
  <c r="I14" i="106"/>
  <c r="I13" i="106"/>
  <c r="I8" i="106"/>
  <c r="I21" i="107"/>
  <c r="G21" i="107"/>
  <c r="E21" i="107"/>
  <c r="C21" i="107"/>
  <c r="K20" i="107"/>
  <c r="K19" i="107"/>
  <c r="K18" i="107"/>
  <c r="K17" i="107"/>
  <c r="K21" i="107" l="1"/>
  <c r="E10" i="75"/>
  <c r="E9" i="154" s="1"/>
  <c r="B10" i="75"/>
  <c r="F6" i="107" l="1"/>
  <c r="H76" i="104"/>
  <c r="H138" i="148" s="1"/>
  <c r="B31" i="75"/>
  <c r="B30" i="154" s="1"/>
  <c r="B9" i="154"/>
  <c r="E24" i="154" l="1"/>
  <c r="G76" i="104"/>
  <c r="H131" i="148" s="1"/>
  <c r="C6" i="107"/>
  <c r="E30" i="75"/>
  <c r="H146" i="148"/>
  <c r="H145" i="148"/>
  <c r="H144" i="148"/>
  <c r="D24" i="116"/>
  <c r="D16" i="116"/>
  <c r="E31" i="75" l="1"/>
  <c r="E30" i="154" s="1"/>
  <c r="E29" i="154"/>
  <c r="F7" i="107"/>
  <c r="H77" i="104"/>
  <c r="H139" i="148" s="1"/>
  <c r="H133" i="148"/>
  <c r="B33" i="75"/>
  <c r="H132" i="148"/>
  <c r="D47" i="117"/>
  <c r="H69" i="104" s="1"/>
  <c r="H119" i="148" s="1"/>
  <c r="K11" i="117"/>
  <c r="U11" i="117" s="1"/>
  <c r="D11" i="117"/>
  <c r="T11" i="117" s="1"/>
  <c r="V11" i="117" s="1"/>
  <c r="G69" i="104" s="1"/>
  <c r="F31" i="124"/>
  <c r="E33" i="75" l="1"/>
  <c r="E32" i="154" s="1"/>
  <c r="H80" i="104" s="1"/>
  <c r="H141" i="148" s="1"/>
  <c r="H78" i="104"/>
  <c r="H140" i="148" s="1"/>
  <c r="F8" i="107"/>
  <c r="C9" i="116"/>
  <c r="H9" i="116" s="1"/>
  <c r="B32" i="154"/>
  <c r="G80" i="104" s="1"/>
  <c r="H135" i="148" s="1"/>
  <c r="G50" i="106"/>
  <c r="H120" i="148"/>
  <c r="F30" i="124"/>
  <c r="G31" i="124"/>
  <c r="G30" i="124"/>
  <c r="H31" i="124"/>
  <c r="H30" i="124"/>
  <c r="D9" i="116" l="1"/>
  <c r="F10" i="107"/>
  <c r="G49" i="106" s="1"/>
  <c r="C10" i="107"/>
  <c r="G48" i="106" s="1"/>
  <c r="H70" i="104"/>
  <c r="J119" i="148" s="1"/>
  <c r="H118" i="148"/>
  <c r="D34" i="116" l="1"/>
  <c r="C30" i="92" l="1"/>
  <c r="D16" i="92"/>
  <c r="D18" i="92" s="1"/>
  <c r="D20" i="92" s="1"/>
  <c r="D22" i="92" s="1"/>
  <c r="D24" i="92" s="1"/>
  <c r="G9" i="116" l="1"/>
  <c r="K9" i="116" l="1"/>
</calcChain>
</file>

<file path=xl/sharedStrings.xml><?xml version="1.0" encoding="utf-8"?>
<sst xmlns="http://schemas.openxmlformats.org/spreadsheetml/2006/main" count="4577" uniqueCount="1130">
  <si>
    <t>設備導入事業　　(円)</t>
    <rPh sb="0" eb="2">
      <t>セツビ</t>
    </rPh>
    <rPh sb="2" eb="4">
      <t>ドウニュウ</t>
    </rPh>
    <rPh sb="4" eb="6">
      <t>ジギョウ</t>
    </rPh>
    <rPh sb="9" eb="10">
      <t>エン</t>
    </rPh>
    <phoneticPr fontId="4"/>
  </si>
  <si>
    <t>申請者名</t>
    <rPh sb="0" eb="3">
      <t>シンセイシャ</t>
    </rPh>
    <rPh sb="3" eb="4">
      <t>メイ</t>
    </rPh>
    <phoneticPr fontId="4"/>
  </si>
  <si>
    <t>日本標準産業分類
中分類（01～99）</t>
    <rPh sb="0" eb="2">
      <t>ニホン</t>
    </rPh>
    <rPh sb="2" eb="4">
      <t>ヒョウジュン</t>
    </rPh>
    <rPh sb="4" eb="6">
      <t>サンギョウ</t>
    </rPh>
    <rPh sb="6" eb="8">
      <t>ブンルイ</t>
    </rPh>
    <rPh sb="9" eb="10">
      <t>チュウ</t>
    </rPh>
    <rPh sb="10" eb="12">
      <t>ブンルイ</t>
    </rPh>
    <phoneticPr fontId="4"/>
  </si>
  <si>
    <t>資本金（円）</t>
    <rPh sb="0" eb="3">
      <t>シホンキン</t>
    </rPh>
    <rPh sb="4" eb="5">
      <t>エン</t>
    </rPh>
    <phoneticPr fontId="4"/>
  </si>
  <si>
    <t>従業員数</t>
    <rPh sb="0" eb="2">
      <t>ジュウギョウ</t>
    </rPh>
    <rPh sb="2" eb="4">
      <t>インスウ</t>
    </rPh>
    <phoneticPr fontId="4"/>
  </si>
  <si>
    <t>金額</t>
  </si>
  <si>
    <t>（小計）</t>
  </si>
  <si>
    <t>設備費</t>
    <rPh sb="0" eb="3">
      <t>セツビヒ</t>
    </rPh>
    <phoneticPr fontId="4"/>
  </si>
  <si>
    <t>工事費</t>
  </si>
  <si>
    <t>合計</t>
  </si>
  <si>
    <t>消費税</t>
  </si>
  <si>
    <t>総計</t>
    <rPh sb="0" eb="2">
      <t>ソウケイ</t>
    </rPh>
    <phoneticPr fontId="4"/>
  </si>
  <si>
    <t>(単位：円）</t>
    <rPh sb="1" eb="3">
      <t>タンイ</t>
    </rPh>
    <rPh sb="4" eb="5">
      <t>エン</t>
    </rPh>
    <phoneticPr fontId="4"/>
  </si>
  <si>
    <t>補助金</t>
    <rPh sb="0" eb="3">
      <t>ホジョキン</t>
    </rPh>
    <phoneticPr fontId="4"/>
  </si>
  <si>
    <t>自己資金</t>
    <rPh sb="0" eb="2">
      <t>ジコ</t>
    </rPh>
    <rPh sb="2" eb="4">
      <t>シキン</t>
    </rPh>
    <phoneticPr fontId="4"/>
  </si>
  <si>
    <t>その他</t>
    <rPh sb="2" eb="3">
      <t>タ</t>
    </rPh>
    <phoneticPr fontId="4"/>
  </si>
  <si>
    <t xml:space="preserve">情報通信機械器具製造業 </t>
    <phoneticPr fontId="22"/>
  </si>
  <si>
    <t xml:space="preserve">輸送用機械器具製造業 </t>
    <phoneticPr fontId="22"/>
  </si>
  <si>
    <t>ｔ／年</t>
    <phoneticPr fontId="4"/>
  </si>
  <si>
    <t xml:space="preserve">その他の製造業 </t>
    <phoneticPr fontId="22"/>
  </si>
  <si>
    <t xml:space="preserve">電気業 </t>
    <phoneticPr fontId="22"/>
  </si>
  <si>
    <t xml:space="preserve">ガス業 </t>
    <phoneticPr fontId="22"/>
  </si>
  <si>
    <t xml:space="preserve">熱供給業 </t>
    <phoneticPr fontId="22"/>
  </si>
  <si>
    <t xml:space="preserve">水道業 </t>
    <phoneticPr fontId="22"/>
  </si>
  <si>
    <t xml:space="preserve">通信業 </t>
    <phoneticPr fontId="22"/>
  </si>
  <si>
    <t xml:space="preserve">放送業 </t>
    <phoneticPr fontId="22"/>
  </si>
  <si>
    <t xml:space="preserve">情報サービス業 </t>
    <phoneticPr fontId="22"/>
  </si>
  <si>
    <t xml:space="preserve">インターネット付随サービス業 </t>
    <phoneticPr fontId="22"/>
  </si>
  <si>
    <t xml:space="preserve">映像・音声・文字情報制作業 </t>
    <phoneticPr fontId="22"/>
  </si>
  <si>
    <t xml:space="preserve">鉄道業 </t>
    <phoneticPr fontId="22"/>
  </si>
  <si>
    <t xml:space="preserve">道路旅客運送業 </t>
    <phoneticPr fontId="22"/>
  </si>
  <si>
    <t xml:space="preserve">道路貨物運送業 </t>
    <phoneticPr fontId="22"/>
  </si>
  <si>
    <t xml:space="preserve">水運業 </t>
    <phoneticPr fontId="22"/>
  </si>
  <si>
    <t xml:space="preserve">航空運輸業 </t>
    <phoneticPr fontId="22"/>
  </si>
  <si>
    <t xml:space="preserve">倉庫業 </t>
    <phoneticPr fontId="22"/>
  </si>
  <si>
    <t xml:space="preserve">運輸に附帯するサービス業 </t>
    <phoneticPr fontId="22"/>
  </si>
  <si>
    <t xml:space="preserve">郵便業（信書便事業を含む） </t>
    <phoneticPr fontId="22"/>
  </si>
  <si>
    <t xml:space="preserve">各種商品卸売業 </t>
    <phoneticPr fontId="22"/>
  </si>
  <si>
    <t xml:space="preserve">繊維・衣服等卸売業 </t>
    <phoneticPr fontId="22"/>
  </si>
  <si>
    <t xml:space="preserve">飲食料品卸売業 </t>
    <phoneticPr fontId="22"/>
  </si>
  <si>
    <t xml:space="preserve">建築材料、鉱物・金属材料等卸売業 </t>
    <phoneticPr fontId="22"/>
  </si>
  <si>
    <t xml:space="preserve">機械器具卸売業 </t>
    <phoneticPr fontId="22"/>
  </si>
  <si>
    <t xml:space="preserve">その他の卸売業 </t>
    <phoneticPr fontId="22"/>
  </si>
  <si>
    <t xml:space="preserve">各種商品小売業 </t>
    <phoneticPr fontId="22"/>
  </si>
  <si>
    <t xml:space="preserve">織物・衣服・身の回り品小売業 </t>
    <phoneticPr fontId="22"/>
  </si>
  <si>
    <t xml:space="preserve">飲食料品小売業 </t>
    <phoneticPr fontId="22"/>
  </si>
  <si>
    <t xml:space="preserve">機械器具小売業 </t>
    <phoneticPr fontId="22"/>
  </si>
  <si>
    <t xml:space="preserve">その他の小売業 </t>
    <phoneticPr fontId="22"/>
  </si>
  <si>
    <t xml:space="preserve">無店舗小売業 </t>
    <phoneticPr fontId="22"/>
  </si>
  <si>
    <t xml:space="preserve">銀行業 </t>
    <phoneticPr fontId="22"/>
  </si>
  <si>
    <t xml:space="preserve">協同組織金融業 </t>
    <phoneticPr fontId="22"/>
  </si>
  <si>
    <t xml:space="preserve">貸金業、クレジットカード業等非預金信用機関 </t>
    <phoneticPr fontId="22"/>
  </si>
  <si>
    <t xml:space="preserve">金融商品取引業、商品先物取引業 </t>
    <phoneticPr fontId="22"/>
  </si>
  <si>
    <t xml:space="preserve">補助的金融業等 </t>
    <phoneticPr fontId="22"/>
  </si>
  <si>
    <t xml:space="preserve">保険業（保険媒介代理業、保険サービス業を含む） </t>
    <phoneticPr fontId="22"/>
  </si>
  <si>
    <t xml:space="preserve">不動産取引業 </t>
    <phoneticPr fontId="22"/>
  </si>
  <si>
    <t xml:space="preserve">不動産賃貸業・管理業 </t>
    <phoneticPr fontId="22"/>
  </si>
  <si>
    <t xml:space="preserve">物品賃貸業 </t>
    <phoneticPr fontId="22"/>
  </si>
  <si>
    <t xml:space="preserve">学術・開発研究機関 </t>
    <phoneticPr fontId="22"/>
  </si>
  <si>
    <t xml:space="preserve">専門サービス業（他に分類されないもの） </t>
    <phoneticPr fontId="22"/>
  </si>
  <si>
    <t xml:space="preserve">広告業 </t>
    <phoneticPr fontId="22"/>
  </si>
  <si>
    <t xml:space="preserve">技術サービス業（他に分類されないもの） </t>
    <phoneticPr fontId="22"/>
  </si>
  <si>
    <t xml:space="preserve">宿泊業 </t>
    <phoneticPr fontId="22"/>
  </si>
  <si>
    <t xml:space="preserve">飲食店 </t>
    <phoneticPr fontId="22"/>
  </si>
  <si>
    <t xml:space="preserve">持ち帰り・配達飲食サービス業 </t>
    <phoneticPr fontId="22"/>
  </si>
  <si>
    <t xml:space="preserve">選択・利用・美容・浴場業 </t>
    <phoneticPr fontId="22"/>
  </si>
  <si>
    <t xml:space="preserve">その他の生活関連サービス業 </t>
    <phoneticPr fontId="22"/>
  </si>
  <si>
    <t xml:space="preserve">娯楽業 </t>
    <phoneticPr fontId="22"/>
  </si>
  <si>
    <t xml:space="preserve">学校教育 </t>
    <phoneticPr fontId="22"/>
  </si>
  <si>
    <t xml:space="preserve">その他の教育、学習支援業 </t>
    <phoneticPr fontId="22"/>
  </si>
  <si>
    <t xml:space="preserve">医療業 </t>
    <phoneticPr fontId="22"/>
  </si>
  <si>
    <t xml:space="preserve">保健衛生 </t>
    <phoneticPr fontId="22"/>
  </si>
  <si>
    <t xml:space="preserve">社会保険・社会福祉・介護事業 </t>
    <phoneticPr fontId="22"/>
  </si>
  <si>
    <t xml:space="preserve">郵便局 </t>
    <phoneticPr fontId="22"/>
  </si>
  <si>
    <t xml:space="preserve">協同組合（他に分類されないもの） </t>
    <phoneticPr fontId="22"/>
  </si>
  <si>
    <t xml:space="preserve">廃棄物処理業 </t>
    <phoneticPr fontId="22"/>
  </si>
  <si>
    <t xml:space="preserve">Ｒ サービス業（他に分類されな いもの） </t>
    <phoneticPr fontId="22"/>
  </si>
  <si>
    <t xml:space="preserve">自動車整備業 </t>
    <phoneticPr fontId="22"/>
  </si>
  <si>
    <t xml:space="preserve">機械等修理業（別掲を除く） </t>
    <phoneticPr fontId="22"/>
  </si>
  <si>
    <t xml:space="preserve">職業紹介・労働者派遣業 </t>
    <phoneticPr fontId="22"/>
  </si>
  <si>
    <t xml:space="preserve">その他の事業サービス業 </t>
    <phoneticPr fontId="22"/>
  </si>
  <si>
    <t xml:space="preserve">政治・経済・文化団体 </t>
    <phoneticPr fontId="22"/>
  </si>
  <si>
    <t xml:space="preserve">宗教 </t>
    <phoneticPr fontId="22"/>
  </si>
  <si>
    <t xml:space="preserve">その他のサービス業 </t>
    <phoneticPr fontId="22"/>
  </si>
  <si>
    <t xml:space="preserve">外国公務 </t>
    <phoneticPr fontId="22"/>
  </si>
  <si>
    <t xml:space="preserve">国家公務 </t>
    <phoneticPr fontId="22"/>
  </si>
  <si>
    <t xml:space="preserve">Ｓ 公務（他に分類されるものを 除く） </t>
    <phoneticPr fontId="22"/>
  </si>
  <si>
    <t xml:space="preserve">地方公務 </t>
    <phoneticPr fontId="22"/>
  </si>
  <si>
    <t xml:space="preserve">分類不能の産業 </t>
    <phoneticPr fontId="22"/>
  </si>
  <si>
    <t>中分類 ｺｰﾄﾞ</t>
    <rPh sb="0" eb="3">
      <t>チュウブンルイ</t>
    </rPh>
    <phoneticPr fontId="22"/>
  </si>
  <si>
    <t xml:space="preserve">大分類 </t>
  </si>
  <si>
    <t xml:space="preserve">Ａ 農業、林業 </t>
  </si>
  <si>
    <t xml:space="preserve">Ｂ 漁業 </t>
  </si>
  <si>
    <t xml:space="preserve">Ｄ 建設業 </t>
  </si>
  <si>
    <t xml:space="preserve">Ｅ 製造業 </t>
  </si>
  <si>
    <t>新規</t>
    <rPh sb="0" eb="2">
      <t>シンキ</t>
    </rPh>
    <phoneticPr fontId="4"/>
  </si>
  <si>
    <t>継続</t>
    <rPh sb="0" eb="2">
      <t>ケイゾク</t>
    </rPh>
    <phoneticPr fontId="4"/>
  </si>
  <si>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</si>
  <si>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</si>
  <si>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</si>
  <si>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</si>
  <si>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</si>
  <si>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</si>
  <si>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</si>
  <si>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</si>
  <si>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</si>
  <si>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</si>
  <si>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</si>
  <si>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</si>
  <si>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</si>
  <si>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2"/>
  </si>
  <si>
    <t xml:space="preserve">農業 </t>
    <phoneticPr fontId="22"/>
  </si>
  <si>
    <t xml:space="preserve">林業 </t>
    <phoneticPr fontId="22"/>
  </si>
  <si>
    <t xml:space="preserve">漁業 </t>
    <phoneticPr fontId="22"/>
  </si>
  <si>
    <t xml:space="preserve">水産養殖業 </t>
    <phoneticPr fontId="22"/>
  </si>
  <si>
    <t xml:space="preserve">鉱業、採石業、砂利採取業 </t>
    <phoneticPr fontId="22"/>
  </si>
  <si>
    <t xml:space="preserve">Ｃ 鉱業、採石業、砂利採取業 </t>
    <phoneticPr fontId="22"/>
  </si>
  <si>
    <t xml:space="preserve">総合工事業 </t>
    <phoneticPr fontId="22"/>
  </si>
  <si>
    <t xml:space="preserve">職別工事業（設備工事業を除く） </t>
    <phoneticPr fontId="22"/>
  </si>
  <si>
    <t>バイオマス熱供給設備</t>
    <phoneticPr fontId="4"/>
  </si>
  <si>
    <t xml:space="preserve">設備工事業 </t>
    <phoneticPr fontId="22"/>
  </si>
  <si>
    <t>コージェネレーション(熱電併給)</t>
    <phoneticPr fontId="4"/>
  </si>
  <si>
    <t xml:space="preserve">食料品製造業 </t>
    <phoneticPr fontId="22"/>
  </si>
  <si>
    <t xml:space="preserve">飲料・たばこ・飼料製造業 </t>
    <phoneticPr fontId="22"/>
  </si>
  <si>
    <t>蒸気タービン</t>
    <phoneticPr fontId="4"/>
  </si>
  <si>
    <t xml:space="preserve">繊維工業 </t>
    <phoneticPr fontId="22"/>
  </si>
  <si>
    <t>ガスエンジン</t>
    <phoneticPr fontId="4"/>
  </si>
  <si>
    <t xml:space="preserve">木材・木製品製造業（家具を除く） </t>
    <phoneticPr fontId="22"/>
  </si>
  <si>
    <t xml:space="preserve">家具・装備品製造業 </t>
    <phoneticPr fontId="22"/>
  </si>
  <si>
    <t>Kl</t>
    <phoneticPr fontId="4"/>
  </si>
  <si>
    <t xml:space="preserve">パルプ・紙・紙加工品製造業 </t>
    <phoneticPr fontId="22"/>
  </si>
  <si>
    <t>ｔ</t>
    <phoneticPr fontId="4"/>
  </si>
  <si>
    <t xml:space="preserve">印刷・同関連業 </t>
    <phoneticPr fontId="22"/>
  </si>
  <si>
    <t>MWh</t>
    <phoneticPr fontId="4"/>
  </si>
  <si>
    <t xml:space="preserve">化学工業 </t>
    <phoneticPr fontId="22"/>
  </si>
  <si>
    <t>千N㎥</t>
    <phoneticPr fontId="4"/>
  </si>
  <si>
    <t xml:space="preserve">石油製品・石炭製品製造業 </t>
    <phoneticPr fontId="22"/>
  </si>
  <si>
    <t xml:space="preserve">プラスチック製品製造業（別掲を除く） </t>
    <phoneticPr fontId="22"/>
  </si>
  <si>
    <t>メタン発酵</t>
    <phoneticPr fontId="4"/>
  </si>
  <si>
    <t xml:space="preserve">ゴム製品製造業 </t>
    <phoneticPr fontId="22"/>
  </si>
  <si>
    <t>メタン発酵方式以外</t>
    <phoneticPr fontId="4"/>
  </si>
  <si>
    <t xml:space="preserve">なめし革・同製品・毛皮製造業 </t>
    <phoneticPr fontId="22"/>
  </si>
  <si>
    <t xml:space="preserve">窯業・土石製品製造業 </t>
    <phoneticPr fontId="22"/>
  </si>
  <si>
    <t>バイオエタノール製造</t>
    <phoneticPr fontId="4"/>
  </si>
  <si>
    <t xml:space="preserve">鉄鋼業 </t>
    <phoneticPr fontId="22"/>
  </si>
  <si>
    <t>バイオディーゼル燃料製造</t>
    <phoneticPr fontId="4"/>
  </si>
  <si>
    <t xml:space="preserve">非鉄金属製造業 </t>
    <phoneticPr fontId="22"/>
  </si>
  <si>
    <t xml:space="preserve">金属製品製造業 </t>
    <phoneticPr fontId="22"/>
  </si>
  <si>
    <t>固体</t>
    <phoneticPr fontId="4"/>
  </si>
  <si>
    <t xml:space="preserve">はん用機械器具製造業 </t>
    <phoneticPr fontId="22"/>
  </si>
  <si>
    <t>液体</t>
    <phoneticPr fontId="4"/>
  </si>
  <si>
    <t xml:space="preserve">生産用機械器具製造業 </t>
    <phoneticPr fontId="22"/>
  </si>
  <si>
    <t>気体</t>
    <phoneticPr fontId="4"/>
  </si>
  <si>
    <t xml:space="preserve">業務用機械器具製造業 </t>
    <phoneticPr fontId="22"/>
  </si>
  <si>
    <t xml:space="preserve">電子部品・デバイス・電子回路製造業 </t>
    <phoneticPr fontId="22"/>
  </si>
  <si>
    <t xml:space="preserve">電気機械器具製造業 </t>
    <phoneticPr fontId="22"/>
  </si>
  <si>
    <t>N㎥／年</t>
    <phoneticPr fontId="4"/>
  </si>
  <si>
    <t>補助対象経費</t>
    <rPh sb="0" eb="2">
      <t>ホジョ</t>
    </rPh>
    <rPh sb="2" eb="4">
      <t>タイショウ</t>
    </rPh>
    <rPh sb="4" eb="6">
      <t>ケイヒ</t>
    </rPh>
    <phoneticPr fontId="4"/>
  </si>
  <si>
    <t>補助金申請額</t>
    <rPh sb="0" eb="3">
      <t>ホジョキン</t>
    </rPh>
    <rPh sb="3" eb="6">
      <t>シンセイガク</t>
    </rPh>
    <phoneticPr fontId="4"/>
  </si>
  <si>
    <t>合　計</t>
    <rPh sb="0" eb="1">
      <t>ゴウ</t>
    </rPh>
    <rPh sb="2" eb="3">
      <t>ケイ</t>
    </rPh>
    <phoneticPr fontId="4"/>
  </si>
  <si>
    <t>フリガナ</t>
    <phoneticPr fontId="4"/>
  </si>
  <si>
    <t>業種</t>
    <phoneticPr fontId="4"/>
  </si>
  <si>
    <t>補助率</t>
  </si>
  <si>
    <t>備考</t>
  </si>
  <si>
    <t>新築</t>
    <rPh sb="0" eb="2">
      <t>シンチク</t>
    </rPh>
    <phoneticPr fontId="4"/>
  </si>
  <si>
    <t>既築</t>
    <rPh sb="0" eb="1">
      <t>キ</t>
    </rPh>
    <rPh sb="1" eb="2">
      <t>チク</t>
    </rPh>
    <phoneticPr fontId="4"/>
  </si>
  <si>
    <t>備考</t>
    <rPh sb="0" eb="2">
      <t>ビコウ</t>
    </rPh>
    <phoneticPr fontId="4"/>
  </si>
  <si>
    <t>交付決定</t>
    <rPh sb="0" eb="2">
      <t>コウフ</t>
    </rPh>
    <rPh sb="2" eb="4">
      <t>ケッテイ</t>
    </rPh>
    <phoneticPr fontId="3"/>
  </si>
  <si>
    <t>検収</t>
    <rPh sb="0" eb="2">
      <t>ケンシュウ</t>
    </rPh>
    <phoneticPr fontId="3"/>
  </si>
  <si>
    <t>設備購入</t>
    <rPh sb="0" eb="2">
      <t>セツビ</t>
    </rPh>
    <rPh sb="2" eb="4">
      <t>コウニュウ</t>
    </rPh>
    <phoneticPr fontId="3"/>
  </si>
  <si>
    <t>項　　目</t>
    <rPh sb="0" eb="1">
      <t>コウ</t>
    </rPh>
    <rPh sb="3" eb="4">
      <t>メ</t>
    </rPh>
    <phoneticPr fontId="3"/>
  </si>
  <si>
    <t>Ｎｏ</t>
    <phoneticPr fontId="4"/>
  </si>
  <si>
    <t>メーカー</t>
    <phoneticPr fontId="4"/>
  </si>
  <si>
    <t>数量</t>
  </si>
  <si>
    <t>ファイリング例</t>
    <rPh sb="6" eb="7">
      <t>レイ</t>
    </rPh>
    <phoneticPr fontId="4"/>
  </si>
  <si>
    <t>住所</t>
    <rPh sb="0" eb="2">
      <t>ジュウショ</t>
    </rPh>
    <phoneticPr fontId="3"/>
  </si>
  <si>
    <t>フリガナ</t>
    <phoneticPr fontId="3"/>
  </si>
  <si>
    <t>所属部署名</t>
    <rPh sb="0" eb="2">
      <t>ショゾク</t>
    </rPh>
    <rPh sb="2" eb="4">
      <t>ブショ</t>
    </rPh>
    <rPh sb="4" eb="5">
      <t>メイ</t>
    </rPh>
    <phoneticPr fontId="3"/>
  </si>
  <si>
    <t>電子メールアドレス</t>
    <rPh sb="0" eb="2">
      <t>デンシ</t>
    </rPh>
    <phoneticPr fontId="3"/>
  </si>
  <si>
    <t>電話番号</t>
    <rPh sb="0" eb="2">
      <t>デンワ</t>
    </rPh>
    <rPh sb="2" eb="4">
      <t>バンゴウ</t>
    </rPh>
    <phoneticPr fontId="3"/>
  </si>
  <si>
    <t>FAX番号</t>
    <rPh sb="3" eb="5">
      <t>バンゴウ</t>
    </rPh>
    <phoneticPr fontId="3"/>
  </si>
  <si>
    <t>事業実施に関連する事項</t>
    <rPh sb="0" eb="2">
      <t>ジギョウ</t>
    </rPh>
    <rPh sb="2" eb="4">
      <t>ジッシ</t>
    </rPh>
    <rPh sb="5" eb="7">
      <t>カンレン</t>
    </rPh>
    <rPh sb="9" eb="11">
      <t>ジコウ</t>
    </rPh>
    <phoneticPr fontId="4"/>
  </si>
  <si>
    <t>項目</t>
    <rPh sb="0" eb="2">
      <t>コウモク</t>
    </rPh>
    <phoneticPr fontId="3"/>
  </si>
  <si>
    <t>環境に関する調査等</t>
    <rPh sb="0" eb="2">
      <t>カンキョウ</t>
    </rPh>
    <rPh sb="3" eb="4">
      <t>カン</t>
    </rPh>
    <rPh sb="6" eb="8">
      <t>チョウサ</t>
    </rPh>
    <rPh sb="8" eb="9">
      <t>トウ</t>
    </rPh>
    <phoneticPr fontId="3"/>
  </si>
  <si>
    <t>地元調整</t>
    <rPh sb="0" eb="2">
      <t>ジモト</t>
    </rPh>
    <rPh sb="2" eb="4">
      <t>チョウセイ</t>
    </rPh>
    <phoneticPr fontId="3"/>
  </si>
  <si>
    <t>法規制に係る許認可</t>
    <rPh sb="0" eb="1">
      <t>ホウ</t>
    </rPh>
    <rPh sb="1" eb="3">
      <t>キセイ</t>
    </rPh>
    <rPh sb="4" eb="5">
      <t>カカ</t>
    </rPh>
    <rPh sb="6" eb="9">
      <t>キョニンカ</t>
    </rPh>
    <phoneticPr fontId="3"/>
  </si>
  <si>
    <t>その他</t>
    <rPh sb="2" eb="3">
      <t>タ</t>
    </rPh>
    <phoneticPr fontId="3"/>
  </si>
  <si>
    <t>提出書類名</t>
    <rPh sb="0" eb="2">
      <t>テイシュツ</t>
    </rPh>
    <rPh sb="2" eb="4">
      <t>ショルイ</t>
    </rPh>
    <rPh sb="4" eb="5">
      <t>メイ</t>
    </rPh>
    <phoneticPr fontId="3"/>
  </si>
  <si>
    <t>備考</t>
    <rPh sb="0" eb="2">
      <t>ビコウ</t>
    </rPh>
    <phoneticPr fontId="3"/>
  </si>
  <si>
    <t>交付申請書</t>
    <rPh sb="0" eb="2">
      <t>コウフ</t>
    </rPh>
    <rPh sb="2" eb="4">
      <t>シンセイ</t>
    </rPh>
    <rPh sb="4" eb="5">
      <t>ショ</t>
    </rPh>
    <phoneticPr fontId="3"/>
  </si>
  <si>
    <t>実施計画書</t>
    <rPh sb="0" eb="2">
      <t>ジッシ</t>
    </rPh>
    <rPh sb="2" eb="5">
      <t>ケイカクショ</t>
    </rPh>
    <phoneticPr fontId="3"/>
  </si>
  <si>
    <t>添付資料</t>
    <rPh sb="0" eb="2">
      <t>テンプ</t>
    </rPh>
    <rPh sb="2" eb="4">
      <t>シリョウ</t>
    </rPh>
    <phoneticPr fontId="3"/>
  </si>
  <si>
    <t>補助事業に要する経費</t>
    <rPh sb="0" eb="2">
      <t>ホジョ</t>
    </rPh>
    <phoneticPr fontId="3"/>
  </si>
  <si>
    <t>補助事業経費の</t>
    <rPh sb="0" eb="2">
      <t>ホジョ</t>
    </rPh>
    <rPh sb="2" eb="4">
      <t>ジギョウ</t>
    </rPh>
    <rPh sb="4" eb="6">
      <t>ケイヒ</t>
    </rPh>
    <phoneticPr fontId="3"/>
  </si>
  <si>
    <t>区分</t>
    <rPh sb="0" eb="2">
      <t>クブン</t>
    </rPh>
    <phoneticPr fontId="3"/>
  </si>
  <si>
    <t>内訳</t>
    <rPh sb="0" eb="2">
      <t>ウチワケ</t>
    </rPh>
    <phoneticPr fontId="3"/>
  </si>
  <si>
    <t>見積書番号</t>
    <rPh sb="0" eb="2">
      <t>ミツモリ</t>
    </rPh>
    <rPh sb="2" eb="3">
      <t>ショ</t>
    </rPh>
    <rPh sb="3" eb="5">
      <t>バンゴウ</t>
    </rPh>
    <phoneticPr fontId="3"/>
  </si>
  <si>
    <t>国庫以外の
補助金</t>
    <rPh sb="0" eb="2">
      <t>コッコ</t>
    </rPh>
    <rPh sb="2" eb="4">
      <t>イガイ</t>
    </rPh>
    <rPh sb="6" eb="9">
      <t>ホジョキン</t>
    </rPh>
    <phoneticPr fontId="4"/>
  </si>
  <si>
    <t>バイオマス発電設備</t>
    <rPh sb="5" eb="7">
      <t>ハツデン</t>
    </rPh>
    <rPh sb="7" eb="9">
      <t>セツビ</t>
    </rPh>
    <phoneticPr fontId="3"/>
  </si>
  <si>
    <t>設備内訳</t>
    <rPh sb="0" eb="2">
      <t>セツビ</t>
    </rPh>
    <rPh sb="2" eb="4">
      <t>ウチワケ</t>
    </rPh>
    <phoneticPr fontId="4"/>
  </si>
  <si>
    <t>設備種別</t>
    <rPh sb="0" eb="2">
      <t>セツビ</t>
    </rPh>
    <rPh sb="2" eb="4">
      <t>シュベツ</t>
    </rPh>
    <phoneticPr fontId="4"/>
  </si>
  <si>
    <t>設備名称</t>
    <rPh sb="0" eb="2">
      <t>セツビ</t>
    </rPh>
    <rPh sb="2" eb="4">
      <t>メイショウ</t>
    </rPh>
    <phoneticPr fontId="3"/>
  </si>
  <si>
    <t>事業者名</t>
    <rPh sb="0" eb="3">
      <t>ジギョウシャ</t>
    </rPh>
    <rPh sb="3" eb="4">
      <t>メイ</t>
    </rPh>
    <phoneticPr fontId="3"/>
  </si>
  <si>
    <t>見積依頼</t>
    <rPh sb="0" eb="2">
      <t>ミツモリ</t>
    </rPh>
    <rPh sb="2" eb="4">
      <t>イライ</t>
    </rPh>
    <phoneticPr fontId="3"/>
  </si>
  <si>
    <t>契約に関する社内稟議</t>
    <rPh sb="0" eb="2">
      <t>ケイヤク</t>
    </rPh>
    <rPh sb="3" eb="4">
      <t>カン</t>
    </rPh>
    <rPh sb="6" eb="8">
      <t>シャナイ</t>
    </rPh>
    <rPh sb="8" eb="10">
      <t>リンギ</t>
    </rPh>
    <phoneticPr fontId="3"/>
  </si>
  <si>
    <t>契約締結</t>
    <rPh sb="0" eb="2">
      <t>ケイヤク</t>
    </rPh>
    <rPh sb="2" eb="4">
      <t>テイケツ</t>
    </rPh>
    <phoneticPr fontId="3"/>
  </si>
  <si>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</si>
  <si>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</si>
  <si>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</si>
  <si>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</si>
  <si>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</si>
  <si>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</si>
  <si>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</si>
  <si>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</si>
  <si>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</si>
  <si>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</si>
  <si>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</si>
  <si>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</si>
  <si>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補助事業に要する経費</t>
    <rPh sb="0" eb="2">
      <t>ホジョ</t>
    </rPh>
    <rPh sb="2" eb="4">
      <t>ジギョウ</t>
    </rPh>
    <rPh sb="5" eb="6">
      <t>ヨウ</t>
    </rPh>
    <rPh sb="8" eb="10">
      <t>ケイヒ</t>
    </rPh>
    <phoneticPr fontId="4"/>
  </si>
  <si>
    <t>内容詳細</t>
    <rPh sb="0" eb="2">
      <t>ナイヨウ</t>
    </rPh>
    <rPh sb="2" eb="4">
      <t>ショウサイ</t>
    </rPh>
    <phoneticPr fontId="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</si>
  <si>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
  </si>
  <si>
    <t>事業実施期間</t>
    <rPh sb="0" eb="2">
      <t>ジギョウ</t>
    </rPh>
    <rPh sb="2" eb="4">
      <t>ジッシ</t>
    </rPh>
    <rPh sb="4" eb="6">
      <t>キカン</t>
    </rPh>
    <phoneticPr fontId="4"/>
  </si>
  <si>
    <t>～</t>
    <phoneticPr fontId="3"/>
  </si>
  <si>
    <t>補助事業の
目的及び内容</t>
    <rPh sb="0" eb="2">
      <t>ホジョ</t>
    </rPh>
    <rPh sb="2" eb="4">
      <t>ジギョウ</t>
    </rPh>
    <rPh sb="6" eb="8">
      <t>モクテキ</t>
    </rPh>
    <rPh sb="8" eb="9">
      <t>オヨ</t>
    </rPh>
    <rPh sb="10" eb="12">
      <t>ナイヨウ</t>
    </rPh>
    <phoneticPr fontId="4"/>
  </si>
  <si>
    <t>事業計画</t>
    <rPh sb="0" eb="2">
      <t>ジギョウ</t>
    </rPh>
    <rPh sb="2" eb="4">
      <t>ケイカク</t>
    </rPh>
    <phoneticPr fontId="4"/>
  </si>
  <si>
    <t>（別紙３）</t>
    <rPh sb="1" eb="3">
      <t>ベッシ</t>
    </rPh>
    <phoneticPr fontId="3"/>
  </si>
  <si>
    <t>役 員 名 簿</t>
    <rPh sb="0" eb="1">
      <t>ヤク</t>
    </rPh>
    <rPh sb="2" eb="3">
      <t>イン</t>
    </rPh>
    <rPh sb="4" eb="5">
      <t>ナ</t>
    </rPh>
    <rPh sb="6" eb="7">
      <t>ボ</t>
    </rPh>
    <phoneticPr fontId="4"/>
  </si>
  <si>
    <t>氏名カナ</t>
  </si>
  <si>
    <t>氏名漢字</t>
  </si>
  <si>
    <t>生年月日</t>
  </si>
  <si>
    <t>性別</t>
  </si>
  <si>
    <t>会社名</t>
  </si>
  <si>
    <t>役職名</t>
  </si>
  <si>
    <t>和暦</t>
  </si>
  <si>
    <t>年</t>
  </si>
  <si>
    <t>月</t>
  </si>
  <si>
    <t>日</t>
  </si>
  <si>
    <t>都道府県</t>
    <rPh sb="0" eb="4">
      <t>トドウフケン</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</si>
  <si>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</si>
  <si>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</si>
  <si>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</si>
  <si>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</si>
  <si>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</si>
  <si>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</si>
  <si>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</si>
  <si>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</si>
  <si>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</si>
  <si>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</si>
  <si>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</si>
  <si>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</si>
  <si>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</si>
  <si>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</si>
  <si>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</si>
  <si>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</si>
  <si>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</si>
  <si>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</si>
  <si>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</si>
  <si>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</si>
  <si>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</si>
  <si>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</si>
  <si>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</si>
  <si>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</si>
  <si>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</si>
  <si>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</si>
  <si>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</si>
  <si>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</si>
  <si>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</si>
  <si>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</si>
  <si>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</si>
  <si>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</si>
  <si>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</si>
  <si>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</si>
  <si>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</si>
  <si>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</si>
  <si>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</si>
  <si>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</si>
  <si>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</si>
  <si>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</si>
  <si>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</si>
  <si>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</si>
  <si>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</si>
  <si>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</si>
  <si>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</si>
  <si>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</si>
  <si>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</si>
  <si>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4"/>
  </si>
  <si>
    <t>・設備名称の項目を増やす場合は、適宜、エクセルの行を増やしてください。</t>
    <rPh sb="1" eb="3">
      <t>セツビ</t>
    </rPh>
    <rPh sb="3" eb="5">
      <t>メイショウ</t>
    </rPh>
    <rPh sb="6" eb="8">
      <t>コウモク</t>
    </rPh>
    <rPh sb="9" eb="10">
      <t>フ</t>
    </rPh>
    <rPh sb="12" eb="14">
      <t>バアイ</t>
    </rPh>
    <phoneticPr fontId="4"/>
  </si>
  <si>
    <t>△</t>
  </si>
  <si>
    <t>○</t>
  </si>
  <si>
    <t>提出</t>
    <rPh sb="0" eb="2">
      <t>テイシュツ</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</si>
  <si>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4"/>
  </si>
  <si>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4"/>
  </si>
  <si>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4"/>
  </si>
  <si>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4"/>
  </si>
  <si>
    <t>・入力するセルの凡例（各シ－ト共通）</t>
    <rPh sb="1" eb="3">
      <t>ニュウリョク</t>
    </rPh>
    <rPh sb="8" eb="10">
      <t>ハンレイ</t>
    </rPh>
    <rPh sb="11" eb="12">
      <t>カク</t>
    </rPh>
    <rPh sb="15" eb="17">
      <t>キョウツウ</t>
    </rPh>
    <phoneticPr fontId="4"/>
  </si>
  <si>
    <t>　：必要情報を入力してください。</t>
    <rPh sb="2" eb="4">
      <t>ヒツヨウ</t>
    </rPh>
    <rPh sb="4" eb="6">
      <t>ジョウホウ</t>
    </rPh>
    <rPh sb="7" eb="9">
      <t>ニュウリョク</t>
    </rPh>
    <phoneticPr fontId="4"/>
  </si>
  <si>
    <t>　：プルダウンリストから選択してください。</t>
    <rPh sb="12" eb="14">
      <t>センタク</t>
    </rPh>
    <phoneticPr fontId="4"/>
  </si>
  <si>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4"/>
  </si>
  <si>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</si>
  <si>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4"/>
  </si>
  <si>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4"/>
  </si>
  <si>
    <t>チェックリスト</t>
  </si>
  <si>
    <t>参考見積書</t>
  </si>
  <si>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</si>
  <si>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</si>
  <si>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</si>
  <si>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</si>
  <si>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見積依頼に関する社内稟議</t>
    <rPh sb="0" eb="2">
      <t>ミツモリ</t>
    </rPh>
    <rPh sb="2" eb="4">
      <t>イライ</t>
    </rPh>
    <rPh sb="5" eb="6">
      <t>カン</t>
    </rPh>
    <rPh sb="8" eb="10">
      <t>シャナイ</t>
    </rPh>
    <rPh sb="10" eb="12">
      <t>リンギ</t>
    </rPh>
    <phoneticPr fontId="3"/>
  </si>
  <si>
    <t>○：提出必須　　△：必要な場合のみ提出</t>
    <rPh sb="2" eb="4">
      <t>テイシュツ</t>
    </rPh>
    <rPh sb="4" eb="6">
      <t>ヒッス</t>
    </rPh>
    <rPh sb="10" eb="12">
      <t>ヒツヨウ</t>
    </rPh>
    <rPh sb="13" eb="15">
      <t>バアイ</t>
    </rPh>
    <rPh sb="17" eb="19">
      <t>テイシュツ</t>
    </rPh>
    <phoneticPr fontId="3"/>
  </si>
  <si>
    <t>熱供給能力</t>
    <rPh sb="0" eb="1">
      <t>ネツ</t>
    </rPh>
    <rPh sb="1" eb="3">
      <t>キョウキュウ</t>
    </rPh>
    <rPh sb="3" eb="5">
      <t>ノウリョク</t>
    </rPh>
    <phoneticPr fontId="3"/>
  </si>
  <si>
    <t>補助事業に
要する経費</t>
    <rPh sb="0" eb="2">
      <t>ホジョ</t>
    </rPh>
    <rPh sb="2" eb="4">
      <t>ジギョウ</t>
    </rPh>
    <rPh sb="6" eb="7">
      <t>ヨウ</t>
    </rPh>
    <rPh sb="9" eb="11">
      <t>ケイヒ</t>
    </rPh>
    <phoneticPr fontId="4"/>
  </si>
  <si>
    <t>補助金
交付申請額</t>
    <phoneticPr fontId="4"/>
  </si>
  <si>
    <t>補助対象経費</t>
    <phoneticPr fontId="3"/>
  </si>
  <si>
    <t>フリガナ</t>
    <phoneticPr fontId="3"/>
  </si>
  <si>
    <t xml:space="preserve">交付決定日 </t>
    <rPh sb="0" eb="2">
      <t>コウフ</t>
    </rPh>
    <rPh sb="2" eb="4">
      <t>ケッテイ</t>
    </rPh>
    <rPh sb="4" eb="5">
      <t>ビ</t>
    </rPh>
    <phoneticPr fontId="4"/>
  </si>
  <si>
    <t>申請企業情報
（申請者１）</t>
    <rPh sb="0" eb="2">
      <t>シンセイ</t>
    </rPh>
    <rPh sb="2" eb="4">
      <t>キギョウ</t>
    </rPh>
    <rPh sb="4" eb="6">
      <t>ジョウホウ</t>
    </rPh>
    <rPh sb="8" eb="10">
      <t>シンセイ</t>
    </rPh>
    <rPh sb="10" eb="11">
      <t>シャ</t>
    </rPh>
    <phoneticPr fontId="4"/>
  </si>
  <si>
    <t>申請企業情報
（申請者２）</t>
    <rPh sb="0" eb="2">
      <t>シンセイ</t>
    </rPh>
    <rPh sb="2" eb="4">
      <t>キギョウ</t>
    </rPh>
    <rPh sb="4" eb="6">
      <t>ジョウホウ</t>
    </rPh>
    <rPh sb="8" eb="10">
      <t>シンセイ</t>
    </rPh>
    <rPh sb="10" eb="11">
      <t>シャ</t>
    </rPh>
    <phoneticPr fontId="4"/>
  </si>
  <si>
    <t>申請企業情報
（申請者３）</t>
    <rPh sb="0" eb="2">
      <t>シンセイ</t>
    </rPh>
    <rPh sb="2" eb="4">
      <t>キギョウ</t>
    </rPh>
    <rPh sb="4" eb="6">
      <t>ジョウホウ</t>
    </rPh>
    <rPh sb="8" eb="10">
      <t>シンセイ</t>
    </rPh>
    <rPh sb="10" eb="11">
      <t>シャ</t>
    </rPh>
    <phoneticPr fontId="4"/>
  </si>
  <si>
    <t>申請企業情報
（申請者４）</t>
    <rPh sb="0" eb="2">
      <t>シンセイ</t>
    </rPh>
    <rPh sb="2" eb="4">
      <t>キギョウ</t>
    </rPh>
    <rPh sb="4" eb="6">
      <t>ジョウホウ</t>
    </rPh>
    <rPh sb="8" eb="10">
      <t>シンセイ</t>
    </rPh>
    <rPh sb="10" eb="11">
      <t>シャ</t>
    </rPh>
    <phoneticPr fontId="4"/>
  </si>
  <si>
    <t>事業実施体制</t>
    <phoneticPr fontId="4"/>
  </si>
  <si>
    <t>１．事業実施担当者情報</t>
    <rPh sb="2" eb="4">
      <t>ジギョウ</t>
    </rPh>
    <rPh sb="4" eb="6">
      <t>ジッシ</t>
    </rPh>
    <rPh sb="6" eb="9">
      <t>タントウシャ</t>
    </rPh>
    <rPh sb="9" eb="11">
      <t>ジョウホウ</t>
    </rPh>
    <phoneticPr fontId="3"/>
  </si>
  <si>
    <t>担当者氏名</t>
    <rPh sb="0" eb="3">
      <t>タントウシャ</t>
    </rPh>
    <rPh sb="3" eb="5">
      <t>シメイ</t>
    </rPh>
    <phoneticPr fontId="3"/>
  </si>
  <si>
    <t>２．体制図</t>
    <rPh sb="2" eb="4">
      <t>タイセイ</t>
    </rPh>
    <rPh sb="4" eb="5">
      <t>ズ</t>
    </rPh>
    <phoneticPr fontId="3"/>
  </si>
  <si>
    <t>補助対象設備の機器リスト</t>
    <rPh sb="0" eb="2">
      <t>ホジョ</t>
    </rPh>
    <rPh sb="2" eb="4">
      <t>タイショウ</t>
    </rPh>
    <rPh sb="4" eb="6">
      <t>セツビ</t>
    </rPh>
    <rPh sb="7" eb="9">
      <t>キキ</t>
    </rPh>
    <phoneticPr fontId="4"/>
  </si>
  <si>
    <t>事業実施予定スケジュール</t>
    <rPh sb="0" eb="2">
      <t>ジギョウ</t>
    </rPh>
    <rPh sb="2" eb="4">
      <t>ジッシ</t>
    </rPh>
    <rPh sb="4" eb="6">
      <t>ヨテイ</t>
    </rPh>
    <phoneticPr fontId="3"/>
  </si>
  <si>
    <t>様式第１</t>
  </si>
  <si>
    <t>住　　所　　　　　　　　　　　　　</t>
  </si>
  <si>
    <t>代表者等名</t>
    <rPh sb="4" eb="5">
      <t>メイ</t>
    </rPh>
    <phoneticPr fontId="4"/>
  </si>
  <si>
    <t>申請者　名　　称　　　　　　　　　　　　　</t>
  </si>
  <si>
    <t>交付申請書</t>
    <phoneticPr fontId="48"/>
  </si>
  <si>
    <t>記</t>
    <rPh sb="0" eb="1">
      <t>キ</t>
    </rPh>
    <phoneticPr fontId="4"/>
  </si>
  <si>
    <t>２．補助事業の目的及び内容</t>
    <rPh sb="9" eb="10">
      <t>オヨ</t>
    </rPh>
    <rPh sb="11" eb="13">
      <t>ナイヨウ</t>
    </rPh>
    <phoneticPr fontId="3"/>
  </si>
  <si>
    <t>　　</t>
  </si>
  <si>
    <t>３．補助事業の実施計画</t>
    <phoneticPr fontId="4"/>
  </si>
  <si>
    <t>　実施計画書のとおり。</t>
    <rPh sb="1" eb="3">
      <t>ジッシ</t>
    </rPh>
    <rPh sb="3" eb="6">
      <t>ケイカクショ</t>
    </rPh>
    <phoneticPr fontId="3"/>
  </si>
  <si>
    <t>４．補助金交付申請額</t>
    <phoneticPr fontId="3"/>
  </si>
  <si>
    <t>（１）　補助事業に要する経費</t>
    <phoneticPr fontId="4"/>
  </si>
  <si>
    <t>円</t>
    <rPh sb="0" eb="1">
      <t>エン</t>
    </rPh>
    <phoneticPr fontId="4"/>
  </si>
  <si>
    <t>（２）　補助対象経費</t>
    <phoneticPr fontId="4"/>
  </si>
  <si>
    <t>（３）　補助金交付申請額</t>
    <phoneticPr fontId="4"/>
  </si>
  <si>
    <t>５．補助事業に要する経費、補助対象経費及び補助金の配分額（別紙１）</t>
    <phoneticPr fontId="4"/>
  </si>
  <si>
    <t>　別紙１のとおり。</t>
    <rPh sb="1" eb="3">
      <t>ベッシ</t>
    </rPh>
    <phoneticPr fontId="2"/>
  </si>
  <si>
    <t>６．補助事業に要する経費の四半期別発生予定額（別紙２）</t>
    <phoneticPr fontId="4"/>
  </si>
  <si>
    <t>　別紙２のとおり。</t>
    <rPh sb="1" eb="3">
      <t>ベッシ</t>
    </rPh>
    <phoneticPr fontId="2"/>
  </si>
  <si>
    <t>７．補助事業の開始及び完了予定日</t>
    <rPh sb="7" eb="9">
      <t>カイシ</t>
    </rPh>
    <rPh sb="9" eb="10">
      <t>オヨ</t>
    </rPh>
    <phoneticPr fontId="3"/>
  </si>
  <si>
    <t>～</t>
    <phoneticPr fontId="48"/>
  </si>
  <si>
    <t>(別紙１)</t>
    <phoneticPr fontId="4"/>
  </si>
  <si>
    <t>補助事業に要する経費、補助対象経費及び補助金の配分額</t>
    <phoneticPr fontId="4"/>
  </si>
  <si>
    <t>（単位：円）</t>
    <phoneticPr fontId="4"/>
  </si>
  <si>
    <t>補助対象経費の
区分</t>
    <phoneticPr fontId="3"/>
  </si>
  <si>
    <t>補助事業に要する
経費</t>
    <phoneticPr fontId="48"/>
  </si>
  <si>
    <t>補助対象経費
の額</t>
    <rPh sb="8" eb="9">
      <t>ガク</t>
    </rPh>
    <phoneticPr fontId="3"/>
  </si>
  <si>
    <t>補助金の
交付申請額</t>
    <rPh sb="5" eb="7">
      <t>コウフ</t>
    </rPh>
    <rPh sb="7" eb="9">
      <t>シンセイ</t>
    </rPh>
    <phoneticPr fontId="3"/>
  </si>
  <si>
    <t>設備費</t>
    <rPh sb="0" eb="3">
      <t>セツビヒ</t>
    </rPh>
    <phoneticPr fontId="48"/>
  </si>
  <si>
    <t>工事費</t>
    <rPh sb="0" eb="2">
      <t>コウジ</t>
    </rPh>
    <rPh sb="2" eb="3">
      <t>ヒ</t>
    </rPh>
    <phoneticPr fontId="48"/>
  </si>
  <si>
    <t>消  費  税</t>
  </si>
  <si>
    <t>合　　　計</t>
    <phoneticPr fontId="4"/>
  </si>
  <si>
    <t/>
  </si>
  <si>
    <t>(別紙２)</t>
    <phoneticPr fontId="4"/>
  </si>
  <si>
    <t>補助事業に要する経費の四半期別発生予定額</t>
    <phoneticPr fontId="4"/>
  </si>
  <si>
    <t>（単位：円）</t>
    <phoneticPr fontId="4"/>
  </si>
  <si>
    <t>補助事業に要する経費の区分</t>
    <rPh sb="11" eb="13">
      <t>クブン</t>
    </rPh>
    <phoneticPr fontId="3"/>
  </si>
  <si>
    <t>補助事業に要する経費</t>
    <phoneticPr fontId="3"/>
  </si>
  <si>
    <t>第１・
四半期</t>
    <rPh sb="0" eb="1">
      <t>ダイ</t>
    </rPh>
    <rPh sb="4" eb="7">
      <t>シハンキ</t>
    </rPh>
    <phoneticPr fontId="4"/>
  </si>
  <si>
    <t>第２・
四半期</t>
    <rPh sb="0" eb="1">
      <t>ダイ</t>
    </rPh>
    <rPh sb="4" eb="7">
      <t>シハンキ</t>
    </rPh>
    <phoneticPr fontId="4"/>
  </si>
  <si>
    <t>第３・
四半期</t>
    <rPh sb="0" eb="1">
      <t>ダイ</t>
    </rPh>
    <rPh sb="4" eb="7">
      <t>シハンキ</t>
    </rPh>
    <phoneticPr fontId="4"/>
  </si>
  <si>
    <t>第４・
四半期</t>
    <rPh sb="0" eb="1">
      <t>ダイ</t>
    </rPh>
    <rPh sb="4" eb="7">
      <t>シハンキ</t>
    </rPh>
    <phoneticPr fontId="4"/>
  </si>
  <si>
    <t>計</t>
    <rPh sb="0" eb="1">
      <t>ケイ</t>
    </rPh>
    <phoneticPr fontId="4"/>
  </si>
  <si>
    <t>合　　　計</t>
    <phoneticPr fontId="4"/>
  </si>
  <si>
    <t>金額</t>
    <rPh sb="0" eb="2">
      <t>キンガク</t>
    </rPh>
    <phoneticPr fontId="3"/>
  </si>
  <si>
    <t>計</t>
    <rPh sb="0" eb="1">
      <t>ケイ</t>
    </rPh>
    <phoneticPr fontId="3"/>
  </si>
  <si>
    <t>補助事業実施期間</t>
    <rPh sb="0" eb="2">
      <t>ホジョ</t>
    </rPh>
    <rPh sb="2" eb="4">
      <t>ジギョウ</t>
    </rPh>
    <rPh sb="4" eb="6">
      <t>ジッシ</t>
    </rPh>
    <rPh sb="6" eb="8">
      <t>キカン</t>
    </rPh>
    <phoneticPr fontId="3"/>
  </si>
  <si>
    <t>キュービクル</t>
  </si>
  <si>
    <t>資金の調達先</t>
    <rPh sb="0" eb="2">
      <t>シキン</t>
    </rPh>
    <rPh sb="3" eb="6">
      <t>チョウタツサキ</t>
    </rPh>
    <phoneticPr fontId="3"/>
  </si>
  <si>
    <t>担保権の内容</t>
    <rPh sb="0" eb="2">
      <t>タンポ</t>
    </rPh>
    <rPh sb="2" eb="3">
      <t>ケン</t>
    </rPh>
    <rPh sb="4" eb="6">
      <t>ナイヨウ</t>
    </rPh>
    <phoneticPr fontId="3"/>
  </si>
  <si>
    <t>担保権の
設定の有無</t>
    <rPh sb="0" eb="2">
      <t>タンポ</t>
    </rPh>
    <rPh sb="2" eb="3">
      <t>ケン</t>
    </rPh>
    <rPh sb="5" eb="7">
      <t>セッテイ</t>
    </rPh>
    <rPh sb="8" eb="10">
      <t>ウム</t>
    </rPh>
    <phoneticPr fontId="3"/>
  </si>
  <si>
    <t>その他：</t>
    <rPh sb="2" eb="3">
      <t>タ</t>
    </rPh>
    <phoneticPr fontId="3"/>
  </si>
  <si>
    <t>設計費</t>
    <rPh sb="0" eb="2">
      <t>セッケイ</t>
    </rPh>
    <rPh sb="2" eb="3">
      <t>ヒ</t>
    </rPh>
    <phoneticPr fontId="3"/>
  </si>
  <si>
    <t>2／3</t>
    <phoneticPr fontId="3"/>
  </si>
  <si>
    <t>蓄電システム</t>
    <rPh sb="0" eb="2">
      <t>チクデン</t>
    </rPh>
    <phoneticPr fontId="4"/>
  </si>
  <si>
    <t>受変電設備</t>
    <rPh sb="0" eb="3">
      <t>ジュヘンデン</t>
    </rPh>
    <rPh sb="3" eb="5">
      <t>セツビ</t>
    </rPh>
    <phoneticPr fontId="4"/>
  </si>
  <si>
    <t>設計費</t>
    <rPh sb="0" eb="2">
      <t>セッケイ</t>
    </rPh>
    <rPh sb="2" eb="3">
      <t>ヒ</t>
    </rPh>
    <phoneticPr fontId="4"/>
  </si>
  <si>
    <t>実施設計費</t>
    <rPh sb="0" eb="2">
      <t>ジッシ</t>
    </rPh>
    <rPh sb="2" eb="4">
      <t>セッケイ</t>
    </rPh>
    <rPh sb="4" eb="5">
      <t>ヒ</t>
    </rPh>
    <phoneticPr fontId="3"/>
  </si>
  <si>
    <t>その他</t>
  </si>
  <si>
    <t>補助事業者</t>
    <rPh sb="0" eb="2">
      <t>ホジョ</t>
    </rPh>
    <rPh sb="2" eb="4">
      <t>ジギョウ</t>
    </rPh>
    <rPh sb="4" eb="5">
      <t>シャ</t>
    </rPh>
    <phoneticPr fontId="3"/>
  </si>
  <si>
    <t>経費区分</t>
    <rPh sb="0" eb="2">
      <t>ケイヒ</t>
    </rPh>
    <rPh sb="2" eb="4">
      <t>クブン</t>
    </rPh>
    <phoneticPr fontId="3"/>
  </si>
  <si>
    <t>蓄電システム</t>
  </si>
  <si>
    <t>補助事業者</t>
    <rPh sb="0" eb="2">
      <t>ホジョ</t>
    </rPh>
    <rPh sb="2" eb="4">
      <t>ジギョウ</t>
    </rPh>
    <rPh sb="4" eb="5">
      <t>シャ</t>
    </rPh>
    <phoneticPr fontId="4"/>
  </si>
  <si>
    <t>申請概要書</t>
    <rPh sb="0" eb="2">
      <t>シンセイ</t>
    </rPh>
    <rPh sb="2" eb="4">
      <t>ガイヨウ</t>
    </rPh>
    <rPh sb="4" eb="5">
      <t>ショ</t>
    </rPh>
    <phoneticPr fontId="3"/>
  </si>
  <si>
    <t>一般社団法人　環境共創イニシアチブ　御中</t>
    <rPh sb="18" eb="20">
      <t>オンチュウ</t>
    </rPh>
    <phoneticPr fontId="3"/>
  </si>
  <si>
    <t>記</t>
    <rPh sb="0" eb="1">
      <t>シル</t>
    </rPh>
    <phoneticPr fontId="4"/>
  </si>
  <si>
    <t>以上</t>
    <rPh sb="0" eb="2">
      <t>イジョウ</t>
    </rPh>
    <phoneticPr fontId="62"/>
  </si>
  <si>
    <t>金融機関等
借入金</t>
    <rPh sb="0" eb="2">
      <t>キンユウ</t>
    </rPh>
    <rPh sb="2" eb="4">
      <t>キカン</t>
    </rPh>
    <rPh sb="4" eb="5">
      <t>トウ</t>
    </rPh>
    <rPh sb="6" eb="9">
      <t>カリイレキン</t>
    </rPh>
    <phoneticPr fontId="4"/>
  </si>
  <si>
    <t xml:space="preserve">補助金交付申請額 </t>
    <rPh sb="0" eb="3">
      <t>ホジョキン</t>
    </rPh>
    <rPh sb="3" eb="5">
      <t>コウフ</t>
    </rPh>
    <rPh sb="5" eb="7">
      <t>シンセイ</t>
    </rPh>
    <rPh sb="7" eb="8">
      <t>ガク</t>
    </rPh>
    <rPh sb="8" eb="9">
      <t>テイガク</t>
    </rPh>
    <phoneticPr fontId="4"/>
  </si>
  <si>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3"/>
  </si>
  <si>
    <t>補助金の名称</t>
    <rPh sb="0" eb="3">
      <t>ホジョキン</t>
    </rPh>
    <rPh sb="4" eb="6">
      <t>メイショウ</t>
    </rPh>
    <phoneticPr fontId="3"/>
  </si>
  <si>
    <t>補助金額</t>
    <rPh sb="0" eb="2">
      <t>ホジョ</t>
    </rPh>
    <rPh sb="2" eb="4">
      <t>キンガク</t>
    </rPh>
    <phoneticPr fontId="3"/>
  </si>
  <si>
    <t>補助金の内容</t>
    <rPh sb="0" eb="3">
      <t>ホジョキン</t>
    </rPh>
    <rPh sb="4" eb="6">
      <t>ナイヨウ</t>
    </rPh>
    <phoneticPr fontId="3"/>
  </si>
  <si>
    <t>金融機関等借入金の内訳（本事業に関して金融機関等からの借入を受けている、または受ける予定がある場合は、調達先、金額、金利、担保権の有無、担保権の内容を具体的に記入してください）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キンリ</t>
    </rPh>
    <rPh sb="61" eb="63">
      <t>タンポ</t>
    </rPh>
    <rPh sb="63" eb="64">
      <t>ケン</t>
    </rPh>
    <rPh sb="65" eb="67">
      <t>ウム</t>
    </rPh>
    <rPh sb="68" eb="70">
      <t>タンポ</t>
    </rPh>
    <rPh sb="70" eb="71">
      <t>ケン</t>
    </rPh>
    <rPh sb="72" eb="74">
      <t>ナイヨウ</t>
    </rPh>
    <rPh sb="75" eb="78">
      <t>グタイテキ</t>
    </rPh>
    <rPh sb="79" eb="81">
      <t>キニュウ</t>
    </rPh>
    <phoneticPr fontId="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</si>
  <si>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
  </si>
  <si>
    <t>実施計画書　2-1 設備導入事業経費の配分</t>
    <rPh sb="0" eb="2">
      <t>ジッシ</t>
    </rPh>
    <rPh sb="2" eb="4">
      <t>ケイカク</t>
    </rPh>
    <rPh sb="4" eb="5">
      <t>ショ</t>
    </rPh>
    <rPh sb="10" eb="12">
      <t>セツビ</t>
    </rPh>
    <rPh sb="12" eb="14">
      <t>ドウニュウ</t>
    </rPh>
    <rPh sb="14" eb="16">
      <t>ジギョウ</t>
    </rPh>
    <rPh sb="16" eb="18">
      <t>ケイヒ</t>
    </rPh>
    <rPh sb="19" eb="21">
      <t>ハイブン</t>
    </rPh>
    <phoneticPr fontId="3"/>
  </si>
  <si>
    <t>再エネ発電設備の種別</t>
    <rPh sb="0" eb="1">
      <t>サイ</t>
    </rPh>
    <rPh sb="3" eb="5">
      <t>ハツデン</t>
    </rPh>
    <rPh sb="5" eb="7">
      <t>セツビ</t>
    </rPh>
    <rPh sb="8" eb="10">
      <t>シュベツ</t>
    </rPh>
    <phoneticPr fontId="3"/>
  </si>
  <si>
    <t>ｋＷ</t>
    <phoneticPr fontId="3"/>
  </si>
  <si>
    <t>代表者等名</t>
    <phoneticPr fontId="4"/>
  </si>
  <si>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4"/>
  </si>
  <si>
    <t>１．補助事業の名称</t>
    <phoneticPr fontId="3"/>
  </si>
  <si>
    <t>事故検知設備</t>
  </si>
  <si>
    <t>遮断設備</t>
  </si>
  <si>
    <t>設計</t>
    <rPh sb="0" eb="2">
      <t>セッケイ</t>
    </rPh>
    <phoneticPr fontId="3"/>
  </si>
  <si>
    <t>都道府県</t>
    <rPh sb="0" eb="4">
      <t>トドウフケン</t>
    </rPh>
    <phoneticPr fontId="4"/>
  </si>
  <si>
    <t>市区町村</t>
    <rPh sb="0" eb="2">
      <t>シク</t>
    </rPh>
    <rPh sb="2" eb="4">
      <t>チョウソン</t>
    </rPh>
    <phoneticPr fontId="4"/>
  </si>
  <si>
    <t>主たる設備の
設置場所住所</t>
    <rPh sb="0" eb="1">
      <t>シュ</t>
    </rPh>
    <rPh sb="3" eb="5">
      <t>セツビ</t>
    </rPh>
    <rPh sb="7" eb="9">
      <t>セッチ</t>
    </rPh>
    <rPh sb="9" eb="11">
      <t>バショ</t>
    </rPh>
    <rPh sb="11" eb="13">
      <t>ジュウショ</t>
    </rPh>
    <phoneticPr fontId="4"/>
  </si>
  <si>
    <t>型式</t>
    <rPh sb="0" eb="2">
      <t>カタシキ</t>
    </rPh>
    <phoneticPr fontId="4"/>
  </si>
  <si>
    <t>主たる設備の施設名称</t>
    <rPh sb="6" eb="8">
      <t>シセツ</t>
    </rPh>
    <rPh sb="8" eb="10">
      <t>メイショウ</t>
    </rPh>
    <phoneticPr fontId="4"/>
  </si>
  <si>
    <t>設置場所住所
※主たる設備の設置場所住所と異なる場合のみ記載</t>
    <rPh sb="0" eb="2">
      <t>セッチ</t>
    </rPh>
    <rPh sb="2" eb="4">
      <t>バショ</t>
    </rPh>
    <rPh sb="4" eb="6">
      <t>ジュウショ</t>
    </rPh>
    <rPh sb="8" eb="9">
      <t>シュ</t>
    </rPh>
    <rPh sb="11" eb="13">
      <t>セツビ</t>
    </rPh>
    <rPh sb="14" eb="16">
      <t>セッチ</t>
    </rPh>
    <rPh sb="16" eb="18">
      <t>バショ</t>
    </rPh>
    <rPh sb="18" eb="20">
      <t>ジュウショ</t>
    </rPh>
    <rPh sb="21" eb="22">
      <t>コト</t>
    </rPh>
    <rPh sb="24" eb="26">
      <t>バアイ</t>
    </rPh>
    <rPh sb="28" eb="30">
      <t>キサイ</t>
    </rPh>
    <phoneticPr fontId="4"/>
  </si>
  <si>
    <t>補助事業の名称</t>
    <phoneticPr fontId="3"/>
  </si>
  <si>
    <t>非常時に当地方公共団体が指定する防災に資する施設に電力供給を受けること</t>
    <rPh sb="4" eb="5">
      <t>トウ</t>
    </rPh>
    <rPh sb="5" eb="7">
      <t>チホウ</t>
    </rPh>
    <rPh sb="7" eb="9">
      <t>コウキョウ</t>
    </rPh>
    <rPh sb="9" eb="11">
      <t>ダンタイ</t>
    </rPh>
    <phoneticPr fontId="3"/>
  </si>
  <si>
    <r>
      <t>３．請負会社の選定方法</t>
    </r>
    <r>
      <rPr>
        <sz val="10"/>
        <rFont val="ＭＳ 明朝"/>
        <family val="1"/>
        <charset val="128"/>
      </rPr>
      <t>（下記すべての必須事項を確認の上、チェックを入れてください。）</t>
    </r>
    <rPh sb="2" eb="4">
      <t>ウケオイ</t>
    </rPh>
    <rPh sb="4" eb="6">
      <t>ガイシャ</t>
    </rPh>
    <rPh sb="7" eb="9">
      <t>センテイ</t>
    </rPh>
    <rPh sb="9" eb="11">
      <t>ホウホウ</t>
    </rPh>
    <rPh sb="12" eb="14">
      <t>カキ</t>
    </rPh>
    <rPh sb="18" eb="20">
      <t>ヒッス</t>
    </rPh>
    <rPh sb="20" eb="22">
      <t>ジコウ</t>
    </rPh>
    <rPh sb="23" eb="25">
      <t>カクニン</t>
    </rPh>
    <rPh sb="26" eb="27">
      <t>ウエ</t>
    </rPh>
    <rPh sb="33" eb="34">
      <t>イ</t>
    </rPh>
    <phoneticPr fontId="3"/>
  </si>
  <si>
    <t>１．一般送配電事業者との系統連系に関する協議内容</t>
    <rPh sb="2" eb="4">
      <t>イッパン</t>
    </rPh>
    <rPh sb="4" eb="5">
      <t>ソウ</t>
    </rPh>
    <rPh sb="5" eb="7">
      <t>ハイデン</t>
    </rPh>
    <rPh sb="7" eb="9">
      <t>ジギョウ</t>
    </rPh>
    <rPh sb="9" eb="10">
      <t>シャ</t>
    </rPh>
    <rPh sb="12" eb="16">
      <t>ケイトウレンケイ</t>
    </rPh>
    <rPh sb="17" eb="18">
      <t>カン</t>
    </rPh>
    <rPh sb="20" eb="22">
      <t>キョウギ</t>
    </rPh>
    <rPh sb="22" eb="24">
      <t>ナイヨウ</t>
    </rPh>
    <phoneticPr fontId="3"/>
  </si>
  <si>
    <t>災害対応訓練予定</t>
    <phoneticPr fontId="3"/>
  </si>
  <si>
    <t>その他</t>
    <rPh sb="2" eb="3">
      <t>タ</t>
    </rPh>
    <phoneticPr fontId="4"/>
  </si>
  <si>
    <t>事故検知設備</t>
    <rPh sb="0" eb="2">
      <t>ジコ</t>
    </rPh>
    <rPh sb="2" eb="4">
      <t>ケンチ</t>
    </rPh>
    <rPh sb="4" eb="6">
      <t>セツビ</t>
    </rPh>
    <phoneticPr fontId="4"/>
  </si>
  <si>
    <t>遮断設備</t>
    <rPh sb="0" eb="2">
      <t>シャダン</t>
    </rPh>
    <rPh sb="2" eb="4">
      <t>セツビ</t>
    </rPh>
    <phoneticPr fontId="4"/>
  </si>
  <si>
    <t>保安・遮断
設備</t>
    <rPh sb="0" eb="2">
      <t>ホアン</t>
    </rPh>
    <rPh sb="3" eb="5">
      <t>シャダン</t>
    </rPh>
    <rPh sb="6" eb="8">
      <t>セツビ</t>
    </rPh>
    <phoneticPr fontId="4"/>
  </si>
  <si>
    <t>地方公共団体名</t>
    <rPh sb="0" eb="2">
      <t>チホウ</t>
    </rPh>
    <rPh sb="2" eb="4">
      <t>コウキョウ</t>
    </rPh>
    <rPh sb="4" eb="6">
      <t>ダンタイ</t>
    </rPh>
    <rPh sb="6" eb="7">
      <t>メイ</t>
    </rPh>
    <phoneticPr fontId="3"/>
  </si>
  <si>
    <t>３．既存設備の改造を行う場合、その既存設備への補助金利用（該当する場合は当該設備に関する固定資産台帳を提出してください）</t>
    <rPh sb="29" eb="31">
      <t>ガイトウ</t>
    </rPh>
    <rPh sb="33" eb="35">
      <t>バアイ</t>
    </rPh>
    <rPh sb="36" eb="38">
      <t>トウガイ</t>
    </rPh>
    <rPh sb="38" eb="40">
      <t>セツビ</t>
    </rPh>
    <rPh sb="41" eb="42">
      <t>カン</t>
    </rPh>
    <rPh sb="44" eb="46">
      <t>コテイ</t>
    </rPh>
    <rPh sb="46" eb="48">
      <t>シサン</t>
    </rPh>
    <rPh sb="48" eb="50">
      <t>ダイチョウ</t>
    </rPh>
    <rPh sb="51" eb="53">
      <t>テイシュツ</t>
    </rPh>
    <phoneticPr fontId="3"/>
  </si>
  <si>
    <t>計上方法</t>
    <rPh sb="0" eb="2">
      <t>ケイジョウ</t>
    </rPh>
    <rPh sb="2" eb="4">
      <t>ホウホウ</t>
    </rPh>
    <phoneticPr fontId="3"/>
  </si>
  <si>
    <t>資金調達先</t>
    <rPh sb="0" eb="2">
      <t>シキン</t>
    </rPh>
    <rPh sb="2" eb="4">
      <t>チョウタツ</t>
    </rPh>
    <rPh sb="4" eb="5">
      <t>サキ</t>
    </rPh>
    <phoneticPr fontId="3"/>
  </si>
  <si>
    <t>機器リストNo.</t>
    <rPh sb="0" eb="2">
      <t>キキ</t>
    </rPh>
    <phoneticPr fontId="3"/>
  </si>
  <si>
    <t>事業名
（補助事業の名称）</t>
    <phoneticPr fontId="4"/>
  </si>
  <si>
    <t>補助事業の内容</t>
    <rPh sb="0" eb="2">
      <t>ホジョ</t>
    </rPh>
    <rPh sb="2" eb="4">
      <t>ジギョウ</t>
    </rPh>
    <rPh sb="5" eb="7">
      <t>ナイヨウ</t>
    </rPh>
    <phoneticPr fontId="4"/>
  </si>
  <si>
    <t>蓄電池の種類</t>
    <rPh sb="0" eb="3">
      <t>チクデンチ</t>
    </rPh>
    <rPh sb="4" eb="6">
      <t>シュルイ</t>
    </rPh>
    <phoneticPr fontId="4"/>
  </si>
  <si>
    <t>番 　　　号</t>
    <phoneticPr fontId="4"/>
  </si>
  <si>
    <t>一般社団法人　環境共創イニシアチブ</t>
    <phoneticPr fontId="3"/>
  </si>
  <si>
    <t>住　　所</t>
    <phoneticPr fontId="4"/>
  </si>
  <si>
    <t>申請者　</t>
    <phoneticPr fontId="4"/>
  </si>
  <si>
    <t>名　　称</t>
    <phoneticPr fontId="4"/>
  </si>
  <si>
    <t>住　　所</t>
    <phoneticPr fontId="4"/>
  </si>
  <si>
    <t>住　　所</t>
    <phoneticPr fontId="4"/>
  </si>
  <si>
    <t>申請者　</t>
    <phoneticPr fontId="4"/>
  </si>
  <si>
    <t>名　　称</t>
    <phoneticPr fontId="4"/>
  </si>
  <si>
    <t>交付決定日</t>
    <rPh sb="0" eb="2">
      <t>コウフ</t>
    </rPh>
    <rPh sb="2" eb="4">
      <t>ケッテイ</t>
    </rPh>
    <rPh sb="4" eb="5">
      <t>ビ</t>
    </rPh>
    <phoneticPr fontId="3"/>
  </si>
  <si>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4"/>
  </si>
  <si>
    <t xml:space="preserve">（注）この申請書には、以下の書面を添付すること。
</t>
    <phoneticPr fontId="48"/>
  </si>
  <si>
    <t>（１）　申請者の役員等名簿（別紙３）</t>
    <phoneticPr fontId="48"/>
  </si>
  <si>
    <t>蓄電池の種類（その他）</t>
    <rPh sb="0" eb="3">
      <t>チクデンチ</t>
    </rPh>
    <rPh sb="4" eb="6">
      <t>シュルイ</t>
    </rPh>
    <rPh sb="9" eb="10">
      <t>タ</t>
    </rPh>
    <phoneticPr fontId="4"/>
  </si>
  <si>
    <t>蓄電容量</t>
    <rPh sb="0" eb="2">
      <t>チクデン</t>
    </rPh>
    <rPh sb="2" eb="4">
      <t>ヨウリョウ</t>
    </rPh>
    <phoneticPr fontId="4"/>
  </si>
  <si>
    <t>２．許認可、権利関係等事業実施の前提となる事項及び協議内容</t>
    <rPh sb="2" eb="5">
      <t>キョニンカ</t>
    </rPh>
    <rPh sb="6" eb="8">
      <t>ケンリ</t>
    </rPh>
    <rPh sb="8" eb="10">
      <t>カンケイ</t>
    </rPh>
    <rPh sb="10" eb="11">
      <t>トウ</t>
    </rPh>
    <rPh sb="11" eb="13">
      <t>ジギョウ</t>
    </rPh>
    <rPh sb="13" eb="15">
      <t>ジッシ</t>
    </rPh>
    <rPh sb="16" eb="18">
      <t>ゼンテイ</t>
    </rPh>
    <rPh sb="21" eb="23">
      <t>ジコウ</t>
    </rPh>
    <rPh sb="23" eb="24">
      <t>オヨ</t>
    </rPh>
    <rPh sb="25" eb="27">
      <t>キョウギ</t>
    </rPh>
    <rPh sb="27" eb="29">
      <t>ナイヨウ</t>
    </rPh>
    <phoneticPr fontId="3"/>
  </si>
  <si>
    <t>実績報告書提出</t>
    <phoneticPr fontId="3"/>
  </si>
  <si>
    <t>支払い</t>
    <rPh sb="0" eb="2">
      <t>シハラ</t>
    </rPh>
    <phoneticPr fontId="3"/>
  </si>
  <si>
    <t>一般社団法人　環境共創イニシアチブ</t>
    <phoneticPr fontId="3"/>
  </si>
  <si>
    <t>住　　　所</t>
    <phoneticPr fontId="4"/>
  </si>
  <si>
    <t>法人名</t>
    <rPh sb="0" eb="2">
      <t>ホウジン</t>
    </rPh>
    <rPh sb="2" eb="3">
      <t>メイ</t>
    </rPh>
    <phoneticPr fontId="4"/>
  </si>
  <si>
    <t>代表者等名</t>
    <phoneticPr fontId="4"/>
  </si>
  <si>
    <t>確約書</t>
    <rPh sb="0" eb="3">
      <t>カクヤクショ</t>
    </rPh>
    <phoneticPr fontId="4"/>
  </si>
  <si>
    <t>１．</t>
    <phoneticPr fontId="62"/>
  </si>
  <si>
    <t>補助事業の申請者</t>
    <rPh sb="0" eb="2">
      <t>ホジョ</t>
    </rPh>
    <rPh sb="2" eb="4">
      <t>ジギョウ</t>
    </rPh>
    <rPh sb="5" eb="7">
      <t>シンセイ</t>
    </rPh>
    <rPh sb="7" eb="8">
      <t>シャ</t>
    </rPh>
    <phoneticPr fontId="3"/>
  </si>
  <si>
    <t>名称</t>
    <rPh sb="0" eb="2">
      <t>メイショウ</t>
    </rPh>
    <phoneticPr fontId="3"/>
  </si>
  <si>
    <t>代表者等名</t>
    <rPh sb="0" eb="3">
      <t>ダイヒョウシャ</t>
    </rPh>
    <rPh sb="3" eb="4">
      <t>トウ</t>
    </rPh>
    <rPh sb="4" eb="5">
      <t>メイ</t>
    </rPh>
    <phoneticPr fontId="3"/>
  </si>
  <si>
    <t>２．</t>
    <phoneticPr fontId="62"/>
  </si>
  <si>
    <t>対象となる補助事業</t>
    <rPh sb="0" eb="2">
      <t>タイショウ</t>
    </rPh>
    <rPh sb="5" eb="7">
      <t>ホジョ</t>
    </rPh>
    <rPh sb="7" eb="9">
      <t>ジギョウ</t>
    </rPh>
    <phoneticPr fontId="3"/>
  </si>
  <si>
    <t>３．</t>
    <phoneticPr fontId="62"/>
  </si>
  <si>
    <t>確約事項</t>
    <rPh sb="0" eb="2">
      <t>カクヤク</t>
    </rPh>
    <rPh sb="2" eb="4">
      <t>ジコウ</t>
    </rPh>
    <phoneticPr fontId="3"/>
  </si>
  <si>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2"/>
  </si>
  <si>
    <t>太陽光発電設備</t>
  </si>
  <si>
    <t>太陽光発電設備</t>
    <phoneticPr fontId="3"/>
  </si>
  <si>
    <t>風力発電設備</t>
  </si>
  <si>
    <t>風力発電設備</t>
    <phoneticPr fontId="3"/>
  </si>
  <si>
    <t>バイオマス発電設備</t>
  </si>
  <si>
    <t>水力発電設備</t>
  </si>
  <si>
    <t>地熱発電設備</t>
  </si>
  <si>
    <t>受変電設備</t>
  </si>
  <si>
    <t>ｋＷ</t>
    <phoneticPr fontId="3"/>
  </si>
  <si>
    <t>発電設備の種別</t>
    <rPh sb="0" eb="2">
      <t>ハツデン</t>
    </rPh>
    <rPh sb="2" eb="4">
      <t>セツビ</t>
    </rPh>
    <rPh sb="5" eb="7">
      <t>シュベツ</t>
    </rPh>
    <phoneticPr fontId="3"/>
  </si>
  <si>
    <t>事業実施地域</t>
    <rPh sb="0" eb="2">
      <t>ジギョウ</t>
    </rPh>
    <rPh sb="2" eb="4">
      <t>ジッシ</t>
    </rPh>
    <rPh sb="4" eb="6">
      <t>チイキ</t>
    </rPh>
    <phoneticPr fontId="4"/>
  </si>
  <si>
    <t>2-2</t>
  </si>
  <si>
    <t>2-3</t>
  </si>
  <si>
    <t>2-4</t>
  </si>
  <si>
    <t>2-5</t>
  </si>
  <si>
    <t>2-6</t>
  </si>
  <si>
    <t>2-7</t>
  </si>
  <si>
    <t>2-11</t>
  </si>
  <si>
    <t>2-12</t>
  </si>
  <si>
    <t>2-13</t>
  </si>
  <si>
    <t>2-14</t>
  </si>
  <si>
    <t>2-15</t>
  </si>
  <si>
    <t>2-16</t>
  </si>
  <si>
    <t>2-17</t>
  </si>
  <si>
    <t>バイオマス依存率</t>
    <rPh sb="5" eb="7">
      <t>イゾン</t>
    </rPh>
    <rPh sb="7" eb="8">
      <t>リツ</t>
    </rPh>
    <phoneticPr fontId="3"/>
  </si>
  <si>
    <t>熱供給能力</t>
    <rPh sb="0" eb="1">
      <t>ネツ</t>
    </rPh>
    <rPh sb="1" eb="3">
      <t>キョウキュウ</t>
    </rPh>
    <rPh sb="3" eb="5">
      <t>ノウリョク</t>
    </rPh>
    <phoneticPr fontId="3"/>
  </si>
  <si>
    <t>１．再生可能エネルギー発電設備</t>
    <rPh sb="2" eb="4">
      <t>サイセイ</t>
    </rPh>
    <rPh sb="4" eb="6">
      <t>カノウ</t>
    </rPh>
    <rPh sb="11" eb="13">
      <t>ハツデン</t>
    </rPh>
    <rPh sb="13" eb="15">
      <t>セツビ</t>
    </rPh>
    <phoneticPr fontId="4"/>
  </si>
  <si>
    <t>％</t>
    <phoneticPr fontId="3"/>
  </si>
  <si>
    <t>見積仕様書（見積図面）を作成し、書面による見積依頼を行う</t>
    <phoneticPr fontId="3"/>
  </si>
  <si>
    <t>３者見積・競争入札は、競争関係が成立する依頼先にて行い、また自社見積を含めない</t>
    <phoneticPr fontId="3"/>
  </si>
  <si>
    <t>見積仕様書において、機種指定・発注先指定等は行わない</t>
    <phoneticPr fontId="3"/>
  </si>
  <si>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3"/>
  </si>
  <si>
    <t>補助事業を遂行するために締結する売買、請負その他の契約先について、経済産業省から補助金交付等停止措置又は指名停止措置が講じられ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7" eb="70">
      <t>ジギョウシャ</t>
    </rPh>
    <rPh sb="71" eb="73">
      <t>ハッチュウ</t>
    </rPh>
    <rPh sb="74" eb="75">
      <t>オコナ</t>
    </rPh>
    <rPh sb="77" eb="79">
      <t>ケイヤク</t>
    </rPh>
    <rPh sb="79" eb="81">
      <t>キンガク</t>
    </rPh>
    <rPh sb="85" eb="87">
      <t>マンエン</t>
    </rPh>
    <rPh sb="87" eb="89">
      <t>ミマン</t>
    </rPh>
    <rPh sb="93" eb="94">
      <t>ノゾ</t>
    </rPh>
    <rPh sb="98" eb="100">
      <t>ホジョ</t>
    </rPh>
    <rPh sb="100" eb="102">
      <t>ジギョウ</t>
    </rPh>
    <rPh sb="103" eb="105">
      <t>イチブ</t>
    </rPh>
    <rPh sb="106" eb="107">
      <t>ダイ</t>
    </rPh>
    <rPh sb="107" eb="109">
      <t>サンシャ</t>
    </rPh>
    <rPh sb="110" eb="112">
      <t>イタク</t>
    </rPh>
    <rPh sb="114" eb="115">
      <t>マタ</t>
    </rPh>
    <rPh sb="116" eb="117">
      <t>ダイ</t>
    </rPh>
    <rPh sb="117" eb="119">
      <t>サンシャ</t>
    </rPh>
    <rPh sb="120" eb="122">
      <t>キョウドウ</t>
    </rPh>
    <rPh sb="124" eb="126">
      <t>ジッシ</t>
    </rPh>
    <rPh sb="132" eb="134">
      <t>バアイ</t>
    </rPh>
    <rPh sb="136" eb="138">
      <t>イタク</t>
    </rPh>
    <rPh sb="138" eb="140">
      <t>カンケイ</t>
    </rPh>
    <rPh sb="141" eb="143">
      <t>ナンジュウ</t>
    </rPh>
    <rPh sb="155" eb="158">
      <t>イタクサキ</t>
    </rPh>
    <rPh sb="159" eb="161">
      <t>ジョウキ</t>
    </rPh>
    <rPh sb="161" eb="163">
      <t>ソチ</t>
    </rPh>
    <rPh sb="164" eb="165">
      <t>コウ</t>
    </rPh>
    <rPh sb="172" eb="175">
      <t>ジギョウシャ</t>
    </rPh>
    <rPh sb="181" eb="183">
      <t>カクニン</t>
    </rPh>
    <phoneticPr fontId="3"/>
  </si>
  <si>
    <t>コンソーシアム契約締結</t>
    <rPh sb="7" eb="9">
      <t>ケイヤク</t>
    </rPh>
    <rPh sb="9" eb="11">
      <t>テイケツ</t>
    </rPh>
    <phoneticPr fontId="3"/>
  </si>
  <si>
    <t>2-5　補助対象設備の機器リスト</t>
    <rPh sb="4" eb="6">
      <t>ホジョ</t>
    </rPh>
    <rPh sb="6" eb="8">
      <t>タイショウ</t>
    </rPh>
    <rPh sb="8" eb="10">
      <t>セツビ</t>
    </rPh>
    <rPh sb="11" eb="13">
      <t>キキ</t>
    </rPh>
    <phoneticPr fontId="3"/>
  </si>
  <si>
    <t>様式名</t>
    <rPh sb="0" eb="2">
      <t>ヨウシキ</t>
    </rPh>
    <rPh sb="2" eb="3">
      <t>メイ</t>
    </rPh>
    <phoneticPr fontId="3"/>
  </si>
  <si>
    <t>リスト名称</t>
    <rPh sb="3" eb="5">
      <t>メイショウ</t>
    </rPh>
    <phoneticPr fontId="3"/>
  </si>
  <si>
    <t>太陽光発電設備</t>
    <phoneticPr fontId="3"/>
  </si>
  <si>
    <t>太陽電池モジュ－ル</t>
  </si>
  <si>
    <t>パワコン付帯設備</t>
  </si>
  <si>
    <t>架台</t>
  </si>
  <si>
    <t>計測・表示装置</t>
    <rPh sb="0" eb="2">
      <t>ケイソク</t>
    </rPh>
    <rPh sb="3" eb="5">
      <t>ヒョウジ</t>
    </rPh>
    <rPh sb="5" eb="7">
      <t>ソウチ</t>
    </rPh>
    <phoneticPr fontId="1"/>
  </si>
  <si>
    <t>制御装置</t>
  </si>
  <si>
    <t>発電機</t>
  </si>
  <si>
    <t>変電設備</t>
  </si>
  <si>
    <t>水力発電設備</t>
    <rPh sb="0" eb="2">
      <t>スイリョク</t>
    </rPh>
    <rPh sb="2" eb="4">
      <t>ハツデン</t>
    </rPh>
    <rPh sb="4" eb="6">
      <t>セツビ</t>
    </rPh>
    <phoneticPr fontId="3"/>
  </si>
  <si>
    <t>地熱発電設備</t>
    <rPh sb="0" eb="2">
      <t>チネツ</t>
    </rPh>
    <rPh sb="2" eb="4">
      <t>ハツデン</t>
    </rPh>
    <rPh sb="4" eb="6">
      <t>セツビ</t>
    </rPh>
    <phoneticPr fontId="3"/>
  </si>
  <si>
    <t>バイオマスボイラ</t>
  </si>
  <si>
    <t>バイオマス受入・供給設備</t>
  </si>
  <si>
    <t>冷却塔</t>
  </si>
  <si>
    <t>排ガス処理設備</t>
  </si>
  <si>
    <t>水車</t>
  </si>
  <si>
    <t>変圧器</t>
  </si>
  <si>
    <t>タ－ビン</t>
  </si>
  <si>
    <t>熱交換器</t>
  </si>
  <si>
    <t>ポンプ類</t>
  </si>
  <si>
    <t>計測・表示装置</t>
  </si>
  <si>
    <t>遮断設備</t>
    <rPh sb="0" eb="2">
      <t>シャダン</t>
    </rPh>
    <rPh sb="2" eb="4">
      <t>セツビ</t>
    </rPh>
    <phoneticPr fontId="3"/>
  </si>
  <si>
    <t>事故検知設備</t>
    <rPh sb="0" eb="2">
      <t>ジコ</t>
    </rPh>
    <rPh sb="2" eb="4">
      <t>ケンチ</t>
    </rPh>
    <rPh sb="4" eb="6">
      <t>セツビ</t>
    </rPh>
    <phoneticPr fontId="3"/>
  </si>
  <si>
    <t>蓄電池部</t>
    <rPh sb="0" eb="3">
      <t>チクデンチ</t>
    </rPh>
    <rPh sb="3" eb="4">
      <t>ブ</t>
    </rPh>
    <phoneticPr fontId="1"/>
  </si>
  <si>
    <t>電力変換装置</t>
    <rPh sb="0" eb="2">
      <t>デンリョク</t>
    </rPh>
    <rPh sb="2" eb="4">
      <t>ヘンカン</t>
    </rPh>
    <rPh sb="4" eb="6">
      <t>ソウチ</t>
    </rPh>
    <phoneticPr fontId="1"/>
  </si>
  <si>
    <t>制御装置</t>
    <rPh sb="0" eb="2">
      <t>セイギョ</t>
    </rPh>
    <rPh sb="2" eb="4">
      <t>ソウチ</t>
    </rPh>
    <phoneticPr fontId="1"/>
  </si>
  <si>
    <t>その他</t>
    <rPh sb="2" eb="3">
      <t>タ</t>
    </rPh>
    <phoneticPr fontId="1"/>
  </si>
  <si>
    <t>本体</t>
    <rPh sb="0" eb="2">
      <t>ホンタイ</t>
    </rPh>
    <phoneticPr fontId="1"/>
  </si>
  <si>
    <t>ボイラ</t>
  </si>
  <si>
    <t>熱交換器</t>
    <rPh sb="0" eb="4">
      <t>ネツコウカンキ</t>
    </rPh>
    <phoneticPr fontId="1"/>
  </si>
  <si>
    <t>コンプレッサ</t>
  </si>
  <si>
    <t>廃ガス処理装置</t>
    <rPh sb="0" eb="1">
      <t>ハイ</t>
    </rPh>
    <rPh sb="3" eb="5">
      <t>ショリ</t>
    </rPh>
    <rPh sb="5" eb="7">
      <t>ソウチ</t>
    </rPh>
    <phoneticPr fontId="1"/>
  </si>
  <si>
    <t>送液ポンプ</t>
    <rPh sb="0" eb="1">
      <t>オク</t>
    </rPh>
    <rPh sb="1" eb="2">
      <t>エキ</t>
    </rPh>
    <phoneticPr fontId="1"/>
  </si>
  <si>
    <t>冷却塔</t>
    <rPh sb="0" eb="3">
      <t>レイキャクトウ</t>
    </rPh>
    <phoneticPr fontId="1"/>
  </si>
  <si>
    <t>水処理装置</t>
    <rPh sb="0" eb="1">
      <t>ミズ</t>
    </rPh>
    <rPh sb="1" eb="3">
      <t>ショリ</t>
    </rPh>
    <rPh sb="3" eb="5">
      <t>ソウチ</t>
    </rPh>
    <phoneticPr fontId="1"/>
  </si>
  <si>
    <t>貯槽タンク</t>
    <rPh sb="0" eb="2">
      <t>チョソウ</t>
    </rPh>
    <phoneticPr fontId="1"/>
  </si>
  <si>
    <t>本体機器</t>
  </si>
  <si>
    <t>計測装置</t>
  </si>
  <si>
    <t>監視制御装置</t>
  </si>
  <si>
    <t>通信装置</t>
  </si>
  <si>
    <t>ゲートウェイ</t>
  </si>
  <si>
    <t>モニター装置等</t>
  </si>
  <si>
    <t>その他</t>
    <rPh sb="2" eb="3">
      <t>ホカ</t>
    </rPh>
    <phoneticPr fontId="3"/>
  </si>
  <si>
    <t>設備種別</t>
    <rPh sb="0" eb="2">
      <t>セツビ</t>
    </rPh>
    <rPh sb="2" eb="4">
      <t>シュベツ</t>
    </rPh>
    <phoneticPr fontId="3"/>
  </si>
  <si>
    <t>太陽光発電設備</t>
    <phoneticPr fontId="3"/>
  </si>
  <si>
    <t>既存設備の改造</t>
    <phoneticPr fontId="3"/>
  </si>
  <si>
    <t>あり</t>
    <phoneticPr fontId="3"/>
  </si>
  <si>
    <t>郵便番号</t>
    <rPh sb="0" eb="4">
      <t>ユウビンバンゴウ</t>
    </rPh>
    <phoneticPr fontId="3"/>
  </si>
  <si>
    <t>市区町村</t>
    <rPh sb="0" eb="2">
      <t>シク</t>
    </rPh>
    <rPh sb="2" eb="4">
      <t>チョウソン</t>
    </rPh>
    <phoneticPr fontId="3"/>
  </si>
  <si>
    <t>建物名</t>
    <rPh sb="0" eb="2">
      <t>タテモノ</t>
    </rPh>
    <rPh sb="2" eb="3">
      <t>メイ</t>
    </rPh>
    <phoneticPr fontId="3"/>
  </si>
  <si>
    <t>フリガナ</t>
    <phoneticPr fontId="3"/>
  </si>
  <si>
    <t>再生可能エネルギー発電設備</t>
    <rPh sb="0" eb="2">
      <t>サイセイ</t>
    </rPh>
    <rPh sb="2" eb="4">
      <t>カノウ</t>
    </rPh>
    <rPh sb="9" eb="11">
      <t>ハツデン</t>
    </rPh>
    <rPh sb="11" eb="13">
      <t>セツビ</t>
    </rPh>
    <phoneticPr fontId="3"/>
  </si>
  <si>
    <t>その他、当該地域マイクログリッドの構築に必要不可欠な事項</t>
    <rPh sb="2" eb="3">
      <t>タ</t>
    </rPh>
    <rPh sb="4" eb="6">
      <t>トウガイ</t>
    </rPh>
    <rPh sb="17" eb="19">
      <t>コウチク</t>
    </rPh>
    <rPh sb="20" eb="22">
      <t>ヒツヨウ</t>
    </rPh>
    <rPh sb="22" eb="25">
      <t>フカケツ</t>
    </rPh>
    <rPh sb="26" eb="28">
      <t>ジコウ</t>
    </rPh>
    <phoneticPr fontId="3"/>
  </si>
  <si>
    <t>平常時</t>
    <rPh sb="0" eb="2">
      <t>ヘイジョウ</t>
    </rPh>
    <rPh sb="2" eb="3">
      <t>ジ</t>
    </rPh>
    <phoneticPr fontId="4"/>
  </si>
  <si>
    <t>１．</t>
    <phoneticPr fontId="3"/>
  </si>
  <si>
    <t>２．</t>
    <phoneticPr fontId="3"/>
  </si>
  <si>
    <t>３．</t>
    <phoneticPr fontId="3"/>
  </si>
  <si>
    <t>総計</t>
    <rPh sb="0" eb="2">
      <t>ソウケイ</t>
    </rPh>
    <phoneticPr fontId="62"/>
  </si>
  <si>
    <t>平常時</t>
    <phoneticPr fontId="62"/>
  </si>
  <si>
    <t>補助
対象</t>
    <rPh sb="0" eb="2">
      <t>ホジョ</t>
    </rPh>
    <rPh sb="3" eb="5">
      <t>タイショウ</t>
    </rPh>
    <phoneticPr fontId="62"/>
  </si>
  <si>
    <t>名称</t>
    <rPh sb="0" eb="2">
      <t>メイショウ</t>
    </rPh>
    <phoneticPr fontId="62"/>
  </si>
  <si>
    <t>No.</t>
    <phoneticPr fontId="62"/>
  </si>
  <si>
    <t>役割</t>
    <rPh sb="0" eb="2">
      <t>ヤクワリ</t>
    </rPh>
    <phoneticPr fontId="62"/>
  </si>
  <si>
    <t>No.</t>
    <phoneticPr fontId="62"/>
  </si>
  <si>
    <t>備考
※証憑書類・計算書類等との紐付け番号を記載</t>
    <rPh sb="0" eb="2">
      <t>ビコウ</t>
    </rPh>
    <rPh sb="4" eb="6">
      <t>ショウヒョウ</t>
    </rPh>
    <rPh sb="6" eb="8">
      <t>ショルイ</t>
    </rPh>
    <rPh sb="9" eb="11">
      <t>ケイサン</t>
    </rPh>
    <rPh sb="11" eb="13">
      <t>ショルイ</t>
    </rPh>
    <rPh sb="13" eb="14">
      <t>ナド</t>
    </rPh>
    <rPh sb="16" eb="17">
      <t>ヒモ</t>
    </rPh>
    <rPh sb="17" eb="18">
      <t>ヅケ</t>
    </rPh>
    <rPh sb="19" eb="21">
      <t>バンゴウ</t>
    </rPh>
    <rPh sb="22" eb="24">
      <t>キサイ</t>
    </rPh>
    <phoneticPr fontId="62"/>
  </si>
  <si>
    <t>平常時</t>
    <phoneticPr fontId="62"/>
  </si>
  <si>
    <t>災害対応訓練日</t>
    <rPh sb="0" eb="2">
      <t>サイガイ</t>
    </rPh>
    <rPh sb="2" eb="4">
      <t>タイオウ</t>
    </rPh>
    <rPh sb="4" eb="6">
      <t>クンレン</t>
    </rPh>
    <rPh sb="6" eb="7">
      <t>ビ</t>
    </rPh>
    <phoneticPr fontId="3"/>
  </si>
  <si>
    <t>実施計画書　2-4 補助対象設備の機器リスト</t>
    <rPh sb="0" eb="2">
      <t>ジッシ</t>
    </rPh>
    <rPh sb="2" eb="4">
      <t>ケイカク</t>
    </rPh>
    <rPh sb="4" eb="5">
      <t>ショ</t>
    </rPh>
    <rPh sb="10" eb="12">
      <t>ホジョ</t>
    </rPh>
    <rPh sb="12" eb="14">
      <t>タイショウ</t>
    </rPh>
    <rPh sb="14" eb="16">
      <t>セツビ</t>
    </rPh>
    <rPh sb="17" eb="19">
      <t>キキ</t>
    </rPh>
    <phoneticPr fontId="3"/>
  </si>
  <si>
    <t>システムフロー図・機器配置図・単線結線図番号</t>
    <rPh sb="7" eb="8">
      <t>ズ</t>
    </rPh>
    <rPh sb="9" eb="11">
      <t>キキ</t>
    </rPh>
    <rPh sb="11" eb="13">
      <t>ハイチ</t>
    </rPh>
    <rPh sb="13" eb="14">
      <t>ズ</t>
    </rPh>
    <rPh sb="15" eb="17">
      <t>タンセン</t>
    </rPh>
    <rPh sb="17" eb="19">
      <t>ケッセン</t>
    </rPh>
    <rPh sb="19" eb="20">
      <t>ズ</t>
    </rPh>
    <rPh sb="20" eb="22">
      <t>バンゴウ</t>
    </rPh>
    <phoneticPr fontId="3"/>
  </si>
  <si>
    <t>・機器が「2-6　システムフロー図」、「2-7　機器配置図」及び「2-8　単線結線図」と照合できるようにしてください。</t>
    <rPh sb="1" eb="3">
      <t>キキ</t>
    </rPh>
    <rPh sb="16" eb="17">
      <t>ズ</t>
    </rPh>
    <rPh sb="24" eb="26">
      <t>キキ</t>
    </rPh>
    <rPh sb="26" eb="28">
      <t>ハイチ</t>
    </rPh>
    <rPh sb="28" eb="29">
      <t>ズ</t>
    </rPh>
    <rPh sb="30" eb="31">
      <t>オヨ</t>
    </rPh>
    <rPh sb="37" eb="39">
      <t>タンセン</t>
    </rPh>
    <rPh sb="39" eb="41">
      <t>ケッセン</t>
    </rPh>
    <rPh sb="41" eb="42">
      <t>ズ</t>
    </rPh>
    <rPh sb="44" eb="46">
      <t>ショウゴウ</t>
    </rPh>
    <phoneticPr fontId="4"/>
  </si>
  <si>
    <t>添付資料10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
  </si>
  <si>
    <t>出力
（kW）</t>
    <rPh sb="0" eb="2">
      <t>シュツリョク</t>
    </rPh>
    <phoneticPr fontId="62"/>
  </si>
  <si>
    <t>想定される負荷</t>
    <rPh sb="0" eb="2">
      <t>ソウテイ</t>
    </rPh>
    <rPh sb="5" eb="7">
      <t>フカ</t>
    </rPh>
    <phoneticPr fontId="3"/>
  </si>
  <si>
    <t>※各設備ごとの根拠資料を必ず提出してください。</t>
    <rPh sb="1" eb="2">
      <t>カク</t>
    </rPh>
    <rPh sb="2" eb="4">
      <t>セツビ</t>
    </rPh>
    <rPh sb="7" eb="9">
      <t>コンキョ</t>
    </rPh>
    <rPh sb="9" eb="11">
      <t>シリョウ</t>
    </rPh>
    <rPh sb="12" eb="13">
      <t>カナラ</t>
    </rPh>
    <rPh sb="14" eb="16">
      <t>テイシュツ</t>
    </rPh>
    <phoneticPr fontId="3"/>
  </si>
  <si>
    <t>※各施設ごとの根拠資料を必ず提出してください。</t>
    <rPh sb="1" eb="2">
      <t>カク</t>
    </rPh>
    <rPh sb="2" eb="4">
      <t>シセツ</t>
    </rPh>
    <rPh sb="7" eb="9">
      <t>コンキョ</t>
    </rPh>
    <rPh sb="9" eb="11">
      <t>シリョウ</t>
    </rPh>
    <rPh sb="12" eb="13">
      <t>カナラ</t>
    </rPh>
    <rPh sb="14" eb="16">
      <t>テイシュツ</t>
    </rPh>
    <phoneticPr fontId="3"/>
  </si>
  <si>
    <t>有無チェック</t>
    <rPh sb="0" eb="2">
      <t>ウム</t>
    </rPh>
    <phoneticPr fontId="3"/>
  </si>
  <si>
    <t>No.</t>
    <phoneticPr fontId="3"/>
  </si>
  <si>
    <t>チェック</t>
    <phoneticPr fontId="3"/>
  </si>
  <si>
    <t>-</t>
    <phoneticPr fontId="3"/>
  </si>
  <si>
    <t>申請概要書</t>
  </si>
  <si>
    <t>1</t>
    <phoneticPr fontId="3"/>
  </si>
  <si>
    <t>補助金交付申請書（様式第1）</t>
  </si>
  <si>
    <t>補助事業に要する経費、補助対象経費及び補助金の配分額（別紙1）</t>
    <phoneticPr fontId="3"/>
  </si>
  <si>
    <t>補助事業に要する経費の配分四半期別発生予定額（別紙2）</t>
  </si>
  <si>
    <t>役員名簿（別紙3）</t>
  </si>
  <si>
    <t>2-1</t>
  </si>
  <si>
    <t>導入事業経費の配分</t>
  </si>
  <si>
    <t>補助事業に要する経費、及びその調達方法</t>
  </si>
  <si>
    <t>補助対象設備の機器リスト</t>
  </si>
  <si>
    <t>主要設備の仕様書又はカタログ・パンフレット等</t>
  </si>
  <si>
    <t>システムフロー図</t>
  </si>
  <si>
    <t>災害対応訓練予定実施概要</t>
  </si>
  <si>
    <t>事業実施に関連する事項</t>
  </si>
  <si>
    <t>会社・団体概要（パンフレット等）</t>
  </si>
  <si>
    <t>財務諸表（貸借対照表　及び　損益計算書）の写し</t>
  </si>
  <si>
    <t>金融機関から確実に融資されていることが判る書類</t>
  </si>
  <si>
    <t>主たる出資者等による補助事業の履行に係る確約書</t>
  </si>
  <si>
    <t>リース等を利用する場合のみ</t>
  </si>
  <si>
    <t>既存設備を改造する場合のみ</t>
  </si>
  <si>
    <t>2-12　主要設備の詳細資料</t>
    <rPh sb="5" eb="7">
      <t>シュヨウ</t>
    </rPh>
    <rPh sb="7" eb="9">
      <t>セツビ</t>
    </rPh>
    <phoneticPr fontId="3"/>
  </si>
  <si>
    <t>汎用リスト</t>
    <rPh sb="0" eb="2">
      <t>ハンヨウ</t>
    </rPh>
    <phoneticPr fontId="3"/>
  </si>
  <si>
    <t>○</t>
    <phoneticPr fontId="3"/>
  </si>
  <si>
    <t>a.再エネ発電設備の出力</t>
    <rPh sb="2" eb="3">
      <t>サイ</t>
    </rPh>
    <rPh sb="5" eb="7">
      <t>ハツデン</t>
    </rPh>
    <rPh sb="7" eb="9">
      <t>セツビ</t>
    </rPh>
    <rPh sb="10" eb="12">
      <t>シュツリョク</t>
    </rPh>
    <phoneticPr fontId="3"/>
  </si>
  <si>
    <t>b.電力変換装置出力</t>
    <rPh sb="2" eb="4">
      <t>デンリョク</t>
    </rPh>
    <rPh sb="4" eb="6">
      <t>ヘンカン</t>
    </rPh>
    <rPh sb="6" eb="8">
      <t>ソウチ</t>
    </rPh>
    <rPh sb="8" eb="10">
      <t>シュツリョク</t>
    </rPh>
    <phoneticPr fontId="4"/>
  </si>
  <si>
    <t>再エネ発電設備の出力
（a,bのうちいずれか低い値）</t>
    <rPh sb="0" eb="1">
      <t>サイ</t>
    </rPh>
    <rPh sb="3" eb="5">
      <t>ハツデン</t>
    </rPh>
    <rPh sb="5" eb="7">
      <t>セツビ</t>
    </rPh>
    <rPh sb="8" eb="10">
      <t>シュツリョク</t>
    </rPh>
    <rPh sb="22" eb="23">
      <t>ヒク</t>
    </rPh>
    <rPh sb="24" eb="25">
      <t>アタイ</t>
    </rPh>
    <phoneticPr fontId="3"/>
  </si>
  <si>
    <t>ニッケル水素</t>
    <rPh sb="4" eb="6">
      <t>スイソ</t>
    </rPh>
    <phoneticPr fontId="3"/>
  </si>
  <si>
    <t>鉛</t>
    <rPh sb="0" eb="1">
      <t>ナマリ</t>
    </rPh>
    <phoneticPr fontId="3"/>
  </si>
  <si>
    <t>その他（下の枠に種類を記載）</t>
    <rPh sb="2" eb="3">
      <t>タ</t>
    </rPh>
    <rPh sb="4" eb="5">
      <t>シタ</t>
    </rPh>
    <rPh sb="6" eb="7">
      <t>ワク</t>
    </rPh>
    <rPh sb="8" eb="10">
      <t>シュルイ</t>
    </rPh>
    <rPh sb="11" eb="13">
      <t>キサイ</t>
    </rPh>
    <phoneticPr fontId="3"/>
  </si>
  <si>
    <t>リチウムイオン</t>
    <phoneticPr fontId="3"/>
  </si>
  <si>
    <t>ＮＡＳ</t>
    <phoneticPr fontId="3"/>
  </si>
  <si>
    <t>レドックスフロー</t>
    <phoneticPr fontId="3"/>
  </si>
  <si>
    <t>蓄電システムの種別</t>
    <rPh sb="0" eb="2">
      <t>チクデン</t>
    </rPh>
    <rPh sb="7" eb="9">
      <t>シュベツ</t>
    </rPh>
    <phoneticPr fontId="3"/>
  </si>
  <si>
    <t>ｋＷ</t>
    <phoneticPr fontId="4"/>
  </si>
  <si>
    <t>ｋＷｈ</t>
    <phoneticPr fontId="4"/>
  </si>
  <si>
    <t>a.発電設備の出力</t>
    <rPh sb="2" eb="4">
      <t>ハツデン</t>
    </rPh>
    <rPh sb="4" eb="6">
      <t>セツビ</t>
    </rPh>
    <rPh sb="7" eb="9">
      <t>シュツリョク</t>
    </rPh>
    <phoneticPr fontId="3"/>
  </si>
  <si>
    <t>b.電力変換装置出力</t>
    <rPh sb="2" eb="4">
      <t>デンリョク</t>
    </rPh>
    <rPh sb="4" eb="6">
      <t>ヘンカン</t>
    </rPh>
    <rPh sb="6" eb="8">
      <t>ソウチ</t>
    </rPh>
    <rPh sb="8" eb="10">
      <t>シュツリョク</t>
    </rPh>
    <phoneticPr fontId="3"/>
  </si>
  <si>
    <t>発電設備の出力
（a,bのうちいずれか低い値）</t>
    <rPh sb="0" eb="2">
      <t>ハツデン</t>
    </rPh>
    <rPh sb="2" eb="4">
      <t>セツビ</t>
    </rPh>
    <rPh sb="5" eb="7">
      <t>シュツリョク</t>
    </rPh>
    <rPh sb="19" eb="20">
      <t>ヒク</t>
    </rPh>
    <rPh sb="21" eb="22">
      <t>アタイ</t>
    </rPh>
    <phoneticPr fontId="3"/>
  </si>
  <si>
    <t>再生可能エネルギー
発電設備</t>
    <phoneticPr fontId="4"/>
  </si>
  <si>
    <t>2-3　補助事業に要する経費及びその調達方法</t>
    <phoneticPr fontId="3"/>
  </si>
  <si>
    <t>計上方法</t>
    <rPh sb="0" eb="2">
      <t>ケイジョウ</t>
    </rPh>
    <rPh sb="2" eb="4">
      <t>ホウホウ</t>
    </rPh>
    <phoneticPr fontId="3"/>
  </si>
  <si>
    <t>修繕費</t>
    <phoneticPr fontId="3"/>
  </si>
  <si>
    <t>資本的支出</t>
    <phoneticPr fontId="3"/>
  </si>
  <si>
    <t>その他</t>
    <rPh sb="2" eb="3">
      <t>タ</t>
    </rPh>
    <phoneticPr fontId="3"/>
  </si>
  <si>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</si>
  <si>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
  </si>
  <si>
    <t>設備種別</t>
    <rPh sb="0" eb="2">
      <t>セツビ</t>
    </rPh>
    <rPh sb="2" eb="4">
      <t>シュベツ</t>
    </rPh>
    <phoneticPr fontId="3"/>
  </si>
  <si>
    <t>設備種別_供給電力根拠用</t>
    <rPh sb="0" eb="2">
      <t>セツビ</t>
    </rPh>
    <rPh sb="2" eb="4">
      <t>シュベツ</t>
    </rPh>
    <rPh sb="5" eb="7">
      <t>キョウキュウ</t>
    </rPh>
    <rPh sb="7" eb="9">
      <t>デンリョク</t>
    </rPh>
    <rPh sb="9" eb="11">
      <t>コンキョ</t>
    </rPh>
    <rPh sb="11" eb="12">
      <t>ヨウ</t>
    </rPh>
    <phoneticPr fontId="3"/>
  </si>
  <si>
    <t>担当者連絡先１</t>
    <rPh sb="0" eb="2">
      <t>タントウ</t>
    </rPh>
    <rPh sb="2" eb="3">
      <t>シャ</t>
    </rPh>
    <rPh sb="3" eb="6">
      <t>レンラクサキ</t>
    </rPh>
    <phoneticPr fontId="3"/>
  </si>
  <si>
    <t>担当者連絡先２</t>
    <rPh sb="0" eb="2">
      <t>タントウ</t>
    </rPh>
    <rPh sb="2" eb="3">
      <t>シャ</t>
    </rPh>
    <rPh sb="3" eb="6">
      <t>レンラクサキ</t>
    </rPh>
    <phoneticPr fontId="3"/>
  </si>
  <si>
    <t>有</t>
    <rPh sb="0" eb="1">
      <t>アリ</t>
    </rPh>
    <phoneticPr fontId="3"/>
  </si>
  <si>
    <t>無</t>
    <rPh sb="0" eb="1">
      <t>ナシ</t>
    </rPh>
    <phoneticPr fontId="3"/>
  </si>
  <si>
    <t>○</t>
    <phoneticPr fontId="3"/>
  </si>
  <si>
    <t>地域マイクログリッド構築
に係る一般送配電事業者との
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4"/>
  </si>
  <si>
    <t>４．</t>
    <phoneticPr fontId="3"/>
  </si>
  <si>
    <t>５．</t>
    <phoneticPr fontId="3"/>
  </si>
  <si>
    <t>地域マイクログリッドに供給される出力及び電力量の根拠書類</t>
    <rPh sb="11" eb="13">
      <t>キョウキュウ</t>
    </rPh>
    <rPh sb="16" eb="18">
      <t>シュツリョク</t>
    </rPh>
    <phoneticPr fontId="62"/>
  </si>
  <si>
    <t>地域マイクログリッドで必要とされる出力及び電力量の根拠書類</t>
    <rPh sb="17" eb="19">
      <t>シュツリョク</t>
    </rPh>
    <phoneticPr fontId="62"/>
  </si>
  <si>
    <t>地域マイクログリッドに供給される出力及び電力量の根拠書類</t>
    <phoneticPr fontId="3"/>
  </si>
  <si>
    <t>地域マイクログリッドで必要とされる出力及び電力量の根拠書類</t>
    <phoneticPr fontId="3"/>
  </si>
  <si>
    <t>地域マイクログリッド構築
に係る一般送配電事業者</t>
    <phoneticPr fontId="4"/>
  </si>
  <si>
    <t>電力変換装置出力</t>
    <phoneticPr fontId="3"/>
  </si>
  <si>
    <t>定格出力（kW）</t>
    <rPh sb="0" eb="2">
      <t>テイカク</t>
    </rPh>
    <rPh sb="2" eb="4">
      <t>シュツリョク</t>
    </rPh>
    <phoneticPr fontId="62"/>
  </si>
  <si>
    <t>当該地域マイクログリッドの構築範囲について了承するとともに、その構築を図ること</t>
    <rPh sb="0" eb="2">
      <t>トウガイ</t>
    </rPh>
    <rPh sb="13" eb="15">
      <t>コウチク</t>
    </rPh>
    <rPh sb="15" eb="17">
      <t>ハンイ</t>
    </rPh>
    <rPh sb="21" eb="23">
      <t>リョウショウ</t>
    </rPh>
    <rPh sb="32" eb="34">
      <t>コウチク</t>
    </rPh>
    <rPh sb="35" eb="36">
      <t>ハカ</t>
    </rPh>
    <phoneticPr fontId="3"/>
  </si>
  <si>
    <t>首長名</t>
    <rPh sb="0" eb="2">
      <t>シュチョウ</t>
    </rPh>
    <rPh sb="2" eb="3">
      <t>メイ</t>
    </rPh>
    <phoneticPr fontId="4"/>
  </si>
  <si>
    <t>フリガナ</t>
    <phoneticPr fontId="4"/>
  </si>
  <si>
    <t>業種</t>
    <phoneticPr fontId="4"/>
  </si>
  <si>
    <t>資本金（円）</t>
  </si>
  <si>
    <t>地方公共団体名</t>
  </si>
  <si>
    <t>担当者連絡先１</t>
    <rPh sb="0" eb="3">
      <t>タントウシャ</t>
    </rPh>
    <rPh sb="3" eb="6">
      <t>レンラクサキ</t>
    </rPh>
    <phoneticPr fontId="3"/>
  </si>
  <si>
    <t>担当者連絡先２</t>
    <rPh sb="0" eb="3">
      <t>タントウシャ</t>
    </rPh>
    <rPh sb="3" eb="6">
      <t>レンラクサキ</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</si>
  <si>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3"/>
  </si>
  <si>
    <t>地域マイクログリッド構築
に係る一般送配電事業者
との協議内容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3"/>
  </si>
  <si>
    <t>年　　月　　日</t>
    <rPh sb="0" eb="1">
      <t>ネン</t>
    </rPh>
    <rPh sb="3" eb="4">
      <t>ツキ</t>
    </rPh>
    <rPh sb="6" eb="7">
      <t>ヒ</t>
    </rPh>
    <phoneticPr fontId="3"/>
  </si>
  <si>
    <t>既存設備の改造</t>
    <rPh sb="0" eb="2">
      <t>キゾン</t>
    </rPh>
    <rPh sb="2" eb="4">
      <t>セツビ</t>
    </rPh>
    <rPh sb="5" eb="7">
      <t>カイゾウ</t>
    </rPh>
    <phoneticPr fontId="4"/>
  </si>
  <si>
    <t>丁目・番地</t>
    <rPh sb="0" eb="2">
      <t>チョウメ</t>
    </rPh>
    <rPh sb="3" eb="5">
      <t>バンチ</t>
    </rPh>
    <phoneticPr fontId="3"/>
  </si>
  <si>
    <t>規模</t>
    <rPh sb="0" eb="2">
      <t>キボ</t>
    </rPh>
    <phoneticPr fontId="4"/>
  </si>
  <si>
    <t>再エネ比率（％）</t>
    <rPh sb="0" eb="1">
      <t>サイ</t>
    </rPh>
    <rPh sb="3" eb="5">
      <t>ヒリツ</t>
    </rPh>
    <phoneticPr fontId="4"/>
  </si>
  <si>
    <t>タンク容量
（㎥）</t>
    <rPh sb="3" eb="5">
      <t>ヨウリョウ</t>
    </rPh>
    <phoneticPr fontId="4"/>
  </si>
  <si>
    <t>再生可能エネルギー
発電設備（kW）</t>
    <rPh sb="0" eb="2">
      <t>サイセイ</t>
    </rPh>
    <rPh sb="2" eb="4">
      <t>カノウ</t>
    </rPh>
    <rPh sb="10" eb="12">
      <t>ハツデン</t>
    </rPh>
    <rPh sb="12" eb="14">
      <t>セツビ</t>
    </rPh>
    <phoneticPr fontId="4"/>
  </si>
  <si>
    <t>設備の定格出力等
（補助対象設備のみ）</t>
    <rPh sb="7" eb="8">
      <t>ナド</t>
    </rPh>
    <rPh sb="10" eb="12">
      <t>ホジョ</t>
    </rPh>
    <rPh sb="12" eb="14">
      <t>タイショウ</t>
    </rPh>
    <rPh sb="14" eb="16">
      <t>セツビ</t>
    </rPh>
    <phoneticPr fontId="4"/>
  </si>
  <si>
    <t>設備の定格出力等
（補助対象外設備を含む）</t>
    <rPh sb="0" eb="2">
      <t>セツビ</t>
    </rPh>
    <rPh sb="3" eb="5">
      <t>テイカク</t>
    </rPh>
    <rPh sb="5" eb="7">
      <t>シュツリョク</t>
    </rPh>
    <rPh sb="7" eb="8">
      <t>ナド</t>
    </rPh>
    <rPh sb="10" eb="12">
      <t>ホジョ</t>
    </rPh>
    <rPh sb="12" eb="14">
      <t>タイショウ</t>
    </rPh>
    <rPh sb="14" eb="15">
      <t>ソト</t>
    </rPh>
    <rPh sb="15" eb="17">
      <t>セツビ</t>
    </rPh>
    <rPh sb="18" eb="19">
      <t>フク</t>
    </rPh>
    <phoneticPr fontId="4"/>
  </si>
  <si>
    <t>設計費</t>
    <rPh sb="0" eb="2">
      <t>セッケイ</t>
    </rPh>
    <rPh sb="2" eb="3">
      <t>ヒ</t>
    </rPh>
    <phoneticPr fontId="4"/>
  </si>
  <si>
    <t>工事費</t>
    <rPh sb="0" eb="3">
      <t>コウジヒ</t>
    </rPh>
    <phoneticPr fontId="4"/>
  </si>
  <si>
    <t>消費税</t>
    <rPh sb="0" eb="3">
      <t>ショウヒゼイ</t>
    </rPh>
    <phoneticPr fontId="4"/>
  </si>
  <si>
    <t>合計</t>
    <rPh sb="0" eb="2">
      <t>ゴウケイ</t>
    </rPh>
    <phoneticPr fontId="3"/>
  </si>
  <si>
    <t>導入
年度</t>
    <rPh sb="0" eb="2">
      <t>ドウニュウ</t>
    </rPh>
    <rPh sb="3" eb="5">
      <t>ネンド</t>
    </rPh>
    <phoneticPr fontId="4"/>
  </si>
  <si>
    <t>導入
年度</t>
    <rPh sb="0" eb="2">
      <t>ドウニュウ</t>
    </rPh>
    <rPh sb="3" eb="5">
      <t>ネンド</t>
    </rPh>
    <phoneticPr fontId="3"/>
  </si>
  <si>
    <t>工事</t>
    <rPh sb="0" eb="2">
      <t>コウジ</t>
    </rPh>
    <phoneticPr fontId="3"/>
  </si>
  <si>
    <t>マイクログリッド構築完了</t>
    <rPh sb="8" eb="10">
      <t>コウチク</t>
    </rPh>
    <rPh sb="10" eb="12">
      <t>カンリョウ</t>
    </rPh>
    <phoneticPr fontId="3"/>
  </si>
  <si>
    <t>主要設備の詳細</t>
    <rPh sb="0" eb="2">
      <t>シュヨウ</t>
    </rPh>
    <rPh sb="2" eb="4">
      <t>セツビ</t>
    </rPh>
    <rPh sb="5" eb="7">
      <t>ショウサイ</t>
    </rPh>
    <phoneticPr fontId="4"/>
  </si>
  <si>
    <t>安全対策に係る書類</t>
    <rPh sb="0" eb="2">
      <t>アンゼン</t>
    </rPh>
    <rPh sb="2" eb="4">
      <t>タイサク</t>
    </rPh>
    <rPh sb="5" eb="6">
      <t>カカ</t>
    </rPh>
    <rPh sb="7" eb="9">
      <t>ショルイ</t>
    </rPh>
    <phoneticPr fontId="3"/>
  </si>
  <si>
    <t>１．マイクログリッド切替手順</t>
    <rPh sb="10" eb="11">
      <t>キ</t>
    </rPh>
    <rPh sb="11" eb="12">
      <t>カ</t>
    </rPh>
    <rPh sb="12" eb="14">
      <t>テジュン</t>
    </rPh>
    <phoneticPr fontId="3"/>
  </si>
  <si>
    <t>操作内容</t>
    <rPh sb="0" eb="2">
      <t>ソウサ</t>
    </rPh>
    <rPh sb="2" eb="4">
      <t>ナイヨウ</t>
    </rPh>
    <phoneticPr fontId="3"/>
  </si>
  <si>
    <t>（１）停電の原因調査・復旧の見通し調査</t>
    <rPh sb="3" eb="5">
      <t>テイデン</t>
    </rPh>
    <rPh sb="6" eb="8">
      <t>ゲンイン</t>
    </rPh>
    <rPh sb="8" eb="10">
      <t>チョウサ</t>
    </rPh>
    <rPh sb="11" eb="13">
      <t>フッキュウ</t>
    </rPh>
    <rPh sb="14" eb="16">
      <t>ミトオ</t>
    </rPh>
    <rPh sb="17" eb="19">
      <t>チョウサ</t>
    </rPh>
    <phoneticPr fontId="3"/>
  </si>
  <si>
    <t>（２）マイクログリッド切替要請・承認</t>
    <rPh sb="11" eb="13">
      <t>キリカエ</t>
    </rPh>
    <rPh sb="13" eb="15">
      <t>ヨウセイ</t>
    </rPh>
    <rPh sb="16" eb="18">
      <t>ショウニン</t>
    </rPh>
    <phoneticPr fontId="3"/>
  </si>
  <si>
    <t>（３）マイクログリッド関係者への周知</t>
    <rPh sb="11" eb="14">
      <t>カンケイシャ</t>
    </rPh>
    <rPh sb="16" eb="18">
      <t>シュウチ</t>
    </rPh>
    <phoneticPr fontId="3"/>
  </si>
  <si>
    <t>（４）開閉器等操作・マイクログリッドモードへの切替</t>
    <rPh sb="3" eb="6">
      <t>カイヘイキ</t>
    </rPh>
    <rPh sb="6" eb="7">
      <t>トウ</t>
    </rPh>
    <rPh sb="7" eb="9">
      <t>ソウサ</t>
    </rPh>
    <rPh sb="23" eb="25">
      <t>キリカエ</t>
    </rPh>
    <phoneticPr fontId="3"/>
  </si>
  <si>
    <t>（５）電源起動</t>
    <rPh sb="3" eb="5">
      <t>デンゲン</t>
    </rPh>
    <rPh sb="5" eb="7">
      <t>キドウ</t>
    </rPh>
    <phoneticPr fontId="3"/>
  </si>
  <si>
    <t>実施者</t>
    <rPh sb="0" eb="2">
      <t>ジッシ</t>
    </rPh>
    <rPh sb="2" eb="3">
      <t>シャ</t>
    </rPh>
    <phoneticPr fontId="3"/>
  </si>
  <si>
    <t>２．マイクログリッド切戻し手順</t>
    <rPh sb="10" eb="11">
      <t>キリ</t>
    </rPh>
    <rPh sb="11" eb="12">
      <t>モド</t>
    </rPh>
    <rPh sb="13" eb="15">
      <t>テジュン</t>
    </rPh>
    <phoneticPr fontId="3"/>
  </si>
  <si>
    <t>（１）復旧判断</t>
    <rPh sb="3" eb="5">
      <t>フッキュウ</t>
    </rPh>
    <rPh sb="5" eb="7">
      <t>ハンダン</t>
    </rPh>
    <phoneticPr fontId="3"/>
  </si>
  <si>
    <t>（２）マイクログリッド関係者への周知</t>
    <rPh sb="11" eb="14">
      <t>カンケイシャ</t>
    </rPh>
    <rPh sb="16" eb="18">
      <t>シュウチ</t>
    </rPh>
    <phoneticPr fontId="3"/>
  </si>
  <si>
    <t>（３）発電機の停止</t>
    <rPh sb="3" eb="6">
      <t>ハツデンキ</t>
    </rPh>
    <rPh sb="7" eb="9">
      <t>テイシ</t>
    </rPh>
    <phoneticPr fontId="3"/>
  </si>
  <si>
    <t>（４）配電線の切戻し・通常運転モードへの切替</t>
    <rPh sb="3" eb="5">
      <t>ハイデン</t>
    </rPh>
    <rPh sb="5" eb="6">
      <t>セン</t>
    </rPh>
    <rPh sb="7" eb="8">
      <t>キリ</t>
    </rPh>
    <rPh sb="8" eb="9">
      <t>モド</t>
    </rPh>
    <rPh sb="11" eb="13">
      <t>ツウジョウ</t>
    </rPh>
    <rPh sb="13" eb="15">
      <t>ウンテン</t>
    </rPh>
    <rPh sb="20" eb="22">
      <t>キリカエ</t>
    </rPh>
    <phoneticPr fontId="3"/>
  </si>
  <si>
    <t>（２）供給信頼度面（再閉路または他回線からの逆送電ができないことによる送電遅れ等への対策）</t>
    <rPh sb="3" eb="5">
      <t>キョウキュウ</t>
    </rPh>
    <rPh sb="5" eb="8">
      <t>シンライド</t>
    </rPh>
    <rPh sb="8" eb="9">
      <t>メン</t>
    </rPh>
    <rPh sb="10" eb="11">
      <t>サイ</t>
    </rPh>
    <rPh sb="11" eb="13">
      <t>ヘイロ</t>
    </rPh>
    <rPh sb="16" eb="17">
      <t>ホカ</t>
    </rPh>
    <rPh sb="17" eb="19">
      <t>カイセン</t>
    </rPh>
    <rPh sb="22" eb="23">
      <t>ギャク</t>
    </rPh>
    <rPh sb="23" eb="25">
      <t>ソウデン</t>
    </rPh>
    <rPh sb="35" eb="37">
      <t>ソウデン</t>
    </rPh>
    <rPh sb="37" eb="38">
      <t>オク</t>
    </rPh>
    <rPh sb="39" eb="40">
      <t>トウ</t>
    </rPh>
    <rPh sb="42" eb="44">
      <t>タイサク</t>
    </rPh>
    <phoneticPr fontId="3"/>
  </si>
  <si>
    <t>４．平常時の保守・点検</t>
    <rPh sb="2" eb="4">
      <t>ヘイジョウ</t>
    </rPh>
    <rPh sb="4" eb="5">
      <t>ジ</t>
    </rPh>
    <rPh sb="6" eb="8">
      <t>ホシュ</t>
    </rPh>
    <rPh sb="9" eb="11">
      <t>テンケン</t>
    </rPh>
    <phoneticPr fontId="3"/>
  </si>
  <si>
    <t>点検頻度</t>
    <rPh sb="0" eb="2">
      <t>テンケン</t>
    </rPh>
    <rPh sb="2" eb="4">
      <t>ヒンド</t>
    </rPh>
    <phoneticPr fontId="3"/>
  </si>
  <si>
    <t>点検方法</t>
    <rPh sb="0" eb="2">
      <t>テンケン</t>
    </rPh>
    <rPh sb="2" eb="4">
      <t>ホウホウ</t>
    </rPh>
    <phoneticPr fontId="3"/>
  </si>
  <si>
    <t>点検内容</t>
    <rPh sb="0" eb="2">
      <t>テンケン</t>
    </rPh>
    <rPh sb="2" eb="4">
      <t>ナイヨウ</t>
    </rPh>
    <phoneticPr fontId="3"/>
  </si>
  <si>
    <t>（３）その他（充電された系統内での電圧・周波数変動による機器損傷等への対策）</t>
    <rPh sb="5" eb="6">
      <t>タ</t>
    </rPh>
    <rPh sb="7" eb="9">
      <t>ジュウデン</t>
    </rPh>
    <rPh sb="12" eb="14">
      <t>ケイトウ</t>
    </rPh>
    <rPh sb="14" eb="15">
      <t>ナイ</t>
    </rPh>
    <rPh sb="17" eb="19">
      <t>デンアツ</t>
    </rPh>
    <rPh sb="20" eb="23">
      <t>シュウハスウ</t>
    </rPh>
    <rPh sb="23" eb="25">
      <t>ヘンドウ</t>
    </rPh>
    <rPh sb="28" eb="30">
      <t>キキ</t>
    </rPh>
    <rPh sb="30" eb="32">
      <t>ソンショウ</t>
    </rPh>
    <rPh sb="32" eb="33">
      <t>トウ</t>
    </rPh>
    <rPh sb="35" eb="37">
      <t>タイサク</t>
    </rPh>
    <phoneticPr fontId="3"/>
  </si>
  <si>
    <t>（１）保安面（公衆感電の他、事故点の被害拡大、機器損傷等への対策）</t>
    <rPh sb="3" eb="5">
      <t>ホアン</t>
    </rPh>
    <rPh sb="5" eb="6">
      <t>メン</t>
    </rPh>
    <phoneticPr fontId="3"/>
  </si>
  <si>
    <t>※補助対象外の設備を含むマイクログリッドを構成する全ての設備情報を入力してください。</t>
    <phoneticPr fontId="3"/>
  </si>
  <si>
    <t>主要設備の詳細</t>
    <phoneticPr fontId="3"/>
  </si>
  <si>
    <t>工程表</t>
    <phoneticPr fontId="3"/>
  </si>
  <si>
    <t>５．マイクログリッド起動時のシミュレーション案</t>
    <rPh sb="10" eb="12">
      <t>キドウ</t>
    </rPh>
    <rPh sb="12" eb="13">
      <t>ジ</t>
    </rPh>
    <rPh sb="22" eb="23">
      <t>アン</t>
    </rPh>
    <phoneticPr fontId="3"/>
  </si>
  <si>
    <t>マイクログリッド起動時における需給バランス、電圧、インラッシュ電流等の検討結果</t>
    <rPh sb="8" eb="10">
      <t>キドウ</t>
    </rPh>
    <rPh sb="10" eb="11">
      <t>ジ</t>
    </rPh>
    <rPh sb="15" eb="17">
      <t>ジュキュウ</t>
    </rPh>
    <rPh sb="22" eb="24">
      <t>デンアツ</t>
    </rPh>
    <rPh sb="31" eb="33">
      <t>デンリュウ</t>
    </rPh>
    <rPh sb="33" eb="34">
      <t>トウ</t>
    </rPh>
    <rPh sb="35" eb="37">
      <t>ケントウ</t>
    </rPh>
    <rPh sb="37" eb="39">
      <t>ケッカ</t>
    </rPh>
    <phoneticPr fontId="3"/>
  </si>
  <si>
    <t>※起動シミュレーション案の提示が困難な場合は、その検討スケジュールを別途添付すること。</t>
    <rPh sb="1" eb="3">
      <t>キドウ</t>
    </rPh>
    <rPh sb="11" eb="12">
      <t>アン</t>
    </rPh>
    <rPh sb="13" eb="15">
      <t>テイジ</t>
    </rPh>
    <rPh sb="16" eb="18">
      <t>コンナン</t>
    </rPh>
    <rPh sb="19" eb="21">
      <t>バアイ</t>
    </rPh>
    <rPh sb="25" eb="27">
      <t>ケントウ</t>
    </rPh>
    <rPh sb="34" eb="36">
      <t>ベット</t>
    </rPh>
    <rPh sb="36" eb="38">
      <t>テンプ</t>
    </rPh>
    <phoneticPr fontId="3"/>
  </si>
  <si>
    <t>○</t>
    <phoneticPr fontId="3"/>
  </si>
  <si>
    <t>地域マイクログリッド構築概要書類</t>
    <rPh sb="14" eb="16">
      <t>ショルイ</t>
    </rPh>
    <phoneticPr fontId="3"/>
  </si>
  <si>
    <t>マイクログリッド発動後の
想定外系統への影響</t>
    <rPh sb="8" eb="10">
      <t>ハツドウ</t>
    </rPh>
    <rPh sb="10" eb="11">
      <t>ゴ</t>
    </rPh>
    <rPh sb="13" eb="15">
      <t>ソウテイ</t>
    </rPh>
    <rPh sb="15" eb="16">
      <t>ガイ</t>
    </rPh>
    <rPh sb="16" eb="18">
      <t>ケイトウ</t>
    </rPh>
    <rPh sb="20" eb="22">
      <t>エイキョウ</t>
    </rPh>
    <phoneticPr fontId="3"/>
  </si>
  <si>
    <t>災害等による大規模停電時</t>
    <rPh sb="0" eb="2">
      <t>サイガイ</t>
    </rPh>
    <rPh sb="2" eb="3">
      <t>トウ</t>
    </rPh>
    <rPh sb="6" eb="9">
      <t>ダイキボ</t>
    </rPh>
    <rPh sb="9" eb="11">
      <t>テイデン</t>
    </rPh>
    <rPh sb="11" eb="12">
      <t>ジ</t>
    </rPh>
    <phoneticPr fontId="3"/>
  </si>
  <si>
    <t>災害等による大規模停電時</t>
    <rPh sb="0" eb="2">
      <t>サイガイ</t>
    </rPh>
    <rPh sb="2" eb="3">
      <t>トウ</t>
    </rPh>
    <rPh sb="6" eb="9">
      <t>ダイキボ</t>
    </rPh>
    <rPh sb="9" eb="11">
      <t>テイデン</t>
    </rPh>
    <rPh sb="11" eb="12">
      <t>ジ</t>
    </rPh>
    <phoneticPr fontId="4"/>
  </si>
  <si>
    <t>災害等による大規模停電時</t>
    <rPh sb="0" eb="2">
      <t>サイガイ</t>
    </rPh>
    <rPh sb="2" eb="3">
      <t>トウ</t>
    </rPh>
    <rPh sb="6" eb="9">
      <t>ダイキボ</t>
    </rPh>
    <rPh sb="9" eb="11">
      <t>テイデン</t>
    </rPh>
    <rPh sb="11" eb="12">
      <t>ジ</t>
    </rPh>
    <phoneticPr fontId="62"/>
  </si>
  <si>
    <t>自家消費分</t>
    <rPh sb="0" eb="2">
      <t>ジカ</t>
    </rPh>
    <rPh sb="2" eb="4">
      <t>ショウヒ</t>
    </rPh>
    <rPh sb="4" eb="5">
      <t>ブン</t>
    </rPh>
    <phoneticPr fontId="3"/>
  </si>
  <si>
    <t>地域マイクログリッド
からの電力供給</t>
    <rPh sb="0" eb="2">
      <t>チイキ</t>
    </rPh>
    <rPh sb="14" eb="16">
      <t>デンリョク</t>
    </rPh>
    <rPh sb="16" eb="18">
      <t>キョウキュウ</t>
    </rPh>
    <phoneticPr fontId="3"/>
  </si>
  <si>
    <t>地域マイクログリッドの
供給量と需要量</t>
    <rPh sb="0" eb="2">
      <t>チイキ</t>
    </rPh>
    <rPh sb="12" eb="14">
      <t>キョウキュウ</t>
    </rPh>
    <rPh sb="14" eb="15">
      <t>リョウ</t>
    </rPh>
    <rPh sb="16" eb="18">
      <t>ジュヨウ</t>
    </rPh>
    <rPh sb="18" eb="19">
      <t>リョウ</t>
    </rPh>
    <phoneticPr fontId="4"/>
  </si>
  <si>
    <t>出力（kW）</t>
    <rPh sb="0" eb="2">
      <t>シュツリョク</t>
    </rPh>
    <phoneticPr fontId="4"/>
  </si>
  <si>
    <t>電力量（kWh）</t>
    <rPh sb="0" eb="2">
      <t>デンリョク</t>
    </rPh>
    <rPh sb="2" eb="3">
      <t>リョウ</t>
    </rPh>
    <phoneticPr fontId="4"/>
  </si>
  <si>
    <t>供給量</t>
    <rPh sb="0" eb="2">
      <t>キョウキュウ</t>
    </rPh>
    <rPh sb="2" eb="3">
      <t>リョウ</t>
    </rPh>
    <phoneticPr fontId="4"/>
  </si>
  <si>
    <t>需要量</t>
    <rPh sb="0" eb="2">
      <t>ジュヨウ</t>
    </rPh>
    <rPh sb="2" eb="3">
      <t>リョウ</t>
    </rPh>
    <phoneticPr fontId="4"/>
  </si>
  <si>
    <t>補助対象外設備を含む合計</t>
    <rPh sb="0" eb="2">
      <t>ホジョ</t>
    </rPh>
    <rPh sb="2" eb="4">
      <t>タイショウ</t>
    </rPh>
    <rPh sb="4" eb="5">
      <t>ガイ</t>
    </rPh>
    <rPh sb="5" eb="7">
      <t>セツビ</t>
    </rPh>
    <rPh sb="8" eb="9">
      <t>フク</t>
    </rPh>
    <rPh sb="10" eb="12">
      <t>ゴウケイ</t>
    </rPh>
    <phoneticPr fontId="4"/>
  </si>
  <si>
    <t>補助対象設備
の合計</t>
    <rPh sb="0" eb="2">
      <t>ホジョ</t>
    </rPh>
    <rPh sb="2" eb="4">
      <t>タイショウ</t>
    </rPh>
    <rPh sb="4" eb="6">
      <t>セツビ</t>
    </rPh>
    <rPh sb="8" eb="10">
      <t>ゴウケイ</t>
    </rPh>
    <phoneticPr fontId="4"/>
  </si>
  <si>
    <t>災害等による大規模停電時の
供給出力</t>
    <rPh sb="0" eb="2">
      <t>サイガイ</t>
    </rPh>
    <rPh sb="2" eb="3">
      <t>トウ</t>
    </rPh>
    <rPh sb="6" eb="9">
      <t>ダイキボ</t>
    </rPh>
    <rPh sb="9" eb="11">
      <t>テイデン</t>
    </rPh>
    <rPh sb="11" eb="12">
      <t>ジ</t>
    </rPh>
    <rPh sb="12" eb="13">
      <t>ジョウジ</t>
    </rPh>
    <rPh sb="14" eb="16">
      <t>キョウキュウ</t>
    </rPh>
    <rPh sb="16" eb="18">
      <t>シュツリョク</t>
    </rPh>
    <phoneticPr fontId="4"/>
  </si>
  <si>
    <t>マイクログリッドへの
供給分（自家消費分以外）</t>
    <rPh sb="11" eb="13">
      <t>キョウキュウ</t>
    </rPh>
    <rPh sb="13" eb="14">
      <t>ブン</t>
    </rPh>
    <rPh sb="15" eb="17">
      <t>ジカ</t>
    </rPh>
    <rPh sb="17" eb="19">
      <t>ショウヒ</t>
    </rPh>
    <rPh sb="19" eb="20">
      <t>ブン</t>
    </rPh>
    <rPh sb="20" eb="22">
      <t>イガイ</t>
    </rPh>
    <phoneticPr fontId="3"/>
  </si>
  <si>
    <t>共同申請者情報
（地方公共団体）</t>
    <rPh sb="0" eb="2">
      <t>キョウドウ</t>
    </rPh>
    <rPh sb="2" eb="5">
      <t>シンセイシャ</t>
    </rPh>
    <rPh sb="5" eb="7">
      <t>ジョウホウ</t>
    </rPh>
    <rPh sb="9" eb="11">
      <t>チホウ</t>
    </rPh>
    <rPh sb="11" eb="13">
      <t>コウキョウ</t>
    </rPh>
    <rPh sb="13" eb="15">
      <t>ダンタイ</t>
    </rPh>
    <phoneticPr fontId="4"/>
  </si>
  <si>
    <t>地方公共団体名</t>
    <rPh sb="0" eb="2">
      <t>チホウ</t>
    </rPh>
    <rPh sb="2" eb="4">
      <t>コウキョウ</t>
    </rPh>
    <rPh sb="4" eb="6">
      <t>ダンタイ</t>
    </rPh>
    <rPh sb="6" eb="7">
      <t>メイ</t>
    </rPh>
    <phoneticPr fontId="4"/>
  </si>
  <si>
    <t>首長名</t>
    <rPh sb="0" eb="2">
      <t>シュチョウ</t>
    </rPh>
    <rPh sb="2" eb="3">
      <t>メイ</t>
    </rPh>
    <phoneticPr fontId="4"/>
  </si>
  <si>
    <t>住所</t>
    <rPh sb="0" eb="2">
      <t>ジュウショ</t>
    </rPh>
    <phoneticPr fontId="4"/>
  </si>
  <si>
    <t>補助対象設備の電力合計</t>
    <rPh sb="0" eb="2">
      <t>ホジョ</t>
    </rPh>
    <rPh sb="2" eb="4">
      <t>タイショウ</t>
    </rPh>
    <rPh sb="4" eb="6">
      <t>セツビ</t>
    </rPh>
    <rPh sb="7" eb="9">
      <t>デンリョク</t>
    </rPh>
    <rPh sb="9" eb="11">
      <t>ゴウケイ</t>
    </rPh>
    <phoneticPr fontId="62"/>
  </si>
  <si>
    <t>地方公共
団体の
指定</t>
    <rPh sb="0" eb="2">
      <t>チホウ</t>
    </rPh>
    <rPh sb="2" eb="4">
      <t>コウキョウ</t>
    </rPh>
    <rPh sb="5" eb="7">
      <t>ダンタイ</t>
    </rPh>
    <rPh sb="9" eb="11">
      <t>シテイ</t>
    </rPh>
    <phoneticPr fontId="3"/>
  </si>
  <si>
    <t>地域マイクログリッドからの電力供給を受ける
地方公共団体の指定施設の負荷合計</t>
    <rPh sb="0" eb="2">
      <t>チイキ</t>
    </rPh>
    <rPh sb="13" eb="15">
      <t>デンリョク</t>
    </rPh>
    <rPh sb="15" eb="17">
      <t>キョウキュウ</t>
    </rPh>
    <rPh sb="18" eb="19">
      <t>ウ</t>
    </rPh>
    <rPh sb="22" eb="24">
      <t>チホウ</t>
    </rPh>
    <rPh sb="24" eb="26">
      <t>コウキョウ</t>
    </rPh>
    <rPh sb="26" eb="28">
      <t>ダンタイ</t>
    </rPh>
    <rPh sb="29" eb="31">
      <t>シテイ</t>
    </rPh>
    <rPh sb="31" eb="33">
      <t>シセツ</t>
    </rPh>
    <rPh sb="34" eb="36">
      <t>フカ</t>
    </rPh>
    <rPh sb="36" eb="38">
      <t>ゴウケイ</t>
    </rPh>
    <phoneticPr fontId="62"/>
  </si>
  <si>
    <t>地域マイクログリッドからの電力供給を受ける施設の負荷合計</t>
    <rPh sb="0" eb="2">
      <t>チイキ</t>
    </rPh>
    <rPh sb="9" eb="11">
      <t>デンリョク</t>
    </rPh>
    <rPh sb="11" eb="13">
      <t>キョウキュウ</t>
    </rPh>
    <rPh sb="14" eb="15">
      <t>ウ</t>
    </rPh>
    <rPh sb="17" eb="19">
      <t>シセツ</t>
    </rPh>
    <rPh sb="20" eb="22">
      <t>ゴウケイ</t>
    </rPh>
    <rPh sb="24" eb="26">
      <t>フカ</t>
    </rPh>
    <phoneticPr fontId="62"/>
  </si>
  <si>
    <t>2-10</t>
    <phoneticPr fontId="3"/>
  </si>
  <si>
    <t>2-21</t>
    <phoneticPr fontId="3"/>
  </si>
  <si>
    <t>実施計画書　2-10 安全対策に係る書類</t>
    <rPh sb="0" eb="2">
      <t>ジッシ</t>
    </rPh>
    <rPh sb="2" eb="4">
      <t>ケイカク</t>
    </rPh>
    <rPh sb="4" eb="5">
      <t>ショ</t>
    </rPh>
    <rPh sb="11" eb="13">
      <t>アンゼン</t>
    </rPh>
    <rPh sb="13" eb="15">
      <t>タイサク</t>
    </rPh>
    <rPh sb="16" eb="17">
      <t>カカ</t>
    </rPh>
    <rPh sb="18" eb="20">
      <t>ショルイ</t>
    </rPh>
    <phoneticPr fontId="3"/>
  </si>
  <si>
    <t>実施計画書　2-12 地方公共団体が確実に関与することの証明書</t>
    <rPh sb="0" eb="2">
      <t>ジッシ</t>
    </rPh>
    <rPh sb="2" eb="4">
      <t>ケイカク</t>
    </rPh>
    <rPh sb="4" eb="5">
      <t>ショ</t>
    </rPh>
    <rPh sb="11" eb="13">
      <t>チホウ</t>
    </rPh>
    <rPh sb="13" eb="15">
      <t>コウキョウ</t>
    </rPh>
    <rPh sb="15" eb="17">
      <t>ダンタイ</t>
    </rPh>
    <rPh sb="18" eb="20">
      <t>カクジツ</t>
    </rPh>
    <rPh sb="21" eb="23">
      <t>カンヨ</t>
    </rPh>
    <rPh sb="28" eb="31">
      <t>ショウメイショ</t>
    </rPh>
    <phoneticPr fontId="3"/>
  </si>
  <si>
    <t>実施計画書　2-13 主要設備の詳細</t>
    <rPh sb="0" eb="2">
      <t>ジッシ</t>
    </rPh>
    <rPh sb="2" eb="4">
      <t>ケイカク</t>
    </rPh>
    <rPh sb="4" eb="5">
      <t>ショ</t>
    </rPh>
    <rPh sb="11" eb="13">
      <t>シュヨウ</t>
    </rPh>
    <rPh sb="13" eb="15">
      <t>セツビ</t>
    </rPh>
    <rPh sb="16" eb="18">
      <t>ショウサイ</t>
    </rPh>
    <phoneticPr fontId="3"/>
  </si>
  <si>
    <t>実施計画書　2-14 系統遮断時において地域マイクログリッドに供給される出力及び電力量の根拠書類</t>
    <rPh sb="0" eb="2">
      <t>ジッシ</t>
    </rPh>
    <rPh sb="2" eb="4">
      <t>ケイカク</t>
    </rPh>
    <rPh sb="4" eb="5">
      <t>ショ</t>
    </rPh>
    <rPh sb="11" eb="13">
      <t>ケイトウ</t>
    </rPh>
    <rPh sb="13" eb="15">
      <t>シャダン</t>
    </rPh>
    <rPh sb="15" eb="16">
      <t>ジ</t>
    </rPh>
    <rPh sb="20" eb="22">
      <t>チイキ</t>
    </rPh>
    <rPh sb="31" eb="33">
      <t>キョウキュウ</t>
    </rPh>
    <rPh sb="36" eb="38">
      <t>シュツリョク</t>
    </rPh>
    <rPh sb="38" eb="39">
      <t>オヨ</t>
    </rPh>
    <rPh sb="40" eb="42">
      <t>デンリョク</t>
    </rPh>
    <rPh sb="42" eb="43">
      <t>リョウ</t>
    </rPh>
    <rPh sb="44" eb="46">
      <t>コンキョ</t>
    </rPh>
    <rPh sb="46" eb="48">
      <t>ショルイ</t>
    </rPh>
    <phoneticPr fontId="3"/>
  </si>
  <si>
    <t>実施計画書　2-15 系統遮断時において地域マイクログリッドで必要とされる出力及び電力量の根拠書類</t>
    <rPh sb="0" eb="2">
      <t>ジッシ</t>
    </rPh>
    <rPh sb="2" eb="4">
      <t>ケイカク</t>
    </rPh>
    <rPh sb="4" eb="5">
      <t>ショ</t>
    </rPh>
    <rPh sb="11" eb="13">
      <t>ケイトウ</t>
    </rPh>
    <rPh sb="13" eb="15">
      <t>シャダン</t>
    </rPh>
    <rPh sb="15" eb="16">
      <t>ジ</t>
    </rPh>
    <rPh sb="20" eb="22">
      <t>チイキ</t>
    </rPh>
    <rPh sb="31" eb="33">
      <t>ヒツヨウ</t>
    </rPh>
    <rPh sb="37" eb="39">
      <t>シュツリョク</t>
    </rPh>
    <rPh sb="39" eb="40">
      <t>オヨ</t>
    </rPh>
    <rPh sb="41" eb="43">
      <t>デンリョク</t>
    </rPh>
    <rPh sb="43" eb="44">
      <t>リョウ</t>
    </rPh>
    <rPh sb="45" eb="47">
      <t>コンキョ</t>
    </rPh>
    <rPh sb="47" eb="49">
      <t>ショルイ</t>
    </rPh>
    <phoneticPr fontId="3"/>
  </si>
  <si>
    <t>実施計画書　2-17 事業実施に関連する事項</t>
    <rPh sb="0" eb="2">
      <t>ジッシ</t>
    </rPh>
    <rPh sb="2" eb="4">
      <t>ケイカク</t>
    </rPh>
    <rPh sb="4" eb="5">
      <t>ショ</t>
    </rPh>
    <rPh sb="11" eb="13">
      <t>ジギョウ</t>
    </rPh>
    <rPh sb="13" eb="15">
      <t>ジッシ</t>
    </rPh>
    <rPh sb="16" eb="18">
      <t>カンレン</t>
    </rPh>
    <rPh sb="20" eb="22">
      <t>ジコウ</t>
    </rPh>
    <phoneticPr fontId="3"/>
  </si>
  <si>
    <t>実施計画書　2-18 事業実施体制</t>
    <rPh sb="0" eb="2">
      <t>ジッシ</t>
    </rPh>
    <rPh sb="2" eb="4">
      <t>ケイカク</t>
    </rPh>
    <rPh sb="4" eb="5">
      <t>ショ</t>
    </rPh>
    <rPh sb="11" eb="13">
      <t>ジギョウ</t>
    </rPh>
    <rPh sb="13" eb="15">
      <t>ジッシ</t>
    </rPh>
    <rPh sb="15" eb="17">
      <t>タイセイ</t>
    </rPh>
    <phoneticPr fontId="3"/>
  </si>
  <si>
    <t>実施計画書　2-19　事業実施予定スケジュール</t>
    <rPh sb="0" eb="2">
      <t>ジッシ</t>
    </rPh>
    <rPh sb="2" eb="5">
      <t>ケイカクショ</t>
    </rPh>
    <rPh sb="11" eb="13">
      <t>ジギョウ</t>
    </rPh>
    <rPh sb="13" eb="15">
      <t>ジッシ</t>
    </rPh>
    <rPh sb="15" eb="17">
      <t>ヨテイ</t>
    </rPh>
    <phoneticPr fontId="3"/>
  </si>
  <si>
    <t>年　　月　　日</t>
    <rPh sb="0" eb="1">
      <t>ネン</t>
    </rPh>
    <rPh sb="3" eb="4">
      <t>ツキ</t>
    </rPh>
    <rPh sb="6" eb="7">
      <t>ヒ</t>
    </rPh>
    <phoneticPr fontId="3"/>
  </si>
  <si>
    <t xml:space="preserve"> </t>
    <phoneticPr fontId="4"/>
  </si>
  <si>
    <t>（別紙3）役員名簿（申請者４）</t>
    <phoneticPr fontId="3"/>
  </si>
  <si>
    <t>（別紙3）役員名簿（申請者３）</t>
    <phoneticPr fontId="3"/>
  </si>
  <si>
    <t>2-3　補助事業に要する経費、及びその調達方法（申請者３）</t>
    <phoneticPr fontId="3"/>
  </si>
  <si>
    <t>2-4　補助対象設備の機器リスト (申請者３）</t>
    <phoneticPr fontId="3"/>
  </si>
  <si>
    <t>2-4　補助対象設備の機器リスト (申請者４）</t>
    <phoneticPr fontId="3"/>
  </si>
  <si>
    <t>申請者が３者以上の場合、申請者ごとに作成する書類の３者目、４者目の書類はシートの最後尾にあります。</t>
    <rPh sb="0" eb="3">
      <t>シンセイシャ</t>
    </rPh>
    <rPh sb="5" eb="6">
      <t>シャ</t>
    </rPh>
    <rPh sb="6" eb="8">
      <t>イジョウ</t>
    </rPh>
    <rPh sb="9" eb="11">
      <t>バアイ</t>
    </rPh>
    <rPh sb="12" eb="15">
      <t>シンセイシャ</t>
    </rPh>
    <rPh sb="18" eb="20">
      <t>サクセイ</t>
    </rPh>
    <rPh sb="22" eb="24">
      <t>ショルイ</t>
    </rPh>
    <rPh sb="26" eb="27">
      <t>シャ</t>
    </rPh>
    <rPh sb="27" eb="28">
      <t>メ</t>
    </rPh>
    <rPh sb="30" eb="31">
      <t>シャ</t>
    </rPh>
    <rPh sb="31" eb="32">
      <t>メ</t>
    </rPh>
    <rPh sb="33" eb="35">
      <t>ショルイ</t>
    </rPh>
    <rPh sb="40" eb="43">
      <t>サイコウビ</t>
    </rPh>
    <phoneticPr fontId="3"/>
  </si>
  <si>
    <t>地方公共団体が確実に関与することの証明書</t>
    <phoneticPr fontId="3"/>
  </si>
  <si>
    <t>2-20</t>
    <phoneticPr fontId="3"/>
  </si>
  <si>
    <t>補助対象設備の設置許可を証明する書類</t>
    <phoneticPr fontId="3"/>
  </si>
  <si>
    <t>バイオマス関連書類</t>
    <rPh sb="7" eb="9">
      <t>ショルイ</t>
    </rPh>
    <phoneticPr fontId="3"/>
  </si>
  <si>
    <t>○</t>
    <phoneticPr fontId="3"/>
  </si>
  <si>
    <t>保安
設備</t>
    <rPh sb="0" eb="2">
      <t>ホアン</t>
    </rPh>
    <rPh sb="3" eb="5">
      <t>セツビ</t>
    </rPh>
    <phoneticPr fontId="3"/>
  </si>
  <si>
    <t>再エネ
発電設備</t>
    <rPh sb="0" eb="1">
      <t>サイ</t>
    </rPh>
    <rPh sb="4" eb="6">
      <t>ハツデン</t>
    </rPh>
    <rPh sb="6" eb="8">
      <t>セツビ</t>
    </rPh>
    <phoneticPr fontId="3"/>
  </si>
  <si>
    <t>発電設備</t>
    <rPh sb="0" eb="2">
      <t>ハツデン</t>
    </rPh>
    <phoneticPr fontId="3"/>
  </si>
  <si>
    <t>需給調整用発電設備</t>
    <rPh sb="0" eb="4">
      <t>ジュキュウチョウセイ</t>
    </rPh>
    <rPh sb="4" eb="5">
      <t>ヨウ</t>
    </rPh>
    <rPh sb="5" eb="9">
      <t>ハツデンセツビ</t>
    </rPh>
    <phoneticPr fontId="3"/>
  </si>
  <si>
    <t>１．補助対象設備</t>
    <rPh sb="2" eb="6">
      <t>ホジョタイショウ</t>
    </rPh>
    <rPh sb="6" eb="8">
      <t>セツビ</t>
    </rPh>
    <phoneticPr fontId="4"/>
  </si>
  <si>
    <t>２．補助対象外設備</t>
    <rPh sb="2" eb="4">
      <t>ホジョ</t>
    </rPh>
    <rPh sb="4" eb="7">
      <t>タイショウガイ</t>
    </rPh>
    <rPh sb="7" eb="9">
      <t>セツビ</t>
    </rPh>
    <phoneticPr fontId="4"/>
  </si>
  <si>
    <t>・補助対象設備と補助対象外設備の内訳をそれぞれの表に記載してください。</t>
    <rPh sb="1" eb="5">
      <t>ホジョタイショウ</t>
    </rPh>
    <rPh sb="5" eb="7">
      <t>セツビ</t>
    </rPh>
    <rPh sb="8" eb="10">
      <t>ホジョ</t>
    </rPh>
    <rPh sb="10" eb="13">
      <t>タイショウガイ</t>
    </rPh>
    <rPh sb="13" eb="15">
      <t>セツビ</t>
    </rPh>
    <rPh sb="16" eb="18">
      <t>ウチワケ</t>
    </rPh>
    <rPh sb="24" eb="25">
      <t>ヒョウ</t>
    </rPh>
    <rPh sb="26" eb="28">
      <t>キサイ</t>
    </rPh>
    <phoneticPr fontId="4"/>
  </si>
  <si>
    <t>１．補助対象設備</t>
    <rPh sb="2" eb="6">
      <t>ホジョタイショウ</t>
    </rPh>
    <rPh sb="6" eb="8">
      <t>セツビ</t>
    </rPh>
    <phoneticPr fontId="3"/>
  </si>
  <si>
    <t>２．補助対象外設備</t>
    <rPh sb="2" eb="6">
      <t>ホジョタイショウ</t>
    </rPh>
    <rPh sb="6" eb="7">
      <t>ガイ</t>
    </rPh>
    <rPh sb="7" eb="9">
      <t>セツビ</t>
    </rPh>
    <phoneticPr fontId="3"/>
  </si>
  <si>
    <t>設計業務完了</t>
    <rPh sb="0" eb="2">
      <t>セッケイ</t>
    </rPh>
    <rPh sb="2" eb="4">
      <t>ギョウム</t>
    </rPh>
    <rPh sb="4" eb="6">
      <t>カンリョウ</t>
    </rPh>
    <phoneticPr fontId="3"/>
  </si>
  <si>
    <t>納品完了</t>
    <rPh sb="0" eb="2">
      <t>ノウヒン</t>
    </rPh>
    <rPh sb="2" eb="4">
      <t>カンリョウ</t>
    </rPh>
    <phoneticPr fontId="3"/>
  </si>
  <si>
    <t>据付完了</t>
    <rPh sb="0" eb="2">
      <t>スエツケ</t>
    </rPh>
    <rPh sb="2" eb="4">
      <t>カンリョウ</t>
    </rPh>
    <phoneticPr fontId="3"/>
  </si>
  <si>
    <t>試運転完了</t>
    <rPh sb="0" eb="3">
      <t>シウンテン</t>
    </rPh>
    <rPh sb="3" eb="5">
      <t>カンリョウ</t>
    </rPh>
    <phoneticPr fontId="3"/>
  </si>
  <si>
    <t>なし</t>
    <phoneticPr fontId="3"/>
  </si>
  <si>
    <t>主な機能</t>
    <rPh sb="0" eb="1">
      <t>オモ</t>
    </rPh>
    <rPh sb="2" eb="4">
      <t>キノウ</t>
    </rPh>
    <phoneticPr fontId="3"/>
  </si>
  <si>
    <t>EMS機能</t>
    <rPh sb="3" eb="5">
      <t>キノウ</t>
    </rPh>
    <phoneticPr fontId="3"/>
  </si>
  <si>
    <t>需給調整機能</t>
    <rPh sb="0" eb="4">
      <t>ジュキュウチョウセイ</t>
    </rPh>
    <rPh sb="4" eb="6">
      <t>キノウ</t>
    </rPh>
    <phoneticPr fontId="3"/>
  </si>
  <si>
    <t>電圧調整機能</t>
    <rPh sb="0" eb="2">
      <t>デンアツ</t>
    </rPh>
    <rPh sb="2" eb="4">
      <t>チョウセイ</t>
    </rPh>
    <rPh sb="4" eb="6">
      <t>キノウ</t>
    </rPh>
    <phoneticPr fontId="3"/>
  </si>
  <si>
    <t>周波数調整機能</t>
    <rPh sb="0" eb="3">
      <t>シュウハスウ</t>
    </rPh>
    <rPh sb="3" eb="5">
      <t>チョウセイ</t>
    </rPh>
    <rPh sb="5" eb="7">
      <t>キノウ</t>
    </rPh>
    <phoneticPr fontId="3"/>
  </si>
  <si>
    <t>電圧調整機能</t>
    <rPh sb="0" eb="2">
      <t>デンアツ</t>
    </rPh>
    <rPh sb="2" eb="6">
      <t>チョウセイキノウ</t>
    </rPh>
    <phoneticPr fontId="3"/>
  </si>
  <si>
    <t>周波数調整機能</t>
    <rPh sb="0" eb="3">
      <t>シュウハスウ</t>
    </rPh>
    <rPh sb="3" eb="7">
      <t>チョウセイキノウ</t>
    </rPh>
    <phoneticPr fontId="3"/>
  </si>
  <si>
    <t>その他の機能</t>
    <rPh sb="2" eb="3">
      <t>タ</t>
    </rPh>
    <rPh sb="4" eb="6">
      <t>キノウ</t>
    </rPh>
    <phoneticPr fontId="3"/>
  </si>
  <si>
    <t>台</t>
    <rPh sb="0" eb="1">
      <t>ダイ</t>
    </rPh>
    <phoneticPr fontId="3"/>
  </si>
  <si>
    <t>機器の有無</t>
    <rPh sb="0" eb="2">
      <t>キキ</t>
    </rPh>
    <rPh sb="3" eb="5">
      <t>ウム</t>
    </rPh>
    <phoneticPr fontId="3"/>
  </si>
  <si>
    <t>機器の台数</t>
    <rPh sb="0" eb="2">
      <t>キキ</t>
    </rPh>
    <rPh sb="3" eb="5">
      <t>ダイスウ</t>
    </rPh>
    <phoneticPr fontId="3"/>
  </si>
  <si>
    <t>【再生可能エネルギー発電設備①】</t>
    <rPh sb="1" eb="3">
      <t>サイセイ</t>
    </rPh>
    <rPh sb="3" eb="5">
      <t>カノウ</t>
    </rPh>
    <rPh sb="10" eb="12">
      <t>ハツデン</t>
    </rPh>
    <rPh sb="12" eb="14">
      <t>セツビ</t>
    </rPh>
    <phoneticPr fontId="3"/>
  </si>
  <si>
    <t>【再生可能エネルギー発電設備②】</t>
    <rPh sb="1" eb="3">
      <t>サイセイ</t>
    </rPh>
    <rPh sb="3" eb="5">
      <t>カノウ</t>
    </rPh>
    <rPh sb="10" eb="12">
      <t>ハツデン</t>
    </rPh>
    <rPh sb="12" eb="14">
      <t>セツビ</t>
    </rPh>
    <phoneticPr fontId="3"/>
  </si>
  <si>
    <t>指定書式
有無</t>
    <rPh sb="0" eb="2">
      <t>シテイ</t>
    </rPh>
    <rPh sb="2" eb="4">
      <t>ショシキ</t>
    </rPh>
    <rPh sb="5" eb="7">
      <t>ウム</t>
    </rPh>
    <phoneticPr fontId="3"/>
  </si>
  <si>
    <t>３．系統停止時・マイクログリッド発動時の公衆災害・事故防止のための安全対策</t>
    <phoneticPr fontId="3"/>
  </si>
  <si>
    <t>2022年</t>
    <rPh sb="4" eb="5">
      <t>ネン</t>
    </rPh>
    <phoneticPr fontId="3"/>
  </si>
  <si>
    <t>地域共生型再生可能エネルギー等普及促進事業費補助金</t>
    <rPh sb="0" eb="2">
      <t>チイキ</t>
    </rPh>
    <rPh sb="2" eb="4">
      <t>キョウセイ</t>
    </rPh>
    <rPh sb="4" eb="5">
      <t>ガタ</t>
    </rPh>
    <rPh sb="5" eb="7">
      <t>サイセイ</t>
    </rPh>
    <rPh sb="7" eb="9">
      <t>カノウ</t>
    </rPh>
    <rPh sb="14" eb="15">
      <t>ナド</t>
    </rPh>
    <rPh sb="15" eb="17">
      <t>フキュウ</t>
    </rPh>
    <rPh sb="17" eb="19">
      <t>ソクシン</t>
    </rPh>
    <rPh sb="19" eb="22">
      <t>ジギョウヒ</t>
    </rPh>
    <rPh sb="22" eb="25">
      <t>ホジョキン</t>
    </rPh>
    <phoneticPr fontId="3"/>
  </si>
  <si>
    <t>　代表理事　村　上　孝　殿</t>
    <rPh sb="1" eb="3">
      <t>ダイヒョウ</t>
    </rPh>
    <rPh sb="3" eb="5">
      <t>リジ</t>
    </rPh>
    <rPh sb="6" eb="7">
      <t>ムラ</t>
    </rPh>
    <rPh sb="8" eb="9">
      <t>ウエ</t>
    </rPh>
    <rPh sb="10" eb="11">
      <t>タカシ</t>
    </rPh>
    <rPh sb="12" eb="13">
      <t>ドノ</t>
    </rPh>
    <phoneticPr fontId="3"/>
  </si>
  <si>
    <t>代表理事　村　上　孝　殿</t>
    <rPh sb="0" eb="2">
      <t>ダイヒョウ</t>
    </rPh>
    <rPh sb="5" eb="6">
      <t>ムラ</t>
    </rPh>
    <rPh sb="7" eb="8">
      <t>ウエ</t>
    </rPh>
    <rPh sb="9" eb="10">
      <t>タカシ</t>
    </rPh>
    <phoneticPr fontId="3"/>
  </si>
  <si>
    <t>（３）　その他ＳＩＩが指示する書面</t>
    <phoneticPr fontId="48"/>
  </si>
  <si>
    <t>（２）　実施体制図（別紙４）</t>
    <phoneticPr fontId="48"/>
  </si>
  <si>
    <t>（別紙４）</t>
    <rPh sb="1" eb="3">
      <t>ベッシ</t>
    </rPh>
    <phoneticPr fontId="3"/>
  </si>
  <si>
    <t>実施体制図</t>
    <rPh sb="0" eb="5">
      <t>ジッシタイセイズ</t>
    </rPh>
    <phoneticPr fontId="4"/>
  </si>
  <si>
    <t>実施体制（税込み１００万円以上の契約。請負その他委託の形式を問わない。）</t>
    <rPh sb="0" eb="4">
      <t>ジッシタイセイ</t>
    </rPh>
    <rPh sb="5" eb="7">
      <t>ゼイコ</t>
    </rPh>
    <rPh sb="11" eb="13">
      <t>マンエン</t>
    </rPh>
    <rPh sb="13" eb="15">
      <t>イジョウ</t>
    </rPh>
    <rPh sb="16" eb="18">
      <t>ケイヤク</t>
    </rPh>
    <rPh sb="19" eb="21">
      <t>ウケオイ</t>
    </rPh>
    <rPh sb="23" eb="24">
      <t>タ</t>
    </rPh>
    <rPh sb="24" eb="26">
      <t>イタク</t>
    </rPh>
    <rPh sb="27" eb="29">
      <t>ケイシキ</t>
    </rPh>
    <rPh sb="30" eb="31">
      <t>ト</t>
    </rPh>
    <phoneticPr fontId="3"/>
  </si>
  <si>
    <t>事業者名</t>
    <rPh sb="0" eb="4">
      <t>ジギョウシャメイ</t>
    </rPh>
    <phoneticPr fontId="3"/>
  </si>
  <si>
    <t>当社との関係</t>
    <rPh sb="0" eb="2">
      <t>トウシャ</t>
    </rPh>
    <rPh sb="4" eb="6">
      <t>カンケイ</t>
    </rPh>
    <phoneticPr fontId="3"/>
  </si>
  <si>
    <t>住所</t>
    <rPh sb="0" eb="2">
      <t>ジュウショ</t>
    </rPh>
    <phoneticPr fontId="3"/>
  </si>
  <si>
    <t>契約見込金額（税込み）</t>
    <rPh sb="0" eb="2">
      <t>ケイヤク</t>
    </rPh>
    <rPh sb="2" eb="4">
      <t>ミコ</t>
    </rPh>
    <rPh sb="4" eb="6">
      <t>キンガク</t>
    </rPh>
    <rPh sb="7" eb="9">
      <t>ゼイコ</t>
    </rPh>
    <phoneticPr fontId="3"/>
  </si>
  <si>
    <t>業務の範囲</t>
    <rPh sb="0" eb="2">
      <t>ギョウム</t>
    </rPh>
    <rPh sb="3" eb="5">
      <t>ハンイ</t>
    </rPh>
    <phoneticPr fontId="3"/>
  </si>
  <si>
    <t>【実施体制図に記載すべき事項】</t>
    <rPh sb="1" eb="5">
      <t>ジッシタイセイ</t>
    </rPh>
    <rPh sb="5" eb="6">
      <t>ズ</t>
    </rPh>
    <rPh sb="7" eb="9">
      <t>キサイ</t>
    </rPh>
    <rPh sb="12" eb="14">
      <t>ジコウ</t>
    </rPh>
    <phoneticPr fontId="3"/>
  </si>
  <si>
    <t>・補助事業の一部を第三者に委託（請負その他委託の形式を問わない。）する場合については、
　契約先の事業者（税込み１００万円以上の取引に限る）の事業者名、補助事業者との契約関係、
　住所、契約金額及び業務の範囲
・第三者の委託先からさらに委託している場合（再委託などを行っている場合で、税込み１００
　万円以上の取引に限る）も上記同様に記載のこと。</t>
    <rPh sb="1" eb="5">
      <t>ホジョジギョウ</t>
    </rPh>
    <rPh sb="6" eb="8">
      <t>イチブ</t>
    </rPh>
    <rPh sb="9" eb="12">
      <t>ダイサンシャ</t>
    </rPh>
    <rPh sb="13" eb="15">
      <t>イタク</t>
    </rPh>
    <rPh sb="16" eb="18">
      <t>ウケオイ</t>
    </rPh>
    <rPh sb="20" eb="21">
      <t>タ</t>
    </rPh>
    <rPh sb="21" eb="23">
      <t>イタク</t>
    </rPh>
    <rPh sb="24" eb="26">
      <t>ケイシキ</t>
    </rPh>
    <rPh sb="27" eb="28">
      <t>ト</t>
    </rPh>
    <rPh sb="35" eb="37">
      <t>バアイ</t>
    </rPh>
    <rPh sb="45" eb="48">
      <t>ケイヤクサキ</t>
    </rPh>
    <rPh sb="49" eb="52">
      <t>ジギョウシャ</t>
    </rPh>
    <rPh sb="53" eb="55">
      <t>ゼイコ</t>
    </rPh>
    <rPh sb="59" eb="63">
      <t>マンエンイジョウ</t>
    </rPh>
    <rPh sb="64" eb="66">
      <t>トリヒキ</t>
    </rPh>
    <rPh sb="67" eb="68">
      <t>カギ</t>
    </rPh>
    <rPh sb="71" eb="75">
      <t>ジギョウシャメイ</t>
    </rPh>
    <rPh sb="76" eb="81">
      <t>ホジョジギョウシャ</t>
    </rPh>
    <rPh sb="83" eb="85">
      <t>ケイヤク</t>
    </rPh>
    <rPh sb="85" eb="87">
      <t>カンケイ</t>
    </rPh>
    <rPh sb="90" eb="92">
      <t>ジュウショ</t>
    </rPh>
    <rPh sb="93" eb="97">
      <t>ケイヤクキンガク</t>
    </rPh>
    <rPh sb="97" eb="98">
      <t>オヨ</t>
    </rPh>
    <rPh sb="99" eb="101">
      <t>ギョウム</t>
    </rPh>
    <rPh sb="102" eb="104">
      <t>ハンイ</t>
    </rPh>
    <rPh sb="106" eb="109">
      <t>ダイサンシャ</t>
    </rPh>
    <rPh sb="110" eb="113">
      <t>イタクサキ</t>
    </rPh>
    <rPh sb="118" eb="120">
      <t>イタク</t>
    </rPh>
    <rPh sb="124" eb="126">
      <t>バアイ</t>
    </rPh>
    <rPh sb="127" eb="130">
      <t>サイイタク</t>
    </rPh>
    <rPh sb="133" eb="134">
      <t>オコナ</t>
    </rPh>
    <rPh sb="138" eb="140">
      <t>バアイ</t>
    </rPh>
    <rPh sb="142" eb="144">
      <t>ゼイコ</t>
    </rPh>
    <rPh sb="150" eb="152">
      <t>マンエン</t>
    </rPh>
    <rPh sb="152" eb="154">
      <t>イジョウ</t>
    </rPh>
    <rPh sb="155" eb="157">
      <t>トリヒキ</t>
    </rPh>
    <rPh sb="158" eb="159">
      <t>カギ</t>
    </rPh>
    <rPh sb="162" eb="166">
      <t>ジョウキドウヨウ</t>
    </rPh>
    <rPh sb="167" eb="169">
      <t>キサイ</t>
    </rPh>
    <phoneticPr fontId="3"/>
  </si>
  <si>
    <t>東京都○○区・・・</t>
    <rPh sb="0" eb="3">
      <t>トウキョウト</t>
    </rPh>
    <rPh sb="5" eb="6">
      <t>ク</t>
    </rPh>
    <phoneticPr fontId="3"/>
  </si>
  <si>
    <t>○○○,○○○,○○○円</t>
    <rPh sb="11" eb="12">
      <t>エン</t>
    </rPh>
    <phoneticPr fontId="3"/>
  </si>
  <si>
    <t>申請者○○の外注先</t>
    <rPh sb="0" eb="3">
      <t>シンセイシャ</t>
    </rPh>
    <rPh sb="6" eb="9">
      <t>ガイチュウサキ</t>
    </rPh>
    <phoneticPr fontId="3"/>
  </si>
  <si>
    <t>○○に関する施工等</t>
    <rPh sb="3" eb="4">
      <t>カン</t>
    </rPh>
    <rPh sb="6" eb="8">
      <t>セコウ</t>
    </rPh>
    <rPh sb="8" eb="9">
      <t>トウ</t>
    </rPh>
    <phoneticPr fontId="3"/>
  </si>
  <si>
    <t>申請者□□の委託先</t>
    <rPh sb="0" eb="3">
      <t>シンセイシャ</t>
    </rPh>
    <rPh sb="6" eb="9">
      <t>イタクサキ</t>
    </rPh>
    <phoneticPr fontId="3"/>
  </si>
  <si>
    <t>○○,○○○,○○○円</t>
    <rPh sb="10" eb="11">
      <t>エン</t>
    </rPh>
    <phoneticPr fontId="3"/>
  </si>
  <si>
    <t>設計業務委託</t>
    <rPh sb="0" eb="4">
      <t>セッケイギョウム</t>
    </rPh>
    <rPh sb="4" eb="6">
      <t>イタク</t>
    </rPh>
    <phoneticPr fontId="3"/>
  </si>
  <si>
    <t>株式会社○○
（未定）</t>
    <rPh sb="0" eb="2">
      <t>カブシキ</t>
    </rPh>
    <rPh sb="2" eb="4">
      <t>ガイシャ</t>
    </rPh>
    <rPh sb="8" eb="10">
      <t>ミテイ</t>
    </rPh>
    <phoneticPr fontId="3"/>
  </si>
  <si>
    <t>△△株式会社
（未定）</t>
    <rPh sb="2" eb="6">
      <t>カブシキガイシャ</t>
    </rPh>
    <rPh sb="8" eb="10">
      <t>ミテイ</t>
    </rPh>
    <phoneticPr fontId="3"/>
  </si>
  <si>
    <t>××株式会社
（未定）</t>
    <rPh sb="2" eb="6">
      <t>カブシキガイシャ</t>
    </rPh>
    <rPh sb="8" eb="10">
      <t>ミテイ</t>
    </rPh>
    <phoneticPr fontId="3"/>
  </si>
  <si>
    <t>申請者□□の外注先</t>
    <rPh sb="0" eb="3">
      <t>シンセイシャ</t>
    </rPh>
    <rPh sb="6" eb="9">
      <t>ガイチュウサキ</t>
    </rPh>
    <phoneticPr fontId="3"/>
  </si>
  <si>
    <t>××に関する施工等</t>
    <rPh sb="3" eb="4">
      <t>カン</t>
    </rPh>
    <rPh sb="6" eb="8">
      <t>セコウ</t>
    </rPh>
    <rPh sb="8" eb="9">
      <t>トウ</t>
    </rPh>
    <phoneticPr fontId="3"/>
  </si>
  <si>
    <t>◇◇株式会社
（未定）</t>
    <rPh sb="2" eb="6">
      <t>カブシキガイシャ</t>
    </rPh>
    <rPh sb="8" eb="10">
      <t>ミテイ</t>
    </rPh>
    <phoneticPr fontId="3"/>
  </si>
  <si>
    <t>再委託先（△△株式会社の委託先）</t>
    <rPh sb="0" eb="3">
      <t>サイイタク</t>
    </rPh>
    <rPh sb="3" eb="4">
      <t>サキ</t>
    </rPh>
    <rPh sb="7" eb="11">
      <t>カブシキガイシャ</t>
    </rPh>
    <rPh sb="12" eb="15">
      <t>イタクサキ</t>
    </rPh>
    <phoneticPr fontId="3"/>
  </si>
  <si>
    <t>○,○○○,○○○円</t>
    <rPh sb="9" eb="10">
      <t>エン</t>
    </rPh>
    <phoneticPr fontId="3"/>
  </si>
  <si>
    <t>設計業務の○○部分の業務委託</t>
    <rPh sb="0" eb="4">
      <t>セッケイギョウム</t>
    </rPh>
    <rPh sb="7" eb="9">
      <t>ブブン</t>
    </rPh>
    <rPh sb="10" eb="14">
      <t>ギョウムイタク</t>
    </rPh>
    <phoneticPr fontId="3"/>
  </si>
  <si>
    <t>←補助事業の一部を第三者に委託（請負その他委託の形式を問わない。）する場合、
　委託を予定している事業者の情報を表に記入し、表下の余白に体制図を示して
　ください。
　参考見積先の事業者名を記入する場合は、参考見積書の契約見込金額を記入して
　ください。
　業務の範囲はできるだけ詳細に記入ください。ただし、この実施体制図は
　あくまでも予定の表なので、交付申請の時点でわかる範囲での記入で結構です。
　複数申請者による共同申請の場合は、当社との関係の部分に、いずれの申請者に
　紐づく委託先かを明確に記入してください。
　本書式の作成においては、記入例を削除の上で行ってください。</t>
    <rPh sb="1" eb="5">
      <t>ホジョジギョウ</t>
    </rPh>
    <rPh sb="6" eb="8">
      <t>イチブ</t>
    </rPh>
    <rPh sb="9" eb="12">
      <t>ダイサンシャ</t>
    </rPh>
    <rPh sb="13" eb="15">
      <t>イタク</t>
    </rPh>
    <rPh sb="16" eb="18">
      <t>ウケオイ</t>
    </rPh>
    <rPh sb="20" eb="21">
      <t>タ</t>
    </rPh>
    <rPh sb="21" eb="23">
      <t>イタク</t>
    </rPh>
    <rPh sb="24" eb="26">
      <t>ケイシキ</t>
    </rPh>
    <rPh sb="27" eb="28">
      <t>ト</t>
    </rPh>
    <rPh sb="35" eb="37">
      <t>バアイ</t>
    </rPh>
    <rPh sb="130" eb="132">
      <t>ギョウム</t>
    </rPh>
    <rPh sb="133" eb="135">
      <t>ハンイ</t>
    </rPh>
    <rPh sb="141" eb="143">
      <t>ショウサイ</t>
    </rPh>
    <rPh sb="144" eb="146">
      <t>キニュウ</t>
    </rPh>
    <rPh sb="178" eb="182">
      <t>コウフシンセイ</t>
    </rPh>
    <rPh sb="183" eb="185">
      <t>ジテン</t>
    </rPh>
    <rPh sb="189" eb="191">
      <t>ハンイ</t>
    </rPh>
    <rPh sb="193" eb="195">
      <t>キニュウ</t>
    </rPh>
    <rPh sb="196" eb="198">
      <t>ケッコウ</t>
    </rPh>
    <rPh sb="204" eb="206">
      <t>フクスウ</t>
    </rPh>
    <rPh sb="206" eb="209">
      <t>シンセイシャ</t>
    </rPh>
    <rPh sb="212" eb="216">
      <t>キョウドウシンセイ</t>
    </rPh>
    <rPh sb="217" eb="219">
      <t>バアイ</t>
    </rPh>
    <rPh sb="221" eb="223">
      <t>トウシャ</t>
    </rPh>
    <rPh sb="225" eb="227">
      <t>カンケイ</t>
    </rPh>
    <rPh sb="228" eb="230">
      <t>ブブン</t>
    </rPh>
    <rPh sb="236" eb="239">
      <t>シンセイシャ</t>
    </rPh>
    <rPh sb="242" eb="243">
      <t>ヒモ</t>
    </rPh>
    <rPh sb="245" eb="248">
      <t>イタクサキ</t>
    </rPh>
    <rPh sb="250" eb="252">
      <t>メイカク</t>
    </rPh>
    <rPh sb="253" eb="255">
      <t>キニュウ</t>
    </rPh>
    <rPh sb="265" eb="267">
      <t>ホンショ</t>
    </rPh>
    <rPh sb="267" eb="268">
      <t>シキ</t>
    </rPh>
    <rPh sb="269" eb="271">
      <t>サクセイ</t>
    </rPh>
    <rPh sb="277" eb="280">
      <t>キニュウレイ</t>
    </rPh>
    <rPh sb="281" eb="283">
      <t>サクジョ</t>
    </rPh>
    <rPh sb="284" eb="285">
      <t>ウエ</t>
    </rPh>
    <rPh sb="286" eb="287">
      <t>オコナ</t>
    </rPh>
    <phoneticPr fontId="3"/>
  </si>
  <si>
    <t>△</t>
    <phoneticPr fontId="3"/>
  </si>
  <si>
    <t>単線結線図</t>
    <phoneticPr fontId="3"/>
  </si>
  <si>
    <t>コンソーシアム契約書（案）</t>
    <phoneticPr fontId="3"/>
  </si>
  <si>
    <t>事業実施予定スケジュール</t>
    <phoneticPr fontId="3"/>
  </si>
  <si>
    <t>バイオマス発電設備を導入する場合のみ</t>
    <phoneticPr fontId="3"/>
  </si>
  <si>
    <t>電力会社との契約書（案）又は個別協議状況を証明する書類</t>
    <phoneticPr fontId="3"/>
  </si>
  <si>
    <t>既存設備の固定資産台帳の写し</t>
    <phoneticPr fontId="3"/>
  </si>
  <si>
    <t>機器配置図</t>
    <phoneticPr fontId="3"/>
  </si>
  <si>
    <t>事業実施体制</t>
    <phoneticPr fontId="3"/>
  </si>
  <si>
    <t>登記簿（履歴事項全部証明書）の写し</t>
    <phoneticPr fontId="3"/>
  </si>
  <si>
    <t>リース契約書及びリース計算書の写し</t>
    <phoneticPr fontId="3"/>
  </si>
  <si>
    <t>2-9</t>
    <phoneticPr fontId="3"/>
  </si>
  <si>
    <t>2-19</t>
    <phoneticPr fontId="3"/>
  </si>
  <si>
    <t>2-8</t>
    <phoneticPr fontId="3"/>
  </si>
  <si>
    <t>2-18</t>
    <phoneticPr fontId="3"/>
  </si>
  <si>
    <t>実施体制図（別紙4）</t>
    <rPh sb="0" eb="4">
      <t>ジッシタイセイ</t>
    </rPh>
    <rPh sb="4" eb="5">
      <t>ズ</t>
    </rPh>
    <rPh sb="6" eb="8">
      <t>ベッシ</t>
    </rPh>
    <phoneticPr fontId="3"/>
  </si>
  <si>
    <t>当該地域マイクログリッドの範囲に電力供給を受けること</t>
    <rPh sb="0" eb="2">
      <t>トウガイ</t>
    </rPh>
    <rPh sb="2" eb="4">
      <t>チイキ</t>
    </rPh>
    <rPh sb="13" eb="15">
      <t>ハンイ</t>
    </rPh>
    <rPh sb="16" eb="18">
      <t>デンリョク</t>
    </rPh>
    <rPh sb="18" eb="20">
      <t>キョウキュウ</t>
    </rPh>
    <rPh sb="21" eb="22">
      <t>ウ</t>
    </rPh>
    <phoneticPr fontId="3"/>
  </si>
  <si>
    <t>特別目的会社が申請する場合のみ</t>
    <phoneticPr fontId="3"/>
  </si>
  <si>
    <t>金融機関から融資を受ける場合のみ</t>
    <rPh sb="0" eb="4">
      <t>キンユウキカン</t>
    </rPh>
    <rPh sb="6" eb="8">
      <t>ユウシ</t>
    </rPh>
    <rPh sb="9" eb="10">
      <t>ウ</t>
    </rPh>
    <rPh sb="12" eb="14">
      <t>バアイ</t>
    </rPh>
    <phoneticPr fontId="3"/>
  </si>
  <si>
    <t>直近３期分を提出すること</t>
    <rPh sb="0" eb="2">
      <t>チョッキン</t>
    </rPh>
    <rPh sb="3" eb="5">
      <t>キブン</t>
    </rPh>
    <rPh sb="6" eb="8">
      <t>テイシュツ</t>
    </rPh>
    <phoneticPr fontId="3"/>
  </si>
  <si>
    <t>印</t>
    <rPh sb="0" eb="1">
      <t>イン</t>
    </rPh>
    <phoneticPr fontId="3"/>
  </si>
  <si>
    <t>蓄電システム</t>
    <rPh sb="0" eb="2">
      <t>チクデン</t>
    </rPh>
    <phoneticPr fontId="3"/>
  </si>
  <si>
    <t>（小計）</t>
    <rPh sb="1" eb="3">
      <t>ショウケイ</t>
    </rPh>
    <phoneticPr fontId="3"/>
  </si>
  <si>
    <t>消費税</t>
    <rPh sb="0" eb="3">
      <t>ショウヒゼイ</t>
    </rPh>
    <phoneticPr fontId="3"/>
  </si>
  <si>
    <t>総計</t>
    <rPh sb="0" eb="2">
      <t>ソウケイ</t>
    </rPh>
    <phoneticPr fontId="3"/>
  </si>
  <si>
    <t>基礎工事</t>
    <rPh sb="0" eb="4">
      <t>キソコウジ</t>
    </rPh>
    <phoneticPr fontId="3"/>
  </si>
  <si>
    <t>試運転調整</t>
    <rPh sb="0" eb="5">
      <t>シウンテンチョウセイ</t>
    </rPh>
    <phoneticPr fontId="3"/>
  </si>
  <si>
    <t>入力参照シート（電子申請用）</t>
    <rPh sb="0" eb="2">
      <t>ニュウリョク</t>
    </rPh>
    <rPh sb="2" eb="4">
      <t>サンショウ</t>
    </rPh>
    <rPh sb="8" eb="10">
      <t>デンシ</t>
    </rPh>
    <rPh sb="10" eb="12">
      <t>シンセイ</t>
    </rPh>
    <rPh sb="12" eb="13">
      <t>ヨウ</t>
    </rPh>
    <phoneticPr fontId="3"/>
  </si>
  <si>
    <t>法人名／屋号_カナ</t>
  </si>
  <si>
    <t>法人名／屋号</t>
  </si>
  <si>
    <t>従業員数（人）</t>
  </si>
  <si>
    <t>本社所在地／印鑑登録証明書住所（郵便番号）</t>
  </si>
  <si>
    <t>本社所在地／印鑑登録証明書住所（都道府県）</t>
  </si>
  <si>
    <t>本社所在地／印鑑登録証明書住所（市区町村）</t>
  </si>
  <si>
    <t>本社所在地／印鑑登録証明書住所（番地等）</t>
  </si>
  <si>
    <t>2_法人名／屋号_カナ</t>
  </si>
  <si>
    <t>2_法人名／屋号</t>
  </si>
  <si>
    <t>2_資本金（円）</t>
  </si>
  <si>
    <t>2_従業員数（人）</t>
  </si>
  <si>
    <t>2_本社所在地／印鑑登録証明書住所（郵便番号）</t>
  </si>
  <si>
    <t>2_本社所在地／印鑑登録証明書住所（都道府県）</t>
  </si>
  <si>
    <t>2_本社所在地／印鑑登録証明書住所（市区町村）</t>
  </si>
  <si>
    <t>2_本社所在地／印鑑登録証明書住所（番地等）</t>
  </si>
  <si>
    <t>地方公共団体名_カナ</t>
  </si>
  <si>
    <t>住所（郵便番号）</t>
  </si>
  <si>
    <t>住所（都道府県）</t>
  </si>
  <si>
    <t>住所（市区町村）</t>
  </si>
  <si>
    <t>住所（番地等）</t>
  </si>
  <si>
    <t>補助事業の名称</t>
  </si>
  <si>
    <t>補助事業の目的及び内容</t>
  </si>
  <si>
    <t>事業実施地域（都道府県）</t>
  </si>
  <si>
    <t>事業実施地域（市区町村）</t>
  </si>
  <si>
    <t>補助対象設備の合計_出力（kW）</t>
  </si>
  <si>
    <t>補助対象設備の合計_電力量（kWh）</t>
  </si>
  <si>
    <t>補助対象外設備を含む合計_出力（kW）</t>
  </si>
  <si>
    <t>補助対象外設備を含む合計_電力量（kWh）</t>
  </si>
  <si>
    <t>【供給量】マイクログリッドへの供給分</t>
  </si>
  <si>
    <t>【需要量】</t>
  </si>
  <si>
    <t>出力（kW）</t>
  </si>
  <si>
    <t>電力量（kWh）</t>
  </si>
  <si>
    <t>一般送配電事業者</t>
  </si>
  <si>
    <t>協議内容</t>
  </si>
  <si>
    <t>事業完了予定日</t>
  </si>
  <si>
    <t>マイクログリッド構築完了予定日</t>
  </si>
  <si>
    <t>災害対応訓練予定日</t>
  </si>
  <si>
    <t>再生可能エネルギー発電設備</t>
  </si>
  <si>
    <t>保安・遮断設備</t>
  </si>
  <si>
    <t>その他の設備</t>
  </si>
  <si>
    <t>設備の定格出力等（補助対象設備のみ）</t>
  </si>
  <si>
    <t>再生可能エネルギー発電設備（kW）</t>
  </si>
  <si>
    <t>再エネ比率（％）</t>
  </si>
  <si>
    <t>タンク容量 （㎥）</t>
  </si>
  <si>
    <t>設備の定格出力等（補助対象外設備を含む）</t>
  </si>
  <si>
    <t>補助事業に要する経費</t>
  </si>
  <si>
    <t>補助対象経費</t>
  </si>
  <si>
    <t>補助金申請額</t>
  </si>
  <si>
    <t>連絡先郵便番号</t>
  </si>
  <si>
    <t>連絡先住所（都道府県）</t>
  </si>
  <si>
    <t>連絡先住所（市区町村）</t>
  </si>
  <si>
    <t>連絡先住所（番地等）</t>
  </si>
  <si>
    <t>連絡先住所（建物名等）</t>
  </si>
  <si>
    <t>事業者名_カナ</t>
    <rPh sb="0" eb="4">
      <t>ジギョウシャメイ</t>
    </rPh>
    <phoneticPr fontId="1"/>
  </si>
  <si>
    <t>事業者名</t>
    <rPh sb="0" eb="3">
      <t>ジギョウシャ</t>
    </rPh>
    <rPh sb="3" eb="4">
      <t>メイ</t>
    </rPh>
    <phoneticPr fontId="1"/>
  </si>
  <si>
    <t>会社部署名／部署名_カナ</t>
  </si>
  <si>
    <t>会社部署名／部署名</t>
  </si>
  <si>
    <t>担当者メールアドレス</t>
  </si>
  <si>
    <t>連絡先電話番号</t>
  </si>
  <si>
    <t>FAX番号</t>
  </si>
  <si>
    <t>2_連絡先郵便番号</t>
  </si>
  <si>
    <t>2_連絡先住所（都道府県）</t>
  </si>
  <si>
    <t>2_連絡先住所（市区町村）</t>
  </si>
  <si>
    <t>2_連絡先住所（番地等）</t>
  </si>
  <si>
    <t>2_連絡先住所（建物名等）</t>
  </si>
  <si>
    <t>2_事業者名_カナ</t>
    <rPh sb="2" eb="6">
      <t>ジギョウシャメイ</t>
    </rPh>
    <phoneticPr fontId="1"/>
  </si>
  <si>
    <t>2_事業者名</t>
    <rPh sb="2" eb="5">
      <t>ジギョウシャ</t>
    </rPh>
    <rPh sb="5" eb="6">
      <t>メイ</t>
    </rPh>
    <phoneticPr fontId="1"/>
  </si>
  <si>
    <t>2_会社部署名／部署名_カナ</t>
  </si>
  <si>
    <t>2_会社部署名／部署名</t>
  </si>
  <si>
    <t>2_担当者メールアドレス</t>
  </si>
  <si>
    <t>2_連絡先電話番号</t>
  </si>
  <si>
    <t>申請者１_基本情報</t>
    <rPh sb="0" eb="3">
      <t>シンセイシャ</t>
    </rPh>
    <rPh sb="5" eb="9">
      <t>キホンジョウホウ</t>
    </rPh>
    <phoneticPr fontId="3"/>
  </si>
  <si>
    <t>申請者２_基本情報</t>
    <rPh sb="0" eb="3">
      <t>シンセイシャ</t>
    </rPh>
    <rPh sb="5" eb="9">
      <t>キホンジョウホウ</t>
    </rPh>
    <phoneticPr fontId="3"/>
  </si>
  <si>
    <t>共同申請者情報（地方公共団体）</t>
    <rPh sb="0" eb="5">
      <t>キョウドウシンセイシャ</t>
    </rPh>
    <rPh sb="5" eb="7">
      <t>ジョウホウ</t>
    </rPh>
    <rPh sb="8" eb="10">
      <t>チホウ</t>
    </rPh>
    <rPh sb="10" eb="12">
      <t>コウキョウ</t>
    </rPh>
    <rPh sb="12" eb="14">
      <t>ダンタイ</t>
    </rPh>
    <phoneticPr fontId="3"/>
  </si>
  <si>
    <t>補助事業の内容</t>
    <rPh sb="0" eb="4">
      <t>ホジョジギョウ</t>
    </rPh>
    <rPh sb="5" eb="7">
      <t>ナイヨウ</t>
    </rPh>
    <phoneticPr fontId="3"/>
  </si>
  <si>
    <t>地域マイクログリッドの供給量と需要量【平常時】</t>
    <rPh sb="0" eb="2">
      <t>チイキ</t>
    </rPh>
    <rPh sb="11" eb="14">
      <t>キョウキュウリョウ</t>
    </rPh>
    <rPh sb="15" eb="18">
      <t>ジュヨウリョウ</t>
    </rPh>
    <rPh sb="19" eb="22">
      <t>ヘイジョウジ</t>
    </rPh>
    <phoneticPr fontId="3"/>
  </si>
  <si>
    <t>地域マイクログリッドの供給量と需要量【災害等による大規模停電時】</t>
    <rPh sb="0" eb="2">
      <t>チイキ</t>
    </rPh>
    <rPh sb="11" eb="14">
      <t>キョウキュウリョウ</t>
    </rPh>
    <rPh sb="15" eb="18">
      <t>ジュヨウリョウ</t>
    </rPh>
    <rPh sb="19" eb="22">
      <t>サイガイトウ</t>
    </rPh>
    <rPh sb="25" eb="31">
      <t>ダイキボテイデンジ</t>
    </rPh>
    <phoneticPr fontId="3"/>
  </si>
  <si>
    <t>地域マイクログリッド構築に係る一般送配電事業者及び協議内容</t>
    <rPh sb="0" eb="2">
      <t>チイキ</t>
    </rPh>
    <rPh sb="10" eb="12">
      <t>コウチク</t>
    </rPh>
    <rPh sb="13" eb="14">
      <t>カカ</t>
    </rPh>
    <rPh sb="15" eb="23">
      <t>イッパンソウハイデンジギョウシャ</t>
    </rPh>
    <rPh sb="23" eb="24">
      <t>オヨ</t>
    </rPh>
    <rPh sb="25" eb="29">
      <t>キョウギナイヨウ</t>
    </rPh>
    <phoneticPr fontId="3"/>
  </si>
  <si>
    <t>補助事業実施期間</t>
    <rPh sb="4" eb="8">
      <t>ジッシキカン</t>
    </rPh>
    <phoneticPr fontId="3"/>
  </si>
  <si>
    <t>補助対象設備情報</t>
    <rPh sb="0" eb="6">
      <t>ホジョタイショウセツビ</t>
    </rPh>
    <rPh sb="6" eb="8">
      <t>ジョウホウ</t>
    </rPh>
    <phoneticPr fontId="3"/>
  </si>
  <si>
    <t>太陽光発電設備</t>
    <rPh sb="0" eb="7">
      <t>タイヨウコウハツデンセツビ</t>
    </rPh>
    <phoneticPr fontId="3"/>
  </si>
  <si>
    <t>風力発電設備</t>
    <rPh sb="0" eb="6">
      <t>フウリョクハツデンセツビ</t>
    </rPh>
    <phoneticPr fontId="3"/>
  </si>
  <si>
    <t>バイオマス発電設備</t>
    <rPh sb="5" eb="9">
      <t>ハツデンセツビ</t>
    </rPh>
    <phoneticPr fontId="3"/>
  </si>
  <si>
    <t>水力発電設備</t>
    <rPh sb="0" eb="6">
      <t>スイリョクハツデンセツビ</t>
    </rPh>
    <phoneticPr fontId="3"/>
  </si>
  <si>
    <t>地熱発電設備</t>
    <rPh sb="0" eb="6">
      <t>チネツハツデンセツビ</t>
    </rPh>
    <phoneticPr fontId="3"/>
  </si>
  <si>
    <t>発電設備</t>
    <rPh sb="0" eb="4">
      <t>ハツデンセツビ</t>
    </rPh>
    <phoneticPr fontId="3"/>
  </si>
  <si>
    <t>事故検知設備</t>
    <rPh sb="0" eb="4">
      <t>ジコケンチ</t>
    </rPh>
    <rPh sb="4" eb="6">
      <t>セツビ</t>
    </rPh>
    <phoneticPr fontId="3"/>
  </si>
  <si>
    <t>遮断設備</t>
    <rPh sb="0" eb="4">
      <t>シャダンセツビ</t>
    </rPh>
    <phoneticPr fontId="3"/>
  </si>
  <si>
    <t>その他</t>
    <phoneticPr fontId="3"/>
  </si>
  <si>
    <t>jGrantsにコピー＆ペーストを行ってください。</t>
    <rPh sb="17" eb="18">
      <t>オコナ</t>
    </rPh>
    <phoneticPr fontId="3"/>
  </si>
  <si>
    <t>手入力してください</t>
    <rPh sb="0" eb="3">
      <t>テニュウリョク</t>
    </rPh>
    <phoneticPr fontId="3"/>
  </si>
  <si>
    <t>代表者等名</t>
    <rPh sb="3" eb="4">
      <t>トウ</t>
    </rPh>
    <rPh sb="4" eb="5">
      <t>メイ</t>
    </rPh>
    <phoneticPr fontId="3"/>
  </si>
  <si>
    <t>代表者等名_カナ</t>
    <rPh sb="3" eb="4">
      <t>トウ</t>
    </rPh>
    <rPh sb="4" eb="5">
      <t>メイ</t>
    </rPh>
    <phoneticPr fontId="3"/>
  </si>
  <si>
    <t>2_代表者等名_カナ</t>
    <rPh sb="5" eb="6">
      <t>トウ</t>
    </rPh>
    <rPh sb="6" eb="7">
      <t>メイ</t>
    </rPh>
    <phoneticPr fontId="3"/>
  </si>
  <si>
    <t>2_代表者等名</t>
    <rPh sb="5" eb="6">
      <t>トウ</t>
    </rPh>
    <rPh sb="6" eb="7">
      <t>メイ</t>
    </rPh>
    <phoneticPr fontId="3"/>
  </si>
  <si>
    <t>首長名_カナ</t>
  </si>
  <si>
    <t>首長名_カナ</t>
    <phoneticPr fontId="3"/>
  </si>
  <si>
    <t>首長名</t>
  </si>
  <si>
    <t>首長名</t>
    <phoneticPr fontId="3"/>
  </si>
  <si>
    <t>担当者氏名_カナ</t>
    <phoneticPr fontId="3"/>
  </si>
  <si>
    <t>担当者氏名</t>
    <phoneticPr fontId="3"/>
  </si>
  <si>
    <t>2_担当者氏名_カナ</t>
    <phoneticPr fontId="3"/>
  </si>
  <si>
    <t>2_担当者氏名</t>
    <phoneticPr fontId="3"/>
  </si>
  <si>
    <t>補助金合計</t>
    <rPh sb="0" eb="3">
      <t>ホジョキン</t>
    </rPh>
    <rPh sb="3" eb="5">
      <t>ゴウケイ</t>
    </rPh>
    <phoneticPr fontId="4"/>
  </si>
  <si>
    <t>資金合計</t>
    <rPh sb="0" eb="2">
      <t>シキン</t>
    </rPh>
    <rPh sb="2" eb="4">
      <t>ゴウケイ</t>
    </rPh>
    <phoneticPr fontId="4"/>
  </si>
  <si>
    <t>出力（kW）</t>
    <rPh sb="0" eb="2">
      <t>シュツリョク</t>
    </rPh>
    <phoneticPr fontId="3"/>
  </si>
  <si>
    <t>蓄電容量（kWh）</t>
    <rPh sb="0" eb="2">
      <t>チクデン</t>
    </rPh>
    <rPh sb="2" eb="4">
      <t>ヨウリョウ</t>
    </rPh>
    <phoneticPr fontId="3"/>
  </si>
  <si>
    <t>据付工事</t>
    <rPh sb="0" eb="4">
      <t>スエツケコウジ</t>
    </rPh>
    <phoneticPr fontId="3"/>
  </si>
  <si>
    <t>PCS一体型</t>
    <rPh sb="3" eb="6">
      <t>イッタイガタ</t>
    </rPh>
    <phoneticPr fontId="3"/>
  </si>
  <si>
    <t>ｋＷｈ単価</t>
    <rPh sb="3" eb="5">
      <t>タンカ</t>
    </rPh>
    <phoneticPr fontId="3"/>
  </si>
  <si>
    <t>設置場所住所</t>
    <rPh sb="0" eb="4">
      <t>セッチバショ</t>
    </rPh>
    <rPh sb="4" eb="6">
      <t>ジュウショ</t>
    </rPh>
    <phoneticPr fontId="3"/>
  </si>
  <si>
    <t>申請者３_基本情報</t>
    <rPh sb="0" eb="3">
      <t>シンセイシャ</t>
    </rPh>
    <rPh sb="5" eb="9">
      <t>キホンジョウホウ</t>
    </rPh>
    <phoneticPr fontId="3"/>
  </si>
  <si>
    <t>申請者４_基本情報</t>
    <rPh sb="0" eb="3">
      <t>シンセイシャ</t>
    </rPh>
    <rPh sb="5" eb="9">
      <t>キホンジョウホウ</t>
    </rPh>
    <phoneticPr fontId="3"/>
  </si>
  <si>
    <t>4_法人名／屋号_カナ</t>
  </si>
  <si>
    <t>4_法人名／屋号_カナ</t>
    <phoneticPr fontId="3"/>
  </si>
  <si>
    <t>4_法人名／屋号</t>
  </si>
  <si>
    <t>4_資本金（円）</t>
  </si>
  <si>
    <t>4_従業員数（人）</t>
  </si>
  <si>
    <t>4_代表者等名_カナ</t>
    <rPh sb="5" eb="6">
      <t>トウ</t>
    </rPh>
    <rPh sb="6" eb="7">
      <t>メイ</t>
    </rPh>
    <phoneticPr fontId="3"/>
  </si>
  <si>
    <t>4_代表者等名</t>
    <rPh sb="5" eb="6">
      <t>トウ</t>
    </rPh>
    <rPh sb="6" eb="7">
      <t>メイ</t>
    </rPh>
    <phoneticPr fontId="3"/>
  </si>
  <si>
    <t>4_本社所在地／印鑑登録証明書住所（郵便番号）</t>
  </si>
  <si>
    <t>4_本社所在地／印鑑登録証明書住所（都道府県）</t>
  </si>
  <si>
    <t>4_本社所在地／印鑑登録証明書住所（市区町村）</t>
  </si>
  <si>
    <t>4_本社所在地／印鑑登録証明書住所（番地等）</t>
  </si>
  <si>
    <t>3_法人名／屋号_カナ</t>
  </si>
  <si>
    <t>3_法人名／屋号_カナ</t>
    <phoneticPr fontId="3"/>
  </si>
  <si>
    <t>3_法人名／屋号</t>
  </si>
  <si>
    <t>3_法人名／屋号</t>
    <phoneticPr fontId="3"/>
  </si>
  <si>
    <t>3_資本金（円）</t>
  </si>
  <si>
    <t>3_資本金（円）</t>
    <phoneticPr fontId="3"/>
  </si>
  <si>
    <t>3_従業員数（人）</t>
  </si>
  <si>
    <t>3_従業員数（人）</t>
    <phoneticPr fontId="3"/>
  </si>
  <si>
    <t>3_代表者等名_カナ</t>
    <rPh sb="5" eb="6">
      <t>トウ</t>
    </rPh>
    <rPh sb="6" eb="7">
      <t>メイ</t>
    </rPh>
    <phoneticPr fontId="3"/>
  </si>
  <si>
    <t>3_代表者等名</t>
    <rPh sb="5" eb="6">
      <t>トウ</t>
    </rPh>
    <rPh sb="6" eb="7">
      <t>メイ</t>
    </rPh>
    <phoneticPr fontId="3"/>
  </si>
  <si>
    <t>3_本社所在地／印鑑登録証明書住所（郵便番号）</t>
  </si>
  <si>
    <t>3_本社所在地／印鑑登録証明書住所（郵便番号）</t>
    <phoneticPr fontId="3"/>
  </si>
  <si>
    <t>3_本社所在地／印鑑登録証明書住所（都道府県）</t>
  </si>
  <si>
    <t>3_本社所在地／印鑑登録証明書住所（都道府県）</t>
    <phoneticPr fontId="3"/>
  </si>
  <si>
    <t>3_本社所在地／印鑑登録証明書住所（市区町村）</t>
  </si>
  <si>
    <t>3_本社所在地／印鑑登録証明書住所（市区町村）</t>
    <phoneticPr fontId="3"/>
  </si>
  <si>
    <t>3_本社所在地／印鑑登録証明書住所（番地等）</t>
  </si>
  <si>
    <t>3_本社所在地／印鑑登録証明書住所（番地等）</t>
    <phoneticPr fontId="3"/>
  </si>
  <si>
    <t>事業基本情報</t>
    <rPh sb="0" eb="2">
      <t>ジギョウ</t>
    </rPh>
    <rPh sb="2" eb="6">
      <t>キホンジョウホウ</t>
    </rPh>
    <phoneticPr fontId="3"/>
  </si>
  <si>
    <t>事業の名称</t>
    <rPh sb="0" eb="2">
      <t>ジギョウ</t>
    </rPh>
    <rPh sb="3" eb="5">
      <t>メイショウ</t>
    </rPh>
    <phoneticPr fontId="3"/>
  </si>
  <si>
    <t>事業開始日の決定方法</t>
    <rPh sb="0" eb="4">
      <t>ジギョウカイシ</t>
    </rPh>
    <rPh sb="4" eb="5">
      <t>ビ</t>
    </rPh>
    <rPh sb="6" eb="10">
      <t>ケッテイホウホウ</t>
    </rPh>
    <phoneticPr fontId="3"/>
  </si>
  <si>
    <t>事業開始日</t>
    <rPh sb="0" eb="4">
      <t>ジギョウカイシ</t>
    </rPh>
    <rPh sb="4" eb="5">
      <t>ビ</t>
    </rPh>
    <phoneticPr fontId="3"/>
  </si>
  <si>
    <t>事業終了日（公募・交付申請時）</t>
    <rPh sb="0" eb="2">
      <t>ジギョウ</t>
    </rPh>
    <rPh sb="2" eb="5">
      <t>シュウリョウビ</t>
    </rPh>
    <rPh sb="6" eb="8">
      <t>コウボ</t>
    </rPh>
    <rPh sb="9" eb="13">
      <t>コウフシンセイ</t>
    </rPh>
    <rPh sb="13" eb="14">
      <t>ジ</t>
    </rPh>
    <phoneticPr fontId="3"/>
  </si>
  <si>
    <t>補助事業に要する経費（合計）</t>
    <rPh sb="0" eb="4">
      <t>ホジョジギョウ</t>
    </rPh>
    <rPh sb="5" eb="6">
      <t>ヨウ</t>
    </rPh>
    <rPh sb="8" eb="10">
      <t>ケイヒ</t>
    </rPh>
    <rPh sb="11" eb="13">
      <t>ゴウケイ</t>
    </rPh>
    <phoneticPr fontId="3"/>
  </si>
  <si>
    <t>補助対象経費（合計）</t>
    <rPh sb="0" eb="4">
      <t>ホジョタイショウ</t>
    </rPh>
    <rPh sb="4" eb="6">
      <t>ケイヒ</t>
    </rPh>
    <rPh sb="7" eb="9">
      <t>ゴウケイ</t>
    </rPh>
    <phoneticPr fontId="3"/>
  </si>
  <si>
    <t>補助金交付申請額（合計）</t>
    <rPh sb="0" eb="3">
      <t>ホジョキン</t>
    </rPh>
    <rPh sb="3" eb="5">
      <t>コウフ</t>
    </rPh>
    <rPh sb="5" eb="7">
      <t>シンセイ</t>
    </rPh>
    <rPh sb="7" eb="8">
      <t>ガク</t>
    </rPh>
    <rPh sb="9" eb="11">
      <t>ゴウケイ</t>
    </rPh>
    <phoneticPr fontId="3"/>
  </si>
  <si>
    <t>交付決定日から開始</t>
    <rPh sb="0" eb="4">
      <t>コウフケッテイ</t>
    </rPh>
    <rPh sb="4" eb="5">
      <t>ビ</t>
    </rPh>
    <rPh sb="7" eb="9">
      <t>カイシ</t>
    </rPh>
    <phoneticPr fontId="3"/>
  </si>
  <si>
    <t>空欄にしてください</t>
    <rPh sb="0" eb="2">
      <t>クウラン</t>
    </rPh>
    <phoneticPr fontId="3"/>
  </si>
  <si>
    <t>その他</t>
    <phoneticPr fontId="3"/>
  </si>
  <si>
    <t>設備導入事業経費の配分（全体）</t>
    <rPh sb="0" eb="2">
      <t>セツビ</t>
    </rPh>
    <rPh sb="2" eb="4">
      <t>ドウニュウ</t>
    </rPh>
    <rPh sb="4" eb="6">
      <t>ジギョウ</t>
    </rPh>
    <rPh sb="6" eb="8">
      <t>ケイヒ</t>
    </rPh>
    <rPh sb="9" eb="11">
      <t>ハイブン</t>
    </rPh>
    <rPh sb="12" eb="14">
      <t>ゼンタイ</t>
    </rPh>
    <phoneticPr fontId="3"/>
  </si>
  <si>
    <t>設備導入事業経費の配分（蓄電システム）</t>
    <rPh sb="0" eb="2">
      <t>セツビ</t>
    </rPh>
    <rPh sb="2" eb="4">
      <t>ドウニュウ</t>
    </rPh>
    <rPh sb="4" eb="6">
      <t>ジギョウ</t>
    </rPh>
    <rPh sb="6" eb="8">
      <t>ケイヒ</t>
    </rPh>
    <rPh sb="9" eb="11">
      <t>ハイブン</t>
    </rPh>
    <rPh sb="12" eb="14">
      <t>チクデン</t>
    </rPh>
    <phoneticPr fontId="3"/>
  </si>
  <si>
    <t>設備導入事業経費の配分（業務用・産業用V2H充放電設備）</t>
    <rPh sb="0" eb="2">
      <t>セツビ</t>
    </rPh>
    <rPh sb="2" eb="4">
      <t>ドウニュウ</t>
    </rPh>
    <rPh sb="4" eb="6">
      <t>ジギョウ</t>
    </rPh>
    <rPh sb="6" eb="8">
      <t>ケイヒ</t>
    </rPh>
    <rPh sb="9" eb="11">
      <t>ハイブン</t>
    </rPh>
    <rPh sb="12" eb="15">
      <t>ギョウムヨウ</t>
    </rPh>
    <rPh sb="16" eb="19">
      <t>サンギョウヨウ</t>
    </rPh>
    <rPh sb="22" eb="27">
      <t>ジュウホウデンセツビ</t>
    </rPh>
    <phoneticPr fontId="3"/>
  </si>
  <si>
    <t>業務用・産業用V2H充放電設備</t>
    <rPh sb="0" eb="3">
      <t>ギョウムヨウ</t>
    </rPh>
    <rPh sb="4" eb="7">
      <t>サンギョウヨウ</t>
    </rPh>
    <rPh sb="10" eb="15">
      <t>ジュウホウデンセツビ</t>
    </rPh>
    <phoneticPr fontId="3"/>
  </si>
  <si>
    <t>業務用・産業用V2H充放電設備</t>
    <rPh sb="0" eb="3">
      <t>ギョウムヨウ</t>
    </rPh>
    <rPh sb="4" eb="7">
      <t>サンギョウヨウ</t>
    </rPh>
    <rPh sb="10" eb="15">
      <t>ジュウホウデンセツビ</t>
    </rPh>
    <phoneticPr fontId="4"/>
  </si>
  <si>
    <t>発電設備</t>
    <rPh sb="0" eb="4">
      <t>ハツデンセツビ</t>
    </rPh>
    <phoneticPr fontId="4"/>
  </si>
  <si>
    <t>想定する供給継続日数</t>
    <rPh sb="0" eb="2">
      <t>ソウテイ</t>
    </rPh>
    <rPh sb="4" eb="6">
      <t>キョウキュウ</t>
    </rPh>
    <rPh sb="6" eb="8">
      <t>ケイゾク</t>
    </rPh>
    <rPh sb="8" eb="10">
      <t>ニッスウ</t>
    </rPh>
    <phoneticPr fontId="4"/>
  </si>
  <si>
    <t>合計</t>
    <phoneticPr fontId="3"/>
  </si>
  <si>
    <t>受変電設備</t>
    <rPh sb="0" eb="5">
      <t>ジュヘンデンセツビ</t>
    </rPh>
    <phoneticPr fontId="3"/>
  </si>
  <si>
    <t>蓄電システム</t>
    <rPh sb="0" eb="2">
      <t>チクデン</t>
    </rPh>
    <phoneticPr fontId="3"/>
  </si>
  <si>
    <t>業務用・産業用V2H充放電設備</t>
    <rPh sb="0" eb="3">
      <t>ギョウムヨウ</t>
    </rPh>
    <rPh sb="4" eb="7">
      <t>サンギョウヨウ</t>
    </rPh>
    <rPh sb="10" eb="13">
      <t>ジュウホウデン</t>
    </rPh>
    <rPh sb="13" eb="15">
      <t>セツビ</t>
    </rPh>
    <phoneticPr fontId="3"/>
  </si>
  <si>
    <t>その他</t>
    <rPh sb="2" eb="3">
      <t>タ</t>
    </rPh>
    <phoneticPr fontId="3"/>
  </si>
  <si>
    <t>PCSフラグ</t>
    <phoneticPr fontId="3"/>
  </si>
  <si>
    <t>目標価格</t>
    <rPh sb="0" eb="4">
      <t>モクヒョウカカク</t>
    </rPh>
    <phoneticPr fontId="3"/>
  </si>
  <si>
    <t>目標価格以下判定</t>
    <rPh sb="0" eb="4">
      <t>モクヒョウカカク</t>
    </rPh>
    <rPh sb="4" eb="6">
      <t>イカ</t>
    </rPh>
    <rPh sb="6" eb="8">
      <t>ハンテイ</t>
    </rPh>
    <phoneticPr fontId="3"/>
  </si>
  <si>
    <t>2/3計算</t>
    <rPh sb="3" eb="5">
      <t>ケイサン</t>
    </rPh>
    <phoneticPr fontId="3"/>
  </si>
  <si>
    <t>設備</t>
    <rPh sb="0" eb="2">
      <t>セツビ</t>
    </rPh>
    <phoneticPr fontId="3"/>
  </si>
  <si>
    <t>工事</t>
    <rPh sb="0" eb="2">
      <t>コウジ</t>
    </rPh>
    <phoneticPr fontId="3"/>
  </si>
  <si>
    <t>合計</t>
    <rPh sb="0" eb="2">
      <t>ゴウケイ</t>
    </rPh>
    <phoneticPr fontId="3"/>
  </si>
  <si>
    <t>補助上限額</t>
    <rPh sb="0" eb="4">
      <t>ホジョジョウゲン</t>
    </rPh>
    <rPh sb="4" eb="5">
      <t>ガク</t>
    </rPh>
    <phoneticPr fontId="3"/>
  </si>
  <si>
    <t>上限値判定</t>
    <rPh sb="0" eb="2">
      <t>ジョウゲン</t>
    </rPh>
    <rPh sb="2" eb="3">
      <t>チ</t>
    </rPh>
    <rPh sb="3" eb="5">
      <t>ハンテイ</t>
    </rPh>
    <phoneticPr fontId="3"/>
  </si>
  <si>
    <t>端数処理なし計算</t>
    <rPh sb="0" eb="4">
      <t>ハスウショリ</t>
    </rPh>
    <rPh sb="6" eb="8">
      <t>ケイサン</t>
    </rPh>
    <phoneticPr fontId="3"/>
  </si>
  <si>
    <t>差し引き</t>
    <rPh sb="0" eb="1">
      <t>サ</t>
    </rPh>
    <rPh sb="2" eb="3">
      <t>ヒ</t>
    </rPh>
    <phoneticPr fontId="3"/>
  </si>
  <si>
    <t>確定額</t>
    <rPh sb="0" eb="2">
      <t>カクテイ</t>
    </rPh>
    <rPh sb="2" eb="3">
      <t>ガク</t>
    </rPh>
    <phoneticPr fontId="3"/>
  </si>
  <si>
    <t>2/3
以内</t>
    <rPh sb="4" eb="6">
      <t>イナイ</t>
    </rPh>
    <phoneticPr fontId="3"/>
  </si>
  <si>
    <t>設置場所住所</t>
    <rPh sb="0" eb="6">
      <t>セッチバショジュウショ</t>
    </rPh>
    <phoneticPr fontId="3"/>
  </si>
  <si>
    <t>内訳</t>
    <rPh sb="0" eb="2">
      <t>ウチワケ</t>
    </rPh>
    <phoneticPr fontId="3"/>
  </si>
  <si>
    <t>実施設計費</t>
    <rPh sb="0" eb="5">
      <t>ジッシセッケイヒ</t>
    </rPh>
    <phoneticPr fontId="3"/>
  </si>
  <si>
    <t>補助上限額</t>
    <rPh sb="0" eb="5">
      <t>ホジョジョウゲンガク</t>
    </rPh>
    <phoneticPr fontId="3"/>
  </si>
  <si>
    <t>設備費</t>
    <rPh sb="0" eb="3">
      <t>セツビヒ</t>
    </rPh>
    <phoneticPr fontId="3"/>
  </si>
  <si>
    <t>工事費</t>
    <rPh sb="0" eb="3">
      <t>コウジヒ</t>
    </rPh>
    <phoneticPr fontId="3"/>
  </si>
  <si>
    <t>計</t>
    <rPh sb="0" eb="1">
      <t>ケイ</t>
    </rPh>
    <phoneticPr fontId="3"/>
  </si>
  <si>
    <t>上限値判定</t>
    <rPh sb="0" eb="3">
      <t>ジョウゲンチ</t>
    </rPh>
    <rPh sb="3" eb="5">
      <t>ハンテイ</t>
    </rPh>
    <phoneticPr fontId="3"/>
  </si>
  <si>
    <t>端数処理なし</t>
    <rPh sb="0" eb="2">
      <t>ハスウ</t>
    </rPh>
    <rPh sb="2" eb="4">
      <t>ショリ</t>
    </rPh>
    <phoneticPr fontId="3"/>
  </si>
  <si>
    <t>設備費</t>
    <rPh sb="0" eb="2">
      <t>セツビ</t>
    </rPh>
    <rPh sb="2" eb="3">
      <t>ヒ</t>
    </rPh>
    <phoneticPr fontId="3"/>
  </si>
  <si>
    <t>業務用・産業用V2H充放電設備</t>
    <rPh sb="0" eb="3">
      <t>ギョウムヨウ</t>
    </rPh>
    <rPh sb="4" eb="7">
      <t>サンギョウヨウ</t>
    </rPh>
    <rPh sb="10" eb="15">
      <t>ジュウホウデンセツビ</t>
    </rPh>
    <phoneticPr fontId="3"/>
  </si>
  <si>
    <t>充放電設備</t>
    <rPh sb="0" eb="5">
      <t>ジュウホウデンセツビ</t>
    </rPh>
    <phoneticPr fontId="3"/>
  </si>
  <si>
    <t>電力量（kWh/日）</t>
    <rPh sb="0" eb="2">
      <t>デンリョク</t>
    </rPh>
    <rPh sb="2" eb="3">
      <t>リョウ</t>
    </rPh>
    <rPh sb="8" eb="9">
      <t>ニチ</t>
    </rPh>
    <phoneticPr fontId="62"/>
  </si>
  <si>
    <t>日</t>
    <rPh sb="0" eb="1">
      <t>ニチ</t>
    </rPh>
    <phoneticPr fontId="3"/>
  </si>
  <si>
    <t>災害等による大規模停電時に想定する電力供給継続日数</t>
    <rPh sb="0" eb="3">
      <t>サイガイトウ</t>
    </rPh>
    <rPh sb="6" eb="12">
      <t>ダイキボテイデンジ</t>
    </rPh>
    <rPh sb="13" eb="15">
      <t>ソウテイ</t>
    </rPh>
    <rPh sb="17" eb="19">
      <t>デンリョク</t>
    </rPh>
    <rPh sb="19" eb="21">
      <t>キョウキュウ</t>
    </rPh>
    <rPh sb="21" eb="23">
      <t>ケイゾク</t>
    </rPh>
    <rPh sb="23" eb="25">
      <t>ニッスウ</t>
    </rPh>
    <phoneticPr fontId="3"/>
  </si>
  <si>
    <t>総電力量
（kWh）</t>
    <rPh sb="0" eb="1">
      <t>ソウ</t>
    </rPh>
    <rPh sb="1" eb="4">
      <t>デンリョクリョウ</t>
    </rPh>
    <phoneticPr fontId="3"/>
  </si>
  <si>
    <t>設備導入事業経費の配分（蓄電システム、業務用・産業用V2H充放電設備を除く）</t>
    <rPh sb="0" eb="2">
      <t>セツビ</t>
    </rPh>
    <rPh sb="2" eb="4">
      <t>ドウニュウ</t>
    </rPh>
    <rPh sb="4" eb="6">
      <t>ジギョウ</t>
    </rPh>
    <rPh sb="6" eb="8">
      <t>ケイヒ</t>
    </rPh>
    <rPh sb="9" eb="11">
      <t>ハイブン</t>
    </rPh>
    <rPh sb="12" eb="14">
      <t>チクデン</t>
    </rPh>
    <rPh sb="19" eb="21">
      <t>ギョウム</t>
    </rPh>
    <rPh sb="21" eb="22">
      <t>ヨウ</t>
    </rPh>
    <rPh sb="23" eb="25">
      <t>サンギョウ</t>
    </rPh>
    <rPh sb="25" eb="26">
      <t>ヨウ</t>
    </rPh>
    <rPh sb="29" eb="32">
      <t>ジュウホウデン</t>
    </rPh>
    <rPh sb="32" eb="34">
      <t>セツビ</t>
    </rPh>
    <rPh sb="35" eb="36">
      <t>ノゾ</t>
    </rPh>
    <phoneticPr fontId="3"/>
  </si>
  <si>
    <t>各内訳シート参照</t>
    <rPh sb="0" eb="1">
      <t>カク</t>
    </rPh>
    <rPh sb="1" eb="3">
      <t>ウチワケ</t>
    </rPh>
    <rPh sb="6" eb="8">
      <t>サンショウ</t>
    </rPh>
    <phoneticPr fontId="3"/>
  </si>
  <si>
    <t>各内訳シート参照</t>
    <phoneticPr fontId="3"/>
  </si>
  <si>
    <t>要する経費</t>
    <rPh sb="0" eb="1">
      <t>ヨウ</t>
    </rPh>
    <rPh sb="3" eb="5">
      <t>ケイヒ</t>
    </rPh>
    <phoneticPr fontId="3"/>
  </si>
  <si>
    <t>補助対象経費</t>
    <rPh sb="0" eb="6">
      <t>ホジョタイショウケイヒ</t>
    </rPh>
    <phoneticPr fontId="3"/>
  </si>
  <si>
    <t>小計</t>
    <rPh sb="0" eb="2">
      <t>ショウケイ</t>
    </rPh>
    <phoneticPr fontId="3"/>
  </si>
  <si>
    <t>補助申請金額</t>
    <rPh sb="0" eb="2">
      <t>ホジョ</t>
    </rPh>
    <rPh sb="2" eb="4">
      <t>シンセイ</t>
    </rPh>
    <rPh sb="4" eb="6">
      <t>キンガク</t>
    </rPh>
    <phoneticPr fontId="3"/>
  </si>
  <si>
    <t>年度</t>
    <rPh sb="0" eb="2">
      <t>ネンド</t>
    </rPh>
    <phoneticPr fontId="3"/>
  </si>
  <si>
    <t>消費税</t>
    <rPh sb="0" eb="3">
      <t>ショウヒゼイ</t>
    </rPh>
    <phoneticPr fontId="3"/>
  </si>
  <si>
    <t>総計</t>
    <rPh sb="0" eb="2">
      <t>ソウケイ</t>
    </rPh>
    <phoneticPr fontId="3"/>
  </si>
  <si>
    <t>出力</t>
    <phoneticPr fontId="3"/>
  </si>
  <si>
    <t>【蓄電システム】</t>
    <rPh sb="1" eb="3">
      <t>チクデン</t>
    </rPh>
    <phoneticPr fontId="3"/>
  </si>
  <si>
    <t>【業務用・産業用V2H充放電設備】</t>
    <rPh sb="1" eb="4">
      <t>ギョウムヨウ</t>
    </rPh>
    <rPh sb="5" eb="8">
      <t>サンギョウヨウ</t>
    </rPh>
    <rPh sb="11" eb="14">
      <t>ジュウホウデン</t>
    </rPh>
    <rPh sb="14" eb="16">
      <t>セツビ</t>
    </rPh>
    <phoneticPr fontId="3"/>
  </si>
  <si>
    <t>【発電設備】</t>
    <rPh sb="1" eb="5">
      <t>ハツデンセツビ</t>
    </rPh>
    <phoneticPr fontId="3"/>
  </si>
  <si>
    <t>その他</t>
    <rPh sb="2" eb="3">
      <t>タ</t>
    </rPh>
    <phoneticPr fontId="3"/>
  </si>
  <si>
    <t>型式</t>
    <rPh sb="0" eb="2">
      <t>カタシキ</t>
    </rPh>
    <phoneticPr fontId="3"/>
  </si>
  <si>
    <r>
      <t>　申請者及び補助事業に関係する事業者（コンソーシアム関係者等）の役割分担がわかるように体制図を作成してください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※補助事業の一部を第三者に委託し、又は第三者と共同して実施しようとする場合の委託先等との関係については、
　　様式１別紙４に記載ください。</t>
    </r>
    <rPh sb="1" eb="3">
      <t>シンセイ</t>
    </rPh>
    <rPh sb="3" eb="4">
      <t>シャ</t>
    </rPh>
    <rPh sb="4" eb="5">
      <t>オヨ</t>
    </rPh>
    <rPh sb="6" eb="10">
      <t>ホジョジギョウ</t>
    </rPh>
    <rPh sb="11" eb="13">
      <t>カンケイ</t>
    </rPh>
    <rPh sb="15" eb="18">
      <t>ジギョウシャ</t>
    </rPh>
    <rPh sb="26" eb="29">
      <t>カンケイシャ</t>
    </rPh>
    <rPh sb="29" eb="30">
      <t>トウ</t>
    </rPh>
    <rPh sb="32" eb="34">
      <t>ヤクワリ</t>
    </rPh>
    <rPh sb="34" eb="36">
      <t>ブンタン</t>
    </rPh>
    <rPh sb="43" eb="45">
      <t>タイセイ</t>
    </rPh>
    <rPh sb="45" eb="46">
      <t>ズ</t>
    </rPh>
    <rPh sb="47" eb="49">
      <t>サクセイ</t>
    </rPh>
    <rPh sb="61" eb="63">
      <t>ホジョ</t>
    </rPh>
    <rPh sb="63" eb="65">
      <t>ジギョウ</t>
    </rPh>
    <rPh sb="66" eb="68">
      <t>イチブ</t>
    </rPh>
    <rPh sb="69" eb="70">
      <t>ダイ</t>
    </rPh>
    <rPh sb="70" eb="72">
      <t>サンシャ</t>
    </rPh>
    <rPh sb="73" eb="75">
      <t>イタク</t>
    </rPh>
    <rPh sb="77" eb="78">
      <t>マタ</t>
    </rPh>
    <rPh sb="79" eb="80">
      <t>ダイ</t>
    </rPh>
    <rPh sb="80" eb="82">
      <t>サンシャ</t>
    </rPh>
    <rPh sb="83" eb="85">
      <t>キョウドウ</t>
    </rPh>
    <rPh sb="87" eb="89">
      <t>ジッシ</t>
    </rPh>
    <rPh sb="95" eb="97">
      <t>バアイ</t>
    </rPh>
    <rPh sb="98" eb="101">
      <t>イタクサキ</t>
    </rPh>
    <rPh sb="101" eb="102">
      <t>トウ</t>
    </rPh>
    <rPh sb="104" eb="106">
      <t>カンケイ</t>
    </rPh>
    <rPh sb="115" eb="117">
      <t>ヨウシキ</t>
    </rPh>
    <rPh sb="118" eb="120">
      <t>ベッシ</t>
    </rPh>
    <rPh sb="122" eb="124">
      <t>キサイ</t>
    </rPh>
    <phoneticPr fontId="4"/>
  </si>
  <si>
    <t>需給
調整
設備</t>
    <rPh sb="0" eb="2">
      <t>ジュキュウ</t>
    </rPh>
    <rPh sb="3" eb="5">
      <t>チョウセイ</t>
    </rPh>
    <rPh sb="6" eb="8">
      <t>セツビ</t>
    </rPh>
    <phoneticPr fontId="4"/>
  </si>
  <si>
    <t>需給調整設備（kW）</t>
    <rPh sb="0" eb="2">
      <t>ジュキュウ</t>
    </rPh>
    <rPh sb="2" eb="4">
      <t>チョウセイ</t>
    </rPh>
    <rPh sb="4" eb="6">
      <t>セツビ</t>
    </rPh>
    <phoneticPr fontId="4"/>
  </si>
  <si>
    <t>需給調整設備
（kWh）</t>
    <rPh sb="0" eb="2">
      <t>ジュキュウ</t>
    </rPh>
    <rPh sb="2" eb="4">
      <t>チョウセイ</t>
    </rPh>
    <rPh sb="4" eb="6">
      <t>セツビ</t>
    </rPh>
    <phoneticPr fontId="4"/>
  </si>
  <si>
    <t>需給調整
設備</t>
    <rPh sb="0" eb="2">
      <t>ジュキュウ</t>
    </rPh>
    <rPh sb="2" eb="3">
      <t>チョウ</t>
    </rPh>
    <rPh sb="3" eb="4">
      <t>ヒトシ</t>
    </rPh>
    <rPh sb="5" eb="7">
      <t>セツビ</t>
    </rPh>
    <phoneticPr fontId="3"/>
  </si>
  <si>
    <t>需給調整設備</t>
    <rPh sb="0" eb="4">
      <t>ジュキュウチョウセイ</t>
    </rPh>
    <rPh sb="4" eb="6">
      <t>セツビ</t>
    </rPh>
    <phoneticPr fontId="3"/>
  </si>
  <si>
    <t>３．需給調整設備</t>
    <rPh sb="2" eb="4">
      <t>ジュキュウ</t>
    </rPh>
    <rPh sb="4" eb="6">
      <t>チョウセイ</t>
    </rPh>
    <rPh sb="6" eb="8">
      <t>セツビ</t>
    </rPh>
    <phoneticPr fontId="3"/>
  </si>
  <si>
    <t>業務用・産業用V2H充放電設備</t>
    <rPh sb="0" eb="3">
      <t>ギョウムヨウ</t>
    </rPh>
    <rPh sb="4" eb="7">
      <t>サンギョウヨウ</t>
    </rPh>
    <rPh sb="10" eb="15">
      <t>ジュウホウデンセツビ</t>
    </rPh>
    <phoneticPr fontId="3"/>
  </si>
  <si>
    <t>交付決定通知・額の確定通知・認定計画書等</t>
    <phoneticPr fontId="3"/>
  </si>
  <si>
    <t>加点要素に係る事業の場合のみ</t>
    <rPh sb="0" eb="4">
      <t>カテンヨウソ</t>
    </rPh>
    <rPh sb="5" eb="6">
      <t>カカ</t>
    </rPh>
    <rPh sb="7" eb="9">
      <t>ジギョウ</t>
    </rPh>
    <rPh sb="10" eb="12">
      <t>バアイ</t>
    </rPh>
    <phoneticPr fontId="3"/>
  </si>
  <si>
    <t>設備導入事業経費の配分（事業全体）</t>
    <rPh sb="0" eb="2">
      <t>セツビ</t>
    </rPh>
    <rPh sb="2" eb="4">
      <t>ドウニュウ</t>
    </rPh>
    <rPh sb="4" eb="6">
      <t>ジギョウ</t>
    </rPh>
    <rPh sb="6" eb="8">
      <t>ケイヒ</t>
    </rPh>
    <rPh sb="9" eb="11">
      <t>ハイブン</t>
    </rPh>
    <rPh sb="12" eb="16">
      <t>ジギョウゼンタイ</t>
    </rPh>
    <phoneticPr fontId="3"/>
  </si>
  <si>
    <t>MG発動時に利用可能なEV等の台数</t>
    <rPh sb="2" eb="4">
      <t>ハツドウ</t>
    </rPh>
    <rPh sb="4" eb="5">
      <t>ジ</t>
    </rPh>
    <rPh sb="6" eb="8">
      <t>リヨウ</t>
    </rPh>
    <rPh sb="8" eb="10">
      <t>カノウ</t>
    </rPh>
    <rPh sb="13" eb="14">
      <t>トウ</t>
    </rPh>
    <rPh sb="15" eb="17">
      <t>ダイスウ</t>
    </rPh>
    <phoneticPr fontId="3"/>
  </si>
  <si>
    <t>必要供給日数</t>
    <rPh sb="0" eb="2">
      <t>ヒツヨウ</t>
    </rPh>
    <rPh sb="2" eb="4">
      <t>キョウキュウ</t>
    </rPh>
    <rPh sb="4" eb="6">
      <t>ニッスウ</t>
    </rPh>
    <phoneticPr fontId="62"/>
  </si>
  <si>
    <t>供給
日数</t>
    <rPh sb="0" eb="2">
      <t>キョウキュウ</t>
    </rPh>
    <rPh sb="3" eb="5">
      <t>ニッスウ</t>
    </rPh>
    <phoneticPr fontId="62"/>
  </si>
  <si>
    <t>2-1　設備導入事業経費の配分（全体）（申請者３）</t>
    <rPh sb="4" eb="12">
      <t>セツビドウニュウジギョウケイヒ</t>
    </rPh>
    <rPh sb="13" eb="15">
      <t>ハイブン</t>
    </rPh>
    <rPh sb="16" eb="18">
      <t>ゼンタイ</t>
    </rPh>
    <rPh sb="20" eb="23">
      <t>シンセイシャ</t>
    </rPh>
    <phoneticPr fontId="3"/>
  </si>
  <si>
    <t>2-1　設備導入事業経費の配分（全体）（申請者４）</t>
    <rPh sb="4" eb="12">
      <t>セツビドウニュウジギョウケイヒ</t>
    </rPh>
    <rPh sb="13" eb="15">
      <t>ハイブン</t>
    </rPh>
    <rPh sb="16" eb="18">
      <t>ゼンタイ</t>
    </rPh>
    <rPh sb="20" eb="23">
      <t>シンセイシャ</t>
    </rPh>
    <phoneticPr fontId="3"/>
  </si>
  <si>
    <t>2-13　主要設備の詳細（申請者３）</t>
    <rPh sb="5" eb="9">
      <t>シュヨウセツビ</t>
    </rPh>
    <rPh sb="10" eb="12">
      <t>ショウサイ</t>
    </rPh>
    <rPh sb="13" eb="16">
      <t>シンセイシャ</t>
    </rPh>
    <phoneticPr fontId="3"/>
  </si>
  <si>
    <t>2-13　主要設備の詳細（申請者４）</t>
    <rPh sb="5" eb="9">
      <t>シュヨウセツビ</t>
    </rPh>
    <rPh sb="10" eb="12">
      <t>ショウサイ</t>
    </rPh>
    <rPh sb="13" eb="16">
      <t>シンセイシャ</t>
    </rPh>
    <phoneticPr fontId="3"/>
  </si>
  <si>
    <t>想定する供給継続日数</t>
    <rPh sb="0" eb="2">
      <t>ソウテイ</t>
    </rPh>
    <rPh sb="4" eb="10">
      <t>キョウキュウケイゾクニッスウ</t>
    </rPh>
    <phoneticPr fontId="3"/>
  </si>
  <si>
    <t>想定する供給継続日数</t>
    <rPh sb="0" eb="2">
      <t>ソウテイ</t>
    </rPh>
    <rPh sb="4" eb="8">
      <t>キョウキュウケイゾク</t>
    </rPh>
    <rPh sb="8" eb="10">
      <t>ニッスウ</t>
    </rPh>
    <phoneticPr fontId="3"/>
  </si>
  <si>
    <t>需給調整設備</t>
    <phoneticPr fontId="3"/>
  </si>
  <si>
    <t>受変電設備</t>
    <rPh sb="0" eb="5">
      <t>ジュヘンデンセツビ</t>
    </rPh>
    <phoneticPr fontId="3"/>
  </si>
  <si>
    <t>需給調整設備（kW）</t>
    <rPh sb="0" eb="4">
      <t>ジュキュウチョウセイ</t>
    </rPh>
    <rPh sb="4" eb="6">
      <t>セツビ</t>
    </rPh>
    <phoneticPr fontId="3"/>
  </si>
  <si>
    <t>需給調整設備（kWh）</t>
  </si>
  <si>
    <t>需給調整設備（kWh）</t>
    <phoneticPr fontId="3"/>
  </si>
  <si>
    <t>電力量
（kWh/日）</t>
    <rPh sb="0" eb="2">
      <t>デンリョク</t>
    </rPh>
    <rPh sb="2" eb="3">
      <t>リョウ</t>
    </rPh>
    <rPh sb="9" eb="10">
      <t>ニチ</t>
    </rPh>
    <phoneticPr fontId="62"/>
  </si>
  <si>
    <t>　地域共生型再生可能エネルギー等普及促進事業費補助金交付規程（ＳＩＩ－ＢＨＡ２１０－０１－２０２１０４０７－Ｒ。以下「交付規程」という。）第５条第１項の規定に基づき、下記のとおり申請します。
　なお、補助金等に係る予算の執行の適正化に関する法律（昭和３０年法律第１７９号）、補助金等に係る予算の執行の適正化に関する法律施行令（昭和３０年政令第２５５号）、地域共生型再生可能エネルギー等普及促進事業費補助金交付要綱（２０２００２２０財資第３号。以下「交付要綱」という。）及び交付規程の定めるところに従うことを承知の上、申請します。</t>
    <phoneticPr fontId="4"/>
  </si>
  <si>
    <t>ver1.2</t>
    <phoneticPr fontId="3"/>
  </si>
  <si>
    <t>ver1.2</t>
    <phoneticPr fontId="3"/>
  </si>
  <si>
    <t>ＥＭＳ設備</t>
  </si>
  <si>
    <t>２．エネルギーマネジメント設備</t>
    <rPh sb="13" eb="15">
      <t>セツビ</t>
    </rPh>
    <phoneticPr fontId="3"/>
  </si>
  <si>
    <t>【CEMS、EDMS、MG-EMS等のマイクログリッドのための需給調整用エネルギーマネジメント設備】</t>
    <rPh sb="17" eb="18">
      <t>トウ</t>
    </rPh>
    <rPh sb="31" eb="35">
      <t>ジュキュウチョウセイ</t>
    </rPh>
    <rPh sb="35" eb="36">
      <t>ヨウ</t>
    </rPh>
    <rPh sb="47" eb="49">
      <t>セツビ</t>
    </rPh>
    <phoneticPr fontId="3"/>
  </si>
  <si>
    <t>【HEMS、BEMS、FEMS等の需要側エネルギーマネジメント設備】</t>
    <rPh sb="15" eb="16">
      <t>トウ</t>
    </rPh>
    <rPh sb="17" eb="20">
      <t>ジュヨウガワ</t>
    </rPh>
    <rPh sb="31" eb="33">
      <t>セツビ</t>
    </rPh>
    <phoneticPr fontId="3"/>
  </si>
  <si>
    <t>2023年</t>
    <rPh sb="4" eb="5">
      <t>ネン</t>
    </rPh>
    <phoneticPr fontId="3"/>
  </si>
  <si>
    <t>EMS設備</t>
  </si>
  <si>
    <t>EMS設備</t>
    <phoneticPr fontId="3"/>
  </si>
  <si>
    <t xml:space="preserve"> </t>
    <phoneticPr fontId="3"/>
  </si>
  <si>
    <t>当年度</t>
    <rPh sb="0" eb="3">
      <t>トウネンド</t>
    </rPh>
    <phoneticPr fontId="3"/>
  </si>
  <si>
    <t>過年度</t>
    <rPh sb="0" eb="3">
      <t>カネンド</t>
    </rPh>
    <phoneticPr fontId="3"/>
  </si>
  <si>
    <t>必要に応じて提出すること</t>
    <rPh sb="0" eb="2">
      <t>ヒツヨウ</t>
    </rPh>
    <rPh sb="3" eb="4">
      <t>オウ</t>
    </rPh>
    <rPh sb="6" eb="8">
      <t>テイシュツ</t>
    </rPh>
    <phoneticPr fontId="3"/>
  </si>
  <si>
    <t>令和３年度から変更になった場合のみ</t>
    <rPh sb="0" eb="2">
      <t>レイワ</t>
    </rPh>
    <rPh sb="3" eb="5">
      <t>ネンド</t>
    </rPh>
    <rPh sb="7" eb="9">
      <t>ヘンコウ</t>
    </rPh>
    <rPh sb="13" eb="15">
      <t>バアイ</t>
    </rPh>
    <phoneticPr fontId="3"/>
  </si>
  <si>
    <t>EMS設備</t>
    <rPh sb="3" eb="5">
      <t>セツビ</t>
    </rPh>
    <phoneticPr fontId="4"/>
  </si>
  <si>
    <t>家庭用蓄電システム</t>
    <rPh sb="0" eb="3">
      <t>カテイヨウ</t>
    </rPh>
    <rPh sb="3" eb="5">
      <t>チクデン</t>
    </rPh>
    <phoneticPr fontId="3"/>
  </si>
  <si>
    <t>家庭用蓄電システム</t>
    <rPh sb="0" eb="3">
      <t>カテイヨウ</t>
    </rPh>
    <rPh sb="3" eb="5">
      <t>チクデン</t>
    </rPh>
    <phoneticPr fontId="3"/>
  </si>
  <si>
    <t>家庭用フラグ</t>
    <rPh sb="0" eb="3">
      <t>カテイヨウ</t>
    </rPh>
    <phoneticPr fontId="3"/>
  </si>
  <si>
    <t>その他</t>
    <rPh sb="2" eb="3">
      <t>タ</t>
    </rPh>
    <phoneticPr fontId="3"/>
  </si>
  <si>
    <t>３者見積を行う場合、見積依頼先の選定の承認に関して、選定理由書を作成すること</t>
    <rPh sb="5" eb="6">
      <t>オコナ</t>
    </rPh>
    <rPh sb="7" eb="9">
      <t>バアイ</t>
    </rPh>
    <rPh sb="10" eb="15">
      <t>ミツモリイライサキ</t>
    </rPh>
    <rPh sb="16" eb="18">
      <t>センテイ</t>
    </rPh>
    <rPh sb="19" eb="21">
      <t>ショウニン</t>
    </rPh>
    <rPh sb="22" eb="23">
      <t>カン</t>
    </rPh>
    <rPh sb="26" eb="31">
      <t>センテイリユウショ</t>
    </rPh>
    <rPh sb="32" eb="34">
      <t>サクセイ</t>
    </rPh>
    <phoneticPr fontId="3"/>
  </si>
  <si>
    <t>その他</t>
    <rPh sb="2" eb="3">
      <t>タ</t>
    </rPh>
    <phoneticPr fontId="3"/>
  </si>
  <si>
    <t>蓄電システム</t>
    <rPh sb="0" eb="2">
      <t>チクデン</t>
    </rPh>
    <phoneticPr fontId="3"/>
  </si>
  <si>
    <t>事業費</t>
    <rPh sb="0" eb="3">
      <t>ジギョウヒ</t>
    </rPh>
    <phoneticPr fontId="3"/>
  </si>
  <si>
    <t>（地域マイクログリッド構築支援事業のうち、地域マイクログリッド構築事業）</t>
    <rPh sb="11" eb="13">
      <t>_x0000__x0000__x0000__x0000_</t>
    </rPh>
    <rPh sb="13" eb="15">
      <t>シエン</t>
    </rPh>
    <rPh sb="15" eb="17">
      <t>_x0000__x0000__x0000__x0000_</t>
    </rPh>
    <rPh sb="21" eb="23">
      <t>チイキ</t>
    </rPh>
    <rPh sb="31" eb="35">
      <t>コウチクジギョウ</t>
    </rPh>
    <phoneticPr fontId="48"/>
  </si>
  <si>
    <t>マイクログリッド構築完了予定日</t>
    <rPh sb="8" eb="12">
      <t>コウチクカンリョウ</t>
    </rPh>
    <rPh sb="12" eb="15">
      <t>ヨテイビ</t>
    </rPh>
    <phoneticPr fontId="3"/>
  </si>
  <si>
    <t>EMS設備</t>
    <rPh sb="3" eb="5">
      <t>セツビ</t>
    </rPh>
    <phoneticPr fontId="3"/>
  </si>
  <si>
    <t>EMS設備</t>
    <rPh sb="3" eb="5">
      <t>セツビ</t>
    </rPh>
    <phoneticPr fontId="3"/>
  </si>
  <si>
    <t>控除額</t>
    <rPh sb="0" eb="3">
      <t>コウジョガク</t>
    </rPh>
    <phoneticPr fontId="3"/>
  </si>
  <si>
    <t>設備情報</t>
    <rPh sb="0" eb="2">
      <t>セツビ</t>
    </rPh>
    <rPh sb="2" eb="4">
      <t>ジョウホウ</t>
    </rPh>
    <phoneticPr fontId="3"/>
  </si>
  <si>
    <r>
      <t>４．蓄電システムを新規導入する場合の選定について</t>
    </r>
    <r>
      <rPr>
        <sz val="10"/>
        <rFont val="ＭＳ 明朝"/>
        <family val="1"/>
        <charset val="128"/>
      </rPr>
      <t>（下記を確認の上、チェックを入れてください。）</t>
    </r>
    <rPh sb="2" eb="4">
      <t>チクデン</t>
    </rPh>
    <rPh sb="9" eb="13">
      <t>シンキドウニュウ</t>
    </rPh>
    <rPh sb="15" eb="17">
      <t>バアイ</t>
    </rPh>
    <rPh sb="18" eb="20">
      <t>センテイ</t>
    </rPh>
    <rPh sb="25" eb="27">
      <t>カキ</t>
    </rPh>
    <rPh sb="28" eb="30">
      <t>カクニン</t>
    </rPh>
    <rPh sb="31" eb="32">
      <t>ウエ</t>
    </rPh>
    <rPh sb="38" eb="39">
      <t>イ</t>
    </rPh>
    <phoneticPr fontId="3"/>
  </si>
  <si>
    <t>マイクログリッド系統全体の試運転※</t>
    <rPh sb="8" eb="10">
      <t>ケイトウ</t>
    </rPh>
    <rPh sb="10" eb="12">
      <t>ゼンタイ</t>
    </rPh>
    <rPh sb="13" eb="16">
      <t>シウンテン</t>
    </rPh>
    <phoneticPr fontId="3"/>
  </si>
  <si>
    <t>事業計画（円）</t>
    <rPh sb="0" eb="4">
      <t>ジギョウケイカク</t>
    </rPh>
    <rPh sb="5" eb="6">
      <t>エン</t>
    </rPh>
    <phoneticPr fontId="3"/>
  </si>
  <si>
    <t>設計費</t>
    <phoneticPr fontId="3"/>
  </si>
  <si>
    <t>設備費</t>
    <phoneticPr fontId="3"/>
  </si>
  <si>
    <t>工事費</t>
    <phoneticPr fontId="3"/>
  </si>
  <si>
    <t>消費税</t>
    <phoneticPr fontId="3"/>
  </si>
  <si>
    <t>合計</t>
    <phoneticPr fontId="3"/>
  </si>
  <si>
    <t>燃料タンク</t>
    <rPh sb="0" eb="2">
      <t>ネンリョウ</t>
    </rPh>
    <phoneticPr fontId="3"/>
  </si>
  <si>
    <t>蓄電システム</t>
    <rPh sb="0" eb="2">
      <t>チクデン</t>
    </rPh>
    <phoneticPr fontId="3"/>
  </si>
  <si>
    <t>採用予定の蓄電システムのメーカー、その制御装置の供給事業者（プログラムの更新実施者を含む。）について、過去三年間の
実績を含め、国際的に受け入れられた基準等に反していないことその他の開発供給の適切性が確保されていることを確認する
※蓄電システムを導入しない場合はチェックは不要。</t>
    <rPh sb="0" eb="4">
      <t>サイヨウヨテイ</t>
    </rPh>
    <rPh sb="5" eb="7">
      <t>チクデン</t>
    </rPh>
    <rPh sb="19" eb="23">
      <t>セイギョソウチ</t>
    </rPh>
    <rPh sb="24" eb="28">
      <t>キョウキュウジギョウ</t>
    </rPh>
    <rPh sb="28" eb="29">
      <t>シャ</t>
    </rPh>
    <rPh sb="36" eb="41">
      <t>コウシンジッシシャ</t>
    </rPh>
    <rPh sb="42" eb="43">
      <t>フク</t>
    </rPh>
    <rPh sb="51" eb="56">
      <t>カコサンネンカン</t>
    </rPh>
    <rPh sb="58" eb="60">
      <t>ジッセキ</t>
    </rPh>
    <rPh sb="61" eb="62">
      <t>フク</t>
    </rPh>
    <rPh sb="64" eb="67">
      <t>コクサイテキ</t>
    </rPh>
    <rPh sb="68" eb="69">
      <t>ウ</t>
    </rPh>
    <rPh sb="70" eb="71">
      <t>イ</t>
    </rPh>
    <rPh sb="75" eb="78">
      <t>キジュントウ</t>
    </rPh>
    <rPh sb="79" eb="80">
      <t>ハン</t>
    </rPh>
    <rPh sb="89" eb="90">
      <t>タ</t>
    </rPh>
    <rPh sb="91" eb="95">
      <t>カイハツキョウキュウ</t>
    </rPh>
    <rPh sb="96" eb="99">
      <t>テキセツセイ</t>
    </rPh>
    <rPh sb="100" eb="102">
      <t>カクホ</t>
    </rPh>
    <rPh sb="110" eb="112">
      <t>カクニン</t>
    </rPh>
    <phoneticPr fontId="3"/>
  </si>
  <si>
    <t>固定価格買取制度等における認定通知書等の写し</t>
    <rPh sb="8" eb="9">
      <t>トウ</t>
    </rPh>
    <rPh sb="18" eb="19">
      <t>トウ</t>
    </rPh>
    <phoneticPr fontId="3"/>
  </si>
  <si>
    <t>事業計画認定等を受けている場合のみ</t>
    <rPh sb="6" eb="7">
      <t>トウ</t>
    </rPh>
    <phoneticPr fontId="3"/>
  </si>
  <si>
    <t>FIT・FIP認定等の有無</t>
    <rPh sb="9" eb="10">
      <t>トウ</t>
    </rPh>
    <phoneticPr fontId="3"/>
  </si>
  <si>
    <t>※マイクログリッド系統全体の試運転を、発動を模擬したシミュレーションで代替する場合には、補助事業完了日から１年以内にマイクログリッド系統全体の設備</t>
    <rPh sb="9" eb="11">
      <t>ケイトウ</t>
    </rPh>
    <rPh sb="11" eb="13">
      <t>ゼンタイ</t>
    </rPh>
    <rPh sb="14" eb="17">
      <t>シウンテン</t>
    </rPh>
    <rPh sb="19" eb="21">
      <t>ハツドウ</t>
    </rPh>
    <rPh sb="22" eb="24">
      <t>モギ</t>
    </rPh>
    <rPh sb="35" eb="37">
      <t>ダイタイ</t>
    </rPh>
    <rPh sb="39" eb="41">
      <t>バアイ</t>
    </rPh>
    <rPh sb="44" eb="50">
      <t>ホジョジギョウカンリョウ</t>
    </rPh>
    <rPh sb="50" eb="51">
      <t>ヒ</t>
    </rPh>
    <rPh sb="54" eb="55">
      <t>ネン</t>
    </rPh>
    <rPh sb="55" eb="57">
      <t>イナイ</t>
    </rPh>
    <rPh sb="66" eb="68">
      <t>ケイトウ</t>
    </rPh>
    <rPh sb="68" eb="70">
      <t>ゼンタイ</t>
    </rPh>
    <rPh sb="71" eb="73">
      <t>セツビ</t>
    </rPh>
    <phoneticPr fontId="3"/>
  </si>
  <si>
    <t>　による試運転を行う必要があります。「2-20　工程表」にてその試運転のスケジュールについて明記し、併せて申請概要書にその予定日を記載すること。</t>
    <rPh sb="4" eb="7">
      <t>シウンテン</t>
    </rPh>
    <rPh sb="8" eb="9">
      <t>オコナ</t>
    </rPh>
    <rPh sb="10" eb="12">
      <t>ヒツヨウ</t>
    </rPh>
    <rPh sb="24" eb="27">
      <t>コウテイヒョウ</t>
    </rPh>
    <rPh sb="32" eb="35">
      <t>シウンテン</t>
    </rPh>
    <rPh sb="46" eb="48">
      <t>メイキ</t>
    </rPh>
    <rPh sb="50" eb="51">
      <t>アワ</t>
    </rPh>
    <rPh sb="53" eb="58">
      <t>シンセイガイヨウショ</t>
    </rPh>
    <rPh sb="61" eb="64">
      <t>ヨテイビ</t>
    </rPh>
    <rPh sb="65" eb="67">
      <t>キサイ</t>
    </rPh>
    <phoneticPr fontId="3"/>
  </si>
  <si>
    <t>試運転を模擬シミュレーションで
代替する場合の設備試運転実施予定日</t>
    <rPh sb="0" eb="3">
      <t>シウンテン</t>
    </rPh>
    <rPh sb="4" eb="6">
      <t>モギ</t>
    </rPh>
    <rPh sb="16" eb="18">
      <t>ダイタイ</t>
    </rPh>
    <rPh sb="20" eb="22">
      <t>バアイ</t>
    </rPh>
    <rPh sb="23" eb="25">
      <t>セツビ</t>
    </rPh>
    <rPh sb="25" eb="28">
      <t>シウンテン</t>
    </rPh>
    <rPh sb="28" eb="30">
      <t>ジッシ</t>
    </rPh>
    <rPh sb="30" eb="33">
      <t>ヨテイヒ</t>
    </rPh>
    <phoneticPr fontId="4"/>
  </si>
  <si>
    <t>試運転を模擬シミュレーションとする場合の設備試運転実施予定日</t>
    <rPh sb="0" eb="3">
      <t>シウンテン</t>
    </rPh>
    <rPh sb="4" eb="6">
      <t>モギ</t>
    </rPh>
    <rPh sb="17" eb="19">
      <t>バアイ</t>
    </rPh>
    <rPh sb="20" eb="22">
      <t>セツビ</t>
    </rPh>
    <rPh sb="22" eb="25">
      <t>シウンテン</t>
    </rPh>
    <rPh sb="25" eb="27">
      <t>ジッシ</t>
    </rPh>
    <rPh sb="27" eb="30">
      <t>ヨテイビ</t>
    </rPh>
    <phoneticPr fontId="3"/>
  </si>
  <si>
    <r>
      <t>jGrantsに申請情報を入力する際は、</t>
    </r>
    <r>
      <rPr>
        <b/>
        <sz val="11"/>
        <color rgb="FFFF0000"/>
        <rFont val="ＭＳ 明朝"/>
        <family val="1"/>
        <charset val="128"/>
      </rPr>
      <t>G7～J174のセル（赤枠で囲われた部分）をコピーし、B7～E174のセルに【値貼り付け】</t>
    </r>
    <r>
      <rPr>
        <sz val="11"/>
        <rFont val="ＭＳ 明朝"/>
        <family val="1"/>
        <charset val="128"/>
      </rPr>
      <t>をした後、</t>
    </r>
    <rPh sb="8" eb="12">
      <t>シンセイジョウホウ</t>
    </rPh>
    <rPh sb="13" eb="15">
      <t>ニュウリョク</t>
    </rPh>
    <rPh sb="17" eb="18">
      <t>サイ</t>
    </rPh>
    <rPh sb="31" eb="33">
      <t>アカワク</t>
    </rPh>
    <rPh sb="34" eb="35">
      <t>カコ</t>
    </rPh>
    <rPh sb="38" eb="40">
      <t>ブブン</t>
    </rPh>
    <rPh sb="59" eb="60">
      <t>アタイ</t>
    </rPh>
    <rPh sb="60" eb="61">
      <t>ハ</t>
    </rPh>
    <rPh sb="62" eb="63">
      <t>ツ</t>
    </rPh>
    <rPh sb="68" eb="69">
      <t>ノチ</t>
    </rPh>
    <phoneticPr fontId="3"/>
  </si>
  <si>
    <t>需給調整設備</t>
    <phoneticPr fontId="3"/>
  </si>
  <si>
    <t>令和４年度</t>
    <rPh sb="0" eb="2">
      <t>レイワ</t>
    </rPh>
    <rPh sb="3" eb="5">
      <t>ネンド</t>
    </rPh>
    <phoneticPr fontId="3"/>
  </si>
  <si>
    <t>　令和４年度地域共生型再生可能エネルギー等普及促進事業費補助金（地域マイクログリッド構築支援事業のうち、地域マイクログリッド構築事業）の申請にあたり、以下の補助事業について下記１～５の地域マイクログリッドの構築に関与することを証明します。</t>
    <rPh sb="44" eb="46">
      <t>シエン</t>
    </rPh>
    <rPh sb="52" eb="54">
      <t>チイキ</t>
    </rPh>
    <rPh sb="62" eb="66">
      <t>コウチクジギョウ</t>
    </rPh>
    <phoneticPr fontId="4"/>
  </si>
  <si>
    <t>マイクログリッド運用確約</t>
    <rPh sb="8" eb="10">
      <t>ウンヨウ</t>
    </rPh>
    <rPh sb="10" eb="12">
      <t>カクヤク</t>
    </rPh>
    <phoneticPr fontId="3"/>
  </si>
  <si>
    <t>　令和４年度地域共生型再生可能エネルギー等普及促進事業費補助金（地域マイクログリッド構築支援事業のうち、地域マイクログリッド構築事業）の申請にあたり、当法人は下記の事項について確約します。</t>
    <rPh sb="6" eb="8">
      <t>チイキ</t>
    </rPh>
    <rPh sb="44" eb="46">
      <t>シエン</t>
    </rPh>
    <rPh sb="52" eb="54">
      <t>チイキ</t>
    </rPh>
    <rPh sb="62" eb="66">
      <t>コウチクジギョウ</t>
    </rPh>
    <phoneticPr fontId="4"/>
  </si>
  <si>
    <t>当該地域マイクログリッド構築完了後１年以内に、非常時を想定した災害対応訓練（設備点検及び電力供給手順の確認を含む）を実施すること</t>
    <rPh sb="0" eb="2">
      <t>トウガイ</t>
    </rPh>
    <rPh sb="2" eb="4">
      <t>チイキ</t>
    </rPh>
    <rPh sb="12" eb="14">
      <t>コウチク</t>
    </rPh>
    <phoneticPr fontId="3"/>
  </si>
  <si>
    <t>担当者氏名_カナ</t>
  </si>
  <si>
    <t>担当者氏名</t>
  </si>
  <si>
    <t>2_担当者氏名_カナ</t>
  </si>
  <si>
    <t>2_担当者氏名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</si>
</sst>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quot;¥&quot;#,##0_);[Red]\(&quot;¥&quot;#,##0\)"/>
    <numFmt numFmtId="177" formatCode="#,##0_ "/>
    <numFmt numFmtId="178" formatCode="[$-411]ggge&quot;年&quot;m&quot;月&quot;d&quot;日&quot;;@"/>
    <numFmt numFmtId="179" formatCode="[&lt;=99999999]####\-####;\(00\)\ ####\-####"/>
    <numFmt numFmtId="180" formatCode="[=0]&quot;&quot;;General"/>
    <numFmt numFmtId="181" formatCode="&quot;手&quot;&quot;順&quot;##"/>
    <numFmt numFmtId="182" formatCode="&quot;平成&quot;##&quot;年度&quot;"/>
    <numFmt numFmtId="183" formatCode="#&quot;．&quot;"/>
    <numFmt numFmtId="184" formatCode="00"/>
    <numFmt numFmtId="185" formatCode="#&quot;人&quot;"/>
    <numFmt numFmtId="186" formatCode="#,###"/>
    <numFmt numFmtId="187" formatCode="#,###&quot;円&quot;"/>
    <numFmt numFmtId="188" formatCode="0_);[Red]\(0\)"/>
    <numFmt numFmtId="189" formatCode="&quot;〒&quot;@"/>
    <numFmt numFmtId="190" formatCode="0.0%"/>
    <numFmt numFmtId="191" formatCode="[$-F800]dddd\,\ mmmm\ dd\,\ yyyy"/>
    <numFmt numFmtId="192" formatCode="0.0_);[Red]\(0.0\)"/>
    <numFmt numFmtId="193" formatCode="0.0"/>
    <numFmt numFmtId="194" formatCode="#,##0.0;[Red]\-#,##0.0"/>
    <numFmt numFmtId="195" formatCode="0.0&quot;日&quot;"/>
    <numFmt numFmtId="196" formatCode="0.00_);[Red]\(0.00\)"/>
    <numFmt numFmtId="197" formatCode="0.00_ "/>
    <numFmt numFmtId="198" formatCode="0.0_ "/>
  </numFmts>
  <fonts count="79">
    <font>
      <sz val="16"/>
      <color theme="1"/>
      <name val="ＭＳ ゴシック"/>
      <family val="3"/>
      <charset val="128"/>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0"/>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明朝"/>
      <family val="1"/>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1"/>
      <color rgb="FF0033CC"/>
      <name val="ＭＳ 明朝"/>
      <family val="1"/>
      <charset val="128"/>
    </font>
    <font>
      <sz val="14"/>
      <color theme="1"/>
      <name val="ＭＳ ゴシック"/>
      <family val="3"/>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theme="1"/>
      <name val="ＭＳ 明朝"/>
      <family val="1"/>
      <charset val="128"/>
    </font>
    <font>
      <sz val="9"/>
      <color rgb="FF0000FF"/>
      <name val="ＭＳ 明朝"/>
      <family val="1"/>
      <charset val="128"/>
    </font>
    <font>
      <b/>
      <sz val="14"/>
      <color rgb="FFFF0000"/>
      <name val="ＭＳ 明朝"/>
      <family val="1"/>
      <charset val="128"/>
    </font>
    <font>
      <sz val="10"/>
      <name val="ＭＳ ゴシック"/>
      <family val="3"/>
      <charset val="128"/>
    </font>
    <font>
      <sz val="10.5"/>
      <color theme="1"/>
      <name val="ＭＳ ゴシック"/>
      <family val="3"/>
      <charset val="128"/>
    </font>
    <font>
      <sz val="10.5"/>
      <color indexed="8"/>
      <name val="Century"/>
      <family val="1"/>
    </font>
    <font>
      <b/>
      <sz val="10.5"/>
      <color indexed="10"/>
      <name val="ＭＳ Ｐゴシック"/>
      <family val="3"/>
      <charset val="128"/>
    </font>
    <font>
      <sz val="10.5"/>
      <color indexed="55"/>
      <name val="ＭＳ 明朝"/>
      <family val="1"/>
      <charset val="128"/>
    </font>
    <font>
      <sz val="6"/>
      <name val="ＭＳ Ｐゴシック"/>
      <family val="2"/>
      <charset val="128"/>
      <scheme val="minor"/>
    </font>
    <font>
      <sz val="10.5"/>
      <color indexed="8"/>
      <name val="ＭＳ Ｐゴシック"/>
      <family val="3"/>
      <charset val="128"/>
    </font>
    <font>
      <sz val="10.5"/>
      <color indexed="13"/>
      <name val="ＭＳ Ｐゴシック"/>
      <family val="3"/>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sz val="11"/>
      <color rgb="FFFF0000"/>
      <name val="ＭＳ 明朝"/>
      <family val="1"/>
      <charset val="128"/>
    </font>
    <font>
      <strike/>
      <sz val="11"/>
      <name val="ＭＳ 明朝"/>
      <family val="1"/>
      <charset val="128"/>
    </font>
    <font>
      <sz val="10"/>
      <color rgb="FFFF0000"/>
      <name val="ＭＳ 明朝"/>
      <family val="1"/>
      <charset val="128"/>
    </font>
    <font>
      <sz val="10.5"/>
      <color rgb="FFFF0000"/>
      <name val="ＭＳ 明朝"/>
      <family val="1"/>
      <charset val="128"/>
    </font>
    <font>
      <sz val="14"/>
      <color rgb="FFFF0000"/>
      <name val="ＭＳ 明朝"/>
      <family val="1"/>
      <charset val="128"/>
    </font>
    <font>
      <sz val="14"/>
      <color theme="1"/>
      <name val="ＭＳ 明朝"/>
      <family val="1"/>
      <charset val="128"/>
    </font>
    <font>
      <b/>
      <sz val="11"/>
      <color rgb="FFFFFF00"/>
      <name val="ＭＳ 明朝"/>
      <family val="1"/>
      <charset val="128"/>
    </font>
    <font>
      <sz val="6"/>
      <name val="ＭＳ Ｐゴシック"/>
      <family val="3"/>
      <charset val="128"/>
      <scheme val="minor"/>
    </font>
    <font>
      <sz val="10.5"/>
      <color theme="1"/>
      <name val="ＭＳ 明朝"/>
      <family val="1"/>
      <charset val="128"/>
    </font>
    <font>
      <u/>
      <sz val="16"/>
      <color theme="10"/>
      <name val="ＭＳ ゴシック"/>
      <family val="3"/>
      <charset val="128"/>
    </font>
    <font>
      <sz val="11"/>
      <color theme="1"/>
      <name val="ＭＳ Ｐゴシック"/>
      <family val="2"/>
      <scheme val="minor"/>
    </font>
    <font>
      <sz val="11"/>
      <name val="ＭＳ Ｐゴシック"/>
      <family val="2"/>
      <scheme val="minor"/>
    </font>
    <font>
      <sz val="11"/>
      <name val="ＭＳ ゴシック"/>
      <family val="3"/>
      <charset val="128"/>
    </font>
    <font>
      <b/>
      <sz val="18"/>
      <name val="ＭＳ 明朝"/>
      <family val="1"/>
      <charset val="128"/>
    </font>
    <font>
      <sz val="10"/>
      <color indexed="8"/>
      <name val="ＭＳ 明朝"/>
      <family val="1"/>
      <charset val="128"/>
    </font>
    <font>
      <sz val="10"/>
      <color theme="1"/>
      <name val="ＭＳ 明朝"/>
      <family val="1"/>
      <charset val="128"/>
    </font>
    <font>
      <b/>
      <sz val="12"/>
      <color rgb="FFFFFF00"/>
      <name val="ＭＳ 明朝"/>
      <family val="1"/>
      <charset val="128"/>
    </font>
    <font>
      <sz val="10.5"/>
      <name val="ＭＳ ゴシック"/>
      <family val="3"/>
      <charset val="128"/>
    </font>
    <font>
      <sz val="10"/>
      <color rgb="FF3333FF"/>
      <name val="ＭＳ 明朝"/>
      <family val="1"/>
      <charset val="128"/>
    </font>
    <font>
      <vertAlign val="superscript"/>
      <sz val="10.5"/>
      <name val="ＭＳ 明朝"/>
      <family val="1"/>
      <charset val="128"/>
    </font>
    <font>
      <sz val="6"/>
      <name val="ＭＳ 明朝"/>
      <family val="1"/>
      <charset val="128"/>
    </font>
    <font>
      <sz val="8"/>
      <name val="ＭＳ Ｐゴシック"/>
      <family val="3"/>
      <charset val="128"/>
    </font>
    <font>
      <sz val="8"/>
      <name val="ＭＳ Ｐ明朝"/>
      <family val="1"/>
      <charset val="128"/>
    </font>
    <font>
      <b/>
      <sz val="11"/>
      <color rgb="FFFF0000"/>
      <name val="ＭＳ 明朝"/>
      <family val="1"/>
      <charset val="128"/>
    </font>
  </fonts>
  <fills count="25">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indexed="45"/>
        <bgColor indexed="64"/>
      </patternFill>
    </fill>
    <fill>
      <patternFill patternType="solid">
        <fgColor indexed="27"/>
        <bgColor indexed="64"/>
      </patternFill>
    </fill>
    <fill>
      <patternFill patternType="solid">
        <fgColor indexed="9"/>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theme="8" tint="0.59999389629810485"/>
      </patternFill>
    </fill>
    <fill>
      <patternFill patternType="solid">
        <fgColor theme="9" tint="0.59999389629810485"/>
        <bgColor theme="8" tint="0.59999389629810485"/>
      </patternFill>
    </fill>
    <fill>
      <patternFill patternType="solid">
        <fgColor theme="0" tint="-0.24994659260841701"/>
        <bgColor indexed="64"/>
      </patternFill>
    </fill>
  </fills>
  <borders count="284">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2"/>
      </left>
      <right style="thin">
        <color indexed="62"/>
      </right>
      <top style="thin">
        <color indexed="62"/>
      </top>
      <bottom style="thin">
        <color indexed="62"/>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ashed">
        <color indexed="64"/>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style="dotted">
        <color indexed="64"/>
      </bottom>
      <diagonal/>
    </border>
    <border>
      <left/>
      <right style="thin">
        <color indexed="64"/>
      </right>
      <top/>
      <bottom style="thin">
        <color indexed="64"/>
      </bottom>
      <diagonal/>
    </border>
    <border>
      <left style="dotted">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diagonalUp="1">
      <left/>
      <right/>
      <top style="thin">
        <color auto="1"/>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hair">
        <color indexed="64"/>
      </bottom>
      <diagonal/>
    </border>
    <border diagonalUp="1">
      <left style="thin">
        <color indexed="64"/>
      </left>
      <right style="medium">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auto="1"/>
      </right>
      <top style="double">
        <color indexed="64"/>
      </top>
      <bottom style="thin">
        <color indexed="64"/>
      </bottom>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right style="thin">
        <color auto="1"/>
      </right>
      <top style="thin">
        <color auto="1"/>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uble">
        <color indexed="64"/>
      </bottom>
      <diagonal/>
    </border>
    <border diagonalUp="1">
      <left style="thin">
        <color auto="1"/>
      </left>
      <right style="thin">
        <color auto="1"/>
      </right>
      <top style="thin">
        <color auto="1"/>
      </top>
      <bottom style="thin">
        <color indexed="64"/>
      </bottom>
      <diagonal style="thin">
        <color auto="1"/>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dotted">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dotted">
        <color indexed="64"/>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dotted">
        <color indexed="64"/>
      </top>
      <bottom style="medium">
        <color indexed="64"/>
      </bottom>
      <diagonal/>
    </border>
    <border>
      <left style="thin">
        <color indexed="64"/>
      </left>
      <right/>
      <top/>
      <bottom style="medium">
        <color indexed="64"/>
      </bottom>
      <diagonal/>
    </border>
    <border>
      <left style="thin">
        <color auto="1"/>
      </left>
      <right style="thin">
        <color auto="1"/>
      </right>
      <top style="dotted">
        <color auto="1"/>
      </top>
      <bottom style="dotted">
        <color auto="1"/>
      </bottom>
      <diagonal/>
    </border>
    <border>
      <left/>
      <right style="thin">
        <color indexed="64"/>
      </right>
      <top style="thin">
        <color indexed="64"/>
      </top>
      <bottom style="dotted">
        <color indexed="64"/>
      </bottom>
      <diagonal/>
    </border>
    <border>
      <left/>
      <right/>
      <top style="dotted">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dotted">
        <color indexed="64"/>
      </top>
      <bottom style="medium">
        <color indexed="64"/>
      </bottom>
      <diagonal/>
    </border>
    <border>
      <left/>
      <right style="medium">
        <color indexed="64"/>
      </right>
      <top style="thin">
        <color indexed="64"/>
      </top>
      <bottom/>
      <diagonal/>
    </border>
    <border>
      <left style="dashed">
        <color indexed="64"/>
      </left>
      <right/>
      <top style="dashed">
        <color indexed="64"/>
      </top>
      <bottom style="thin">
        <color indexed="64"/>
      </bottom>
      <diagonal/>
    </border>
    <border>
      <left style="thin">
        <color indexed="64"/>
      </left>
      <right style="dashed">
        <color indexed="64"/>
      </right>
      <top style="hair">
        <color indexed="64"/>
      </top>
      <bottom style="thin">
        <color indexed="64"/>
      </bottom>
      <diagonal/>
    </border>
    <border>
      <left/>
      <right style="dotted">
        <color indexed="64"/>
      </right>
      <top style="thin">
        <color indexed="64"/>
      </top>
      <bottom style="thin">
        <color indexed="64"/>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dashed">
        <color indexed="64"/>
      </left>
      <right style="medium">
        <color indexed="64"/>
      </right>
      <top style="hair">
        <color indexed="64"/>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dotted">
        <color indexed="64"/>
      </top>
      <bottom style="double">
        <color indexed="64"/>
      </bottom>
      <diagonal/>
    </border>
    <border>
      <left style="thin">
        <color indexed="64"/>
      </left>
      <right style="hair">
        <color indexed="64"/>
      </right>
      <top style="thin">
        <color indexed="64"/>
      </top>
      <bottom/>
      <diagonal/>
    </border>
    <border diagonalUp="1">
      <left style="thin">
        <color indexed="64"/>
      </left>
      <right style="thin">
        <color indexed="64"/>
      </right>
      <top style="dashed">
        <color indexed="64"/>
      </top>
      <bottom style="thin">
        <color indexed="64"/>
      </bottom>
      <diagonal style="thin">
        <color auto="1"/>
      </diagonal>
    </border>
    <border>
      <left/>
      <right style="medium">
        <color indexed="64"/>
      </right>
      <top style="medium">
        <color indexed="64"/>
      </top>
      <bottom style="medium">
        <color indexed="64"/>
      </bottom>
      <diagonal/>
    </border>
    <border diagonalUp="1">
      <left style="thin">
        <color indexed="64"/>
      </left>
      <right style="medium">
        <color indexed="64"/>
      </right>
      <top style="double">
        <color indexed="64"/>
      </top>
      <bottom/>
      <diagonal style="thin">
        <color indexed="64"/>
      </diagonal>
    </border>
    <border>
      <left/>
      <right/>
      <top style="thin">
        <color auto="1"/>
      </top>
      <bottom/>
      <diagonal/>
    </border>
    <border>
      <left/>
      <right style="thin">
        <color auto="1"/>
      </right>
      <top style="thin">
        <color auto="1"/>
      </top>
      <bottom/>
      <diagonal/>
    </border>
    <border>
      <left style="thin">
        <color indexed="64"/>
      </left>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style="dotted">
        <color indexed="64"/>
      </right>
      <top style="hair">
        <color indexed="64"/>
      </top>
      <bottom style="thin">
        <color indexed="64"/>
      </bottom>
      <diagonal/>
    </border>
    <border>
      <left/>
      <right style="thin">
        <color indexed="64"/>
      </right>
      <top style="dashed">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tted">
        <color indexed="64"/>
      </bottom>
      <diagonal/>
    </border>
    <border>
      <left/>
      <right style="thin">
        <color indexed="64"/>
      </right>
      <top style="hair">
        <color indexed="64"/>
      </top>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hair">
        <color indexed="64"/>
      </bottom>
      <diagonal/>
    </border>
    <border>
      <left style="thin">
        <color auto="1"/>
      </left>
      <right style="hair">
        <color auto="1"/>
      </right>
      <top style="hair">
        <color auto="1"/>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diagonalUp="1">
      <left style="thin">
        <color indexed="64"/>
      </left>
      <right/>
      <top style="dotted">
        <color indexed="64"/>
      </top>
      <bottom/>
      <diagonal style="thin">
        <color indexed="64"/>
      </diagonal>
    </border>
    <border diagonalUp="1">
      <left/>
      <right style="thin">
        <color indexed="64"/>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bottom style="dotted">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thin">
        <color auto="1"/>
      </left>
      <right style="thin">
        <color theme="0" tint="-0.24994659260841701"/>
      </right>
      <top style="dotted">
        <color theme="0" tint="-0.24994659260841701"/>
      </top>
      <bottom style="dotted">
        <color theme="0" tint="-0.24994659260841701"/>
      </bottom>
      <diagonal/>
    </border>
    <border>
      <left style="thin">
        <color theme="0" tint="-0.24994659260841701"/>
      </left>
      <right style="thin">
        <color theme="0" tint="-0.24994659260841701"/>
      </right>
      <top style="dotted">
        <color theme="0" tint="-0.24994659260841701"/>
      </top>
      <bottom style="dotted">
        <color theme="0" tint="-0.24994659260841701"/>
      </bottom>
      <diagonal/>
    </border>
    <border>
      <left style="thin">
        <color theme="0" tint="-0.24994659260841701"/>
      </left>
      <right style="thin">
        <color auto="1"/>
      </right>
      <top style="dotted">
        <color theme="0" tint="-0.24994659260841701"/>
      </top>
      <bottom style="dotted">
        <color theme="0" tint="-0.24994659260841701"/>
      </bottom>
      <diagonal/>
    </border>
    <border>
      <left style="thin">
        <color auto="1"/>
      </left>
      <right style="thin">
        <color theme="0" tint="-0.24994659260841701"/>
      </right>
      <top style="dotted">
        <color theme="0" tint="-0.24994659260841701"/>
      </top>
      <bottom style="thin">
        <color auto="1"/>
      </bottom>
      <diagonal/>
    </border>
    <border>
      <left style="thin">
        <color theme="0" tint="-0.24994659260841701"/>
      </left>
      <right style="thin">
        <color theme="0" tint="-0.24994659260841701"/>
      </right>
      <top style="dotted">
        <color theme="0" tint="-0.24994659260841701"/>
      </top>
      <bottom style="thin">
        <color auto="1"/>
      </bottom>
      <diagonal/>
    </border>
    <border>
      <left style="thin">
        <color theme="0" tint="-0.24994659260841701"/>
      </left>
      <right style="thin">
        <color auto="1"/>
      </right>
      <top style="dotted">
        <color theme="0" tint="-0.24994659260841701"/>
      </top>
      <bottom style="thin">
        <color auto="1"/>
      </bottom>
      <diagonal/>
    </border>
    <border>
      <left style="thin">
        <color auto="1"/>
      </left>
      <right/>
      <top style="thin">
        <color auto="1"/>
      </top>
      <bottom style="dotted">
        <color theme="0" tint="-0.24994659260841701"/>
      </bottom>
      <diagonal/>
    </border>
    <border>
      <left/>
      <right/>
      <top style="thin">
        <color auto="1"/>
      </top>
      <bottom style="dotted">
        <color theme="0" tint="-0.24994659260841701"/>
      </bottom>
      <diagonal/>
    </border>
    <border>
      <left/>
      <right style="thin">
        <color auto="1"/>
      </right>
      <top style="thin">
        <color auto="1"/>
      </top>
      <bottom style="dotted">
        <color theme="0" tint="-0.24994659260841701"/>
      </bottom>
      <diagonal/>
    </border>
    <border>
      <left style="thin">
        <color auto="1"/>
      </left>
      <right/>
      <top style="dotted">
        <color theme="0" tint="-0.24994659260841701"/>
      </top>
      <bottom style="dotted">
        <color theme="0" tint="-0.24994659260841701"/>
      </bottom>
      <diagonal/>
    </border>
    <border>
      <left/>
      <right/>
      <top style="dotted">
        <color theme="0" tint="-0.24994659260841701"/>
      </top>
      <bottom style="dotted">
        <color theme="0" tint="-0.24994659260841701"/>
      </bottom>
      <diagonal/>
    </border>
    <border>
      <left/>
      <right style="thin">
        <color auto="1"/>
      </right>
      <top style="dotted">
        <color theme="0" tint="-0.24994659260841701"/>
      </top>
      <bottom style="dotted">
        <color theme="0" tint="-0.24994659260841701"/>
      </bottom>
      <diagonal/>
    </border>
    <border>
      <left style="medium">
        <color rgb="FFFF0000"/>
      </left>
      <right/>
      <top style="medium">
        <color rgb="FFFF0000"/>
      </top>
      <bottom style="dotted">
        <color theme="0" tint="-0.24994659260841701"/>
      </bottom>
      <diagonal/>
    </border>
    <border>
      <left/>
      <right/>
      <top style="medium">
        <color rgb="FFFF0000"/>
      </top>
      <bottom style="dotted">
        <color theme="0" tint="-0.24994659260841701"/>
      </bottom>
      <diagonal/>
    </border>
    <border>
      <left/>
      <right style="medium">
        <color rgb="FFFF0000"/>
      </right>
      <top style="medium">
        <color rgb="FFFF0000"/>
      </top>
      <bottom style="dotted">
        <color theme="0" tint="-0.24994659260841701"/>
      </bottom>
      <diagonal/>
    </border>
    <border>
      <left style="medium">
        <color rgb="FFFF0000"/>
      </left>
      <right style="thin">
        <color theme="0" tint="-0.24994659260841701"/>
      </right>
      <top style="dotted">
        <color theme="0" tint="-0.24994659260841701"/>
      </top>
      <bottom style="dotted">
        <color theme="0" tint="-0.24994659260841701"/>
      </bottom>
      <diagonal/>
    </border>
    <border>
      <left style="thin">
        <color theme="0" tint="-0.24994659260841701"/>
      </left>
      <right style="medium">
        <color rgb="FFFF0000"/>
      </right>
      <top style="dotted">
        <color theme="0" tint="-0.24994659260841701"/>
      </top>
      <bottom style="dotted">
        <color theme="0" tint="-0.24994659260841701"/>
      </bottom>
      <diagonal/>
    </border>
    <border>
      <left style="medium">
        <color rgb="FFFF0000"/>
      </left>
      <right style="thin">
        <color theme="0" tint="-0.24994659260841701"/>
      </right>
      <top style="dotted">
        <color theme="0" tint="-0.24994659260841701"/>
      </top>
      <bottom style="thin">
        <color auto="1"/>
      </bottom>
      <diagonal/>
    </border>
    <border>
      <left style="thin">
        <color theme="0" tint="-0.24994659260841701"/>
      </left>
      <right style="medium">
        <color rgb="FFFF0000"/>
      </right>
      <top style="dotted">
        <color theme="0" tint="-0.24994659260841701"/>
      </top>
      <bottom style="thin">
        <color auto="1"/>
      </bottom>
      <diagonal/>
    </border>
    <border>
      <left style="medium">
        <color rgb="FFFF0000"/>
      </left>
      <right/>
      <top/>
      <bottom/>
      <diagonal/>
    </border>
    <border>
      <left/>
      <right style="medium">
        <color rgb="FFFF0000"/>
      </right>
      <top/>
      <bottom/>
      <diagonal/>
    </border>
    <border>
      <left style="medium">
        <color rgb="FFFF0000"/>
      </left>
      <right/>
      <top style="thin">
        <color auto="1"/>
      </top>
      <bottom style="dotted">
        <color theme="0" tint="-0.24994659260841701"/>
      </bottom>
      <diagonal/>
    </border>
    <border>
      <left/>
      <right style="medium">
        <color rgb="FFFF0000"/>
      </right>
      <top style="thin">
        <color auto="1"/>
      </top>
      <bottom style="dotted">
        <color theme="0" tint="-0.24994659260841701"/>
      </bottom>
      <diagonal/>
    </border>
    <border>
      <left style="medium">
        <color rgb="FFFF0000"/>
      </left>
      <right/>
      <top style="dotted">
        <color theme="0" tint="-0.24994659260841701"/>
      </top>
      <bottom style="dotted">
        <color theme="0" tint="-0.24994659260841701"/>
      </bottom>
      <diagonal/>
    </border>
    <border>
      <left/>
      <right style="medium">
        <color rgb="FFFF0000"/>
      </right>
      <top style="dotted">
        <color theme="0" tint="-0.24994659260841701"/>
      </top>
      <bottom style="dotted">
        <color theme="0" tint="-0.24994659260841701"/>
      </bottom>
      <diagonal/>
    </border>
    <border>
      <left style="medium">
        <color rgb="FFFF0000"/>
      </left>
      <right style="thin">
        <color theme="0" tint="-0.24994659260841701"/>
      </right>
      <top style="dotted">
        <color theme="0" tint="-0.24994659260841701"/>
      </top>
      <bottom style="medium">
        <color rgb="FFFF0000"/>
      </bottom>
      <diagonal/>
    </border>
    <border>
      <left style="thin">
        <color theme="0" tint="-0.24994659260841701"/>
      </left>
      <right style="thin">
        <color theme="0" tint="-0.24994659260841701"/>
      </right>
      <top style="dotted">
        <color theme="0" tint="-0.24994659260841701"/>
      </top>
      <bottom style="medium">
        <color rgb="FFFF0000"/>
      </bottom>
      <diagonal/>
    </border>
    <border>
      <left style="thin">
        <color theme="0" tint="-0.24994659260841701"/>
      </left>
      <right style="medium">
        <color rgb="FFFF0000"/>
      </right>
      <top style="dotted">
        <color theme="0" tint="-0.24994659260841701"/>
      </top>
      <bottom style="medium">
        <color rgb="FFFF0000"/>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diagonalUp="1">
      <left style="thin">
        <color indexed="64"/>
      </left>
      <right style="medium">
        <color indexed="64"/>
      </right>
      <top style="dashed">
        <color indexed="64"/>
      </top>
      <bottom style="thin">
        <color indexed="64"/>
      </bottom>
      <diagonal style="thin">
        <color indexed="64"/>
      </diagonal>
    </border>
    <border diagonalUp="1">
      <left style="dashed">
        <color indexed="64"/>
      </left>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style="dashed">
        <color indexed="64"/>
      </bottom>
      <diagonal/>
    </border>
    <border diagonalUp="1">
      <left style="dashed">
        <color indexed="64"/>
      </left>
      <right/>
      <top style="thin">
        <color indexed="64"/>
      </top>
      <bottom style="thin">
        <color indexed="64"/>
      </bottom>
      <diagonal style="dashed">
        <color indexed="64"/>
      </diagonal>
    </border>
    <border diagonalUp="1">
      <left style="thin">
        <color indexed="64"/>
      </left>
      <right/>
      <top style="thin">
        <color indexed="64"/>
      </top>
      <bottom style="thin">
        <color indexed="64"/>
      </bottom>
      <diagonal style="dashed">
        <color indexed="64"/>
      </diagonal>
    </border>
    <border diagonalUp="1">
      <left/>
      <right style="thin">
        <color indexed="64"/>
      </right>
      <top style="thin">
        <color indexed="64"/>
      </top>
      <bottom style="thin">
        <color indexed="64"/>
      </bottom>
      <diagonal style="dashed">
        <color indexed="64"/>
      </diagonal>
    </border>
    <border>
      <left/>
      <right style="medium">
        <color indexed="64"/>
      </right>
      <top style="dotted">
        <color indexed="64"/>
      </top>
      <bottom/>
      <diagonal/>
    </border>
    <border>
      <left style="medium">
        <color indexed="64"/>
      </left>
      <right style="thin">
        <color indexed="64"/>
      </right>
      <top style="hair">
        <color indexed="64"/>
      </top>
      <bottom style="dotted">
        <color indexed="64"/>
      </bottom>
      <diagonal/>
    </border>
    <border>
      <left style="medium">
        <color rgb="FFFF0000"/>
      </left>
      <right style="thin">
        <color theme="0" tint="-0.24994659260841701"/>
      </right>
      <top style="dotted">
        <color theme="0" tint="-0.24994659260841701"/>
      </top>
      <bottom/>
      <diagonal/>
    </border>
    <border>
      <left style="thin">
        <color theme="0" tint="-0.24994659260841701"/>
      </left>
      <right style="thin">
        <color theme="0" tint="-0.24994659260841701"/>
      </right>
      <top style="dotted">
        <color theme="0" tint="-0.24994659260841701"/>
      </top>
      <bottom/>
      <diagonal/>
    </border>
    <border>
      <left style="thin">
        <color theme="0" tint="-0.24994659260841701"/>
      </left>
      <right style="medium">
        <color rgb="FFFF0000"/>
      </right>
      <top style="dotted">
        <color theme="0" tint="-0.24994659260841701"/>
      </top>
      <bottom/>
      <diagonal/>
    </border>
    <border>
      <left style="thin">
        <color auto="1"/>
      </left>
      <right style="thin">
        <color theme="0" tint="-0.24994659260841701"/>
      </right>
      <top style="dotted">
        <color theme="0" tint="-0.24994659260841701"/>
      </top>
      <bottom/>
      <diagonal/>
    </border>
    <border>
      <left style="thin">
        <color theme="0" tint="-0.24994659260841701"/>
      </left>
      <right style="thin">
        <color auto="1"/>
      </right>
      <top style="dotted">
        <color theme="0" tint="-0.24994659260841701"/>
      </top>
      <bottom/>
      <diagonal/>
    </border>
    <border>
      <left style="thin">
        <color theme="1"/>
      </left>
      <right style="thin">
        <color theme="0" tint="-0.24994659260841701"/>
      </right>
      <top style="dotted">
        <color theme="0" tint="-0.24994659260841701"/>
      </top>
      <bottom style="thin">
        <color auto="1"/>
      </bottom>
      <diagonal/>
    </border>
    <border>
      <left style="thin">
        <color theme="0" tint="-0.24994659260841701"/>
      </left>
      <right style="thin">
        <color theme="1"/>
      </right>
      <top style="dotted">
        <color theme="0" tint="-0.24994659260841701"/>
      </top>
      <bottom style="thin">
        <color auto="1"/>
      </bottom>
      <diagonal/>
    </border>
    <border>
      <left/>
      <right/>
      <top style="thin">
        <color indexed="64"/>
      </top>
      <bottom style="dotted">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s>
  <cellStyleXfs count="32">
    <xf numFmtId="0" fontId="0" fillId="0" borderId="0">
      <alignment vertical="center"/>
    </xf>
    <xf numFmtId="0" fontId="28" fillId="0" borderId="81">
      <alignment horizontal="left" vertical="center"/>
    </xf>
    <xf numFmtId="9" fontId="2"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38" fontId="2" fillId="0" borderId="0" applyFont="0" applyFill="0" applyBorder="0" applyAlignment="0" applyProtection="0"/>
    <xf numFmtId="38"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7" fillId="0" borderId="0"/>
    <xf numFmtId="0" fontId="7" fillId="0" borderId="0"/>
    <xf numFmtId="0" fontId="31" fillId="0" borderId="0">
      <alignment vertical="center"/>
    </xf>
    <xf numFmtId="0" fontId="30" fillId="0" borderId="0">
      <alignment vertical="center"/>
    </xf>
    <xf numFmtId="0" fontId="2" fillId="0" borderId="0"/>
    <xf numFmtId="0" fontId="2" fillId="0" borderId="0"/>
    <xf numFmtId="0" fontId="2" fillId="0" borderId="0">
      <alignment vertical="center"/>
    </xf>
    <xf numFmtId="0" fontId="2" fillId="0" borderId="0">
      <alignment vertical="center"/>
    </xf>
    <xf numFmtId="0" fontId="30" fillId="0" borderId="0">
      <alignment vertical="center"/>
    </xf>
    <xf numFmtId="0" fontId="31" fillId="0" borderId="0"/>
    <xf numFmtId="0" fontId="31" fillId="0" borderId="0"/>
    <xf numFmtId="0" fontId="2" fillId="0" borderId="0">
      <alignment vertical="center"/>
    </xf>
    <xf numFmtId="9" fontId="24" fillId="0" borderId="0" applyFont="0" applyFill="0" applyBorder="0" applyAlignment="0" applyProtection="0">
      <alignment vertical="center"/>
    </xf>
    <xf numFmtId="38" fontId="2" fillId="0" borderId="0" applyFont="0" applyFill="0" applyBorder="0" applyAlignment="0" applyProtection="0"/>
    <xf numFmtId="0" fontId="30" fillId="0" borderId="0">
      <alignment vertical="center"/>
    </xf>
    <xf numFmtId="9" fontId="24" fillId="0" borderId="0" applyFont="0" applyFill="0" applyBorder="0" applyAlignment="0" applyProtection="0">
      <alignment vertical="center"/>
    </xf>
    <xf numFmtId="0" fontId="30" fillId="0" borderId="0">
      <alignment vertical="center"/>
    </xf>
    <xf numFmtId="0" fontId="1" fillId="0" borderId="0">
      <alignment vertical="center"/>
    </xf>
    <xf numFmtId="9" fontId="30" fillId="0" borderId="0" applyFont="0" applyFill="0" applyBorder="0" applyAlignment="0" applyProtection="0">
      <alignment vertical="center"/>
    </xf>
    <xf numFmtId="0" fontId="64" fillId="0" borderId="0" applyNumberFormat="0" applyFill="0" applyBorder="0" applyAlignment="0" applyProtection="0">
      <alignment vertical="center"/>
    </xf>
    <xf numFmtId="0" fontId="65" fillId="0" borderId="0"/>
    <xf numFmtId="38" fontId="30" fillId="0" borderId="0" applyFont="0" applyFill="0" applyBorder="0" applyAlignment="0" applyProtection="0">
      <alignment vertical="center"/>
    </xf>
  </cellStyleXfs>
  <cellXfs count="1376">
    <xf numFmtId="0" fontId="0" fillId="0" borderId="0" xfId="0">
      <alignment vertical="center"/>
    </xf>
    <xf numFmtId="0" fontId="7" fillId="2" borderId="6" xfId="10" applyFill="1" applyBorder="1" applyAlignment="1">
      <alignment vertical="center"/>
    </xf>
    <xf numFmtId="0" fontId="22" fillId="2" borderId="6" xfId="10" applyNumberFormat="1" applyFont="1" applyFill="1" applyBorder="1" applyAlignment="1" applyProtection="1">
      <alignment horizontal="center" vertical="center" wrapText="1"/>
    </xf>
    <xf numFmtId="0" fontId="22" fillId="2" borderId="6" xfId="10" applyNumberFormat="1" applyFont="1" applyFill="1" applyBorder="1" applyAlignment="1" applyProtection="1">
      <alignment vertical="center" wrapText="1"/>
    </xf>
    <xf numFmtId="0" fontId="7" fillId="0" borderId="0" xfId="10" applyAlignment="1">
      <alignment vertical="center"/>
    </xf>
    <xf numFmtId="0" fontId="7" fillId="3" borderId="6" xfId="10" quotePrefix="1" applyNumberFormat="1" applyFill="1" applyBorder="1" applyAlignment="1">
      <alignment vertical="center"/>
    </xf>
    <xf numFmtId="0" fontId="22" fillId="4" borderId="6" xfId="10" applyNumberFormat="1" applyFont="1" applyFill="1" applyBorder="1" applyAlignment="1" applyProtection="1">
      <alignment horizontal="left" vertical="center" wrapText="1"/>
    </xf>
    <xf numFmtId="0" fontId="22" fillId="4" borderId="6" xfId="10" applyNumberFormat="1" applyFont="1" applyFill="1" applyBorder="1" applyAlignment="1" applyProtection="1">
      <alignment vertical="center" wrapText="1"/>
    </xf>
    <xf numFmtId="0" fontId="25" fillId="5" borderId="13" xfId="13" applyFont="1" applyFill="1" applyBorder="1">
      <alignment vertical="center"/>
    </xf>
    <xf numFmtId="0" fontId="7" fillId="5" borderId="13" xfId="10" applyFill="1" applyBorder="1" applyAlignment="1">
      <alignment vertical="center"/>
    </xf>
    <xf numFmtId="0" fontId="22" fillId="4" borderId="6" xfId="10" applyNumberFormat="1" applyFont="1" applyFill="1" applyBorder="1" applyAlignment="1" applyProtection="1">
      <alignment horizontal="center" vertical="center" wrapText="1"/>
    </xf>
    <xf numFmtId="0" fontId="6" fillId="0" borderId="0" xfId="14" applyFont="1" applyAlignment="1" applyProtection="1">
      <alignment horizontal="center" vertical="center"/>
    </xf>
    <xf numFmtId="0" fontId="6" fillId="0" borderId="0" xfId="14" applyFont="1" applyAlignment="1" applyProtection="1">
      <alignment horizontal="left" vertical="center" shrinkToFit="1"/>
    </xf>
    <xf numFmtId="0" fontId="6" fillId="0" borderId="0" xfId="14" applyFont="1" applyAlignment="1" applyProtection="1">
      <alignment vertical="center"/>
    </xf>
    <xf numFmtId="0" fontId="12" fillId="0" borderId="0" xfId="14" applyFont="1" applyAlignment="1" applyProtection="1">
      <alignment horizontal="center" vertical="center"/>
    </xf>
    <xf numFmtId="0" fontId="12" fillId="0" borderId="0" xfId="14" applyFont="1" applyAlignment="1" applyProtection="1">
      <alignment vertical="center"/>
    </xf>
    <xf numFmtId="0" fontId="6" fillId="0" borderId="0" xfId="14" quotePrefix="1" applyFont="1" applyAlignment="1" applyProtection="1">
      <alignment horizontal="center" vertical="center"/>
    </xf>
    <xf numFmtId="0" fontId="2" fillId="0" borderId="0" xfId="14" applyAlignment="1">
      <alignment vertical="center"/>
    </xf>
    <xf numFmtId="0" fontId="6" fillId="0" borderId="0" xfId="14" applyFont="1" applyAlignment="1" applyProtection="1">
      <alignment horizontal="left" vertical="center"/>
    </xf>
    <xf numFmtId="181" fontId="6" fillId="0" borderId="6" xfId="14" applyNumberFormat="1" applyFont="1" applyBorder="1" applyAlignment="1" applyProtection="1">
      <alignment horizontal="center" vertical="center"/>
    </xf>
    <xf numFmtId="0" fontId="27" fillId="0" borderId="5" xfId="3" applyBorder="1" applyAlignment="1" applyProtection="1">
      <alignment vertical="center"/>
    </xf>
    <xf numFmtId="0" fontId="6" fillId="0" borderId="16" xfId="14" applyFont="1" applyBorder="1" applyAlignment="1" applyProtection="1">
      <alignment vertical="center"/>
    </xf>
    <xf numFmtId="0" fontId="6" fillId="0" borderId="17" xfId="14" applyFont="1" applyBorder="1" applyAlignment="1" applyProtection="1">
      <alignment vertical="center"/>
    </xf>
    <xf numFmtId="183" fontId="6" fillId="0" borderId="0" xfId="14" quotePrefix="1" applyNumberFormat="1" applyFont="1" applyAlignment="1" applyProtection="1">
      <alignment horizontal="center" vertical="center"/>
    </xf>
    <xf numFmtId="181" fontId="6" fillId="0" borderId="5" xfId="14" applyNumberFormat="1" applyFont="1" applyBorder="1" applyAlignment="1" applyProtection="1">
      <alignment horizontal="center" vertical="center"/>
    </xf>
    <xf numFmtId="0" fontId="36" fillId="0" borderId="0" xfId="0" applyFont="1">
      <alignment vertical="center"/>
    </xf>
    <xf numFmtId="0" fontId="36" fillId="0" borderId="0" xfId="0" quotePrefix="1" applyNumberFormat="1" applyFont="1">
      <alignment vertical="center"/>
    </xf>
    <xf numFmtId="0" fontId="36" fillId="0" borderId="0" xfId="0" quotePrefix="1" applyFont="1">
      <alignment vertical="center"/>
    </xf>
    <xf numFmtId="0" fontId="14" fillId="12" borderId="0" xfId="14" applyFont="1" applyFill="1" applyAlignment="1" applyProtection="1"/>
    <xf numFmtId="0" fontId="14" fillId="0" borderId="0" xfId="14" applyFont="1" applyProtection="1"/>
    <xf numFmtId="0" fontId="14" fillId="13" borderId="6" xfId="14" applyFont="1" applyFill="1" applyBorder="1" applyAlignment="1" applyProtection="1">
      <alignment horizontal="center" vertical="center" wrapText="1"/>
      <protection locked="0"/>
    </xf>
    <xf numFmtId="0" fontId="14" fillId="14" borderId="6" xfId="14" applyFont="1" applyFill="1" applyBorder="1" applyAlignment="1" applyProtection="1">
      <alignment horizontal="center" vertical="center" wrapText="1"/>
      <protection locked="0"/>
    </xf>
    <xf numFmtId="0" fontId="14" fillId="8" borderId="6" xfId="14" applyFont="1" applyFill="1" applyBorder="1" applyAlignment="1" applyProtection="1">
      <alignment horizontal="center" vertical="center" wrapText="1"/>
      <protection locked="0"/>
    </xf>
    <xf numFmtId="0" fontId="14" fillId="15" borderId="6" xfId="14" applyFont="1" applyFill="1" applyBorder="1" applyAlignment="1" applyProtection="1">
      <alignment horizontal="center" vertical="center" wrapText="1"/>
      <protection locked="0"/>
    </xf>
    <xf numFmtId="0" fontId="11" fillId="13" borderId="45" xfId="0" applyFont="1" applyFill="1" applyBorder="1" applyAlignment="1" applyProtection="1">
      <alignment wrapText="1"/>
      <protection locked="0"/>
    </xf>
    <xf numFmtId="0" fontId="11" fillId="13" borderId="46" xfId="0" applyFont="1" applyFill="1" applyBorder="1" applyAlignment="1" applyProtection="1">
      <alignment horizontal="justify" vertical="center" wrapText="1"/>
      <protection locked="0"/>
    </xf>
    <xf numFmtId="0" fontId="11" fillId="0" borderId="0" xfId="0" applyFont="1" applyProtection="1">
      <alignment vertical="center"/>
    </xf>
    <xf numFmtId="0" fontId="6" fillId="13" borderId="6" xfId="9" applyFont="1" applyFill="1" applyBorder="1" applyAlignment="1" applyProtection="1">
      <alignment vertical="center" wrapText="1"/>
      <protection locked="0"/>
    </xf>
    <xf numFmtId="0" fontId="6" fillId="13" borderId="6" xfId="9" applyNumberFormat="1" applyFont="1" applyFill="1" applyBorder="1" applyAlignment="1" applyProtection="1">
      <alignment vertical="center" wrapText="1"/>
      <protection locked="0"/>
    </xf>
    <xf numFmtId="0" fontId="6" fillId="13" borderId="6" xfId="14" applyFont="1" applyFill="1" applyBorder="1" applyAlignment="1" applyProtection="1">
      <alignment vertical="center"/>
    </xf>
    <xf numFmtId="0" fontId="6" fillId="8" borderId="6" xfId="14" applyFont="1" applyFill="1" applyBorder="1" applyAlignment="1" applyProtection="1">
      <alignment vertical="center"/>
    </xf>
    <xf numFmtId="0" fontId="6" fillId="0" borderId="0" xfId="14" applyFont="1" applyFill="1" applyBorder="1" applyAlignment="1" applyProtection="1">
      <alignment vertical="center"/>
    </xf>
    <xf numFmtId="0" fontId="6" fillId="9" borderId="6" xfId="14" applyFont="1" applyFill="1" applyBorder="1" applyAlignment="1" applyProtection="1">
      <alignment vertical="center"/>
    </xf>
    <xf numFmtId="0" fontId="11" fillId="13" borderId="84" xfId="0" applyFont="1" applyFill="1" applyBorder="1" applyAlignment="1" applyProtection="1">
      <alignment wrapText="1"/>
      <protection locked="0"/>
    </xf>
    <xf numFmtId="0" fontId="6" fillId="13" borderId="6" xfId="9" applyFont="1" applyFill="1" applyBorder="1" applyAlignment="1" applyProtection="1">
      <alignment vertical="center" shrinkToFit="1"/>
      <protection locked="0"/>
    </xf>
    <xf numFmtId="0" fontId="6" fillId="13" borderId="6" xfId="9" applyNumberFormat="1" applyFont="1" applyFill="1" applyBorder="1" applyAlignment="1" applyProtection="1">
      <alignment vertical="center" shrinkToFit="1"/>
      <protection locked="0"/>
    </xf>
    <xf numFmtId="184" fontId="14" fillId="13" borderId="6" xfId="14" applyNumberFormat="1" applyFont="1" applyFill="1" applyBorder="1" applyAlignment="1" applyProtection="1">
      <alignment horizontal="center" vertical="center" shrinkToFit="1"/>
      <protection locked="0"/>
    </xf>
    <xf numFmtId="184" fontId="14" fillId="14" borderId="6" xfId="14" applyNumberFormat="1" applyFont="1" applyFill="1" applyBorder="1" applyAlignment="1" applyProtection="1">
      <alignment horizontal="center" vertical="center" shrinkToFit="1"/>
      <protection locked="0"/>
    </xf>
    <xf numFmtId="0" fontId="6" fillId="0" borderId="0" xfId="0" applyFont="1" applyAlignment="1" applyProtection="1">
      <alignment horizontal="left" vertical="center"/>
    </xf>
    <xf numFmtId="0" fontId="14" fillId="0" borderId="12" xfId="0" applyFont="1" applyFill="1" applyBorder="1" applyAlignment="1" applyProtection="1">
      <alignment horizontal="center" vertical="center"/>
    </xf>
    <xf numFmtId="0" fontId="6" fillId="0" borderId="0" xfId="0" applyFont="1" applyProtection="1">
      <alignment vertical="center"/>
    </xf>
    <xf numFmtId="0" fontId="14" fillId="0" borderId="0" xfId="24" applyFont="1" applyFill="1" applyAlignment="1" applyProtection="1"/>
    <xf numFmtId="0" fontId="6" fillId="13" borderId="85" xfId="9" applyFont="1" applyFill="1" applyBorder="1" applyAlignment="1" applyProtection="1">
      <alignment vertical="center" wrapText="1"/>
      <protection locked="0"/>
    </xf>
    <xf numFmtId="0" fontId="6" fillId="13" borderId="85" xfId="9" applyNumberFormat="1" applyFont="1" applyFill="1" applyBorder="1" applyAlignment="1" applyProtection="1">
      <alignment vertical="center" wrapText="1"/>
      <protection locked="0"/>
    </xf>
    <xf numFmtId="180" fontId="8" fillId="8" borderId="6" xfId="9" applyNumberFormat="1" applyFont="1" applyFill="1" applyBorder="1" applyAlignment="1" applyProtection="1">
      <alignment vertical="center" wrapText="1" shrinkToFit="1"/>
      <protection locked="0"/>
    </xf>
    <xf numFmtId="0" fontId="11" fillId="13" borderId="91" xfId="0" applyFont="1" applyFill="1" applyBorder="1" applyAlignment="1" applyProtection="1">
      <alignment vertical="center" wrapText="1"/>
      <protection locked="0"/>
    </xf>
    <xf numFmtId="0" fontId="11" fillId="13" borderId="125" xfId="0" applyFont="1" applyFill="1" applyBorder="1" applyAlignment="1" applyProtection="1">
      <alignment vertical="center" wrapText="1"/>
      <protection locked="0"/>
    </xf>
    <xf numFmtId="0" fontId="11" fillId="13" borderId="93" xfId="0" applyFont="1" applyFill="1" applyBorder="1" applyAlignment="1" applyProtection="1">
      <alignment wrapText="1"/>
      <protection locked="0"/>
    </xf>
    <xf numFmtId="0" fontId="11" fillId="13" borderId="127" xfId="0" applyFont="1" applyFill="1" applyBorder="1" applyAlignment="1" applyProtection="1">
      <alignment wrapText="1"/>
      <protection locked="0"/>
    </xf>
    <xf numFmtId="0" fontId="11" fillId="13" borderId="139" xfId="0" applyFont="1" applyFill="1" applyBorder="1" applyAlignment="1" applyProtection="1">
      <alignment vertical="center" wrapText="1"/>
      <protection locked="0"/>
    </xf>
    <xf numFmtId="0" fontId="11" fillId="13" borderId="140" xfId="0" applyFont="1" applyFill="1" applyBorder="1" applyAlignment="1" applyProtection="1">
      <alignment wrapText="1"/>
      <protection locked="0"/>
    </xf>
    <xf numFmtId="0" fontId="36" fillId="19" borderId="0" xfId="0" applyFont="1" applyFill="1">
      <alignment vertical="center"/>
    </xf>
    <xf numFmtId="0" fontId="6" fillId="13" borderId="131" xfId="9" applyFont="1" applyFill="1" applyBorder="1" applyAlignment="1" applyProtection="1">
      <alignment vertical="center" wrapText="1"/>
      <protection locked="0"/>
    </xf>
    <xf numFmtId="0" fontId="6" fillId="13" borderId="131" xfId="9" applyFont="1" applyFill="1" applyBorder="1" applyAlignment="1" applyProtection="1">
      <alignment vertical="center" shrinkToFit="1"/>
      <protection locked="0"/>
    </xf>
    <xf numFmtId="0" fontId="6" fillId="8" borderId="131" xfId="9" applyFont="1" applyFill="1" applyBorder="1" applyAlignment="1" applyProtection="1">
      <alignment horizontal="center" vertical="center" wrapText="1"/>
      <protection locked="0"/>
    </xf>
    <xf numFmtId="0" fontId="6" fillId="8" borderId="131" xfId="9"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xf>
    <xf numFmtId="0" fontId="14" fillId="0" borderId="148" xfId="0" applyFont="1" applyFill="1" applyBorder="1" applyAlignment="1" applyProtection="1">
      <alignment horizontal="center" vertical="center"/>
    </xf>
    <xf numFmtId="0" fontId="36" fillId="20" borderId="0" xfId="0" applyFont="1" applyFill="1">
      <alignment vertical="center"/>
    </xf>
    <xf numFmtId="3" fontId="6" fillId="0" borderId="0" xfId="13" applyNumberFormat="1" applyFont="1" applyFill="1" applyBorder="1" applyAlignment="1" applyProtection="1">
      <alignment horizontal="left" vertical="center" shrinkToFit="1"/>
    </xf>
    <xf numFmtId="180" fontId="8" fillId="8" borderId="131" xfId="9" applyNumberFormat="1" applyFont="1" applyFill="1" applyBorder="1" applyAlignment="1" applyProtection="1">
      <alignment vertical="center" wrapText="1" shrinkToFit="1"/>
      <protection locked="0"/>
    </xf>
    <xf numFmtId="38" fontId="6" fillId="13" borderId="38" xfId="31" applyFont="1" applyFill="1" applyBorder="1" applyAlignment="1" applyProtection="1">
      <alignment vertical="center" shrinkToFit="1"/>
      <protection locked="0"/>
    </xf>
    <xf numFmtId="38" fontId="6" fillId="13" borderId="122" xfId="31" applyFont="1" applyFill="1" applyBorder="1" applyAlignment="1" applyProtection="1">
      <alignment vertical="center" shrinkToFit="1"/>
      <protection locked="0"/>
    </xf>
    <xf numFmtId="38" fontId="6" fillId="13" borderId="123" xfId="31" applyFont="1" applyFill="1" applyBorder="1" applyAlignment="1" applyProtection="1">
      <alignment vertical="center" shrinkToFit="1"/>
      <protection locked="0"/>
    </xf>
    <xf numFmtId="38" fontId="6" fillId="13" borderId="137" xfId="31" applyFont="1" applyFill="1" applyBorder="1" applyAlignment="1" applyProtection="1">
      <alignment vertical="center" shrinkToFit="1"/>
      <protection locked="0"/>
    </xf>
    <xf numFmtId="191" fontId="11" fillId="13" borderId="48" xfId="9" applyNumberFormat="1" applyFont="1" applyFill="1" applyBorder="1" applyAlignment="1" applyProtection="1">
      <alignment horizontal="right" vertical="center" wrapText="1" shrinkToFit="1"/>
      <protection locked="0"/>
    </xf>
    <xf numFmtId="177" fontId="11" fillId="8" borderId="23" xfId="0" applyNumberFormat="1" applyFont="1" applyFill="1" applyBorder="1" applyAlignment="1" applyProtection="1">
      <alignment horizontal="center" vertical="center"/>
      <protection locked="0"/>
    </xf>
    <xf numFmtId="177" fontId="11" fillId="8" borderId="147" xfId="0" applyNumberFormat="1" applyFont="1" applyFill="1" applyBorder="1" applyAlignment="1" applyProtection="1">
      <alignment horizontal="center" vertical="center"/>
      <protection locked="0"/>
    </xf>
    <xf numFmtId="187" fontId="11" fillId="13" borderId="42" xfId="0" applyNumberFormat="1" applyFont="1" applyFill="1" applyBorder="1" applyAlignment="1" applyProtection="1">
      <alignment horizontal="center" vertical="center"/>
      <protection locked="0"/>
    </xf>
    <xf numFmtId="185" fontId="11" fillId="13" borderId="36" xfId="0" applyNumberFormat="1" applyFont="1" applyFill="1" applyBorder="1" applyAlignment="1" applyProtection="1">
      <alignment horizontal="center" vertical="center"/>
      <protection locked="0"/>
    </xf>
    <xf numFmtId="189" fontId="11" fillId="13" borderId="66" xfId="31" applyNumberFormat="1" applyFont="1" applyFill="1" applyBorder="1" applyAlignment="1" applyProtection="1">
      <alignment vertical="center"/>
      <protection locked="0"/>
    </xf>
    <xf numFmtId="185" fontId="11" fillId="13" borderId="44" xfId="0" applyNumberFormat="1" applyFont="1" applyFill="1" applyBorder="1" applyAlignment="1" applyProtection="1">
      <alignment horizontal="center" vertical="center"/>
      <protection locked="0"/>
    </xf>
    <xf numFmtId="0" fontId="37" fillId="21" borderId="131" xfId="0" applyFont="1" applyFill="1" applyBorder="1" applyAlignment="1" applyProtection="1">
      <alignment horizontal="center" vertical="center"/>
    </xf>
    <xf numFmtId="0" fontId="37" fillId="21" borderId="131" xfId="0" applyFont="1" applyFill="1" applyBorder="1" applyAlignment="1" applyProtection="1">
      <alignment horizontal="center" vertical="center" wrapText="1"/>
    </xf>
    <xf numFmtId="0" fontId="39" fillId="21" borderId="131" xfId="0" applyFont="1" applyFill="1" applyBorder="1" applyAlignment="1" applyProtection="1">
      <alignment horizontal="center" vertical="center"/>
    </xf>
    <xf numFmtId="0" fontId="36" fillId="0" borderId="0" xfId="0" applyFont="1" applyProtection="1">
      <alignment vertical="center"/>
    </xf>
    <xf numFmtId="0" fontId="36" fillId="22" borderId="181" xfId="0" applyFont="1" applyFill="1" applyBorder="1" applyAlignment="1" applyProtection="1">
      <alignment horizontal="center" vertical="center"/>
    </xf>
    <xf numFmtId="0" fontId="39" fillId="22" borderId="181" xfId="0" applyFont="1" applyFill="1" applyBorder="1" applyProtection="1">
      <alignment vertical="center"/>
    </xf>
    <xf numFmtId="0" fontId="38" fillId="22" borderId="181" xfId="0" applyFont="1" applyFill="1" applyBorder="1" applyAlignment="1" applyProtection="1">
      <alignment horizontal="center" vertical="center"/>
    </xf>
    <xf numFmtId="0" fontId="39" fillId="22" borderId="116" xfId="0" applyFont="1" applyFill="1" applyBorder="1" applyProtection="1">
      <alignment vertical="center"/>
    </xf>
    <xf numFmtId="49" fontId="36" fillId="0" borderId="116" xfId="0" applyNumberFormat="1" applyFont="1" applyFill="1" applyBorder="1" applyAlignment="1" applyProtection="1">
      <alignment horizontal="center" vertical="center"/>
    </xf>
    <xf numFmtId="0" fontId="39" fillId="0" borderId="181" xfId="0" applyFont="1" applyFill="1" applyBorder="1" applyProtection="1">
      <alignment vertical="center"/>
    </xf>
    <xf numFmtId="0" fontId="38" fillId="0" borderId="181" xfId="0" applyFont="1" applyFill="1" applyBorder="1" applyAlignment="1" applyProtection="1">
      <alignment horizontal="center" vertical="center"/>
    </xf>
    <xf numFmtId="0" fontId="39" fillId="0" borderId="116" xfId="0" applyFont="1" applyFill="1" applyBorder="1" applyProtection="1">
      <alignment vertical="center"/>
    </xf>
    <xf numFmtId="0" fontId="39" fillId="22" borderId="181" xfId="0" applyFont="1" applyFill="1" applyBorder="1" applyAlignment="1" applyProtection="1">
      <alignment vertical="center" wrapText="1"/>
    </xf>
    <xf numFmtId="0" fontId="39" fillId="0" borderId="181" xfId="0" applyFont="1" applyFill="1" applyBorder="1" applyAlignment="1" applyProtection="1">
      <alignment vertical="center" wrapText="1"/>
    </xf>
    <xf numFmtId="0" fontId="39" fillId="18" borderId="181" xfId="0" applyFont="1" applyFill="1" applyBorder="1" applyProtection="1">
      <alignment vertical="center"/>
    </xf>
    <xf numFmtId="0" fontId="38" fillId="18" borderId="181" xfId="0" applyFont="1" applyFill="1" applyBorder="1" applyAlignment="1" applyProtection="1">
      <alignment horizontal="center" vertical="center"/>
    </xf>
    <xf numFmtId="0" fontId="39" fillId="18" borderId="116" xfId="0" applyFont="1" applyFill="1" applyBorder="1" applyProtection="1">
      <alignment vertical="center"/>
    </xf>
    <xf numFmtId="49" fontId="36" fillId="18" borderId="181" xfId="0" applyNumberFormat="1" applyFont="1" applyFill="1" applyBorder="1" applyAlignment="1" applyProtection="1">
      <alignment horizontal="center" vertical="center"/>
    </xf>
    <xf numFmtId="49" fontId="36" fillId="0" borderId="181" xfId="0" applyNumberFormat="1" applyFont="1" applyFill="1" applyBorder="1" applyAlignment="1" applyProtection="1">
      <alignment horizontal="center" vertical="center"/>
    </xf>
    <xf numFmtId="0" fontId="39" fillId="0" borderId="116" xfId="0" applyFont="1" applyFill="1" applyBorder="1" applyAlignment="1" applyProtection="1">
      <alignment vertical="center" wrapText="1"/>
    </xf>
    <xf numFmtId="0" fontId="39" fillId="18" borderId="116" xfId="0" applyFont="1" applyFill="1" applyBorder="1" applyAlignment="1" applyProtection="1">
      <alignment vertical="center" wrapText="1"/>
    </xf>
    <xf numFmtId="0" fontId="39" fillId="18" borderId="181" xfId="0" applyFont="1" applyFill="1" applyBorder="1" applyAlignment="1" applyProtection="1">
      <alignment vertical="center" wrapText="1"/>
    </xf>
    <xf numFmtId="0" fontId="36" fillId="18" borderId="181" xfId="0" applyNumberFormat="1" applyFont="1" applyFill="1" applyBorder="1" applyAlignment="1" applyProtection="1">
      <alignment horizontal="center" vertical="center"/>
    </xf>
    <xf numFmtId="0" fontId="36" fillId="0" borderId="181" xfId="0" applyNumberFormat="1" applyFont="1" applyFill="1" applyBorder="1" applyAlignment="1" applyProtection="1">
      <alignment horizontal="center" vertical="center"/>
    </xf>
    <xf numFmtId="0" fontId="36" fillId="0" borderId="181" xfId="0" applyFont="1" applyFill="1" applyBorder="1" applyAlignment="1" applyProtection="1">
      <alignment horizontal="center" vertical="center"/>
    </xf>
    <xf numFmtId="0" fontId="36" fillId="18" borderId="181" xfId="0" applyFont="1" applyFill="1" applyBorder="1" applyAlignment="1" applyProtection="1">
      <alignment horizontal="center" vertical="center"/>
    </xf>
    <xf numFmtId="0" fontId="36" fillId="18" borderId="128" xfId="0" applyFont="1" applyFill="1" applyBorder="1" applyAlignment="1" applyProtection="1">
      <alignment horizontal="center" vertical="center"/>
    </xf>
    <xf numFmtId="0" fontId="39" fillId="18" borderId="128" xfId="0" applyFont="1" applyFill="1" applyBorder="1" applyProtection="1">
      <alignment vertical="center"/>
    </xf>
    <xf numFmtId="0" fontId="38" fillId="18" borderId="128" xfId="0" applyFont="1" applyFill="1" applyBorder="1" applyAlignment="1" applyProtection="1">
      <alignment horizontal="center" vertical="center"/>
    </xf>
    <xf numFmtId="0" fontId="39" fillId="18" borderId="131" xfId="0" applyFont="1" applyFill="1" applyBorder="1" applyProtection="1">
      <alignment vertical="center"/>
    </xf>
    <xf numFmtId="0" fontId="6" fillId="0" borderId="0" xfId="0" applyFont="1" applyAlignment="1" applyProtection="1">
      <alignment vertical="center"/>
    </xf>
    <xf numFmtId="0" fontId="41" fillId="0" borderId="0" xfId="0" applyFont="1" applyAlignment="1" applyProtection="1">
      <alignment horizontal="right" vertical="center"/>
    </xf>
    <xf numFmtId="0" fontId="41" fillId="0" borderId="0" xfId="0" applyFont="1" applyFill="1" applyAlignment="1" applyProtection="1">
      <alignment horizontal="right" vertical="center"/>
    </xf>
    <xf numFmtId="0" fontId="59" fillId="0"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center" shrinkToFit="1"/>
    </xf>
    <xf numFmtId="0" fontId="11" fillId="0" borderId="155" xfId="0" applyFont="1" applyFill="1" applyBorder="1" applyAlignment="1" applyProtection="1">
      <alignment horizontal="center" vertical="center"/>
    </xf>
    <xf numFmtId="0" fontId="69" fillId="0" borderId="1" xfId="0" applyFont="1" applyFill="1" applyBorder="1" applyAlignment="1" applyProtection="1">
      <alignment horizontal="center" vertical="center"/>
    </xf>
    <xf numFmtId="0" fontId="14" fillId="0" borderId="0" xfId="0" applyFont="1" applyFill="1" applyBorder="1" applyAlignment="1" applyProtection="1">
      <alignment horizontal="center" vertical="center" wrapText="1"/>
    </xf>
    <xf numFmtId="185" fontId="14" fillId="0" borderId="0" xfId="0" applyNumberFormat="1" applyFont="1" applyFill="1" applyBorder="1" applyAlignment="1" applyProtection="1">
      <alignment horizontal="center" vertical="center"/>
    </xf>
    <xf numFmtId="0" fontId="29" fillId="0" borderId="0" xfId="0" applyFont="1" applyFill="1" applyBorder="1" applyAlignment="1" applyProtection="1">
      <alignment vertical="center" shrinkToFit="1"/>
    </xf>
    <xf numFmtId="0" fontId="29" fillId="0" borderId="0" xfId="0" applyFont="1" applyFill="1" applyBorder="1" applyAlignment="1" applyProtection="1">
      <alignment vertical="center"/>
    </xf>
    <xf numFmtId="0" fontId="11" fillId="0" borderId="0" xfId="0" applyFont="1" applyFill="1" applyBorder="1" applyAlignment="1" applyProtection="1">
      <alignment vertical="center" wrapText="1"/>
    </xf>
    <xf numFmtId="0" fontId="11" fillId="0" borderId="20" xfId="0" applyFont="1" applyFill="1" applyBorder="1" applyAlignment="1" applyProtection="1">
      <alignment horizontal="center" vertical="center" wrapText="1"/>
    </xf>
    <xf numFmtId="0" fontId="11" fillId="11" borderId="94" xfId="0" applyFont="1" applyFill="1" applyBorder="1" applyAlignment="1" applyProtection="1">
      <alignment vertical="center" wrapText="1"/>
    </xf>
    <xf numFmtId="0" fontId="6" fillId="0" borderId="142" xfId="0" applyFont="1" applyBorder="1" applyProtection="1">
      <alignment vertical="center"/>
    </xf>
    <xf numFmtId="0" fontId="6" fillId="0" borderId="0" xfId="0" applyFont="1" applyFill="1" applyBorder="1" applyProtection="1">
      <alignment vertical="center"/>
    </xf>
    <xf numFmtId="0" fontId="11" fillId="0" borderId="0" xfId="0" applyFont="1" applyFill="1" applyBorder="1" applyAlignment="1" applyProtection="1">
      <alignment horizontal="left" vertical="center" wrapText="1"/>
    </xf>
    <xf numFmtId="0" fontId="14" fillId="0" borderId="156" xfId="0" applyFont="1" applyFill="1" applyBorder="1" applyAlignment="1" applyProtection="1">
      <alignment horizontal="center" vertical="top" wrapText="1"/>
    </xf>
    <xf numFmtId="0" fontId="14" fillId="0" borderId="0" xfId="0" applyFont="1" applyFill="1" applyBorder="1" applyAlignment="1" applyProtection="1">
      <alignment horizontal="center" vertical="top" wrapText="1"/>
    </xf>
    <xf numFmtId="0" fontId="58" fillId="0" borderId="0" xfId="0" applyFont="1" applyFill="1" applyBorder="1" applyAlignment="1" applyProtection="1">
      <alignment horizontal="center" vertical="center" wrapText="1"/>
    </xf>
    <xf numFmtId="0" fontId="14" fillId="0" borderId="168" xfId="0" applyFont="1" applyFill="1" applyBorder="1" applyAlignment="1" applyProtection="1">
      <alignment horizontal="center" vertical="center" wrapText="1"/>
    </xf>
    <xf numFmtId="0" fontId="14" fillId="0" borderId="169"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6" fillId="0" borderId="0" xfId="0" applyFont="1" applyFill="1" applyProtection="1">
      <alignment vertical="center"/>
    </xf>
    <xf numFmtId="0" fontId="11" fillId="0" borderId="0" xfId="0" applyFont="1" applyFill="1" applyBorder="1" applyAlignment="1" applyProtection="1">
      <alignment horizontal="left" vertical="center" wrapText="1" indent="1"/>
    </xf>
    <xf numFmtId="3" fontId="57" fillId="0" borderId="0" xfId="6" applyNumberFormat="1" applyFont="1" applyFill="1" applyBorder="1" applyAlignment="1" applyProtection="1">
      <alignment horizontal="center" vertical="center" wrapText="1" shrinkToFit="1"/>
    </xf>
    <xf numFmtId="0" fontId="6" fillId="0" borderId="0" xfId="0" applyFont="1" applyFill="1" applyBorder="1" applyAlignment="1" applyProtection="1">
      <alignment horizontal="center" vertical="center"/>
    </xf>
    <xf numFmtId="0" fontId="14" fillId="0" borderId="116" xfId="0" applyFont="1" applyFill="1" applyBorder="1" applyAlignment="1" applyProtection="1">
      <alignment horizontal="center" vertical="center" wrapText="1"/>
    </xf>
    <xf numFmtId="0" fontId="6" fillId="0" borderId="116" xfId="0" applyFont="1" applyFill="1" applyBorder="1" applyAlignment="1" applyProtection="1">
      <alignment horizontal="center" vertical="center" wrapText="1"/>
    </xf>
    <xf numFmtId="0" fontId="6" fillId="0" borderId="173" xfId="0" applyFont="1" applyFill="1" applyBorder="1" applyAlignment="1" applyProtection="1">
      <alignment horizontal="center" vertical="center" wrapText="1"/>
    </xf>
    <xf numFmtId="0" fontId="55" fillId="0" borderId="0" xfId="0" applyFont="1" applyFill="1" applyBorder="1" applyAlignment="1" applyProtection="1">
      <alignment horizontal="center" vertical="center" wrapText="1"/>
    </xf>
    <xf numFmtId="0" fontId="11" fillId="0" borderId="14" xfId="0" applyFont="1" applyFill="1" applyBorder="1" applyAlignment="1" applyProtection="1">
      <alignment vertical="center" wrapText="1"/>
    </xf>
    <xf numFmtId="0" fontId="55" fillId="0" borderId="0" xfId="0" applyFont="1" applyFill="1" applyBorder="1" applyAlignment="1" applyProtection="1">
      <alignment horizontal="center" vertical="center"/>
    </xf>
    <xf numFmtId="0" fontId="11" fillId="0" borderId="23" xfId="0" applyFont="1" applyFill="1" applyBorder="1" applyAlignment="1" applyProtection="1">
      <alignment vertical="center" wrapText="1"/>
    </xf>
    <xf numFmtId="0" fontId="11" fillId="0" borderId="167"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0" fontId="11" fillId="0" borderId="131" xfId="0" applyFont="1" applyFill="1" applyBorder="1" applyAlignment="1" applyProtection="1">
      <alignment horizontal="center" vertical="center" shrinkToFit="1"/>
    </xf>
    <xf numFmtId="0" fontId="11" fillId="0" borderId="131" xfId="0" applyFont="1" applyFill="1" applyBorder="1" applyAlignment="1" applyProtection="1">
      <alignment horizontal="center" vertical="center"/>
    </xf>
    <xf numFmtId="38" fontId="6" fillId="0" borderId="0" xfId="0" applyNumberFormat="1" applyFont="1" applyFill="1" applyBorder="1" applyAlignment="1" applyProtection="1">
      <alignment horizontal="right" vertical="center"/>
    </xf>
    <xf numFmtId="38" fontId="6" fillId="0" borderId="0" xfId="6" applyFont="1" applyFill="1" applyBorder="1" applyAlignment="1" applyProtection="1">
      <alignment horizontal="right" vertical="center"/>
    </xf>
    <xf numFmtId="0" fontId="44" fillId="0" borderId="0" xfId="24" applyFont="1" applyFill="1" applyProtection="1">
      <alignment vertical="center"/>
    </xf>
    <xf numFmtId="0" fontId="13" fillId="0" borderId="0" xfId="24" applyFont="1" applyFill="1" applyAlignment="1" applyProtection="1">
      <alignment vertical="center"/>
    </xf>
    <xf numFmtId="0" fontId="13" fillId="0" borderId="0" xfId="24" applyFont="1" applyFill="1" applyAlignment="1" applyProtection="1">
      <alignment horizontal="justify" vertical="center"/>
    </xf>
    <xf numFmtId="0" fontId="13" fillId="0" borderId="0" xfId="24" applyFont="1" applyFill="1" applyAlignment="1" applyProtection="1">
      <alignment horizontal="right" vertical="center"/>
    </xf>
    <xf numFmtId="0" fontId="45" fillId="0" borderId="0" xfId="24" applyFont="1" applyFill="1" applyAlignment="1" applyProtection="1">
      <alignment horizontal="justify" vertical="center"/>
    </xf>
    <xf numFmtId="0" fontId="13" fillId="0" borderId="0" xfId="24" applyFont="1" applyFill="1" applyAlignment="1" applyProtection="1">
      <alignment vertical="top"/>
    </xf>
    <xf numFmtId="0" fontId="14" fillId="0" borderId="0" xfId="24" applyFont="1" applyFill="1" applyAlignment="1" applyProtection="1">
      <alignment horizontal="left" vertical="center"/>
    </xf>
    <xf numFmtId="0" fontId="14" fillId="0" borderId="0" xfId="24" applyFont="1" applyFill="1" applyAlignment="1" applyProtection="1">
      <alignment horizontal="distributed" vertical="center"/>
    </xf>
    <xf numFmtId="0" fontId="14" fillId="0" borderId="0" xfId="24" applyFont="1" applyFill="1" applyProtection="1">
      <alignment vertical="center"/>
    </xf>
    <xf numFmtId="0" fontId="47" fillId="0" borderId="0" xfId="24" applyFont="1" applyFill="1" applyAlignment="1" applyProtection="1">
      <alignment horizontal="center" vertical="center"/>
    </xf>
    <xf numFmtId="49" fontId="14" fillId="0" borderId="0" xfId="24" applyNumberFormat="1" applyFont="1" applyFill="1" applyAlignment="1" applyProtection="1">
      <alignment horizontal="left" vertical="center"/>
    </xf>
    <xf numFmtId="0" fontId="14" fillId="0" borderId="0" xfId="24" applyFont="1" applyFill="1" applyAlignment="1" applyProtection="1">
      <alignment horizontal="right" vertical="center"/>
    </xf>
    <xf numFmtId="0" fontId="14" fillId="0" borderId="0" xfId="24" applyNumberFormat="1" applyFont="1" applyFill="1" applyAlignment="1" applyProtection="1">
      <alignment vertical="top" wrapText="1"/>
    </xf>
    <xf numFmtId="0" fontId="14" fillId="0" borderId="0" xfId="24" applyNumberFormat="1" applyFont="1" applyFill="1" applyAlignment="1" applyProtection="1">
      <alignment horizontal="left" vertical="top" wrapText="1"/>
    </xf>
    <xf numFmtId="0" fontId="14" fillId="0" borderId="0" xfId="24" applyFont="1" applyFill="1" applyAlignment="1" applyProtection="1">
      <alignment vertical="top" wrapText="1"/>
    </xf>
    <xf numFmtId="0" fontId="44" fillId="0" borderId="0" xfId="24" applyFont="1" applyFill="1" applyAlignment="1" applyProtection="1">
      <alignment vertical="center" wrapText="1"/>
    </xf>
    <xf numFmtId="0" fontId="49" fillId="0" borderId="0" xfId="9" applyFont="1" applyFill="1" applyAlignment="1" applyProtection="1">
      <alignment vertical="center" wrapText="1"/>
    </xf>
    <xf numFmtId="0" fontId="50" fillId="0" borderId="0" xfId="9" applyFont="1" applyFill="1" applyAlignment="1" applyProtection="1">
      <alignment vertical="center" wrapText="1"/>
    </xf>
    <xf numFmtId="177" fontId="14" fillId="0" borderId="0" xfId="24" applyNumberFormat="1" applyFont="1" applyFill="1" applyAlignment="1" applyProtection="1">
      <alignment horizontal="right" vertical="center"/>
    </xf>
    <xf numFmtId="0" fontId="14" fillId="0" borderId="0" xfId="24" applyFont="1" applyFill="1" applyAlignment="1" applyProtection="1">
      <alignment vertical="top"/>
    </xf>
    <xf numFmtId="0" fontId="44" fillId="0" borderId="0" xfId="24" applyFont="1" applyFill="1" applyAlignment="1" applyProtection="1">
      <alignment vertical="top"/>
    </xf>
    <xf numFmtId="178" fontId="14" fillId="0" borderId="0" xfId="24" applyNumberFormat="1" applyFont="1" applyFill="1" applyAlignment="1" applyProtection="1">
      <alignment vertical="center"/>
    </xf>
    <xf numFmtId="191" fontId="14" fillId="9" borderId="0" xfId="24" applyNumberFormat="1" applyFont="1" applyFill="1" applyAlignment="1" applyProtection="1">
      <alignment horizontal="center" vertical="center"/>
    </xf>
    <xf numFmtId="178" fontId="14" fillId="0" borderId="0" xfId="24" applyNumberFormat="1" applyFont="1" applyFill="1" applyAlignment="1" applyProtection="1">
      <alignment horizontal="left" vertical="center"/>
    </xf>
    <xf numFmtId="0" fontId="51" fillId="0" borderId="0" xfId="24" applyFont="1" applyFill="1" applyAlignment="1" applyProtection="1">
      <alignment vertical="top" wrapText="1"/>
    </xf>
    <xf numFmtId="0" fontId="51" fillId="0" borderId="0" xfId="24" applyFont="1" applyFill="1" applyProtection="1">
      <alignment vertical="center"/>
    </xf>
    <xf numFmtId="0" fontId="51" fillId="0" borderId="0" xfId="24" applyFont="1" applyFill="1" applyAlignment="1" applyProtection="1">
      <alignment vertical="top"/>
    </xf>
    <xf numFmtId="0" fontId="14" fillId="0" borderId="14" xfId="24" applyFont="1" applyFill="1" applyBorder="1" applyAlignment="1" applyProtection="1">
      <alignment horizontal="center" vertical="center" wrapText="1"/>
    </xf>
    <xf numFmtId="38" fontId="14" fillId="0" borderId="15" xfId="6" applyFont="1" applyFill="1" applyBorder="1" applyAlignment="1" applyProtection="1">
      <alignment horizontal="right" vertical="center" wrapText="1"/>
    </xf>
    <xf numFmtId="0" fontId="52" fillId="0" borderId="0" xfId="24" applyFont="1" applyFill="1" applyProtection="1">
      <alignment vertical="center"/>
    </xf>
    <xf numFmtId="0" fontId="14" fillId="0" borderId="0" xfId="24" applyFont="1" applyFill="1" applyBorder="1" applyAlignment="1" applyProtection="1">
      <alignment horizontal="center" vertical="center" wrapText="1"/>
    </xf>
    <xf numFmtId="38" fontId="54" fillId="0" borderId="0" xfId="6" applyFont="1" applyFill="1" applyBorder="1" applyAlignment="1" applyProtection="1">
      <alignment horizontal="center" vertical="center" wrapText="1"/>
    </xf>
    <xf numFmtId="38" fontId="53" fillId="0" borderId="0" xfId="24" applyNumberFormat="1" applyFont="1" applyFill="1" applyAlignment="1" applyProtection="1">
      <alignment horizontal="center" vertical="center"/>
    </xf>
    <xf numFmtId="0" fontId="14" fillId="0" borderId="37" xfId="24" applyFont="1" applyFill="1" applyBorder="1" applyAlignment="1" applyProtection="1">
      <alignment horizontal="center" vertical="center" wrapText="1"/>
    </xf>
    <xf numFmtId="38" fontId="14" fillId="9" borderId="37" xfId="6" applyFont="1" applyFill="1" applyBorder="1" applyAlignment="1" applyProtection="1">
      <alignment horizontal="right" vertical="center" wrapText="1"/>
    </xf>
    <xf numFmtId="38" fontId="14" fillId="9" borderId="36" xfId="6" applyFont="1" applyFill="1" applyBorder="1" applyAlignment="1" applyProtection="1">
      <alignment horizontal="right" vertical="center" wrapText="1"/>
    </xf>
    <xf numFmtId="0" fontId="46" fillId="0" borderId="14" xfId="24" applyNumberFormat="1" applyFont="1" applyFill="1" applyBorder="1" applyAlignment="1" applyProtection="1">
      <alignment horizontal="left" vertical="center" wrapText="1"/>
    </xf>
    <xf numFmtId="0" fontId="32" fillId="0" borderId="0" xfId="12" applyFont="1" applyProtection="1">
      <alignment vertical="center"/>
    </xf>
    <xf numFmtId="0" fontId="14" fillId="0" borderId="6" xfId="14" applyFont="1" applyBorder="1" applyAlignment="1" applyProtection="1">
      <alignment horizontal="center" vertical="center" wrapText="1"/>
    </xf>
    <xf numFmtId="0" fontId="14" fillId="0" borderId="0" xfId="14" applyFont="1" applyAlignment="1" applyProtection="1">
      <alignment horizontal="justify" vertical="center"/>
    </xf>
    <xf numFmtId="0" fontId="6" fillId="0" borderId="0" xfId="0" applyFont="1" applyFill="1" applyAlignment="1" applyProtection="1">
      <alignment horizontal="center" vertical="center"/>
    </xf>
    <xf numFmtId="0" fontId="5" fillId="6" borderId="0" xfId="0" applyFont="1" applyFill="1" applyBorder="1" applyAlignment="1" applyProtection="1">
      <alignment horizontal="left" vertical="top" wrapText="1"/>
    </xf>
    <xf numFmtId="0" fontId="2" fillId="0" borderId="0" xfId="0" applyFont="1" applyFill="1" applyProtection="1">
      <alignment vertical="center"/>
    </xf>
    <xf numFmtId="0" fontId="35" fillId="0" borderId="0" xfId="0" applyFont="1" applyAlignment="1" applyProtection="1">
      <alignment vertical="center"/>
    </xf>
    <xf numFmtId="0" fontId="6" fillId="0" borderId="85"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83" xfId="0" applyFont="1" applyFill="1" applyBorder="1" applyAlignment="1" applyProtection="1">
      <alignment horizontal="center" vertical="center" wrapText="1"/>
    </xf>
    <xf numFmtId="38" fontId="6" fillId="9" borderId="82" xfId="31" applyFont="1" applyFill="1" applyBorder="1" applyAlignment="1" applyProtection="1">
      <alignment vertical="center" shrinkToFit="1"/>
    </xf>
    <xf numFmtId="38" fontId="6" fillId="9" borderId="12" xfId="6" applyFont="1" applyFill="1" applyBorder="1" applyAlignment="1" applyProtection="1">
      <alignment vertical="center" shrinkToFit="1"/>
    </xf>
    <xf numFmtId="0" fontId="16" fillId="10" borderId="29" xfId="0" applyFont="1" applyFill="1" applyBorder="1" applyAlignment="1" applyProtection="1">
      <alignment horizontal="center" vertical="center" shrinkToFit="1"/>
    </xf>
    <xf numFmtId="38" fontId="6" fillId="9" borderId="35" xfId="6" applyFont="1" applyFill="1" applyBorder="1" applyAlignment="1" applyProtection="1">
      <alignment vertical="center" shrinkToFit="1"/>
    </xf>
    <xf numFmtId="1" fontId="6" fillId="0" borderId="0" xfId="0" applyNumberFormat="1" applyFont="1" applyFill="1" applyProtection="1">
      <alignment vertical="center"/>
    </xf>
    <xf numFmtId="0" fontId="6" fillId="0" borderId="8" xfId="0" applyFont="1" applyFill="1" applyBorder="1" applyAlignment="1" applyProtection="1">
      <alignment horizontal="center" vertical="center"/>
    </xf>
    <xf numFmtId="0" fontId="6" fillId="0" borderId="8" xfId="0" applyFont="1" applyFill="1" applyBorder="1" applyAlignment="1" applyProtection="1">
      <alignment horizontal="left" vertical="center" wrapText="1"/>
    </xf>
    <xf numFmtId="0" fontId="6" fillId="0" borderId="21" xfId="0" applyFont="1" applyFill="1" applyBorder="1" applyAlignment="1" applyProtection="1">
      <alignment horizontal="center" vertical="center" wrapText="1"/>
    </xf>
    <xf numFmtId="38" fontId="6" fillId="9" borderId="182" xfId="6" applyFont="1" applyFill="1" applyBorder="1" applyAlignment="1" applyProtection="1">
      <alignment vertical="center" shrinkToFit="1"/>
    </xf>
    <xf numFmtId="38" fontId="6" fillId="9" borderId="24" xfId="6" applyFont="1" applyFill="1" applyBorder="1" applyAlignment="1" applyProtection="1">
      <alignment vertical="center" shrinkToFit="1"/>
    </xf>
    <xf numFmtId="0" fontId="16" fillId="10" borderId="34" xfId="0" applyFont="1" applyFill="1" applyBorder="1" applyAlignment="1" applyProtection="1">
      <alignment vertical="center" wrapText="1"/>
    </xf>
    <xf numFmtId="0" fontId="6" fillId="0" borderId="9" xfId="0" applyFont="1" applyFill="1" applyBorder="1" applyAlignment="1" applyProtection="1">
      <alignment horizontal="left" vertical="center" wrapText="1"/>
    </xf>
    <xf numFmtId="38" fontId="6" fillId="9" borderId="9" xfId="31" applyFont="1" applyFill="1" applyBorder="1" applyAlignment="1" applyProtection="1">
      <alignment horizontal="right" vertical="center" shrinkToFit="1"/>
    </xf>
    <xf numFmtId="9" fontId="11" fillId="10" borderId="31" xfId="0" applyNumberFormat="1" applyFont="1" applyFill="1" applyBorder="1" applyAlignment="1" applyProtection="1">
      <alignment horizontal="left" vertical="center" wrapText="1"/>
    </xf>
    <xf numFmtId="38" fontId="6" fillId="9" borderId="25" xfId="6" applyFont="1" applyFill="1" applyBorder="1" applyAlignment="1" applyProtection="1">
      <alignment horizontal="right" vertical="center" shrinkToFit="1"/>
    </xf>
    <xf numFmtId="38" fontId="6" fillId="10" borderId="32" xfId="6" applyFont="1" applyFill="1" applyBorder="1" applyAlignment="1" applyProtection="1">
      <alignment horizontal="right" vertical="center" shrinkToFit="1"/>
    </xf>
    <xf numFmtId="38" fontId="6" fillId="10" borderId="32" xfId="6" applyFont="1" applyFill="1" applyBorder="1" applyAlignment="1" applyProtection="1">
      <alignment horizontal="right" vertical="center" wrapText="1"/>
    </xf>
    <xf numFmtId="38" fontId="6" fillId="10" borderId="30" xfId="6" applyFont="1" applyFill="1" applyBorder="1" applyAlignment="1" applyProtection="1">
      <alignment horizontal="right" vertical="center" shrinkToFit="1"/>
    </xf>
    <xf numFmtId="0" fontId="6" fillId="0" borderId="26" xfId="0" applyFont="1" applyFill="1" applyBorder="1" applyAlignment="1" applyProtection="1">
      <alignment horizontal="left" vertical="center" wrapText="1"/>
    </xf>
    <xf numFmtId="38" fontId="6" fillId="9" borderId="26" xfId="31" applyFont="1" applyFill="1" applyBorder="1" applyAlignment="1" applyProtection="1">
      <alignment horizontal="right" vertical="center" shrinkToFit="1"/>
    </xf>
    <xf numFmtId="0" fontId="11" fillId="10" borderId="33" xfId="0" applyFont="1" applyFill="1" applyBorder="1" applyAlignment="1" applyProtection="1">
      <alignment horizontal="justify" vertical="center" wrapText="1"/>
    </xf>
    <xf numFmtId="38" fontId="6" fillId="9" borderId="27" xfId="6" applyFont="1" applyFill="1" applyBorder="1" applyAlignment="1" applyProtection="1">
      <alignment horizontal="right" vertical="center" shrinkToFit="1"/>
    </xf>
    <xf numFmtId="38" fontId="6" fillId="9" borderId="28" xfId="6" applyFont="1" applyFill="1" applyBorder="1" applyAlignment="1" applyProtection="1">
      <alignment horizontal="right" vertical="center" shrinkToFit="1"/>
    </xf>
    <xf numFmtId="0" fontId="18" fillId="0" borderId="0" xfId="0" applyFont="1" applyFill="1" applyProtection="1">
      <alignment vertical="center"/>
    </xf>
    <xf numFmtId="0" fontId="2" fillId="0" borderId="0" xfId="0" applyFont="1" applyFill="1" applyAlignment="1" applyProtection="1">
      <alignment horizontal="center" vertical="center"/>
    </xf>
    <xf numFmtId="38" fontId="6" fillId="13" borderId="8" xfId="31" applyFont="1" applyFill="1" applyBorder="1" applyAlignment="1" applyProtection="1">
      <alignment horizontal="right" vertical="center" shrinkToFit="1"/>
      <protection locked="0"/>
    </xf>
    <xf numFmtId="0" fontId="20" fillId="0" borderId="0" xfId="0" applyFont="1" applyAlignment="1" applyProtection="1">
      <alignment vertical="center"/>
    </xf>
    <xf numFmtId="0" fontId="9" fillId="0" borderId="0" xfId="0" applyFont="1" applyAlignment="1" applyProtection="1">
      <alignment vertical="center"/>
    </xf>
    <xf numFmtId="0" fontId="6" fillId="0" borderId="0" xfId="0" applyFont="1" applyAlignment="1" applyProtection="1">
      <alignment vertical="center" wrapText="1"/>
    </xf>
    <xf numFmtId="0" fontId="21" fillId="0" borderId="0" xfId="0" applyFont="1" applyAlignment="1" applyProtection="1">
      <alignment vertical="center"/>
    </xf>
    <xf numFmtId="0" fontId="6" fillId="0" borderId="0" xfId="0" applyFont="1" applyAlignment="1" applyProtection="1">
      <alignment horizontal="right" vertical="center"/>
    </xf>
    <xf numFmtId="0" fontId="6" fillId="0" borderId="90" xfId="0" applyFont="1" applyFill="1" applyBorder="1" applyAlignment="1" applyProtection="1">
      <alignment horizontal="right" vertical="center"/>
    </xf>
    <xf numFmtId="0" fontId="6" fillId="0" borderId="18" xfId="0" applyFont="1" applyFill="1" applyBorder="1" applyAlignment="1" applyProtection="1">
      <alignment horizontal="left" vertical="center"/>
    </xf>
    <xf numFmtId="0" fontId="8" fillId="0" borderId="19"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xf>
    <xf numFmtId="0" fontId="6" fillId="0" borderId="116" xfId="0" applyFont="1" applyFill="1" applyBorder="1" applyAlignment="1" applyProtection="1">
      <alignment horizontal="center" vertical="center"/>
    </xf>
    <xf numFmtId="0" fontId="6" fillId="0" borderId="19" xfId="0" applyFont="1" applyFill="1" applyBorder="1" applyAlignment="1" applyProtection="1">
      <alignment horizontal="center" vertical="center" wrapText="1"/>
    </xf>
    <xf numFmtId="0" fontId="6" fillId="0" borderId="114" xfId="0" applyFont="1" applyFill="1" applyBorder="1" applyAlignment="1" applyProtection="1">
      <alignment horizontal="center" vertical="center"/>
    </xf>
    <xf numFmtId="182" fontId="11" fillId="0" borderId="38" xfId="0" applyNumberFormat="1" applyFont="1" applyFill="1" applyBorder="1" applyAlignment="1" applyProtection="1">
      <alignment horizontal="center" vertical="center" wrapText="1"/>
    </xf>
    <xf numFmtId="38" fontId="6" fillId="9" borderId="38" xfId="31" applyFont="1" applyFill="1" applyBorder="1" applyAlignment="1" applyProtection="1">
      <alignment vertical="center" shrinkToFit="1"/>
    </xf>
    <xf numFmtId="0" fontId="15"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Border="1" applyAlignment="1" applyProtection="1">
      <alignment vertical="center"/>
    </xf>
    <xf numFmtId="0" fontId="11" fillId="0" borderId="0" xfId="0" applyFont="1" applyAlignment="1" applyProtection="1">
      <alignment vertical="center" wrapText="1"/>
    </xf>
    <xf numFmtId="0" fontId="6" fillId="0" borderId="85" xfId="0" applyFont="1" applyBorder="1" applyAlignment="1" applyProtection="1">
      <alignment horizontal="center" vertical="center" wrapText="1"/>
    </xf>
    <xf numFmtId="0" fontId="20" fillId="0" borderId="0" xfId="0" applyFont="1" applyAlignment="1" applyProtection="1">
      <alignment vertical="center" wrapText="1"/>
    </xf>
    <xf numFmtId="0" fontId="6" fillId="0" borderId="109" xfId="0" applyFont="1" applyBorder="1" applyAlignment="1" applyProtection="1">
      <alignment horizontal="center" vertical="center"/>
    </xf>
    <xf numFmtId="0" fontId="6" fillId="0" borderId="0" xfId="9" applyFont="1" applyAlignment="1" applyProtection="1">
      <alignment horizontal="center" vertical="center"/>
    </xf>
    <xf numFmtId="0" fontId="12" fillId="0" borderId="0" xfId="9" applyFont="1" applyProtection="1">
      <alignment vertical="center"/>
    </xf>
    <xf numFmtId="0" fontId="6" fillId="0" borderId="0" xfId="9" applyFont="1" applyAlignment="1" applyProtection="1">
      <alignment horizontal="left" vertical="center"/>
    </xf>
    <xf numFmtId="0" fontId="6" fillId="0" borderId="0" xfId="9" applyFont="1" applyProtection="1">
      <alignment vertical="center"/>
    </xf>
    <xf numFmtId="0" fontId="0" fillId="0" borderId="0" xfId="0" applyProtection="1">
      <alignment vertical="center"/>
    </xf>
    <xf numFmtId="0" fontId="19" fillId="0" borderId="0" xfId="9" applyFont="1" applyAlignment="1" applyProtection="1">
      <alignment horizontal="left" vertical="center"/>
    </xf>
    <xf numFmtId="0" fontId="34" fillId="0" borderId="0" xfId="9" applyFont="1" applyProtection="1">
      <alignment vertical="center"/>
    </xf>
    <xf numFmtId="0" fontId="32" fillId="8" borderId="131" xfId="0" applyFont="1" applyFill="1" applyBorder="1" applyAlignment="1" applyProtection="1">
      <alignment vertical="center" wrapText="1"/>
      <protection locked="0"/>
    </xf>
    <xf numFmtId="0" fontId="32" fillId="0" borderId="0" xfId="12" applyFont="1" applyFill="1" applyProtection="1">
      <alignment vertical="center"/>
    </xf>
    <xf numFmtId="0" fontId="14" fillId="0" borderId="0" xfId="12" applyFont="1" applyAlignment="1" applyProtection="1">
      <alignment horizontal="distributed" vertical="center"/>
    </xf>
    <xf numFmtId="0" fontId="14" fillId="0" borderId="0" xfId="12" applyFont="1" applyAlignment="1" applyProtection="1"/>
    <xf numFmtId="0" fontId="61" fillId="0" borderId="0" xfId="12" applyFont="1" applyProtection="1">
      <alignment vertical="center"/>
    </xf>
    <xf numFmtId="0" fontId="32" fillId="0" borderId="0" xfId="12" applyFont="1" applyAlignment="1" applyProtection="1">
      <alignment horizontal="right" vertical="center"/>
    </xf>
    <xf numFmtId="0" fontId="47" fillId="0" borderId="0" xfId="12" applyFont="1" applyAlignment="1" applyProtection="1"/>
    <xf numFmtId="0" fontId="14" fillId="0" borderId="0" xfId="12" applyFont="1" applyFill="1" applyAlignment="1" applyProtection="1">
      <alignment horizontal="left" vertical="top" wrapText="1" shrinkToFit="1"/>
    </xf>
    <xf numFmtId="0" fontId="31" fillId="0" borderId="0" xfId="12" applyFill="1" applyAlignment="1" applyProtection="1">
      <alignment horizontal="left" vertical="top" wrapText="1" shrinkToFit="1"/>
    </xf>
    <xf numFmtId="0" fontId="32" fillId="0" borderId="0" xfId="12" quotePrefix="1" applyFont="1" applyAlignment="1" applyProtection="1">
      <alignment horizontal="center" vertical="top" wrapText="1"/>
    </xf>
    <xf numFmtId="0" fontId="32" fillId="0" borderId="0" xfId="12" applyFont="1" applyAlignment="1" applyProtection="1">
      <alignment vertical="center"/>
    </xf>
    <xf numFmtId="49" fontId="32" fillId="0" borderId="0" xfId="12" quotePrefix="1" applyNumberFormat="1" applyFont="1" applyAlignment="1" applyProtection="1">
      <alignment horizontal="right" vertical="center"/>
    </xf>
    <xf numFmtId="0" fontId="32" fillId="0" borderId="0" xfId="12" applyFont="1" applyAlignment="1" applyProtection="1">
      <alignment vertical="top" wrapText="1"/>
    </xf>
    <xf numFmtId="0" fontId="31" fillId="0" borderId="0" xfId="12" applyAlignment="1" applyProtection="1">
      <alignment vertical="top" wrapText="1"/>
    </xf>
    <xf numFmtId="0" fontId="17" fillId="0" borderId="0" xfId="13" applyFont="1" applyAlignment="1" applyProtection="1">
      <alignment vertical="top"/>
    </xf>
    <xf numFmtId="0" fontId="17" fillId="0" borderId="0" xfId="13" applyFont="1" applyProtection="1">
      <alignment vertical="center"/>
    </xf>
    <xf numFmtId="0" fontId="6" fillId="0" borderId="0" xfId="13" applyFont="1" applyFill="1" applyProtection="1">
      <alignment vertical="center"/>
    </xf>
    <xf numFmtId="0" fontId="17" fillId="0" borderId="0" xfId="13" applyFont="1" applyAlignment="1" applyProtection="1">
      <alignment vertical="center" shrinkToFit="1"/>
    </xf>
    <xf numFmtId="0" fontId="6" fillId="0" borderId="0" xfId="13" applyFont="1" applyAlignment="1" applyProtection="1">
      <alignment vertical="top"/>
    </xf>
    <xf numFmtId="0" fontId="6" fillId="0" borderId="0" xfId="13" applyFont="1" applyProtection="1">
      <alignment vertical="center"/>
    </xf>
    <xf numFmtId="0" fontId="11" fillId="0" borderId="0" xfId="13" applyFont="1" applyAlignment="1" applyProtection="1">
      <alignment horizontal="left" vertical="center"/>
    </xf>
    <xf numFmtId="0" fontId="6" fillId="0" borderId="131" xfId="13" applyFont="1" applyBorder="1" applyAlignment="1" applyProtection="1">
      <alignment vertical="center" wrapText="1"/>
    </xf>
    <xf numFmtId="0" fontId="6" fillId="0" borderId="0" xfId="13" applyFont="1" applyAlignment="1" applyProtection="1">
      <alignment vertical="center"/>
    </xf>
    <xf numFmtId="0" fontId="6" fillId="0" borderId="0" xfId="13" applyFont="1" applyFill="1" applyBorder="1" applyAlignment="1" applyProtection="1">
      <alignment vertical="center"/>
    </xf>
    <xf numFmtId="188" fontId="29" fillId="0" borderId="0" xfId="0" applyNumberFormat="1" applyFont="1" applyFill="1" applyBorder="1" applyAlignment="1" applyProtection="1">
      <alignment horizontal="right" vertical="center"/>
    </xf>
    <xf numFmtId="0" fontId="11" fillId="0" borderId="0" xfId="0" applyFont="1" applyFill="1" applyBorder="1" applyAlignment="1" applyProtection="1">
      <alignment vertical="center"/>
    </xf>
    <xf numFmtId="186" fontId="6" fillId="0" borderId="0" xfId="13" applyNumberFormat="1" applyFont="1" applyFill="1" applyBorder="1" applyAlignment="1" applyProtection="1">
      <alignment horizontal="right" vertical="center"/>
    </xf>
    <xf numFmtId="186" fontId="29" fillId="0" borderId="0" xfId="0" applyNumberFormat="1" applyFont="1" applyFill="1" applyBorder="1" applyAlignment="1" applyProtection="1">
      <alignment horizontal="right" vertical="center"/>
    </xf>
    <xf numFmtId="0" fontId="6" fillId="0" borderId="0" xfId="13" applyFont="1" applyAlignment="1" applyProtection="1">
      <alignment vertical="center" wrapText="1"/>
    </xf>
    <xf numFmtId="0" fontId="6" fillId="0" borderId="0" xfId="13" applyFont="1" applyBorder="1" applyProtection="1">
      <alignment vertical="center"/>
    </xf>
    <xf numFmtId="0" fontId="6" fillId="0" borderId="0" xfId="13" applyFont="1" applyBorder="1" applyAlignment="1" applyProtection="1">
      <alignment vertical="center"/>
    </xf>
    <xf numFmtId="0" fontId="6" fillId="0" borderId="0" xfId="13" applyFont="1" applyFill="1" applyAlignment="1" applyProtection="1">
      <alignment vertical="center"/>
    </xf>
    <xf numFmtId="0" fontId="6" fillId="0" borderId="131" xfId="13" applyFont="1" applyBorder="1" applyAlignment="1" applyProtection="1">
      <alignment vertical="center"/>
    </xf>
    <xf numFmtId="0" fontId="29" fillId="0" borderId="0" xfId="0" applyFont="1" applyBorder="1" applyAlignment="1" applyProtection="1">
      <alignment horizontal="left" vertical="center" shrinkToFit="1"/>
    </xf>
    <xf numFmtId="192" fontId="6" fillId="0" borderId="0" xfId="13" applyNumberFormat="1" applyFont="1" applyProtection="1">
      <alignment vertical="center"/>
    </xf>
    <xf numFmtId="188" fontId="6" fillId="0" borderId="0" xfId="13" applyNumberFormat="1" applyFont="1" applyProtection="1">
      <alignment vertical="center"/>
    </xf>
    <xf numFmtId="0" fontId="6" fillId="0" borderId="0" xfId="13" applyFont="1" applyAlignment="1" applyProtection="1">
      <alignment vertical="center" shrinkToFit="1"/>
    </xf>
    <xf numFmtId="0" fontId="6" fillId="0" borderId="131" xfId="13" applyFont="1" applyBorder="1" applyProtection="1">
      <alignment vertical="center"/>
    </xf>
    <xf numFmtId="0" fontId="6" fillId="0" borderId="0" xfId="30" applyFont="1" applyProtection="1"/>
    <xf numFmtId="0" fontId="65" fillId="0" borderId="0" xfId="30" applyProtection="1"/>
    <xf numFmtId="0" fontId="66" fillId="0" borderId="0" xfId="30" applyFont="1" applyProtection="1"/>
    <xf numFmtId="0" fontId="60" fillId="0" borderId="131" xfId="30" applyFont="1" applyBorder="1" applyAlignment="1" applyProtection="1">
      <alignment horizontal="right" vertical="center"/>
    </xf>
    <xf numFmtId="0" fontId="60" fillId="0" borderId="19" xfId="30" applyFont="1" applyBorder="1" applyAlignment="1" applyProtection="1">
      <alignment horizontal="right" vertical="center"/>
    </xf>
    <xf numFmtId="0" fontId="60" fillId="16" borderId="115" xfId="30" applyNumberFormat="1" applyFont="1" applyFill="1" applyBorder="1" applyProtection="1"/>
    <xf numFmtId="0" fontId="60" fillId="16" borderId="121" xfId="30" applyNumberFormat="1" applyFont="1" applyFill="1" applyBorder="1" applyProtection="1"/>
    <xf numFmtId="0" fontId="60" fillId="0" borderId="0" xfId="30" applyFont="1" applyAlignment="1" applyProtection="1">
      <alignment vertical="center"/>
    </xf>
    <xf numFmtId="0" fontId="32" fillId="0" borderId="0" xfId="30" applyFont="1" applyAlignment="1" applyProtection="1">
      <alignment vertical="center"/>
    </xf>
    <xf numFmtId="0" fontId="65" fillId="0" borderId="0" xfId="30" applyAlignment="1" applyProtection="1">
      <alignment vertical="center"/>
    </xf>
    <xf numFmtId="0" fontId="60" fillId="13" borderId="131" xfId="30" applyFont="1" applyFill="1" applyBorder="1" applyAlignment="1" applyProtection="1">
      <alignment horizontal="left" vertical="center" wrapText="1"/>
      <protection locked="0"/>
    </xf>
    <xf numFmtId="0" fontId="60" fillId="8" borderId="131" xfId="30" applyFont="1" applyFill="1" applyBorder="1" applyAlignment="1" applyProtection="1">
      <alignment horizontal="center" vertical="center"/>
      <protection locked="0"/>
    </xf>
    <xf numFmtId="0" fontId="60" fillId="13" borderId="19" xfId="30" applyFont="1" applyFill="1" applyBorder="1" applyAlignment="1" applyProtection="1">
      <alignment horizontal="left" vertical="center" wrapText="1"/>
      <protection locked="0"/>
    </xf>
    <xf numFmtId="0" fontId="60" fillId="8" borderId="19" xfId="30" applyFont="1" applyFill="1" applyBorder="1" applyAlignment="1" applyProtection="1">
      <alignment horizontal="center" vertical="center"/>
      <protection locked="0"/>
    </xf>
    <xf numFmtId="0" fontId="60" fillId="8" borderId="128" xfId="30" applyFont="1" applyFill="1" applyBorder="1" applyAlignment="1" applyProtection="1">
      <alignment horizontal="center" vertical="center"/>
      <protection locked="0"/>
    </xf>
    <xf numFmtId="0" fontId="60" fillId="13" borderId="130" xfId="30" applyFont="1" applyFill="1" applyBorder="1" applyAlignment="1" applyProtection="1">
      <alignment horizontal="left" vertical="center" wrapText="1"/>
      <protection locked="0"/>
    </xf>
    <xf numFmtId="0" fontId="60" fillId="13" borderId="116" xfId="30" applyFont="1" applyFill="1" applyBorder="1" applyAlignment="1" applyProtection="1">
      <alignment horizontal="left" vertical="center" wrapText="1"/>
      <protection locked="0"/>
    </xf>
    <xf numFmtId="0" fontId="60" fillId="8" borderId="181" xfId="30" applyFont="1" applyFill="1" applyBorder="1" applyAlignment="1" applyProtection="1">
      <alignment horizontal="center" vertical="center"/>
      <protection locked="0"/>
    </xf>
    <xf numFmtId="0" fontId="60" fillId="13" borderId="180" xfId="30" applyFont="1" applyFill="1" applyBorder="1" applyAlignment="1" applyProtection="1">
      <alignment horizontal="left" vertical="center" wrapText="1"/>
      <protection locked="0"/>
    </xf>
    <xf numFmtId="0" fontId="60" fillId="8" borderId="120" xfId="30" applyFont="1" applyFill="1" applyBorder="1" applyAlignment="1" applyProtection="1">
      <alignment horizontal="center" vertical="center"/>
      <protection locked="0"/>
    </xf>
    <xf numFmtId="0" fontId="60" fillId="13" borderId="114" xfId="30" applyFont="1" applyFill="1" applyBorder="1" applyAlignment="1" applyProtection="1">
      <alignment horizontal="left" vertical="center" wrapText="1"/>
      <protection locked="0"/>
    </xf>
    <xf numFmtId="0" fontId="32" fillId="0" borderId="0" xfId="30" applyFont="1" applyProtection="1"/>
    <xf numFmtId="0" fontId="19" fillId="19" borderId="151" xfId="30" applyFont="1" applyFill="1" applyBorder="1" applyAlignment="1" applyProtection="1">
      <alignment horizontal="center" vertical="center" wrapText="1"/>
    </xf>
    <xf numFmtId="0" fontId="9" fillId="19" borderId="131" xfId="30" applyFont="1" applyFill="1" applyBorder="1" applyAlignment="1" applyProtection="1">
      <alignment horizontal="center" vertical="center" wrapText="1"/>
    </xf>
    <xf numFmtId="0" fontId="9" fillId="19" borderId="116" xfId="3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4" fillId="0" borderId="0" xfId="0" applyFont="1" applyAlignment="1" applyProtection="1">
      <alignment vertical="top"/>
    </xf>
    <xf numFmtId="0" fontId="6" fillId="0" borderId="0" xfId="0" applyFont="1" applyBorder="1" applyAlignment="1" applyProtection="1">
      <alignment vertical="center"/>
    </xf>
    <xf numFmtId="0" fontId="14" fillId="0" borderId="0" xfId="0" applyFont="1" applyFill="1" applyAlignment="1" applyProtection="1">
      <alignment horizontal="left"/>
    </xf>
    <xf numFmtId="179" fontId="14" fillId="0" borderId="0" xfId="0" applyNumberFormat="1" applyFont="1" applyFill="1" applyAlignment="1" applyProtection="1">
      <alignment horizontal="left"/>
    </xf>
    <xf numFmtId="0" fontId="6" fillId="0" borderId="0" xfId="0" applyFont="1" applyFill="1" applyAlignment="1" applyProtection="1">
      <alignment horizontal="left"/>
    </xf>
    <xf numFmtId="0" fontId="40" fillId="0" borderId="0" xfId="0" applyFont="1" applyAlignment="1" applyProtection="1">
      <alignment vertical="center" shrinkToFit="1"/>
    </xf>
    <xf numFmtId="0" fontId="13" fillId="0" borderId="0" xfId="0" applyFont="1" applyAlignment="1" applyProtection="1">
      <alignment horizontal="left" vertical="top" wrapText="1" indent="1"/>
    </xf>
    <xf numFmtId="189" fontId="6" fillId="13" borderId="11" xfId="0" applyNumberFormat="1" applyFont="1" applyFill="1" applyBorder="1" applyAlignment="1" applyProtection="1">
      <alignment horizontal="left" vertical="center"/>
      <protection locked="0"/>
    </xf>
    <xf numFmtId="20" fontId="6" fillId="8" borderId="148" xfId="0" applyNumberFormat="1" applyFont="1" applyFill="1" applyBorder="1" applyAlignment="1" applyProtection="1">
      <alignment horizontal="center" vertical="center"/>
      <protection locked="0"/>
    </xf>
    <xf numFmtId="0" fontId="6" fillId="8" borderId="148" xfId="0" applyFont="1" applyFill="1" applyBorder="1" applyAlignment="1" applyProtection="1">
      <alignment horizontal="center" vertical="center"/>
      <protection locked="0"/>
    </xf>
    <xf numFmtId="0" fontId="6" fillId="13" borderId="11" xfId="0" applyFont="1" applyFill="1" applyBorder="1" applyAlignment="1" applyProtection="1">
      <alignment horizontal="left" vertical="center" shrinkToFit="1"/>
      <protection locked="0"/>
    </xf>
    <xf numFmtId="0" fontId="6" fillId="13" borderId="12" xfId="0" applyFont="1" applyFill="1" applyBorder="1" applyAlignment="1" applyProtection="1">
      <alignment horizontal="left" vertical="center" shrinkToFit="1"/>
      <protection locked="0"/>
    </xf>
    <xf numFmtId="0" fontId="6" fillId="13" borderId="37" xfId="0" applyFont="1" applyFill="1" applyBorder="1" applyAlignment="1" applyProtection="1">
      <alignment horizontal="left" vertical="center" shrinkToFit="1"/>
      <protection locked="0"/>
    </xf>
    <xf numFmtId="0" fontId="6" fillId="13" borderId="131" xfId="0" applyFont="1" applyFill="1" applyBorder="1" applyAlignment="1" applyProtection="1">
      <alignment horizontal="left" vertical="center" shrinkToFit="1"/>
      <protection locked="0"/>
    </xf>
    <xf numFmtId="0" fontId="32" fillId="0" borderId="0" xfId="12" quotePrefix="1" applyFont="1" applyAlignment="1" applyProtection="1">
      <alignment vertical="top" wrapText="1"/>
    </xf>
    <xf numFmtId="0" fontId="63" fillId="0" borderId="0" xfId="12" applyFont="1" applyProtection="1">
      <alignment vertical="center"/>
    </xf>
    <xf numFmtId="0" fontId="63" fillId="0" borderId="0" xfId="12" quotePrefix="1" applyFont="1" applyAlignment="1" applyProtection="1">
      <alignment vertical="top" wrapText="1"/>
    </xf>
    <xf numFmtId="0" fontId="63" fillId="0" borderId="0" xfId="12" quotePrefix="1" applyFont="1" applyAlignment="1" applyProtection="1">
      <alignment horizontal="center" vertical="top" wrapText="1"/>
    </xf>
    <xf numFmtId="177" fontId="8" fillId="8" borderId="56" xfId="0" applyNumberFormat="1" applyFont="1" applyFill="1" applyBorder="1" applyAlignment="1" applyProtection="1">
      <alignment horizontal="center" vertical="center" wrapText="1"/>
      <protection locked="0"/>
    </xf>
    <xf numFmtId="177" fontId="8" fillId="8" borderId="42" xfId="0" applyNumberFormat="1" applyFont="1" applyFill="1" applyBorder="1" applyAlignment="1" applyProtection="1">
      <alignment horizontal="center" vertical="center" wrapText="1"/>
      <protection locked="0"/>
    </xf>
    <xf numFmtId="193" fontId="60" fillId="13" borderId="131" xfId="30" applyNumberFormat="1" applyFont="1" applyFill="1" applyBorder="1" applyAlignment="1" applyProtection="1">
      <alignment horizontal="right" vertical="center"/>
      <protection locked="0"/>
    </xf>
    <xf numFmtId="193" fontId="60" fillId="13" borderId="19" xfId="30" applyNumberFormat="1" applyFont="1" applyFill="1" applyBorder="1" applyAlignment="1" applyProtection="1">
      <alignment horizontal="right" vertical="center"/>
      <protection locked="0"/>
    </xf>
    <xf numFmtId="193" fontId="60" fillId="9" borderId="36" xfId="30" applyNumberFormat="1" applyFont="1" applyFill="1" applyBorder="1" applyAlignment="1" applyProtection="1">
      <alignment horizontal="right" vertical="center"/>
    </xf>
    <xf numFmtId="193" fontId="60" fillId="9" borderId="131" xfId="30" applyNumberFormat="1" applyFont="1" applyFill="1" applyBorder="1" applyAlignment="1" applyProtection="1">
      <alignment horizontal="right" vertical="center"/>
    </xf>
    <xf numFmtId="193" fontId="60" fillId="13" borderId="131" xfId="30" applyNumberFormat="1" applyFont="1" applyFill="1" applyBorder="1" applyAlignment="1" applyProtection="1">
      <alignment horizontal="right" vertical="center" shrinkToFit="1"/>
      <protection locked="0"/>
    </xf>
    <xf numFmtId="193" fontId="60" fillId="13" borderId="19" xfId="30" applyNumberFormat="1" applyFont="1" applyFill="1" applyBorder="1" applyAlignment="1" applyProtection="1">
      <alignment horizontal="right" vertical="center" shrinkToFit="1"/>
      <protection locked="0"/>
    </xf>
    <xf numFmtId="193" fontId="60" fillId="9" borderId="36" xfId="30" applyNumberFormat="1" applyFont="1" applyFill="1" applyBorder="1" applyAlignment="1" applyProtection="1">
      <alignment horizontal="right" vertical="center" shrinkToFit="1"/>
    </xf>
    <xf numFmtId="193" fontId="60" fillId="9" borderId="131" xfId="30" applyNumberFormat="1" applyFont="1" applyFill="1" applyBorder="1" applyAlignment="1" applyProtection="1">
      <alignment horizontal="right" vertical="center" shrinkToFit="1"/>
    </xf>
    <xf numFmtId="193" fontId="60" fillId="13" borderId="131" xfId="30" applyNumberFormat="1" applyFont="1" applyFill="1" applyBorder="1" applyAlignment="1" applyProtection="1">
      <alignment horizontal="right" shrinkToFit="1"/>
      <protection locked="0"/>
    </xf>
    <xf numFmtId="193" fontId="60" fillId="13" borderId="19" xfId="30" applyNumberFormat="1" applyFont="1" applyFill="1" applyBorder="1" applyAlignment="1" applyProtection="1">
      <alignment horizontal="right" shrinkToFit="1"/>
      <protection locked="0"/>
    </xf>
    <xf numFmtId="194" fontId="60" fillId="13" borderId="151" xfId="31" applyNumberFormat="1" applyFont="1" applyFill="1" applyBorder="1" applyAlignment="1" applyProtection="1">
      <alignment horizontal="right" vertical="center"/>
      <protection locked="0"/>
    </xf>
    <xf numFmtId="194" fontId="60" fillId="13" borderId="131" xfId="31" applyNumberFormat="1" applyFont="1" applyFill="1" applyBorder="1" applyAlignment="1" applyProtection="1">
      <alignment horizontal="right" vertical="center"/>
      <protection locked="0"/>
    </xf>
    <xf numFmtId="194" fontId="60" fillId="13" borderId="183" xfId="31" applyNumberFormat="1" applyFont="1" applyFill="1" applyBorder="1" applyAlignment="1" applyProtection="1">
      <alignment horizontal="right" vertical="center"/>
      <protection locked="0"/>
    </xf>
    <xf numFmtId="194" fontId="60" fillId="13" borderId="153" xfId="31" applyNumberFormat="1" applyFont="1" applyFill="1" applyBorder="1" applyAlignment="1" applyProtection="1">
      <alignment horizontal="right" vertical="center"/>
      <protection locked="0"/>
    </xf>
    <xf numFmtId="194" fontId="60" fillId="13" borderId="19" xfId="31" applyNumberFormat="1" applyFont="1" applyFill="1" applyBorder="1" applyAlignment="1" applyProtection="1">
      <alignment horizontal="right" vertical="center"/>
      <protection locked="0"/>
    </xf>
    <xf numFmtId="194" fontId="60" fillId="9" borderId="152" xfId="31" applyNumberFormat="1" applyFont="1" applyFill="1" applyBorder="1" applyAlignment="1" applyProtection="1">
      <alignment horizontal="right" vertical="center"/>
    </xf>
    <xf numFmtId="194" fontId="60" fillId="0" borderId="121" xfId="31" applyNumberFormat="1" applyFont="1" applyFill="1" applyBorder="1" applyAlignment="1" applyProtection="1">
      <alignment horizontal="right" vertical="center"/>
    </xf>
    <xf numFmtId="0" fontId="67" fillId="13" borderId="131" xfId="29" applyFont="1" applyFill="1" applyBorder="1" applyAlignment="1" applyProtection="1">
      <alignment horizontal="left" vertical="center" shrinkToFit="1"/>
      <protection locked="0"/>
    </xf>
    <xf numFmtId="49" fontId="6" fillId="13" borderId="131" xfId="0" applyNumberFormat="1" applyFont="1" applyFill="1" applyBorder="1" applyAlignment="1" applyProtection="1">
      <alignment horizontal="left" vertical="center" shrinkToFit="1"/>
      <protection locked="0"/>
    </xf>
    <xf numFmtId="0" fontId="8" fillId="0" borderId="116" xfId="0" applyFont="1" applyFill="1" applyBorder="1" applyAlignment="1" applyProtection="1">
      <alignment horizontal="center" vertical="center" wrapText="1"/>
    </xf>
    <xf numFmtId="0" fontId="11" fillId="16" borderId="40" xfId="0" applyFont="1" applyFill="1" applyBorder="1" applyAlignment="1" applyProtection="1">
      <alignment horizontal="center" vertical="center"/>
    </xf>
    <xf numFmtId="0" fontId="6" fillId="0" borderId="119" xfId="0" applyFont="1" applyFill="1" applyBorder="1" applyAlignment="1" applyProtection="1">
      <alignment horizontal="left" vertical="center" wrapText="1"/>
    </xf>
    <xf numFmtId="38" fontId="6" fillId="10" borderId="186" xfId="6" applyFont="1" applyFill="1" applyBorder="1" applyAlignment="1" applyProtection="1">
      <alignment horizontal="right" vertical="center" shrinkToFit="1"/>
    </xf>
    <xf numFmtId="0" fontId="2" fillId="0" borderId="0" xfId="9">
      <alignment vertical="center"/>
    </xf>
    <xf numFmtId="0" fontId="33" fillId="0" borderId="0" xfId="0" applyFont="1">
      <alignment vertical="center"/>
    </xf>
    <xf numFmtId="0" fontId="32" fillId="0" borderId="0" xfId="0" applyFont="1">
      <alignment vertical="center"/>
    </xf>
    <xf numFmtId="0" fontId="38" fillId="0" borderId="128" xfId="0" applyFont="1" applyFill="1" applyBorder="1" applyAlignment="1" applyProtection="1">
      <alignment horizontal="center" vertical="center"/>
    </xf>
    <xf numFmtId="0" fontId="13" fillId="0" borderId="0" xfId="24" applyFont="1" applyFill="1" applyAlignment="1" applyProtection="1">
      <alignment horizontal="center" vertical="center" wrapText="1"/>
    </xf>
    <xf numFmtId="0" fontId="0" fillId="0" borderId="0" xfId="0" applyAlignment="1" applyProtection="1">
      <alignmen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38" fontId="14" fillId="9" borderId="15" xfId="6" applyFont="1" applyFill="1" applyBorder="1" applyAlignment="1" applyProtection="1">
      <alignment horizontal="right" vertical="center" wrapText="1"/>
    </xf>
    <xf numFmtId="0" fontId="14" fillId="0" borderId="36" xfId="24" applyFont="1" applyFill="1" applyBorder="1" applyAlignment="1" applyProtection="1">
      <alignment horizontal="center" vertical="center" wrapText="1"/>
    </xf>
    <xf numFmtId="0" fontId="14" fillId="0" borderId="6" xfId="24" applyFont="1" applyFill="1" applyBorder="1" applyAlignment="1" applyProtection="1">
      <alignment horizontal="center" vertical="center" wrapText="1"/>
    </xf>
    <xf numFmtId="38" fontId="14" fillId="9" borderId="6" xfId="6" applyFont="1" applyFill="1" applyBorder="1" applyAlignment="1" applyProtection="1">
      <alignment horizontal="right" vertical="center" wrapText="1"/>
    </xf>
    <xf numFmtId="38" fontId="14" fillId="9" borderId="17" xfId="6" applyFont="1" applyFill="1" applyBorder="1" applyAlignment="1" applyProtection="1">
      <alignment horizontal="right" vertical="center" wrapText="1"/>
    </xf>
    <xf numFmtId="0" fontId="14" fillId="0" borderId="17"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19" fillId="0" borderId="0" xfId="0"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6" fillId="0" borderId="6" xfId="9" applyFont="1" applyBorder="1" applyAlignment="1" applyProtection="1">
      <alignment horizontal="center" vertical="center" wrapText="1"/>
    </xf>
    <xf numFmtId="0" fontId="32" fillId="0" borderId="0" xfId="12" applyFont="1" applyAlignment="1" applyProtection="1">
      <alignment horizontal="center" vertical="center"/>
    </xf>
    <xf numFmtId="0" fontId="31" fillId="0" borderId="0" xfId="12" applyFont="1" applyAlignment="1" applyProtection="1">
      <alignment vertical="center"/>
    </xf>
    <xf numFmtId="0" fontId="60" fillId="0" borderId="0" xfId="12" applyFont="1" applyAlignment="1" applyProtection="1">
      <alignment horizontal="center" vertical="center"/>
    </xf>
    <xf numFmtId="0" fontId="31" fillId="0" borderId="0" xfId="12" applyAlignment="1" applyProtection="1">
      <alignment vertical="center"/>
    </xf>
    <xf numFmtId="0" fontId="6" fillId="0" borderId="131"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wrapText="1"/>
    </xf>
    <xf numFmtId="0" fontId="11" fillId="0" borderId="155" xfId="0" applyFont="1" applyFill="1" applyBorder="1" applyAlignment="1" applyProtection="1">
      <alignment horizontal="center" vertical="center" wrapText="1"/>
    </xf>
    <xf numFmtId="0" fontId="6" fillId="0" borderId="131" xfId="0" applyFont="1" applyBorder="1" applyAlignment="1" applyProtection="1">
      <alignment horizontal="center" vertical="center"/>
    </xf>
    <xf numFmtId="0" fontId="19" fillId="0" borderId="0" xfId="0" applyFont="1" applyBorder="1" applyAlignment="1" applyProtection="1">
      <alignment horizontal="center" vertical="center" wrapText="1"/>
    </xf>
    <xf numFmtId="0" fontId="19" fillId="19" borderId="131" xfId="30" applyFont="1" applyFill="1" applyBorder="1" applyAlignment="1" applyProtection="1">
      <alignment horizontal="center" vertical="center" wrapText="1"/>
    </xf>
    <xf numFmtId="0" fontId="6" fillId="0" borderId="85" xfId="0" applyFont="1" applyBorder="1" applyAlignment="1" applyProtection="1">
      <alignment horizontal="center" vertical="center"/>
    </xf>
    <xf numFmtId="0" fontId="60" fillId="8" borderId="131" xfId="30" applyFont="1" applyFill="1" applyBorder="1" applyAlignment="1" applyProtection="1">
      <alignment horizontal="left" vertical="center" shrinkToFit="1"/>
      <protection locked="0"/>
    </xf>
    <xf numFmtId="0" fontId="60" fillId="8" borderId="19" xfId="30" applyFont="1" applyFill="1" applyBorder="1" applyAlignment="1" applyProtection="1">
      <alignment horizontal="left" vertical="center" shrinkToFit="1"/>
      <protection locked="0"/>
    </xf>
    <xf numFmtId="0" fontId="11" fillId="8" borderId="131" xfId="0" applyFont="1" applyFill="1" applyBorder="1" applyAlignment="1" applyProtection="1">
      <alignment horizontal="center" vertical="center" shrinkToFit="1"/>
      <protection locked="0"/>
    </xf>
    <xf numFmtId="0" fontId="11" fillId="19" borderId="128" xfId="30" applyFont="1" applyFill="1" applyBorder="1" applyAlignment="1" applyProtection="1">
      <alignment horizontal="center" vertical="center" wrapText="1"/>
    </xf>
    <xf numFmtId="0" fontId="14" fillId="0" borderId="166" xfId="0" applyFont="1" applyFill="1" applyBorder="1" applyAlignment="1" applyProtection="1">
      <alignment horizontal="center" vertical="center" wrapText="1"/>
    </xf>
    <xf numFmtId="0" fontId="60" fillId="0" borderId="116" xfId="30" applyFont="1" applyBorder="1" applyAlignment="1" applyProtection="1">
      <alignment horizontal="right" vertical="center"/>
    </xf>
    <xf numFmtId="194" fontId="14" fillId="9" borderId="164" xfId="0" applyNumberFormat="1" applyFont="1" applyFill="1" applyBorder="1" applyAlignment="1" applyProtection="1">
      <alignment vertical="center" shrinkToFit="1"/>
    </xf>
    <xf numFmtId="194" fontId="14" fillId="9" borderId="191" xfId="0" applyNumberFormat="1" applyFont="1" applyFill="1" applyBorder="1" applyAlignment="1" applyProtection="1">
      <alignment vertical="center" shrinkToFit="1"/>
    </xf>
    <xf numFmtId="194" fontId="14" fillId="9" borderId="177" xfId="0" applyNumberFormat="1" applyFont="1" applyFill="1" applyBorder="1" applyAlignment="1" applyProtection="1">
      <alignment vertical="center" shrinkToFit="1"/>
    </xf>
    <xf numFmtId="190" fontId="14" fillId="9" borderId="176" xfId="28" applyNumberFormat="1" applyFont="1" applyFill="1" applyBorder="1" applyAlignment="1" applyProtection="1">
      <alignment vertical="center" shrinkToFit="1"/>
    </xf>
    <xf numFmtId="0" fontId="11" fillId="0" borderId="193" xfId="0" applyFont="1" applyFill="1" applyBorder="1" applyAlignment="1" applyProtection="1">
      <alignment horizontal="center" vertical="center" wrapText="1"/>
    </xf>
    <xf numFmtId="194" fontId="14" fillId="9" borderId="156" xfId="0" applyNumberFormat="1" applyFont="1" applyFill="1" applyBorder="1" applyAlignment="1" applyProtection="1">
      <alignment vertical="center" shrinkToFit="1"/>
    </xf>
    <xf numFmtId="194" fontId="14" fillId="9" borderId="194" xfId="0" applyNumberFormat="1" applyFont="1" applyFill="1" applyBorder="1" applyAlignment="1" applyProtection="1">
      <alignment vertical="center" shrinkToFit="1"/>
    </xf>
    <xf numFmtId="194" fontId="14" fillId="9" borderId="157" xfId="0" applyNumberFormat="1" applyFont="1" applyFill="1" applyBorder="1" applyAlignment="1" applyProtection="1">
      <alignment vertical="center" shrinkToFit="1"/>
    </xf>
    <xf numFmtId="194" fontId="14" fillId="9" borderId="159" xfId="0" applyNumberFormat="1" applyFont="1" applyFill="1" applyBorder="1" applyAlignment="1" applyProtection="1">
      <alignment vertical="center" shrinkToFit="1"/>
    </xf>
    <xf numFmtId="0" fontId="6" fillId="0" borderId="128" xfId="0" applyFont="1" applyFill="1" applyBorder="1" applyAlignment="1" applyProtection="1">
      <alignment horizontal="center" vertical="center"/>
    </xf>
    <xf numFmtId="0" fontId="11" fillId="8" borderId="44" xfId="0" applyFont="1" applyFill="1" applyBorder="1" applyAlignment="1" applyProtection="1">
      <alignment horizontal="center" vertical="center" shrinkToFit="1"/>
      <protection locked="0"/>
    </xf>
    <xf numFmtId="187" fontId="11" fillId="13" borderId="56" xfId="0" applyNumberFormat="1" applyFont="1" applyFill="1" applyBorder="1" applyAlignment="1" applyProtection="1">
      <alignment horizontal="center" vertical="center" shrinkToFit="1"/>
      <protection locked="0"/>
    </xf>
    <xf numFmtId="185" fontId="11" fillId="13" borderId="176" xfId="0" applyNumberFormat="1" applyFont="1" applyFill="1" applyBorder="1" applyAlignment="1" applyProtection="1">
      <alignment horizontal="center" vertical="center" shrinkToFit="1"/>
      <protection locked="0"/>
    </xf>
    <xf numFmtId="189" fontId="11" fillId="13" borderId="156" xfId="31" applyNumberFormat="1" applyFont="1" applyFill="1" applyBorder="1" applyAlignment="1" applyProtection="1">
      <alignment vertical="center" shrinkToFit="1"/>
      <protection locked="0"/>
    </xf>
    <xf numFmtId="177" fontId="11" fillId="8" borderId="157" xfId="0" applyNumberFormat="1" applyFont="1" applyFill="1" applyBorder="1" applyAlignment="1" applyProtection="1">
      <alignment horizontal="center" vertical="center" shrinkToFit="1"/>
      <protection locked="0"/>
    </xf>
    <xf numFmtId="177" fontId="11" fillId="8" borderId="23" xfId="0" applyNumberFormat="1" applyFont="1" applyFill="1" applyBorder="1" applyAlignment="1" applyProtection="1">
      <alignment horizontal="center" vertical="center" shrinkToFit="1"/>
      <protection locked="0"/>
    </xf>
    <xf numFmtId="191" fontId="32" fillId="9" borderId="43" xfId="0" applyNumberFormat="1" applyFont="1" applyFill="1" applyBorder="1" applyAlignment="1" applyProtection="1">
      <alignment horizontal="center" vertical="center" shrinkToFit="1"/>
    </xf>
    <xf numFmtId="191" fontId="9" fillId="9" borderId="128" xfId="0" applyNumberFormat="1" applyFont="1" applyFill="1" applyBorder="1" applyAlignment="1" applyProtection="1">
      <alignment horizontal="center" vertical="center" shrinkToFit="1"/>
    </xf>
    <xf numFmtId="0" fontId="14" fillId="16" borderId="184" xfId="0" applyFont="1" applyFill="1" applyBorder="1" applyAlignment="1" applyProtection="1">
      <alignment vertical="center" shrinkToFit="1"/>
    </xf>
    <xf numFmtId="38" fontId="6" fillId="9" borderId="155" xfId="0" applyNumberFormat="1" applyFont="1" applyFill="1" applyBorder="1" applyAlignment="1" applyProtection="1">
      <alignment horizontal="right" vertical="center" shrinkToFit="1"/>
    </xf>
    <xf numFmtId="38" fontId="6" fillId="9" borderId="155" xfId="0" applyNumberFormat="1" applyFont="1" applyFill="1" applyBorder="1" applyAlignment="1" applyProtection="1">
      <alignment vertical="center" shrinkToFit="1"/>
    </xf>
    <xf numFmtId="38" fontId="6" fillId="9" borderId="174" xfId="0" applyNumberFormat="1" applyFont="1" applyFill="1" applyBorder="1" applyAlignment="1" applyProtection="1">
      <alignment horizontal="right" vertical="center" shrinkToFit="1"/>
    </xf>
    <xf numFmtId="38" fontId="6" fillId="9" borderId="174" xfId="0" applyNumberFormat="1" applyFont="1" applyFill="1" applyBorder="1" applyAlignment="1" applyProtection="1">
      <alignment vertical="center" shrinkToFit="1"/>
    </xf>
    <xf numFmtId="38" fontId="6" fillId="9" borderId="92" xfId="6" applyFont="1" applyFill="1" applyBorder="1" applyAlignment="1" applyProtection="1">
      <alignment horizontal="right" vertical="center" shrinkToFit="1"/>
    </xf>
    <xf numFmtId="38" fontId="6" fillId="9" borderId="92" xfId="6" applyFont="1" applyFill="1" applyBorder="1" applyAlignment="1" applyProtection="1">
      <alignment vertical="center" shrinkToFit="1"/>
    </xf>
    <xf numFmtId="0" fontId="33" fillId="0" borderId="0" xfId="0" applyFont="1" applyProtection="1">
      <alignment vertical="center"/>
    </xf>
    <xf numFmtId="0" fontId="32" fillId="0" borderId="0" xfId="0" applyFont="1" applyProtection="1">
      <alignment vertical="center"/>
    </xf>
    <xf numFmtId="0" fontId="32" fillId="0" borderId="131" xfId="0" applyFont="1" applyBorder="1" applyAlignment="1" applyProtection="1">
      <alignment horizontal="center" vertical="center"/>
    </xf>
    <xf numFmtId="0" fontId="32" fillId="0" borderId="37" xfId="0" applyFont="1" applyFill="1" applyBorder="1" applyProtection="1">
      <alignment vertical="center"/>
    </xf>
    <xf numFmtId="0" fontId="32" fillId="0" borderId="36" xfId="0" applyFont="1" applyFill="1" applyBorder="1" applyProtection="1">
      <alignment vertical="center"/>
    </xf>
    <xf numFmtId="0" fontId="32" fillId="13" borderId="131" xfId="0" applyFont="1" applyFill="1" applyBorder="1" applyAlignment="1" applyProtection="1">
      <alignment vertical="center" wrapText="1"/>
      <protection locked="0"/>
    </xf>
    <xf numFmtId="0" fontId="11" fillId="0" borderId="0" xfId="9" applyFont="1" applyProtection="1">
      <alignment vertical="center"/>
    </xf>
    <xf numFmtId="0" fontId="2" fillId="0" borderId="0" xfId="9" applyProtection="1">
      <alignment vertical="center"/>
    </xf>
    <xf numFmtId="0" fontId="11" fillId="0" borderId="135" xfId="9" applyFont="1" applyBorder="1" applyAlignment="1" applyProtection="1">
      <alignment vertical="center" wrapText="1" shrinkToFit="1"/>
    </xf>
    <xf numFmtId="0" fontId="70" fillId="0" borderId="0" xfId="0" applyFont="1" applyProtection="1">
      <alignment vertical="center"/>
    </xf>
    <xf numFmtId="0" fontId="6" fillId="0" borderId="23" xfId="9" applyFont="1" applyBorder="1" applyProtection="1">
      <alignment vertical="center"/>
      <protection locked="0"/>
    </xf>
    <xf numFmtId="0" fontId="6" fillId="0" borderId="48" xfId="9" applyFont="1" applyBorder="1" applyProtection="1">
      <alignment vertical="center"/>
      <protection locked="0"/>
    </xf>
    <xf numFmtId="0" fontId="6" fillId="0" borderId="42" xfId="9" applyFont="1" applyBorder="1" applyProtection="1">
      <alignment vertical="center"/>
      <protection locked="0"/>
    </xf>
    <xf numFmtId="0" fontId="6" fillId="0" borderId="128" xfId="9" applyFont="1" applyBorder="1" applyProtection="1">
      <alignment vertical="center"/>
      <protection locked="0"/>
    </xf>
    <xf numFmtId="0" fontId="6" fillId="0" borderId="129" xfId="9" applyFont="1" applyBorder="1" applyProtection="1">
      <alignment vertical="center"/>
      <protection locked="0"/>
    </xf>
    <xf numFmtId="0" fontId="6" fillId="0" borderId="130" xfId="9" applyFont="1" applyBorder="1" applyProtection="1">
      <alignment vertical="center"/>
      <protection locked="0"/>
    </xf>
    <xf numFmtId="0" fontId="6" fillId="0" borderId="41" xfId="9" applyFont="1" applyBorder="1" applyProtection="1">
      <alignment vertical="center"/>
      <protection locked="0"/>
    </xf>
    <xf numFmtId="0" fontId="6" fillId="0" borderId="22" xfId="9" applyFont="1" applyBorder="1" applyProtection="1">
      <alignment vertical="center"/>
      <protection locked="0"/>
    </xf>
    <xf numFmtId="0" fontId="6" fillId="0" borderId="49" xfId="9" applyFont="1" applyBorder="1" applyProtection="1">
      <alignment vertical="center"/>
      <protection locked="0"/>
    </xf>
    <xf numFmtId="0" fontId="6" fillId="0" borderId="51" xfId="9" applyFont="1" applyBorder="1" applyProtection="1">
      <alignment vertical="center"/>
      <protection locked="0"/>
    </xf>
    <xf numFmtId="0" fontId="6" fillId="0" borderId="50" xfId="9" applyFont="1" applyBorder="1" applyProtection="1">
      <alignment vertical="center"/>
      <protection locked="0"/>
    </xf>
    <xf numFmtId="0" fontId="6" fillId="0" borderId="47" xfId="9" applyFont="1" applyBorder="1" applyProtection="1">
      <alignment vertical="center"/>
      <protection locked="0"/>
    </xf>
    <xf numFmtId="0" fontId="6" fillId="0" borderId="52" xfId="9" applyFont="1" applyBorder="1" applyProtection="1">
      <alignment vertical="center"/>
      <protection locked="0"/>
    </xf>
    <xf numFmtId="0" fontId="6" fillId="0" borderId="53" xfId="9" applyFont="1" applyBorder="1" applyProtection="1">
      <alignment vertical="center"/>
      <protection locked="0"/>
    </xf>
    <xf numFmtId="0" fontId="6" fillId="0" borderId="35" xfId="9" applyFont="1" applyBorder="1" applyProtection="1">
      <alignment vertical="center"/>
      <protection locked="0"/>
    </xf>
    <xf numFmtId="0" fontId="11" fillId="13" borderId="57" xfId="0" applyFont="1" applyFill="1" applyBorder="1" applyAlignment="1" applyProtection="1">
      <alignment vertical="center" wrapText="1"/>
      <protection locked="0"/>
    </xf>
    <xf numFmtId="38" fontId="6" fillId="13" borderId="85" xfId="31" applyFont="1" applyFill="1" applyBorder="1" applyAlignment="1" applyProtection="1">
      <alignment horizontal="center" vertical="center" shrinkToFit="1"/>
      <protection locked="0"/>
    </xf>
    <xf numFmtId="38" fontId="6" fillId="13" borderId="90" xfId="31" applyFont="1" applyFill="1" applyBorder="1" applyAlignment="1" applyProtection="1">
      <alignment horizontal="center" vertical="center" shrinkToFit="1"/>
      <protection locked="0"/>
    </xf>
    <xf numFmtId="38" fontId="6" fillId="9" borderId="38" xfId="31" applyFont="1" applyFill="1" applyBorder="1" applyAlignment="1" applyProtection="1">
      <alignment horizontal="center" vertical="center" shrinkToFit="1"/>
    </xf>
    <xf numFmtId="38" fontId="11" fillId="9" borderId="38" xfId="31" applyFont="1" applyFill="1" applyBorder="1" applyAlignment="1" applyProtection="1">
      <alignment horizontal="center" vertical="center" shrinkToFit="1"/>
    </xf>
    <xf numFmtId="0" fontId="6" fillId="8" borderId="85" xfId="0" applyFont="1" applyFill="1" applyBorder="1" applyAlignment="1" applyProtection="1">
      <alignment horizontal="center" vertical="center" shrinkToFit="1"/>
      <protection locked="0"/>
    </xf>
    <xf numFmtId="0" fontId="6" fillId="8" borderId="90" xfId="0" applyFont="1" applyFill="1" applyBorder="1" applyAlignment="1" applyProtection="1">
      <alignment horizontal="center" vertical="center" shrinkToFit="1"/>
      <protection locked="0"/>
    </xf>
    <xf numFmtId="0" fontId="6" fillId="8" borderId="109" xfId="0" applyFont="1" applyFill="1" applyBorder="1" applyAlignment="1" applyProtection="1">
      <alignment horizontal="center" vertical="center" shrinkToFit="1"/>
      <protection locked="0"/>
    </xf>
    <xf numFmtId="0" fontId="6" fillId="13" borderId="109" xfId="0" applyFont="1" applyFill="1" applyBorder="1" applyAlignment="1" applyProtection="1">
      <alignment vertical="center" wrapText="1"/>
      <protection locked="0"/>
    </xf>
    <xf numFmtId="0" fontId="6" fillId="13" borderId="19" xfId="0" applyFont="1" applyFill="1" applyBorder="1" applyAlignment="1" applyProtection="1">
      <alignment vertical="center" wrapText="1"/>
      <protection locked="0"/>
    </xf>
    <xf numFmtId="0" fontId="64" fillId="0" borderId="0" xfId="29" quotePrefix="1" applyAlignment="1" applyProtection="1">
      <alignment vertical="center"/>
    </xf>
    <xf numFmtId="0" fontId="36" fillId="0" borderId="128" xfId="0" applyFont="1" applyFill="1" applyBorder="1" applyAlignment="1" applyProtection="1">
      <alignment horizontal="center" vertical="center"/>
    </xf>
    <xf numFmtId="0" fontId="39" fillId="0" borderId="128" xfId="0" applyFont="1" applyFill="1" applyBorder="1" applyProtection="1">
      <alignment vertical="center"/>
    </xf>
    <xf numFmtId="0" fontId="39" fillId="0" borderId="131" xfId="0" applyFont="1" applyFill="1" applyBorder="1" applyProtection="1">
      <alignment vertical="center"/>
    </xf>
    <xf numFmtId="0" fontId="38" fillId="23" borderId="181" xfId="0" applyFont="1" applyFill="1" applyBorder="1" applyAlignment="1" applyProtection="1">
      <alignment horizontal="center" vertical="center"/>
      <protection locked="0"/>
    </xf>
    <xf numFmtId="0" fontId="38" fillId="15" borderId="181" xfId="0" applyFont="1" applyFill="1" applyBorder="1" applyAlignment="1" applyProtection="1">
      <alignment horizontal="center" vertical="center"/>
      <protection locked="0"/>
    </xf>
    <xf numFmtId="0" fontId="38" fillId="8" borderId="181" xfId="0" applyFont="1" applyFill="1" applyBorder="1" applyAlignment="1" applyProtection="1">
      <alignment horizontal="center" vertical="center"/>
      <protection locked="0"/>
    </xf>
    <xf numFmtId="0" fontId="38" fillId="8" borderId="128" xfId="0" applyFont="1" applyFill="1" applyBorder="1" applyAlignment="1" applyProtection="1">
      <alignment horizontal="center" vertical="center"/>
      <protection locked="0"/>
    </xf>
    <xf numFmtId="0" fontId="38" fillId="15" borderId="128" xfId="0" applyFont="1" applyFill="1" applyBorder="1" applyAlignment="1" applyProtection="1">
      <alignment horizontal="center" vertical="center"/>
      <protection locked="0"/>
    </xf>
    <xf numFmtId="0" fontId="6" fillId="0" borderId="6" xfId="9" applyFont="1" applyBorder="1" applyAlignment="1" applyProtection="1">
      <alignment horizontal="center" vertical="center" wrapText="1"/>
    </xf>
    <xf numFmtId="0" fontId="6" fillId="0" borderId="6" xfId="9" applyFont="1" applyBorder="1" applyAlignment="1" applyProtection="1">
      <alignment horizontal="center" vertical="center"/>
    </xf>
    <xf numFmtId="0" fontId="11" fillId="0" borderId="198" xfId="0" applyFont="1" applyFill="1" applyBorder="1" applyAlignment="1" applyProtection="1">
      <alignment horizontal="center" vertical="center" shrinkToFit="1"/>
    </xf>
    <xf numFmtId="0" fontId="11" fillId="0" borderId="199" xfId="0" applyFont="1" applyFill="1" applyBorder="1" applyAlignment="1" applyProtection="1">
      <alignment horizontal="center" vertical="center" shrinkToFit="1"/>
    </xf>
    <xf numFmtId="180" fontId="11" fillId="0" borderId="199" xfId="0" applyNumberFormat="1" applyFont="1" applyFill="1" applyBorder="1" applyAlignment="1" applyProtection="1">
      <alignment horizontal="center" vertical="center" shrinkToFit="1"/>
    </xf>
    <xf numFmtId="180" fontId="11" fillId="0" borderId="201" xfId="0" applyNumberFormat="1" applyFont="1" applyFill="1" applyBorder="1" applyAlignment="1" applyProtection="1">
      <alignment horizontal="center" vertical="center" shrinkToFit="1"/>
    </xf>
    <xf numFmtId="3" fontId="6" fillId="0" borderId="14" xfId="13" applyNumberFormat="1" applyFont="1" applyFill="1" applyBorder="1" applyAlignment="1" applyProtection="1">
      <alignment vertical="center" shrinkToFit="1"/>
    </xf>
    <xf numFmtId="0" fontId="11" fillId="0" borderId="214" xfId="0" applyFont="1" applyFill="1" applyBorder="1" applyAlignment="1" applyProtection="1">
      <alignment horizontal="left" vertical="center"/>
    </xf>
    <xf numFmtId="0" fontId="17" fillId="0" borderId="214" xfId="13" applyFont="1" applyBorder="1" applyAlignment="1" applyProtection="1">
      <alignment horizontal="left" vertical="center"/>
    </xf>
    <xf numFmtId="186" fontId="6" fillId="0" borderId="214" xfId="13" applyNumberFormat="1" applyFont="1" applyFill="1" applyBorder="1" applyAlignment="1" applyProtection="1">
      <alignment horizontal="right" vertical="center"/>
    </xf>
    <xf numFmtId="0" fontId="17" fillId="0" borderId="215" xfId="13" applyFont="1" applyBorder="1" applyProtection="1">
      <alignment vertical="center"/>
    </xf>
    <xf numFmtId="0" fontId="6" fillId="0" borderId="187" xfId="9" applyFont="1" applyFill="1" applyBorder="1" applyAlignment="1" applyProtection="1">
      <alignment horizontal="center" vertical="center" wrapText="1"/>
    </xf>
    <xf numFmtId="180" fontId="8" fillId="0" borderId="187" xfId="9" applyNumberFormat="1" applyFont="1" applyFill="1" applyBorder="1" applyAlignment="1" applyProtection="1">
      <alignment vertical="center" wrapText="1" shrinkToFit="1"/>
      <protection locked="0"/>
    </xf>
    <xf numFmtId="0" fontId="32" fillId="0" borderId="187" xfId="0" applyFont="1" applyFill="1" applyBorder="1" applyAlignment="1" applyProtection="1">
      <alignment vertical="center" wrapText="1"/>
      <protection locked="0"/>
    </xf>
    <xf numFmtId="0" fontId="6" fillId="0" borderId="187" xfId="9" applyFont="1" applyFill="1" applyBorder="1" applyAlignment="1" applyProtection="1">
      <alignment vertical="center" wrapText="1"/>
      <protection locked="0"/>
    </xf>
    <xf numFmtId="0" fontId="6" fillId="0" borderId="187" xfId="9" applyFont="1" applyFill="1" applyBorder="1" applyAlignment="1" applyProtection="1">
      <alignment vertical="center" shrinkToFit="1"/>
      <protection locked="0"/>
    </xf>
    <xf numFmtId="0" fontId="6" fillId="0" borderId="187" xfId="9" applyFont="1" applyFill="1" applyBorder="1" applyAlignment="1" applyProtection="1">
      <alignment horizontal="center" vertical="center" wrapText="1"/>
      <protection locked="0"/>
    </xf>
    <xf numFmtId="180" fontId="8" fillId="0" borderId="48" xfId="9" applyNumberFormat="1" applyFont="1" applyFill="1" applyBorder="1" applyAlignment="1" applyProtection="1">
      <alignment vertical="center" wrapText="1" shrinkToFit="1"/>
      <protection locked="0"/>
    </xf>
    <xf numFmtId="0" fontId="32" fillId="0" borderId="48" xfId="0" applyFont="1" applyFill="1" applyBorder="1" applyAlignment="1" applyProtection="1">
      <alignment vertical="center" wrapText="1"/>
      <protection locked="0"/>
    </xf>
    <xf numFmtId="0" fontId="6" fillId="0" borderId="48" xfId="9" applyFont="1" applyFill="1" applyBorder="1" applyAlignment="1" applyProtection="1">
      <alignment vertical="center" wrapText="1"/>
      <protection locked="0"/>
    </xf>
    <xf numFmtId="0" fontId="6" fillId="0" borderId="48" xfId="9" applyFont="1" applyFill="1" applyBorder="1" applyAlignment="1" applyProtection="1">
      <alignment vertical="center" shrinkToFit="1"/>
      <protection locked="0"/>
    </xf>
    <xf numFmtId="0" fontId="6" fillId="0" borderId="48" xfId="9" applyFont="1" applyFill="1" applyBorder="1" applyAlignment="1" applyProtection="1">
      <alignment horizontal="center" vertical="center" wrapText="1"/>
      <protection locked="0"/>
    </xf>
    <xf numFmtId="0" fontId="6" fillId="0" borderId="48" xfId="9" applyFont="1" applyFill="1" applyBorder="1" applyAlignment="1" applyProtection="1">
      <alignment horizontal="left" vertical="center"/>
    </xf>
    <xf numFmtId="0" fontId="6" fillId="0" borderId="187" xfId="9" applyFont="1" applyBorder="1" applyAlignment="1" applyProtection="1">
      <alignment horizontal="center" vertical="center" wrapText="1"/>
    </xf>
    <xf numFmtId="49" fontId="11" fillId="13" borderId="91" xfId="0" applyNumberFormat="1" applyFont="1" applyFill="1" applyBorder="1" applyAlignment="1" applyProtection="1">
      <alignment vertical="center" wrapText="1"/>
      <protection locked="0"/>
    </xf>
    <xf numFmtId="38" fontId="14" fillId="9" borderId="15" xfId="24" applyNumberFormat="1" applyFont="1" applyFill="1" applyBorder="1" applyAlignment="1" applyProtection="1">
      <alignment horizontal="right" vertical="center" wrapText="1"/>
    </xf>
    <xf numFmtId="49" fontId="6" fillId="13" borderId="148" xfId="0" applyNumberFormat="1" applyFont="1" applyFill="1" applyBorder="1" applyAlignment="1" applyProtection="1">
      <alignment horizontal="center" vertical="center"/>
      <protection locked="0"/>
    </xf>
    <xf numFmtId="49" fontId="6" fillId="13" borderId="148" xfId="0" applyNumberFormat="1" applyFont="1" applyFill="1" applyBorder="1" applyAlignment="1" applyProtection="1">
      <alignment horizontal="left" vertical="center" wrapText="1"/>
      <protection locked="0"/>
    </xf>
    <xf numFmtId="49" fontId="6" fillId="13" borderId="12" xfId="0" applyNumberFormat="1" applyFont="1" applyFill="1" applyBorder="1" applyAlignment="1" applyProtection="1">
      <alignment horizontal="left" vertical="center" wrapText="1"/>
      <protection locked="0"/>
    </xf>
    <xf numFmtId="188" fontId="6" fillId="0" borderId="0" xfId="13" applyNumberFormat="1" applyFont="1" applyFill="1" applyBorder="1" applyAlignment="1" applyProtection="1">
      <alignment horizontal="center" vertical="center" wrapText="1"/>
      <protection locked="0"/>
    </xf>
    <xf numFmtId="0" fontId="6" fillId="0" borderId="215" xfId="13" applyFont="1" applyBorder="1" applyProtection="1">
      <alignment vertical="center"/>
    </xf>
    <xf numFmtId="0" fontId="39" fillId="21" borderId="131" xfId="0" applyFont="1" applyFill="1" applyBorder="1" applyAlignment="1" applyProtection="1">
      <alignment horizontal="center" vertical="center" wrapText="1"/>
    </xf>
    <xf numFmtId="0" fontId="14" fillId="0" borderId="0" xfId="24" applyFont="1" applyFill="1" applyAlignment="1" applyProtection="1">
      <alignment horizontal="left" vertical="top" indent="1"/>
    </xf>
    <xf numFmtId="0" fontId="72" fillId="0" borderId="0" xfId="24" applyFont="1" applyFill="1" applyProtection="1">
      <alignment vertical="center"/>
    </xf>
    <xf numFmtId="0" fontId="11" fillId="0" borderId="0" xfId="0" applyFont="1" applyFill="1" applyAlignment="1" applyProtection="1">
      <alignment horizontal="left" vertical="center"/>
    </xf>
    <xf numFmtId="0" fontId="6" fillId="0" borderId="0" xfId="12" applyFont="1" applyProtection="1">
      <alignment vertical="center"/>
    </xf>
    <xf numFmtId="0" fontId="71" fillId="0" borderId="0" xfId="0" applyFont="1" applyAlignment="1">
      <alignment vertical="center" wrapText="1"/>
    </xf>
    <xf numFmtId="0" fontId="42" fillId="0" borderId="0" xfId="3" applyFont="1" applyAlignment="1" applyProtection="1">
      <alignment horizontal="center" vertical="center"/>
    </xf>
    <xf numFmtId="0" fontId="19" fillId="12" borderId="0" xfId="14" applyFont="1" applyFill="1" applyBorder="1" applyAlignment="1" applyProtection="1">
      <alignment horizontal="center"/>
    </xf>
    <xf numFmtId="0" fontId="6" fillId="12" borderId="0" xfId="14" applyFont="1" applyFill="1" applyBorder="1" applyAlignment="1" applyProtection="1">
      <alignment horizontal="left"/>
    </xf>
    <xf numFmtId="0" fontId="11" fillId="0" borderId="215" xfId="14" applyFont="1" applyBorder="1" applyAlignment="1" applyProtection="1">
      <alignment horizontal="center" vertical="center" shrinkToFit="1"/>
    </xf>
    <xf numFmtId="0" fontId="73" fillId="13" borderId="215" xfId="14" applyFont="1" applyFill="1" applyBorder="1" applyAlignment="1" applyProtection="1">
      <alignment vertical="center" wrapText="1"/>
      <protection locked="0"/>
    </xf>
    <xf numFmtId="0" fontId="73" fillId="13" borderId="215" xfId="14" applyFont="1" applyFill="1" applyBorder="1" applyAlignment="1" applyProtection="1">
      <alignment vertical="center" shrinkToFit="1"/>
      <protection locked="0"/>
    </xf>
    <xf numFmtId="180" fontId="11" fillId="0" borderId="199" xfId="0" applyNumberFormat="1" applyFont="1" applyFill="1" applyBorder="1" applyAlignment="1" applyProtection="1">
      <alignment horizontal="center" vertical="center" shrinkToFit="1"/>
    </xf>
    <xf numFmtId="0" fontId="19" fillId="0" borderId="0" xfId="0" applyFont="1" applyBorder="1" applyAlignment="1" applyProtection="1">
      <alignment horizontal="center" vertical="center" wrapText="1"/>
    </xf>
    <xf numFmtId="0" fontId="6" fillId="0" borderId="0" xfId="13" applyFont="1" applyFill="1" applyAlignment="1" applyProtection="1">
      <alignment horizontal="right" vertical="center"/>
    </xf>
    <xf numFmtId="0" fontId="19" fillId="0" borderId="0" xfId="0" applyFont="1" applyBorder="1" applyAlignment="1" applyProtection="1">
      <alignment vertical="center" wrapText="1"/>
    </xf>
    <xf numFmtId="0" fontId="6" fillId="0" borderId="0" xfId="0" applyFont="1" applyFill="1" applyAlignment="1" applyProtection="1">
      <alignment vertical="center"/>
    </xf>
    <xf numFmtId="0" fontId="6" fillId="0" borderId="227" xfId="0" applyFont="1" applyBorder="1" applyProtection="1">
      <alignment vertical="center"/>
    </xf>
    <xf numFmtId="0" fontId="6" fillId="9" borderId="228" xfId="0" applyFont="1" applyFill="1" applyBorder="1" applyProtection="1">
      <alignment vertical="center"/>
    </xf>
    <xf numFmtId="0" fontId="6" fillId="0" borderId="228" xfId="0" applyFont="1" applyBorder="1" applyProtection="1">
      <alignment vertical="center"/>
    </xf>
    <xf numFmtId="0" fontId="6" fillId="0" borderId="229" xfId="0" applyFont="1" applyFill="1" applyBorder="1" applyProtection="1">
      <alignment vertical="center"/>
    </xf>
    <xf numFmtId="0" fontId="6" fillId="9" borderId="229" xfId="0" applyFont="1" applyFill="1" applyBorder="1" applyProtection="1">
      <alignment vertical="center"/>
    </xf>
    <xf numFmtId="0" fontId="6" fillId="0" borderId="230" xfId="0" applyFont="1" applyBorder="1" applyProtection="1">
      <alignment vertical="center"/>
    </xf>
    <xf numFmtId="0" fontId="6" fillId="9" borderId="231" xfId="0" applyFont="1" applyFill="1" applyBorder="1" applyProtection="1">
      <alignment vertical="center"/>
    </xf>
    <xf numFmtId="0" fontId="6" fillId="0" borderId="231" xfId="0" applyFont="1" applyBorder="1" applyProtection="1">
      <alignment vertical="center"/>
    </xf>
    <xf numFmtId="0" fontId="6" fillId="9" borderId="232" xfId="0" applyFont="1" applyFill="1" applyBorder="1" applyProtection="1">
      <alignment vertical="center"/>
    </xf>
    <xf numFmtId="0" fontId="6" fillId="0" borderId="228" xfId="0" applyFont="1" applyFill="1" applyBorder="1" applyProtection="1">
      <alignment vertical="center"/>
    </xf>
    <xf numFmtId="0" fontId="19" fillId="19" borderId="233" xfId="0" applyFont="1" applyFill="1" applyBorder="1" applyAlignment="1" applyProtection="1">
      <alignment horizontal="left" vertical="center" wrapText="1"/>
    </xf>
    <xf numFmtId="0" fontId="19" fillId="19" borderId="234" xfId="0" applyFont="1" applyFill="1" applyBorder="1" applyAlignment="1" applyProtection="1">
      <alignment horizontal="center" vertical="center" wrapText="1"/>
    </xf>
    <xf numFmtId="0" fontId="19" fillId="19" borderId="235" xfId="0" applyFont="1" applyFill="1" applyBorder="1" applyAlignment="1" applyProtection="1">
      <alignment horizontal="center" vertical="center" wrapText="1"/>
    </xf>
    <xf numFmtId="0" fontId="6" fillId="19" borderId="234" xfId="0" applyFont="1" applyFill="1" applyBorder="1" applyProtection="1">
      <alignment vertical="center"/>
    </xf>
    <xf numFmtId="0" fontId="19" fillId="19" borderId="233" xfId="0" applyFont="1" applyFill="1" applyBorder="1" applyAlignment="1" applyProtection="1">
      <alignment horizontal="left" vertical="center"/>
    </xf>
    <xf numFmtId="0" fontId="6" fillId="15" borderId="236" xfId="0" applyFont="1" applyFill="1" applyBorder="1" applyProtection="1">
      <alignment vertical="center"/>
    </xf>
    <xf numFmtId="0" fontId="6" fillId="15" borderId="237" xfId="0" applyFont="1" applyFill="1" applyBorder="1" applyProtection="1">
      <alignment vertical="center"/>
    </xf>
    <xf numFmtId="0" fontId="6" fillId="15" borderId="238" xfId="0" applyFont="1" applyFill="1" applyBorder="1" applyProtection="1">
      <alignment vertical="center"/>
    </xf>
    <xf numFmtId="0" fontId="6" fillId="11" borderId="228" xfId="0" applyFont="1" applyFill="1" applyBorder="1" applyProtection="1">
      <alignment vertical="center"/>
    </xf>
    <xf numFmtId="0" fontId="6" fillId="11" borderId="229" xfId="0" applyFont="1" applyFill="1" applyBorder="1" applyProtection="1">
      <alignment vertical="center"/>
    </xf>
    <xf numFmtId="0" fontId="6" fillId="11" borderId="231" xfId="0" applyFont="1" applyFill="1" applyBorder="1" applyProtection="1">
      <alignment vertical="center"/>
    </xf>
    <xf numFmtId="0" fontId="6" fillId="11" borderId="232" xfId="0" applyFont="1" applyFill="1" applyBorder="1" applyProtection="1">
      <alignment vertical="center"/>
    </xf>
    <xf numFmtId="0" fontId="6" fillId="0" borderId="0" xfId="0" applyFont="1" applyBorder="1" applyAlignment="1" applyProtection="1">
      <alignment horizontal="left" vertical="center"/>
    </xf>
    <xf numFmtId="0" fontId="19" fillId="0" borderId="0" xfId="0" applyFont="1" applyBorder="1" applyAlignment="1" applyProtection="1">
      <alignment vertical="center"/>
    </xf>
    <xf numFmtId="0" fontId="6" fillId="9" borderId="228" xfId="0" applyFont="1" applyFill="1" applyBorder="1" applyAlignment="1" applyProtection="1">
      <alignment vertical="center"/>
    </xf>
    <xf numFmtId="0" fontId="6" fillId="11" borderId="228" xfId="0" applyFont="1" applyFill="1" applyBorder="1" applyAlignment="1" applyProtection="1">
      <alignment vertical="center"/>
    </xf>
    <xf numFmtId="0" fontId="6" fillId="0" borderId="228" xfId="0" applyFont="1" applyBorder="1" applyAlignment="1" applyProtection="1">
      <alignment vertical="center"/>
    </xf>
    <xf numFmtId="0" fontId="6" fillId="9" borderId="231" xfId="0" applyFont="1" applyFill="1" applyBorder="1" applyAlignment="1" applyProtection="1">
      <alignment vertical="center"/>
    </xf>
    <xf numFmtId="0" fontId="6" fillId="0" borderId="231" xfId="0" applyFont="1" applyBorder="1" applyAlignment="1" applyProtection="1">
      <alignment vertical="center"/>
    </xf>
    <xf numFmtId="0" fontId="6" fillId="19" borderId="234" xfId="0" applyFont="1" applyFill="1" applyBorder="1" applyAlignment="1" applyProtection="1">
      <alignment vertical="center"/>
    </xf>
    <xf numFmtId="0" fontId="6" fillId="15" borderId="237" xfId="0" applyFont="1" applyFill="1" applyBorder="1" applyAlignment="1" applyProtection="1">
      <alignment vertical="center"/>
    </xf>
    <xf numFmtId="0" fontId="6" fillId="0" borderId="228" xfId="0" applyFont="1" applyFill="1" applyBorder="1" applyAlignment="1" applyProtection="1">
      <alignment vertical="center"/>
    </xf>
    <xf numFmtId="0" fontId="6" fillId="11" borderId="231" xfId="0" applyFont="1" applyFill="1" applyBorder="1" applyAlignment="1" applyProtection="1">
      <alignment vertical="center"/>
    </xf>
    <xf numFmtId="0" fontId="19" fillId="19" borderId="239" xfId="0" applyFont="1" applyFill="1" applyBorder="1" applyAlignment="1" applyProtection="1">
      <alignment horizontal="left" vertical="center"/>
    </xf>
    <xf numFmtId="0" fontId="19" fillId="19" borderId="240" xfId="0" applyFont="1" applyFill="1" applyBorder="1" applyAlignment="1" applyProtection="1">
      <alignment horizontal="center" vertical="center"/>
    </xf>
    <xf numFmtId="0" fontId="19" fillId="19" borderId="241" xfId="0" applyFont="1" applyFill="1" applyBorder="1" applyAlignment="1" applyProtection="1">
      <alignment horizontal="center" vertical="center"/>
    </xf>
    <xf numFmtId="0" fontId="6" fillId="0" borderId="242" xfId="0" applyFont="1" applyBorder="1" applyAlignment="1" applyProtection="1">
      <alignment vertical="center"/>
    </xf>
    <xf numFmtId="0" fontId="6" fillId="11" borderId="243" xfId="0" applyFont="1" applyFill="1" applyBorder="1" applyAlignment="1" applyProtection="1">
      <alignment vertical="center"/>
    </xf>
    <xf numFmtId="0" fontId="6" fillId="9" borderId="243" xfId="0" applyFont="1" applyFill="1" applyBorder="1" applyAlignment="1" applyProtection="1">
      <alignment vertical="center"/>
    </xf>
    <xf numFmtId="0" fontId="6" fillId="0" borderId="244" xfId="0" applyFont="1" applyBorder="1" applyAlignment="1" applyProtection="1">
      <alignment vertical="center"/>
    </xf>
    <xf numFmtId="0" fontId="6" fillId="9" borderId="245" xfId="0" applyFont="1" applyFill="1" applyBorder="1" applyAlignment="1" applyProtection="1">
      <alignment vertical="center"/>
    </xf>
    <xf numFmtId="0" fontId="6" fillId="0" borderId="246" xfId="0" applyFont="1" applyBorder="1" applyAlignment="1" applyProtection="1">
      <alignment vertical="center"/>
    </xf>
    <xf numFmtId="0" fontId="6" fillId="0" borderId="0" xfId="0" applyFont="1" applyFill="1" applyBorder="1" applyAlignment="1" applyProtection="1">
      <alignment vertical="center"/>
    </xf>
    <xf numFmtId="0" fontId="6" fillId="0" borderId="247" xfId="0" applyFont="1" applyFill="1" applyBorder="1" applyAlignment="1" applyProtection="1">
      <alignment vertical="center"/>
    </xf>
    <xf numFmtId="0" fontId="19" fillId="19" borderId="248" xfId="0" applyFont="1" applyFill="1" applyBorder="1" applyAlignment="1" applyProtection="1">
      <alignment horizontal="left" vertical="center"/>
    </xf>
    <xf numFmtId="0" fontId="19" fillId="19" borderId="249" xfId="0" applyFont="1" applyFill="1" applyBorder="1" applyAlignment="1" applyProtection="1">
      <alignment horizontal="center" vertical="center"/>
    </xf>
    <xf numFmtId="0" fontId="6" fillId="15" borderId="250" xfId="0" applyFont="1" applyFill="1" applyBorder="1" applyAlignment="1" applyProtection="1">
      <alignment vertical="center"/>
    </xf>
    <xf numFmtId="0" fontId="6" fillId="15" borderId="251" xfId="0" applyFont="1" applyFill="1" applyBorder="1" applyAlignment="1" applyProtection="1">
      <alignment vertical="center"/>
    </xf>
    <xf numFmtId="0" fontId="6" fillId="0" borderId="243" xfId="0" applyFont="1" applyFill="1" applyBorder="1" applyAlignment="1" applyProtection="1">
      <alignment vertical="center"/>
    </xf>
    <xf numFmtId="0" fontId="6" fillId="11" borderId="245" xfId="0" applyFont="1" applyFill="1" applyBorder="1" applyAlignment="1" applyProtection="1">
      <alignment vertical="center"/>
    </xf>
    <xf numFmtId="0" fontId="6" fillId="0" borderId="252" xfId="0" applyFont="1" applyBorder="1" applyAlignment="1" applyProtection="1">
      <alignment vertical="center"/>
    </xf>
    <xf numFmtId="0" fontId="6" fillId="11" borderId="253" xfId="0" applyFont="1" applyFill="1" applyBorder="1" applyAlignment="1" applyProtection="1">
      <alignment vertical="center"/>
    </xf>
    <xf numFmtId="0" fontId="6" fillId="11" borderId="254" xfId="0" applyFont="1" applyFill="1" applyBorder="1" applyAlignment="1" applyProtection="1">
      <alignment vertical="center"/>
    </xf>
    <xf numFmtId="0" fontId="6" fillId="9" borderId="228" xfId="0" applyFont="1" applyFill="1" applyBorder="1" applyAlignment="1" applyProtection="1">
      <alignment vertical="center" shrinkToFit="1"/>
    </xf>
    <xf numFmtId="0" fontId="6" fillId="9" borderId="231" xfId="0" applyFont="1" applyFill="1" applyBorder="1" applyAlignment="1" applyProtection="1">
      <alignment vertical="center" shrinkToFit="1"/>
    </xf>
    <xf numFmtId="0" fontId="6" fillId="9" borderId="243" xfId="0" applyFont="1" applyFill="1" applyBorder="1" applyAlignment="1" applyProtection="1">
      <alignment vertical="center" shrinkToFit="1"/>
    </xf>
    <xf numFmtId="0" fontId="6" fillId="9" borderId="245" xfId="0" applyFont="1" applyFill="1" applyBorder="1" applyAlignment="1" applyProtection="1">
      <alignment vertical="center" shrinkToFit="1"/>
    </xf>
    <xf numFmtId="38" fontId="6" fillId="9" borderId="228" xfId="0" applyNumberFormat="1" applyFont="1" applyFill="1" applyBorder="1" applyAlignment="1" applyProtection="1">
      <alignment vertical="center"/>
    </xf>
    <xf numFmtId="38" fontId="6" fillId="9" borderId="231" xfId="0" applyNumberFormat="1" applyFont="1" applyFill="1" applyBorder="1" applyAlignment="1" applyProtection="1">
      <alignment vertical="center"/>
    </xf>
    <xf numFmtId="20" fontId="6" fillId="9" borderId="243" xfId="0" applyNumberFormat="1" applyFont="1" applyFill="1" applyBorder="1" applyAlignment="1" applyProtection="1">
      <alignment vertical="center" shrinkToFit="1"/>
    </xf>
    <xf numFmtId="49" fontId="6" fillId="9" borderId="228" xfId="0" applyNumberFormat="1" applyFont="1" applyFill="1" applyBorder="1" applyAlignment="1" applyProtection="1">
      <alignment vertical="center" shrinkToFit="1"/>
    </xf>
    <xf numFmtId="49" fontId="6" fillId="9" borderId="243" xfId="0" applyNumberFormat="1" applyFont="1" applyFill="1" applyBorder="1" applyAlignment="1" applyProtection="1">
      <alignment vertical="center" shrinkToFit="1"/>
    </xf>
    <xf numFmtId="49" fontId="6" fillId="9" borderId="243" xfId="0" applyNumberFormat="1" applyFont="1" applyFill="1" applyBorder="1" applyAlignment="1" applyProtection="1">
      <alignment vertical="center"/>
    </xf>
    <xf numFmtId="49" fontId="6" fillId="9" borderId="231" xfId="0" applyNumberFormat="1" applyFont="1" applyFill="1" applyBorder="1" applyAlignment="1" applyProtection="1">
      <alignment vertical="center"/>
    </xf>
    <xf numFmtId="49" fontId="6" fillId="9" borderId="253" xfId="0" applyNumberFormat="1" applyFont="1" applyFill="1" applyBorder="1" applyAlignment="1" applyProtection="1">
      <alignment vertical="center"/>
    </xf>
    <xf numFmtId="38" fontId="6" fillId="24" borderId="29" xfId="31" applyFont="1" applyFill="1" applyBorder="1" applyAlignment="1" applyProtection="1">
      <alignment horizontal="center" vertical="center" shrinkToFit="1"/>
    </xf>
    <xf numFmtId="0" fontId="19" fillId="0" borderId="0"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6" fillId="0" borderId="131"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19" fillId="19" borderId="239" xfId="0" applyFont="1" applyFill="1" applyBorder="1" applyAlignment="1" applyProtection="1">
      <alignment horizontal="left" vertical="center" wrapText="1"/>
    </xf>
    <xf numFmtId="0" fontId="19" fillId="19" borderId="240" xfId="0" applyFont="1" applyFill="1" applyBorder="1" applyAlignment="1" applyProtection="1">
      <alignment horizontal="center" vertical="center" wrapText="1"/>
    </xf>
    <xf numFmtId="0" fontId="19" fillId="19" borderId="241" xfId="0" applyFont="1" applyFill="1" applyBorder="1" applyAlignment="1" applyProtection="1">
      <alignment horizontal="center" vertical="center" wrapText="1"/>
    </xf>
    <xf numFmtId="0" fontId="6" fillId="0" borderId="242" xfId="0" applyFont="1" applyBorder="1" applyProtection="1">
      <alignment vertical="center"/>
    </xf>
    <xf numFmtId="0" fontId="6" fillId="11" borderId="243" xfId="0" applyFont="1" applyFill="1" applyBorder="1" applyProtection="1">
      <alignment vertical="center"/>
    </xf>
    <xf numFmtId="0" fontId="6" fillId="0" borderId="252" xfId="0" applyFont="1" applyBorder="1" applyProtection="1">
      <alignment vertical="center"/>
    </xf>
    <xf numFmtId="0" fontId="6" fillId="11" borderId="253" xfId="0" applyFont="1" applyFill="1" applyBorder="1" applyProtection="1">
      <alignment vertical="center"/>
    </xf>
    <xf numFmtId="0" fontId="6" fillId="11" borderId="254" xfId="0" applyFont="1" applyFill="1" applyBorder="1" applyProtection="1">
      <alignment vertical="center"/>
    </xf>
    <xf numFmtId="38" fontId="6" fillId="9" borderId="228" xfId="0" applyNumberFormat="1" applyFont="1" applyFill="1" applyBorder="1" applyProtection="1">
      <alignment vertical="center"/>
    </xf>
    <xf numFmtId="38" fontId="6" fillId="9" borderId="243" xfId="0" applyNumberFormat="1" applyFont="1" applyFill="1" applyBorder="1" applyProtection="1">
      <alignment vertical="center"/>
    </xf>
    <xf numFmtId="38" fontId="6" fillId="9" borderId="253" xfId="0" applyNumberFormat="1" applyFont="1" applyFill="1" applyBorder="1" applyProtection="1">
      <alignment vertical="center"/>
    </xf>
    <xf numFmtId="0" fontId="6" fillId="0" borderId="131"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wrapText="1"/>
    </xf>
    <xf numFmtId="0" fontId="11" fillId="0" borderId="130" xfId="0" applyFont="1" applyFill="1" applyBorder="1" applyAlignment="1" applyProtection="1">
      <alignment horizontal="center" vertical="center" wrapText="1"/>
    </xf>
    <xf numFmtId="38" fontId="6" fillId="24" borderId="208" xfId="31" applyFont="1" applyFill="1" applyBorder="1" applyAlignment="1" applyProtection="1">
      <alignment horizontal="center" vertical="center" shrinkToFit="1"/>
    </xf>
    <xf numFmtId="38" fontId="6" fillId="24" borderId="209" xfId="31" applyFont="1" applyFill="1" applyBorder="1" applyAlignment="1" applyProtection="1">
      <alignment horizontal="center" vertical="center" shrinkToFit="1"/>
    </xf>
    <xf numFmtId="38" fontId="6" fillId="24" borderId="225" xfId="31" applyFont="1" applyFill="1" applyBorder="1" applyAlignment="1" applyProtection="1">
      <alignment horizontal="center" vertical="center" shrinkToFit="1"/>
    </xf>
    <xf numFmtId="38" fontId="6" fillId="24" borderId="226" xfId="31" applyFont="1" applyFill="1" applyBorder="1" applyAlignment="1" applyProtection="1">
      <alignment horizontal="center" vertical="center" shrinkToFit="1"/>
    </xf>
    <xf numFmtId="38" fontId="6" fillId="24" borderId="212" xfId="31" applyFont="1" applyFill="1" applyBorder="1" applyAlignment="1" applyProtection="1">
      <alignment horizontal="center" vertical="center" shrinkToFit="1"/>
    </xf>
    <xf numFmtId="38" fontId="6" fillId="24" borderId="213" xfId="31" applyFont="1" applyFill="1" applyBorder="1" applyAlignment="1" applyProtection="1">
      <alignment horizontal="center" vertical="center" shrinkToFit="1"/>
    </xf>
    <xf numFmtId="38" fontId="6" fillId="24" borderId="223" xfId="31" applyFont="1" applyFill="1" applyBorder="1" applyAlignment="1" applyProtection="1">
      <alignment horizontal="center" vertical="center" shrinkToFit="1"/>
    </xf>
    <xf numFmtId="38" fontId="6" fillId="24" borderId="224" xfId="31" applyFont="1" applyFill="1" applyBorder="1" applyAlignment="1" applyProtection="1">
      <alignment horizontal="center" vertical="center" shrinkToFit="1"/>
    </xf>
    <xf numFmtId="0" fontId="11" fillId="0" borderId="124" xfId="0" applyFont="1" applyFill="1" applyBorder="1" applyAlignment="1" applyProtection="1">
      <alignment horizontal="center" vertical="center" shrinkToFit="1"/>
    </xf>
    <xf numFmtId="0" fontId="11" fillId="0" borderId="199" xfId="0" applyFont="1" applyFill="1" applyBorder="1" applyAlignment="1" applyProtection="1">
      <alignment horizontal="center" vertical="center" shrinkToFit="1"/>
    </xf>
    <xf numFmtId="0" fontId="11" fillId="0" borderId="198" xfId="0" applyFont="1" applyFill="1" applyBorder="1" applyAlignment="1" applyProtection="1">
      <alignment horizontal="center" vertical="center" shrinkToFit="1"/>
    </xf>
    <xf numFmtId="180" fontId="11" fillId="0" borderId="138" xfId="0" applyNumberFormat="1" applyFont="1" applyFill="1" applyBorder="1" applyAlignment="1" applyProtection="1">
      <alignment horizontal="center" vertical="center" shrinkToFit="1"/>
    </xf>
    <xf numFmtId="180" fontId="11" fillId="0" borderId="199" xfId="0" applyNumberFormat="1" applyFont="1" applyFill="1" applyBorder="1" applyAlignment="1" applyProtection="1">
      <alignment horizontal="center" vertical="center" shrinkToFit="1"/>
    </xf>
    <xf numFmtId="0" fontId="11" fillId="0" borderId="206" xfId="0" applyFont="1" applyFill="1" applyBorder="1" applyAlignment="1" applyProtection="1">
      <alignment horizontal="center" vertical="center" shrinkToFit="1"/>
    </xf>
    <xf numFmtId="0" fontId="11" fillId="0" borderId="207" xfId="0" applyFont="1" applyFill="1" applyBorder="1" applyAlignment="1" applyProtection="1">
      <alignment horizontal="center" vertical="center" shrinkToFit="1"/>
    </xf>
    <xf numFmtId="38" fontId="6" fillId="24" borderId="210" xfId="31" applyFont="1" applyFill="1" applyBorder="1" applyAlignment="1" applyProtection="1">
      <alignment horizontal="center" vertical="center" shrinkToFit="1"/>
    </xf>
    <xf numFmtId="38" fontId="6" fillId="24" borderId="211" xfId="31" applyFont="1" applyFill="1" applyBorder="1" applyAlignment="1" applyProtection="1">
      <alignment horizontal="center" vertical="center" shrinkToFit="1"/>
    </xf>
    <xf numFmtId="180" fontId="11" fillId="0" borderId="124" xfId="0" applyNumberFormat="1" applyFont="1" applyFill="1" applyBorder="1" applyAlignment="1" applyProtection="1">
      <alignment horizontal="center" vertical="center" shrinkToFit="1"/>
    </xf>
    <xf numFmtId="0" fontId="19" fillId="0" borderId="0" xfId="0" applyFont="1" applyFill="1" applyAlignment="1" applyProtection="1">
      <alignment horizontal="center" vertical="center"/>
    </xf>
    <xf numFmtId="0" fontId="6" fillId="0" borderId="260" xfId="0" applyFont="1" applyFill="1" applyBorder="1" applyAlignment="1" applyProtection="1">
      <alignment horizontal="center" vertical="center" shrinkToFit="1"/>
    </xf>
    <xf numFmtId="0" fontId="6" fillId="0" borderId="92" xfId="0" applyFont="1" applyFill="1" applyBorder="1" applyAlignment="1" applyProtection="1">
      <alignment horizontal="right" vertical="center" shrinkToFit="1"/>
    </xf>
    <xf numFmtId="0" fontId="6" fillId="0" borderId="261" xfId="0" applyFont="1" applyFill="1" applyBorder="1" applyAlignment="1" applyProtection="1">
      <alignment horizontal="center" vertical="center" shrinkToFit="1"/>
    </xf>
    <xf numFmtId="0" fontId="6" fillId="0" borderId="221" xfId="0" applyFont="1" applyFill="1" applyBorder="1" applyAlignment="1" applyProtection="1">
      <alignment horizontal="center" vertical="center" shrinkToFit="1"/>
    </xf>
    <xf numFmtId="0" fontId="2" fillId="0" borderId="92" xfId="0" applyFont="1" applyFill="1" applyBorder="1" applyProtection="1">
      <alignment vertical="center"/>
    </xf>
    <xf numFmtId="0" fontId="6" fillId="0" borderId="262" xfId="0" applyFont="1" applyFill="1" applyBorder="1" applyAlignment="1" applyProtection="1">
      <alignment horizontal="right" vertical="center"/>
    </xf>
    <xf numFmtId="0" fontId="6" fillId="0" borderId="92" xfId="0" applyFont="1" applyFill="1" applyBorder="1" applyAlignment="1" applyProtection="1">
      <alignment horizontal="center" vertical="center" shrinkToFit="1"/>
    </xf>
    <xf numFmtId="38" fontId="6" fillId="13" borderId="8" xfId="31" applyFont="1" applyFill="1" applyBorder="1" applyAlignment="1" applyProtection="1">
      <alignment vertical="center" shrinkToFit="1"/>
      <protection locked="0"/>
    </xf>
    <xf numFmtId="0" fontId="11" fillId="13" borderId="37" xfId="0" applyFont="1" applyFill="1" applyBorder="1" applyAlignment="1" applyProtection="1">
      <alignment vertical="center" wrapText="1"/>
      <protection locked="0"/>
    </xf>
    <xf numFmtId="0" fontId="11" fillId="13" borderId="263" xfId="0" applyFont="1" applyFill="1" applyBorder="1" applyAlignment="1" applyProtection="1">
      <alignment wrapText="1"/>
      <protection locked="0"/>
    </xf>
    <xf numFmtId="0" fontId="14" fillId="16" borderId="265" xfId="0" applyFont="1" applyFill="1" applyBorder="1" applyAlignment="1" applyProtection="1">
      <alignment vertical="center" shrinkToFit="1"/>
    </xf>
    <xf numFmtId="0" fontId="14" fillId="16" borderId="264" xfId="0" applyFont="1" applyFill="1" applyBorder="1" applyAlignment="1" applyProtection="1">
      <alignment vertical="center" shrinkToFit="1"/>
    </xf>
    <xf numFmtId="194" fontId="14" fillId="9" borderId="268" xfId="0" applyNumberFormat="1" applyFont="1" applyFill="1" applyBorder="1" applyAlignment="1" applyProtection="1">
      <alignment vertical="center" shrinkToFit="1"/>
    </xf>
    <xf numFmtId="194" fontId="14" fillId="9" borderId="163" xfId="0" applyNumberFormat="1" applyFont="1" applyFill="1" applyBorder="1" applyAlignment="1" applyProtection="1">
      <alignment vertical="center" shrinkToFit="1"/>
    </xf>
    <xf numFmtId="194" fontId="14" fillId="11" borderId="269" xfId="0" applyNumberFormat="1" applyFont="1" applyFill="1" applyBorder="1" applyAlignment="1" applyProtection="1">
      <alignment vertical="center" shrinkToFit="1"/>
    </xf>
    <xf numFmtId="0" fontId="5" fillId="6" borderId="0" xfId="0" applyFont="1" applyFill="1" applyBorder="1" applyAlignment="1" applyProtection="1">
      <alignment horizontal="center" vertical="center" wrapText="1"/>
    </xf>
    <xf numFmtId="0" fontId="11" fillId="0" borderId="126" xfId="0" applyFont="1" applyFill="1" applyBorder="1" applyAlignment="1" applyProtection="1">
      <alignment horizontal="center" vertical="center" shrinkToFit="1"/>
    </xf>
    <xf numFmtId="0" fontId="11" fillId="0" borderId="200" xfId="0" applyFont="1" applyFill="1" applyBorder="1" applyAlignment="1" applyProtection="1">
      <alignment horizontal="center" vertical="center" shrinkToFit="1"/>
    </xf>
    <xf numFmtId="0" fontId="11" fillId="0" borderId="116" xfId="0" applyFont="1" applyFill="1" applyBorder="1" applyAlignment="1" applyProtection="1">
      <alignment horizontal="center" vertical="center" wrapText="1"/>
    </xf>
    <xf numFmtId="180" fontId="11" fillId="0" borderId="125" xfId="0" applyNumberFormat="1" applyFont="1" applyFill="1" applyBorder="1" applyAlignment="1" applyProtection="1">
      <alignment horizontal="center" vertical="center" shrinkToFit="1"/>
    </xf>
    <xf numFmtId="38" fontId="6" fillId="13" borderId="91" xfId="31" applyFont="1" applyFill="1" applyBorder="1" applyAlignment="1" applyProtection="1">
      <alignment vertical="center" shrinkToFit="1"/>
      <protection locked="0"/>
    </xf>
    <xf numFmtId="38" fontId="6" fillId="13" borderId="125" xfId="31" applyFont="1" applyFill="1" applyBorder="1" applyAlignment="1" applyProtection="1">
      <alignment vertical="center" shrinkToFit="1"/>
      <protection locked="0"/>
    </xf>
    <xf numFmtId="38" fontId="6" fillId="9" borderId="12" xfId="31" applyFont="1" applyFill="1" applyBorder="1" applyAlignment="1" applyProtection="1">
      <alignment vertical="center" shrinkToFit="1"/>
    </xf>
    <xf numFmtId="0" fontId="11" fillId="13" borderId="272" xfId="0" applyFont="1" applyFill="1" applyBorder="1" applyAlignment="1" applyProtection="1">
      <alignment wrapText="1"/>
      <protection locked="0"/>
    </xf>
    <xf numFmtId="0" fontId="6" fillId="0" borderId="14" xfId="30" applyFont="1" applyBorder="1" applyAlignment="1" applyProtection="1">
      <alignment vertical="center"/>
    </xf>
    <xf numFmtId="0" fontId="6" fillId="0" borderId="131"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wrapText="1"/>
    </xf>
    <xf numFmtId="0" fontId="11" fillId="0" borderId="130" xfId="0" applyFont="1" applyFill="1" applyBorder="1" applyAlignment="1" applyProtection="1">
      <alignment horizontal="center" vertical="center" wrapText="1"/>
    </xf>
    <xf numFmtId="180" fontId="11" fillId="0" borderId="138" xfId="0" applyNumberFormat="1" applyFont="1" applyFill="1" applyBorder="1" applyAlignment="1" applyProtection="1">
      <alignment horizontal="center" vertical="center" shrinkToFit="1"/>
    </xf>
    <xf numFmtId="180" fontId="11" fillId="0" borderId="199" xfId="0" applyNumberFormat="1" applyFont="1" applyFill="1" applyBorder="1" applyAlignment="1" applyProtection="1">
      <alignment horizontal="center" vertical="center" shrinkToFit="1"/>
    </xf>
    <xf numFmtId="38" fontId="6" fillId="24" borderId="208" xfId="31" applyFont="1" applyFill="1" applyBorder="1" applyAlignment="1" applyProtection="1">
      <alignment horizontal="center" vertical="center" shrinkToFit="1"/>
    </xf>
    <xf numFmtId="38" fontId="6" fillId="24" borderId="209" xfId="31" applyFont="1" applyFill="1" applyBorder="1" applyAlignment="1" applyProtection="1">
      <alignment horizontal="center" vertical="center" shrinkToFit="1"/>
    </xf>
    <xf numFmtId="38" fontId="6" fillId="24" borderId="212" xfId="31" applyFont="1" applyFill="1" applyBorder="1" applyAlignment="1" applyProtection="1">
      <alignment horizontal="center" vertical="center" shrinkToFit="1"/>
    </xf>
    <xf numFmtId="38" fontId="6" fillId="24" borderId="213" xfId="31" applyFont="1" applyFill="1" applyBorder="1" applyAlignment="1" applyProtection="1">
      <alignment horizontal="center" vertical="center" shrinkToFit="1"/>
    </xf>
    <xf numFmtId="38" fontId="6" fillId="24" borderId="223" xfId="31" applyFont="1" applyFill="1" applyBorder="1" applyAlignment="1" applyProtection="1">
      <alignment horizontal="center" vertical="center" shrinkToFit="1"/>
    </xf>
    <xf numFmtId="38" fontId="6" fillId="24" borderId="224" xfId="31" applyFont="1" applyFill="1" applyBorder="1" applyAlignment="1" applyProtection="1">
      <alignment horizontal="center" vertical="center" shrinkToFit="1"/>
    </xf>
    <xf numFmtId="38" fontId="6" fillId="24" borderId="225" xfId="31" applyFont="1" applyFill="1" applyBorder="1" applyAlignment="1" applyProtection="1">
      <alignment horizontal="center" vertical="center" shrinkToFit="1"/>
    </xf>
    <xf numFmtId="38" fontId="6" fillId="24" borderId="226" xfId="31" applyFont="1" applyFill="1" applyBorder="1" applyAlignment="1" applyProtection="1">
      <alignment horizontal="center" vertical="center" shrinkToFit="1"/>
    </xf>
    <xf numFmtId="0" fontId="11" fillId="0" borderId="198" xfId="0" applyFont="1" applyFill="1" applyBorder="1" applyAlignment="1" applyProtection="1">
      <alignment horizontal="center" vertical="center" shrinkToFit="1"/>
    </xf>
    <xf numFmtId="0" fontId="11" fillId="0" borderId="124" xfId="0" applyFont="1" applyFill="1" applyBorder="1" applyAlignment="1" applyProtection="1">
      <alignment horizontal="center" vertical="center" shrinkToFit="1"/>
    </xf>
    <xf numFmtId="0" fontId="11" fillId="0" borderId="199" xfId="0" applyFont="1" applyFill="1" applyBorder="1" applyAlignment="1" applyProtection="1">
      <alignment horizontal="center" vertical="center" shrinkToFit="1"/>
    </xf>
    <xf numFmtId="180" fontId="11" fillId="0" borderId="124" xfId="0" applyNumberFormat="1" applyFont="1" applyFill="1" applyBorder="1" applyAlignment="1" applyProtection="1">
      <alignment horizontal="center" vertical="center" shrinkToFit="1"/>
    </xf>
    <xf numFmtId="0" fontId="11" fillId="0" borderId="206" xfId="0" applyFont="1" applyFill="1" applyBorder="1" applyAlignment="1" applyProtection="1">
      <alignment horizontal="center" vertical="center" shrinkToFit="1"/>
    </xf>
    <xf numFmtId="0" fontId="11" fillId="0" borderId="207" xfId="0" applyFont="1" applyFill="1" applyBorder="1" applyAlignment="1" applyProtection="1">
      <alignment horizontal="center" vertical="center" shrinkToFit="1"/>
    </xf>
    <xf numFmtId="38" fontId="6" fillId="24" borderId="210" xfId="31" applyFont="1" applyFill="1" applyBorder="1" applyAlignment="1" applyProtection="1">
      <alignment horizontal="center" vertical="center" shrinkToFit="1"/>
    </xf>
    <xf numFmtId="38" fontId="6" fillId="24" borderId="211" xfId="31" applyFont="1" applyFill="1" applyBorder="1" applyAlignment="1" applyProtection="1">
      <alignment horizontal="center" vertical="center" shrinkToFit="1"/>
    </xf>
    <xf numFmtId="0" fontId="19" fillId="0" borderId="0" xfId="0" applyFont="1" applyFill="1" applyAlignment="1" applyProtection="1">
      <alignment horizontal="center" vertical="center"/>
    </xf>
    <xf numFmtId="0" fontId="6" fillId="0" borderId="92" xfId="0" applyFont="1" applyFill="1" applyBorder="1" applyAlignment="1" applyProtection="1">
      <alignment horizontal="center" vertical="center" shrinkToFit="1"/>
    </xf>
    <xf numFmtId="0" fontId="6" fillId="0" borderId="221" xfId="0" applyFont="1" applyFill="1" applyBorder="1" applyAlignment="1" applyProtection="1">
      <alignment horizontal="center" vertical="center" shrinkToFit="1"/>
    </xf>
    <xf numFmtId="38" fontId="6" fillId="9" borderId="119" xfId="31" applyFont="1" applyFill="1" applyBorder="1" applyAlignment="1" applyProtection="1">
      <alignment vertical="center" shrinkToFit="1"/>
    </xf>
    <xf numFmtId="38" fontId="6" fillId="9" borderId="273" xfId="31" applyFont="1" applyFill="1" applyBorder="1" applyAlignment="1" applyProtection="1">
      <alignment vertical="center" shrinkToFit="1"/>
    </xf>
    <xf numFmtId="38" fontId="6" fillId="9" borderId="122" xfId="31" applyFont="1" applyFill="1" applyBorder="1" applyAlignment="1" applyProtection="1">
      <alignment vertical="center" shrinkToFit="1"/>
    </xf>
    <xf numFmtId="38" fontId="6" fillId="9" borderId="123" xfId="31" applyFont="1" applyFill="1" applyBorder="1" applyAlignment="1" applyProtection="1">
      <alignment vertical="center" shrinkToFit="1"/>
    </xf>
    <xf numFmtId="38" fontId="6" fillId="9" borderId="137" xfId="31" applyFont="1" applyFill="1" applyBorder="1" applyAlignment="1" applyProtection="1">
      <alignment vertical="center" shrinkToFit="1"/>
    </xf>
    <xf numFmtId="38" fontId="6" fillId="9" borderId="8" xfId="31" applyFont="1" applyFill="1" applyBorder="1" applyAlignment="1" applyProtection="1">
      <alignment horizontal="right" vertical="center" shrinkToFit="1"/>
    </xf>
    <xf numFmtId="38" fontId="6" fillId="9" borderId="99" xfId="6" applyFont="1" applyFill="1" applyBorder="1" applyAlignment="1" applyProtection="1">
      <alignment vertical="center" shrinkToFit="1"/>
    </xf>
    <xf numFmtId="38" fontId="6" fillId="9" borderId="124" xfId="6" applyFont="1" applyFill="1" applyBorder="1" applyAlignment="1" applyProtection="1">
      <alignment vertical="center" shrinkToFit="1"/>
    </xf>
    <xf numFmtId="38" fontId="6" fillId="9" borderId="138" xfId="6" applyFont="1" applyFill="1" applyBorder="1" applyAlignment="1" applyProtection="1">
      <alignment vertical="center" shrinkToFit="1"/>
    </xf>
    <xf numFmtId="0" fontId="6" fillId="0" borderId="0" xfId="0" applyFont="1" applyFill="1" applyBorder="1" applyAlignment="1" applyProtection="1">
      <alignment horizontal="left" vertical="center" wrapText="1"/>
    </xf>
    <xf numFmtId="38" fontId="6" fillId="0" borderId="0" xfId="31" applyFont="1" applyFill="1" applyBorder="1" applyAlignment="1" applyProtection="1">
      <alignment horizontal="right" vertical="center" shrinkToFit="1"/>
    </xf>
    <xf numFmtId="38" fontId="6" fillId="0" borderId="0" xfId="31" applyFont="1" applyFill="1" applyBorder="1" applyAlignment="1" applyProtection="1">
      <alignment horizontal="center" vertical="center" shrinkToFit="1"/>
    </xf>
    <xf numFmtId="38" fontId="6" fillId="0" borderId="0" xfId="6" applyFont="1" applyFill="1" applyBorder="1" applyAlignment="1" applyProtection="1">
      <alignment horizontal="right" vertical="center" shrinkToFit="1"/>
    </xf>
    <xf numFmtId="0" fontId="11" fillId="0" borderId="0" xfId="0" applyFont="1" applyFill="1" applyBorder="1" applyAlignment="1" applyProtection="1">
      <alignment horizontal="justify" vertical="center" wrapText="1"/>
    </xf>
    <xf numFmtId="0" fontId="11" fillId="0" borderId="0" xfId="0" applyFont="1" applyFill="1" applyBorder="1" applyAlignment="1" applyProtection="1">
      <alignment vertical="center" wrapText="1"/>
      <protection locked="0"/>
    </xf>
    <xf numFmtId="0" fontId="6" fillId="0" borderId="0" xfId="0" applyFont="1" applyFill="1" applyBorder="1" applyAlignment="1" applyProtection="1">
      <alignment horizontal="center" vertical="center" wrapText="1"/>
    </xf>
    <xf numFmtId="0" fontId="70" fillId="0" borderId="0" xfId="0" applyFont="1" applyFill="1" applyBorder="1" applyAlignment="1" applyProtection="1">
      <alignment vertical="center" shrinkToFit="1"/>
    </xf>
    <xf numFmtId="38" fontId="6" fillId="9" borderId="182" xfId="31" applyFont="1" applyFill="1" applyBorder="1" applyAlignment="1" applyProtection="1">
      <alignment vertical="center" shrinkToFit="1"/>
    </xf>
    <xf numFmtId="38" fontId="6" fillId="9" borderId="99" xfId="31" applyFont="1" applyFill="1" applyBorder="1" applyAlignment="1" applyProtection="1">
      <alignment vertical="center" shrinkToFit="1"/>
    </xf>
    <xf numFmtId="38" fontId="6" fillId="9" borderId="124" xfId="31" applyFont="1" applyFill="1" applyBorder="1" applyAlignment="1" applyProtection="1">
      <alignment vertical="center" shrinkToFit="1"/>
    </xf>
    <xf numFmtId="38" fontId="6" fillId="9" borderId="138" xfId="31" applyFont="1" applyFill="1" applyBorder="1" applyAlignment="1" applyProtection="1">
      <alignment vertical="center" shrinkToFit="1"/>
    </xf>
    <xf numFmtId="38" fontId="6" fillId="9" borderId="24" xfId="31" applyFont="1" applyFill="1" applyBorder="1" applyAlignment="1" applyProtection="1">
      <alignment vertical="center" shrinkToFit="1"/>
    </xf>
    <xf numFmtId="38" fontId="6" fillId="9" borderId="25" xfId="31" applyFont="1" applyFill="1" applyBorder="1" applyAlignment="1" applyProtection="1">
      <alignment horizontal="right" vertical="center" shrinkToFit="1"/>
    </xf>
    <xf numFmtId="38" fontId="6" fillId="9" borderId="27" xfId="31" applyFont="1" applyFill="1" applyBorder="1" applyAlignment="1" applyProtection="1">
      <alignment horizontal="right" vertical="center" shrinkToFit="1"/>
    </xf>
    <xf numFmtId="38" fontId="6" fillId="9" borderId="35" xfId="31" applyFont="1" applyFill="1" applyBorder="1" applyAlignment="1" applyProtection="1">
      <alignment vertical="center" shrinkToFit="1"/>
    </xf>
    <xf numFmtId="38" fontId="6" fillId="9" borderId="28" xfId="31" applyFont="1" applyFill="1" applyBorder="1" applyAlignment="1" applyProtection="1">
      <alignment horizontal="right" vertical="center" shrinkToFit="1"/>
    </xf>
    <xf numFmtId="38" fontId="6" fillId="13" borderId="99" xfId="31" applyFont="1" applyFill="1" applyBorder="1" applyAlignment="1" applyProtection="1">
      <alignment vertical="center" shrinkToFit="1"/>
      <protection locked="0"/>
    </xf>
    <xf numFmtId="38" fontId="6" fillId="13" borderId="124" xfId="31" applyFont="1" applyFill="1" applyBorder="1" applyAlignment="1" applyProtection="1">
      <alignment vertical="center" shrinkToFit="1"/>
      <protection locked="0"/>
    </xf>
    <xf numFmtId="38" fontId="6" fillId="13" borderId="138" xfId="31" applyFont="1" applyFill="1" applyBorder="1" applyAlignment="1" applyProtection="1">
      <alignment vertical="center" shrinkToFit="1"/>
      <protection locked="0"/>
    </xf>
    <xf numFmtId="38" fontId="6" fillId="13" borderId="14" xfId="31" applyFont="1" applyFill="1" applyBorder="1" applyAlignment="1" applyProtection="1">
      <alignment vertical="center" shrinkToFit="1"/>
      <protection locked="0"/>
    </xf>
    <xf numFmtId="38" fontId="6" fillId="10" borderId="32" xfId="31" applyFont="1" applyFill="1" applyBorder="1" applyAlignment="1" applyProtection="1">
      <alignment horizontal="right" vertical="center" shrinkToFit="1"/>
    </xf>
    <xf numFmtId="0" fontId="2" fillId="0" borderId="0" xfId="0" applyFont="1" applyFill="1" applyProtection="1">
      <alignment vertical="center"/>
      <protection locked="0"/>
    </xf>
    <xf numFmtId="38" fontId="6" fillId="10" borderId="186" xfId="6" applyFont="1" applyFill="1" applyBorder="1" applyAlignment="1" applyProtection="1">
      <alignment horizontal="right" vertical="center" shrinkToFit="1"/>
      <protection locked="0"/>
    </xf>
    <xf numFmtId="38" fontId="6" fillId="13" borderId="92" xfId="31" applyFont="1" applyFill="1" applyBorder="1" applyAlignment="1" applyProtection="1">
      <alignment horizontal="center" vertical="center" shrinkToFit="1"/>
      <protection locked="0"/>
    </xf>
    <xf numFmtId="38" fontId="6" fillId="13" borderId="139" xfId="31" applyFont="1" applyFill="1" applyBorder="1" applyAlignment="1" applyProtection="1">
      <alignment vertical="center" shrinkToFit="1"/>
      <protection locked="0"/>
    </xf>
    <xf numFmtId="38" fontId="6" fillId="9" borderId="222" xfId="31" applyFont="1" applyFill="1" applyBorder="1" applyAlignment="1" applyProtection="1">
      <alignment vertical="center" shrinkToFit="1"/>
    </xf>
    <xf numFmtId="38" fontId="6" fillId="9" borderId="219" xfId="31" applyFont="1" applyFill="1" applyBorder="1" applyAlignment="1" applyProtection="1">
      <alignment horizontal="right" vertical="center" shrinkToFit="1"/>
    </xf>
    <xf numFmtId="38" fontId="6" fillId="9" borderId="220" xfId="31" applyFont="1" applyFill="1" applyBorder="1" applyAlignment="1" applyProtection="1">
      <alignment horizontal="right" vertical="center" shrinkToFit="1"/>
    </xf>
    <xf numFmtId="193" fontId="60" fillId="9" borderId="131" xfId="30" applyNumberFormat="1" applyFont="1" applyFill="1" applyBorder="1" applyAlignment="1" applyProtection="1">
      <alignment horizontal="right" shrinkToFit="1"/>
    </xf>
    <xf numFmtId="193" fontId="60" fillId="9" borderId="19" xfId="30" applyNumberFormat="1" applyFont="1" applyFill="1" applyBorder="1" applyAlignment="1" applyProtection="1">
      <alignment horizontal="right" shrinkToFit="1"/>
    </xf>
    <xf numFmtId="0" fontId="6" fillId="13" borderId="215" xfId="30" applyFont="1" applyFill="1" applyBorder="1" applyAlignment="1" applyProtection="1">
      <alignment vertical="center"/>
      <protection locked="0"/>
    </xf>
    <xf numFmtId="196" fontId="60" fillId="13" borderId="131" xfId="31" applyNumberFormat="1" applyFont="1" applyFill="1" applyBorder="1" applyAlignment="1" applyProtection="1">
      <alignment horizontal="right" vertical="center"/>
      <protection locked="0"/>
    </xf>
    <xf numFmtId="196" fontId="60" fillId="13" borderId="19" xfId="31" applyNumberFormat="1" applyFont="1" applyFill="1" applyBorder="1" applyAlignment="1" applyProtection="1">
      <alignment horizontal="right" vertical="center"/>
      <protection locked="0"/>
    </xf>
    <xf numFmtId="197" fontId="60" fillId="9" borderId="215" xfId="30" applyNumberFormat="1" applyFont="1" applyFill="1" applyBorder="1" applyAlignment="1" applyProtection="1">
      <alignment horizontal="right" vertical="center" shrinkToFit="1"/>
      <protection locked="0"/>
    </xf>
    <xf numFmtId="197" fontId="60" fillId="9" borderId="215" xfId="30" applyNumberFormat="1" applyFont="1" applyFill="1" applyBorder="1" applyAlignment="1" applyProtection="1">
      <alignment horizontal="right" shrinkToFit="1"/>
      <protection locked="0"/>
    </xf>
    <xf numFmtId="197" fontId="60" fillId="9" borderId="19" xfId="30" applyNumberFormat="1" applyFont="1" applyFill="1" applyBorder="1" applyAlignment="1" applyProtection="1">
      <alignment horizontal="right" shrinkToFit="1"/>
      <protection locked="0"/>
    </xf>
    <xf numFmtId="0" fontId="64" fillId="0" borderId="0" xfId="29" applyFill="1" applyProtection="1">
      <alignment vertical="center"/>
    </xf>
    <xf numFmtId="0" fontId="64" fillId="0" borderId="0" xfId="29" applyProtection="1">
      <alignment vertical="center"/>
    </xf>
    <xf numFmtId="0" fontId="6" fillId="0" borderId="274" xfId="0" applyFont="1" applyBorder="1" applyAlignment="1" applyProtection="1">
      <alignment vertical="center"/>
    </xf>
    <xf numFmtId="0" fontId="6" fillId="9" borderId="275" xfId="0" applyFont="1" applyFill="1" applyBorder="1" applyAlignment="1" applyProtection="1">
      <alignment vertical="center"/>
    </xf>
    <xf numFmtId="0" fontId="6" fillId="0" borderId="275" xfId="0" applyFont="1" applyBorder="1" applyAlignment="1" applyProtection="1">
      <alignment vertical="center"/>
    </xf>
    <xf numFmtId="0" fontId="6" fillId="9" borderId="276" xfId="0" applyFont="1" applyFill="1" applyBorder="1" applyAlignment="1" applyProtection="1">
      <alignment vertical="center"/>
    </xf>
    <xf numFmtId="0" fontId="6" fillId="0" borderId="277" xfId="0" applyFont="1" applyBorder="1" applyProtection="1">
      <alignment vertical="center"/>
    </xf>
    <xf numFmtId="0" fontId="6" fillId="0" borderId="275" xfId="0" applyFont="1" applyBorder="1" applyProtection="1">
      <alignment vertical="center"/>
    </xf>
    <xf numFmtId="0" fontId="6" fillId="0" borderId="279" xfId="0" applyFont="1" applyBorder="1" applyProtection="1">
      <alignment vertical="center"/>
    </xf>
    <xf numFmtId="0" fontId="6" fillId="11" borderId="280" xfId="0" applyFont="1" applyFill="1" applyBorder="1" applyProtection="1">
      <alignment vertical="center"/>
    </xf>
    <xf numFmtId="14" fontId="6" fillId="9" borderId="231" xfId="0" applyNumberFormat="1" applyFont="1" applyFill="1" applyBorder="1" applyAlignment="1" applyProtection="1">
      <alignment vertical="center"/>
    </xf>
    <xf numFmtId="14" fontId="6" fillId="9" borderId="228" xfId="0" applyNumberFormat="1" applyFont="1" applyFill="1" applyBorder="1" applyAlignment="1" applyProtection="1">
      <alignment vertical="center"/>
    </xf>
    <xf numFmtId="0" fontId="6" fillId="0" borderId="236" xfId="0" applyFont="1" applyBorder="1" applyProtection="1">
      <alignment vertical="center"/>
    </xf>
    <xf numFmtId="0" fontId="6" fillId="0" borderId="237" xfId="0" applyFont="1" applyFill="1" applyBorder="1" applyProtection="1">
      <alignment vertical="center"/>
    </xf>
    <xf numFmtId="0" fontId="6" fillId="0" borderId="237" xfId="0" applyFont="1" applyBorder="1" applyProtection="1">
      <alignment vertical="center"/>
    </xf>
    <xf numFmtId="0" fontId="6" fillId="0" borderId="238" xfId="0" applyFont="1" applyFill="1" applyBorder="1" applyProtection="1">
      <alignment vertical="center"/>
    </xf>
    <xf numFmtId="0" fontId="6" fillId="0" borderId="250" xfId="0" applyFont="1" applyBorder="1" applyAlignment="1" applyProtection="1">
      <alignment vertical="center"/>
    </xf>
    <xf numFmtId="0" fontId="6" fillId="0" borderId="237" xfId="0" applyFont="1" applyFill="1" applyBorder="1" applyAlignment="1" applyProtection="1">
      <alignment vertical="center"/>
    </xf>
    <xf numFmtId="0" fontId="6" fillId="0" borderId="237" xfId="0" applyFont="1" applyBorder="1" applyAlignment="1" applyProtection="1">
      <alignment vertical="center"/>
    </xf>
    <xf numFmtId="0" fontId="6" fillId="0" borderId="251" xfId="0" applyFont="1" applyFill="1" applyBorder="1" applyAlignment="1" applyProtection="1">
      <alignment vertical="center"/>
    </xf>
    <xf numFmtId="0" fontId="6" fillId="11" borderId="229" xfId="0" applyFont="1" applyFill="1" applyBorder="1" applyAlignment="1" applyProtection="1">
      <alignment vertical="center"/>
    </xf>
    <xf numFmtId="14" fontId="6" fillId="9" borderId="243" xfId="0" applyNumberFormat="1" applyFont="1" applyFill="1" applyBorder="1" applyProtection="1">
      <alignment vertical="center"/>
    </xf>
    <xf numFmtId="14" fontId="6" fillId="9" borderId="229" xfId="0" applyNumberFormat="1" applyFont="1" applyFill="1" applyBorder="1" applyProtection="1">
      <alignment vertical="center"/>
    </xf>
    <xf numFmtId="14" fontId="6" fillId="9" borderId="228" xfId="0" applyNumberFormat="1" applyFont="1" applyFill="1" applyBorder="1" applyAlignment="1" applyProtection="1">
      <alignment vertical="center" shrinkToFit="1"/>
    </xf>
    <xf numFmtId="14" fontId="6" fillId="9" borderId="228" xfId="0" applyNumberFormat="1" applyFont="1" applyFill="1" applyBorder="1" applyProtection="1">
      <alignment vertical="center"/>
    </xf>
    <xf numFmtId="14" fontId="6" fillId="9" borderId="231" xfId="0" applyNumberFormat="1" applyFont="1" applyFill="1" applyBorder="1" applyProtection="1">
      <alignment vertical="center"/>
    </xf>
    <xf numFmtId="198" fontId="14" fillId="13" borderId="174" xfId="0" applyNumberFormat="1" applyFont="1" applyFill="1" applyBorder="1" applyAlignment="1" applyProtection="1">
      <alignment vertical="center" shrinkToFit="1"/>
      <protection locked="0"/>
    </xf>
    <xf numFmtId="198" fontId="6" fillId="13" borderId="175" xfId="0" applyNumberFormat="1" applyFont="1" applyFill="1" applyBorder="1" applyAlignment="1" applyProtection="1">
      <alignment horizontal="center" vertical="center" shrinkToFit="1"/>
      <protection locked="0"/>
    </xf>
    <xf numFmtId="198" fontId="14" fillId="9" borderId="174" xfId="0" applyNumberFormat="1" applyFont="1" applyFill="1" applyBorder="1" applyAlignment="1" applyProtection="1">
      <alignment vertical="center" shrinkToFit="1"/>
    </xf>
    <xf numFmtId="0" fontId="75" fillId="0" borderId="0" xfId="0" applyFont="1" applyAlignment="1" applyProtection="1">
      <alignment horizontal="right" vertical="center"/>
    </xf>
    <xf numFmtId="180" fontId="11" fillId="0" borderId="199" xfId="0" applyNumberFormat="1" applyFont="1" applyFill="1" applyBorder="1" applyAlignment="1" applyProtection="1">
      <alignment horizontal="center" vertical="center" shrinkToFit="1"/>
    </xf>
    <xf numFmtId="0" fontId="76" fillId="0" borderId="0" xfId="0" applyFont="1" applyFill="1" applyAlignment="1" applyProtection="1">
      <alignment horizontal="right" vertical="center"/>
    </xf>
    <xf numFmtId="180" fontId="11" fillId="0" borderId="199" xfId="0" applyNumberFormat="1" applyFont="1" applyFill="1" applyBorder="1" applyAlignment="1" applyProtection="1">
      <alignment horizontal="center" vertical="center" shrinkToFit="1"/>
    </xf>
    <xf numFmtId="0" fontId="77" fillId="0" borderId="0" xfId="0" applyFont="1" applyAlignment="1" applyProtection="1">
      <alignment horizontal="right" vertical="center"/>
    </xf>
    <xf numFmtId="198" fontId="6" fillId="9" borderId="228" xfId="0" applyNumberFormat="1" applyFont="1" applyFill="1" applyBorder="1" applyProtection="1">
      <alignment vertical="center"/>
    </xf>
    <xf numFmtId="198" fontId="6" fillId="9" borderId="229" xfId="0" applyNumberFormat="1" applyFont="1" applyFill="1" applyBorder="1" applyProtection="1">
      <alignment vertical="center"/>
    </xf>
    <xf numFmtId="198" fontId="6" fillId="9" borderId="231" xfId="0" applyNumberFormat="1" applyFont="1" applyFill="1" applyBorder="1" applyProtection="1">
      <alignment vertical="center"/>
    </xf>
    <xf numFmtId="198" fontId="6" fillId="9" borderId="275" xfId="0" applyNumberFormat="1" applyFont="1" applyFill="1" applyBorder="1" applyProtection="1">
      <alignment vertical="center"/>
    </xf>
    <xf numFmtId="198" fontId="6" fillId="9" borderId="278" xfId="0" applyNumberFormat="1" applyFont="1" applyFill="1" applyBorder="1" applyProtection="1">
      <alignment vertical="center"/>
    </xf>
    <xf numFmtId="0" fontId="6" fillId="0" borderId="221" xfId="0" applyFont="1" applyFill="1" applyBorder="1" applyAlignment="1" applyProtection="1">
      <alignment horizontal="center" vertical="center" shrinkToFit="1"/>
    </xf>
    <xf numFmtId="0" fontId="6" fillId="0" borderId="221" xfId="0" applyFont="1" applyFill="1" applyBorder="1" applyAlignment="1" applyProtection="1">
      <alignment horizontal="center" vertical="center" shrinkToFit="1"/>
    </xf>
    <xf numFmtId="38" fontId="2" fillId="0" borderId="0" xfId="0" applyNumberFormat="1" applyFont="1" applyFill="1" applyProtection="1">
      <alignment vertical="center"/>
    </xf>
    <xf numFmtId="38" fontId="6" fillId="9" borderId="117" xfId="31" applyFont="1" applyFill="1" applyBorder="1" applyAlignment="1" applyProtection="1">
      <alignment vertical="center" shrinkToFit="1"/>
    </xf>
    <xf numFmtId="38" fontId="6" fillId="9" borderId="283" xfId="31" applyFont="1" applyFill="1" applyBorder="1" applyAlignment="1" applyProtection="1">
      <alignment vertical="center" shrinkToFit="1"/>
    </xf>
    <xf numFmtId="191" fontId="11" fillId="13" borderId="44" xfId="0" applyNumberFormat="1" applyFont="1" applyFill="1" applyBorder="1" applyAlignment="1" applyProtection="1">
      <alignment horizontal="center" vertical="center" shrinkToFit="1"/>
      <protection locked="0"/>
    </xf>
    <xf numFmtId="14" fontId="6" fillId="9" borderId="275" xfId="0" applyNumberFormat="1" applyFont="1" applyFill="1" applyBorder="1" applyProtection="1">
      <alignment vertical="center"/>
    </xf>
    <xf numFmtId="0" fontId="6" fillId="11" borderId="275" xfId="0" applyFont="1" applyFill="1" applyBorder="1" applyProtection="1">
      <alignment vertical="center"/>
    </xf>
    <xf numFmtId="0" fontId="6" fillId="11" borderId="278" xfId="0" applyFont="1" applyFill="1" applyBorder="1" applyProtection="1">
      <alignment vertical="center"/>
    </xf>
    <xf numFmtId="14" fontId="6" fillId="9" borderId="275" xfId="0" applyNumberFormat="1" applyFont="1" applyFill="1" applyBorder="1" applyAlignment="1" applyProtection="1">
      <alignment vertical="center" shrinkToFit="1"/>
    </xf>
    <xf numFmtId="0" fontId="6" fillId="11" borderId="275" xfId="0" applyFont="1" applyFill="1" applyBorder="1" applyAlignment="1" applyProtection="1">
      <alignment vertical="center"/>
    </xf>
    <xf numFmtId="0" fontId="6" fillId="11" borderId="276" xfId="0" applyFont="1" applyFill="1" applyBorder="1" applyAlignment="1" applyProtection="1">
      <alignment vertical="center"/>
    </xf>
    <xf numFmtId="0" fontId="6" fillId="0" borderId="274" xfId="0" applyFont="1" applyBorder="1" applyAlignment="1" applyProtection="1">
      <alignment vertical="center" shrinkToFit="1"/>
    </xf>
    <xf numFmtId="0" fontId="6" fillId="0" borderId="0" xfId="9" applyFont="1">
      <alignment vertical="center"/>
    </xf>
    <xf numFmtId="0" fontId="6" fillId="0" borderId="0" xfId="0" applyFont="1">
      <alignment vertical="center"/>
    </xf>
    <xf numFmtId="0" fontId="6" fillId="0" borderId="227" xfId="0" applyFont="1" applyBorder="1" applyAlignment="1" applyProtection="1">
      <alignment vertical="center" shrinkToFit="1"/>
    </xf>
    <xf numFmtId="0" fontId="6" fillId="0" borderId="227" xfId="0" applyFont="1" applyBorder="1" applyAlignment="1" applyProtection="1">
      <alignment vertical="center"/>
    </xf>
    <xf numFmtId="0" fontId="6" fillId="15" borderId="236" xfId="0" applyFont="1" applyFill="1" applyBorder="1" applyAlignment="1" applyProtection="1">
      <alignment vertical="center"/>
    </xf>
    <xf numFmtId="0" fontId="6" fillId="0" borderId="230" xfId="0" applyFont="1" applyBorder="1" applyAlignment="1" applyProtection="1">
      <alignment vertical="center"/>
    </xf>
    <xf numFmtId="0" fontId="6" fillId="0" borderId="0" xfId="14" applyFont="1" applyAlignment="1" applyProtection="1">
      <alignment horizontal="left" vertical="center" shrinkToFit="1"/>
    </xf>
    <xf numFmtId="0" fontId="2" fillId="0" borderId="0" xfId="14" applyAlignment="1">
      <alignment vertical="center"/>
    </xf>
    <xf numFmtId="0" fontId="19" fillId="0" borderId="0" xfId="14" applyFont="1" applyAlignment="1" applyProtection="1">
      <alignment horizontal="left" vertical="center" shrinkToFit="1"/>
    </xf>
    <xf numFmtId="0" fontId="23" fillId="0" borderId="0" xfId="14" applyFont="1" applyAlignment="1">
      <alignment vertical="center"/>
    </xf>
    <xf numFmtId="49" fontId="36" fillId="0" borderId="116" xfId="0" applyNumberFormat="1" applyFont="1" applyFill="1" applyBorder="1" applyAlignment="1" applyProtection="1">
      <alignment horizontal="center" vertical="center" textRotation="255"/>
    </xf>
    <xf numFmtId="49" fontId="36" fillId="0" borderId="37" xfId="0" applyNumberFormat="1" applyFont="1" applyFill="1" applyBorder="1" applyAlignment="1" applyProtection="1">
      <alignment horizontal="center" vertical="center" textRotation="255"/>
    </xf>
    <xf numFmtId="49" fontId="36" fillId="0" borderId="36" xfId="0" applyNumberFormat="1" applyFont="1" applyFill="1" applyBorder="1" applyAlignment="1" applyProtection="1">
      <alignment horizontal="center" vertical="center" textRotation="255"/>
    </xf>
    <xf numFmtId="0" fontId="36" fillId="22" borderId="116" xfId="0" applyFont="1" applyFill="1" applyBorder="1" applyAlignment="1" applyProtection="1">
      <alignment horizontal="center" vertical="center"/>
    </xf>
    <xf numFmtId="0" fontId="36" fillId="22" borderId="37" xfId="0" applyFont="1" applyFill="1" applyBorder="1" applyAlignment="1" applyProtection="1">
      <alignment horizontal="center" vertical="center"/>
    </xf>
    <xf numFmtId="0" fontId="36" fillId="22" borderId="36" xfId="0" applyFont="1" applyFill="1" applyBorder="1" applyAlignment="1" applyProtection="1">
      <alignment horizontal="center" vertical="center"/>
    </xf>
    <xf numFmtId="0" fontId="36" fillId="0" borderId="116" xfId="0" applyFont="1" applyFill="1" applyBorder="1" applyAlignment="1" applyProtection="1">
      <alignment horizontal="center" vertical="center" textRotation="255"/>
    </xf>
    <xf numFmtId="0" fontId="36" fillId="0" borderId="37" xfId="0" applyFont="1" applyFill="1" applyBorder="1" applyAlignment="1" applyProtection="1">
      <alignment horizontal="center" vertical="center" textRotation="255"/>
    </xf>
    <xf numFmtId="0" fontId="36" fillId="0" borderId="36" xfId="0" applyFont="1" applyFill="1" applyBorder="1" applyAlignment="1" applyProtection="1">
      <alignment horizontal="center" vertical="center" textRotation="255"/>
    </xf>
    <xf numFmtId="0" fontId="19" fillId="0" borderId="0" xfId="0" applyFont="1" applyBorder="1" applyAlignment="1" applyProtection="1">
      <alignment horizontal="center" vertical="center" wrapText="1"/>
    </xf>
    <xf numFmtId="38" fontId="6" fillId="16" borderId="184" xfId="0" applyNumberFormat="1" applyFont="1" applyFill="1" applyBorder="1" applyAlignment="1" applyProtection="1">
      <alignment horizontal="center" vertical="center" shrinkToFit="1"/>
    </xf>
    <xf numFmtId="178" fontId="6" fillId="0" borderId="131" xfId="0" applyNumberFormat="1" applyFont="1" applyFill="1" applyBorder="1" applyAlignment="1" applyProtection="1">
      <alignment horizontal="center" vertical="center"/>
    </xf>
    <xf numFmtId="0" fontId="6" fillId="0" borderId="131" xfId="0" applyFont="1" applyBorder="1" applyAlignment="1" applyProtection="1">
      <alignment horizontal="center" vertical="center" wrapText="1"/>
    </xf>
    <xf numFmtId="0" fontId="6" fillId="0" borderId="128" xfId="0" applyFont="1" applyBorder="1" applyAlignment="1" applyProtection="1">
      <alignment horizontal="center" vertical="center" wrapText="1"/>
    </xf>
    <xf numFmtId="0" fontId="6" fillId="0" borderId="130" xfId="0" applyFont="1" applyBorder="1" applyAlignment="1" applyProtection="1">
      <alignment horizontal="center" vertical="center" wrapText="1"/>
    </xf>
    <xf numFmtId="0" fontId="33" fillId="0" borderId="129" xfId="0" applyFont="1" applyFill="1" applyBorder="1" applyAlignment="1" applyProtection="1">
      <alignment horizontal="center" vertical="center"/>
    </xf>
    <xf numFmtId="0" fontId="33" fillId="0" borderId="165" xfId="0" applyFont="1" applyFill="1" applyBorder="1" applyAlignment="1" applyProtection="1">
      <alignment horizontal="center" vertical="center"/>
    </xf>
    <xf numFmtId="0" fontId="6" fillId="0" borderId="190" xfId="0" applyFont="1" applyFill="1" applyBorder="1" applyAlignment="1" applyProtection="1">
      <alignment horizontal="center" vertical="center" wrapText="1"/>
    </xf>
    <xf numFmtId="0" fontId="6" fillId="0" borderId="192" xfId="0" applyFont="1" applyFill="1" applyBorder="1" applyAlignment="1" applyProtection="1">
      <alignment horizontal="center" vertical="center" wrapText="1"/>
    </xf>
    <xf numFmtId="0" fontId="6" fillId="12" borderId="131" xfId="0" applyFont="1" applyFill="1" applyBorder="1" applyAlignment="1" applyProtection="1">
      <alignment horizontal="center" vertical="center" wrapText="1"/>
    </xf>
    <xf numFmtId="38" fontId="11" fillId="11" borderId="58" xfId="0" applyNumberFormat="1" applyFont="1" applyFill="1" applyBorder="1" applyAlignment="1" applyProtection="1">
      <alignment horizontal="center" vertical="center" shrinkToFit="1"/>
    </xf>
    <xf numFmtId="38" fontId="11" fillId="11" borderId="89" xfId="0" applyNumberFormat="1" applyFont="1" applyFill="1" applyBorder="1" applyAlignment="1" applyProtection="1">
      <alignment horizontal="center" vertical="center" shrinkToFit="1"/>
    </xf>
    <xf numFmtId="38" fontId="11" fillId="11" borderId="59" xfId="0" applyNumberFormat="1" applyFont="1" applyFill="1" applyBorder="1" applyAlignment="1" applyProtection="1">
      <alignment horizontal="center" vertical="center" shrinkToFit="1"/>
    </xf>
    <xf numFmtId="182" fontId="6" fillId="0" borderId="54" xfId="0" applyNumberFormat="1" applyFont="1" applyFill="1" applyBorder="1" applyAlignment="1" applyProtection="1">
      <alignment horizontal="center" vertical="center"/>
    </xf>
    <xf numFmtId="0" fontId="0" fillId="0" borderId="281" xfId="0" applyBorder="1" applyAlignment="1">
      <alignment horizontal="center" vertical="center"/>
    </xf>
    <xf numFmtId="0" fontId="0" fillId="0" borderId="149" xfId="0" applyBorder="1" applyAlignment="1">
      <alignment horizontal="center" vertical="center"/>
    </xf>
    <xf numFmtId="182" fontId="6" fillId="0" borderId="50" xfId="0" applyNumberFormat="1" applyFont="1" applyFill="1" applyBorder="1" applyAlignment="1" applyProtection="1">
      <alignment horizontal="center" vertical="center"/>
    </xf>
    <xf numFmtId="0" fontId="0" fillId="0" borderId="51" xfId="0" applyBorder="1" applyAlignment="1">
      <alignment horizontal="center" vertical="center"/>
    </xf>
    <xf numFmtId="0" fontId="0" fillId="0" borderId="47" xfId="0" applyBorder="1" applyAlignment="1">
      <alignment horizontal="center" vertical="center"/>
    </xf>
    <xf numFmtId="182" fontId="6" fillId="0" borderId="52" xfId="0" applyNumberFormat="1" applyFont="1" applyFill="1" applyBorder="1" applyAlignment="1" applyProtection="1">
      <alignment horizontal="center" vertical="center"/>
    </xf>
    <xf numFmtId="0" fontId="0" fillId="0" borderId="53" xfId="0" applyBorder="1" applyAlignment="1">
      <alignment horizontal="center" vertical="center"/>
    </xf>
    <xf numFmtId="0" fontId="0" fillId="0" borderId="35" xfId="0" applyBorder="1" applyAlignment="1">
      <alignment horizontal="center" vertical="center"/>
    </xf>
    <xf numFmtId="0" fontId="6" fillId="0" borderId="163" xfId="0" applyFont="1" applyFill="1" applyBorder="1" applyAlignment="1" applyProtection="1">
      <alignment horizontal="center" vertical="center" wrapText="1"/>
    </xf>
    <xf numFmtId="0" fontId="6" fillId="0" borderId="56"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xf>
    <xf numFmtId="0" fontId="11" fillId="0" borderId="129" xfId="0" applyFont="1" applyFill="1" applyBorder="1" applyAlignment="1" applyProtection="1">
      <alignment horizontal="center" vertical="center"/>
    </xf>
    <xf numFmtId="0" fontId="11" fillId="0" borderId="130" xfId="0" applyFont="1" applyFill="1" applyBorder="1" applyAlignment="1" applyProtection="1">
      <alignment horizontal="center" vertical="center"/>
    </xf>
    <xf numFmtId="0" fontId="11" fillId="16" borderId="170" xfId="0" applyFont="1" applyFill="1" applyBorder="1" applyAlignment="1" applyProtection="1">
      <alignment horizontal="center" vertical="center"/>
    </xf>
    <xf numFmtId="0" fontId="11" fillId="16" borderId="171" xfId="0" applyFont="1" applyFill="1" applyBorder="1" applyAlignment="1" applyProtection="1">
      <alignment horizontal="center" vertical="center"/>
    </xf>
    <xf numFmtId="0" fontId="11" fillId="16" borderId="196" xfId="0" applyFont="1" applyFill="1" applyBorder="1" applyAlignment="1" applyProtection="1">
      <alignment horizontal="center" vertical="center"/>
    </xf>
    <xf numFmtId="0" fontId="12" fillId="11" borderId="58" xfId="0" applyFont="1" applyFill="1" applyBorder="1" applyAlignment="1" applyProtection="1">
      <alignment vertical="center"/>
    </xf>
    <xf numFmtId="0" fontId="12" fillId="11" borderId="89" xfId="0" applyFont="1" applyFill="1" applyBorder="1" applyAlignment="1" applyProtection="1">
      <alignment vertical="center"/>
    </xf>
    <xf numFmtId="0" fontId="29" fillId="11" borderId="59" xfId="0" applyFont="1" applyFill="1" applyBorder="1" applyAlignment="1" applyProtection="1">
      <alignment vertical="center"/>
    </xf>
    <xf numFmtId="0" fontId="6" fillId="0" borderId="92" xfId="0" applyFont="1" applyFill="1" applyBorder="1" applyAlignment="1" applyProtection="1">
      <alignment horizontal="center" vertical="center"/>
    </xf>
    <xf numFmtId="0" fontId="6" fillId="7" borderId="119" xfId="0" applyFont="1" applyFill="1" applyBorder="1" applyAlignment="1" applyProtection="1">
      <alignment horizontal="center" vertical="center" wrapText="1"/>
    </xf>
    <xf numFmtId="0" fontId="6" fillId="7" borderId="133" xfId="0" applyFont="1" applyFill="1" applyBorder="1" applyAlignment="1" applyProtection="1">
      <alignment horizontal="center" vertical="center" wrapText="1"/>
    </xf>
    <xf numFmtId="0" fontId="6" fillId="7" borderId="180" xfId="0" applyFont="1" applyFill="1" applyBorder="1" applyAlignment="1" applyProtection="1">
      <alignment horizontal="center" vertical="center" wrapText="1"/>
    </xf>
    <xf numFmtId="0" fontId="6" fillId="7" borderId="8" xfId="0" applyFont="1" applyFill="1" applyBorder="1" applyAlignment="1" applyProtection="1">
      <alignment horizontal="center" vertical="center" wrapText="1"/>
    </xf>
    <xf numFmtId="0" fontId="6" fillId="7" borderId="0" xfId="0" applyFont="1" applyFill="1" applyBorder="1" applyAlignment="1" applyProtection="1">
      <alignment horizontal="center" vertical="center" wrapText="1"/>
    </xf>
    <xf numFmtId="0" fontId="6" fillId="7" borderId="15" xfId="0" applyFont="1" applyFill="1" applyBorder="1" applyAlignment="1" applyProtection="1">
      <alignment horizontal="center" vertical="center" wrapText="1"/>
    </xf>
    <xf numFmtId="0" fontId="6" fillId="7" borderId="10" xfId="0" applyFont="1" applyFill="1" applyBorder="1" applyAlignment="1" applyProtection="1">
      <alignment horizontal="center" vertical="center" wrapText="1"/>
    </xf>
    <xf numFmtId="0" fontId="6" fillId="7" borderId="63" xfId="0" applyFont="1" applyFill="1" applyBorder="1" applyAlignment="1" applyProtection="1">
      <alignment horizontal="center" vertical="center" wrapText="1"/>
    </xf>
    <xf numFmtId="0" fontId="6" fillId="7" borderId="195" xfId="0" applyFont="1" applyFill="1" applyBorder="1" applyAlignment="1" applyProtection="1">
      <alignment horizontal="center" vertical="center" wrapText="1"/>
    </xf>
    <xf numFmtId="0" fontId="6" fillId="7" borderId="108"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7" borderId="48" xfId="0" applyFont="1" applyFill="1" applyBorder="1" applyAlignment="1" applyProtection="1">
      <alignment horizontal="center" vertical="center" wrapText="1"/>
    </xf>
    <xf numFmtId="0" fontId="6" fillId="7" borderId="42" xfId="0" applyFont="1" applyFill="1" applyBorder="1" applyAlignment="1" applyProtection="1">
      <alignment horizontal="center" vertical="center" wrapText="1"/>
    </xf>
    <xf numFmtId="0" fontId="6" fillId="0" borderId="36" xfId="0" applyFont="1" applyFill="1" applyBorder="1" applyAlignment="1" applyProtection="1">
      <alignment horizontal="center" vertical="center" wrapText="1"/>
    </xf>
    <xf numFmtId="0" fontId="6" fillId="0" borderId="128" xfId="0" applyFont="1" applyFill="1" applyBorder="1" applyAlignment="1" applyProtection="1">
      <alignment horizontal="center" vertical="center" shrinkToFit="1"/>
    </xf>
    <xf numFmtId="0" fontId="6" fillId="0" borderId="130" xfId="0" applyFont="1" applyFill="1" applyBorder="1" applyAlignment="1" applyProtection="1">
      <alignment horizontal="center" vertical="center" shrinkToFit="1"/>
    </xf>
    <xf numFmtId="194" fontId="14" fillId="11" borderId="270" xfId="0" applyNumberFormat="1" applyFont="1" applyFill="1" applyBorder="1" applyAlignment="1" applyProtection="1">
      <alignment vertical="center" shrinkToFit="1"/>
    </xf>
    <xf numFmtId="0" fontId="0" fillId="0" borderId="271" xfId="0" applyBorder="1" applyAlignment="1">
      <alignment vertical="center" shrinkToFit="1"/>
    </xf>
    <xf numFmtId="0" fontId="11" fillId="0" borderId="36" xfId="0" applyFont="1" applyFill="1" applyBorder="1" applyAlignment="1" applyProtection="1">
      <alignment horizontal="center" vertical="center" wrapText="1"/>
    </xf>
    <xf numFmtId="0" fontId="11" fillId="11" borderId="58" xfId="0" applyFont="1" applyFill="1" applyBorder="1" applyAlignment="1" applyProtection="1">
      <alignment horizontal="center" vertical="center" wrapText="1"/>
    </xf>
    <xf numFmtId="0" fontId="11" fillId="11" borderId="89" xfId="0" applyFont="1" applyFill="1" applyBorder="1" applyAlignment="1" applyProtection="1">
      <alignment horizontal="center" vertical="center" wrapText="1"/>
    </xf>
    <xf numFmtId="0" fontId="11" fillId="11" borderId="59" xfId="0" applyFont="1" applyFill="1" applyBorder="1" applyAlignment="1" applyProtection="1">
      <alignment horizontal="center" vertical="center" wrapText="1"/>
    </xf>
    <xf numFmtId="0" fontId="14" fillId="0" borderId="156" xfId="0" applyFont="1" applyFill="1" applyBorder="1" applyAlignment="1" applyProtection="1">
      <alignment horizontal="center" vertical="center" wrapText="1"/>
    </xf>
    <xf numFmtId="0" fontId="14" fillId="0" borderId="193" xfId="0" applyFont="1" applyFill="1" applyBorder="1" applyAlignment="1" applyProtection="1">
      <alignment horizontal="center" vertical="center" wrapText="1"/>
    </xf>
    <xf numFmtId="0" fontId="11" fillId="13" borderId="143" xfId="0" applyFont="1" applyFill="1" applyBorder="1" applyAlignment="1" applyProtection="1">
      <alignment horizontal="left" vertical="center" shrinkToFit="1"/>
      <protection locked="0"/>
    </xf>
    <xf numFmtId="0" fontId="39" fillId="0" borderId="144" xfId="0" applyFont="1" applyBorder="1" applyAlignment="1" applyProtection="1">
      <alignment horizontal="left" vertical="center" shrinkToFit="1"/>
      <protection locked="0"/>
    </xf>
    <xf numFmtId="0" fontId="39" fillId="0" borderId="145" xfId="0" applyFont="1" applyBorder="1" applyAlignment="1" applyProtection="1">
      <alignment horizontal="left" vertical="center" shrinkToFit="1"/>
      <protection locked="0"/>
    </xf>
    <xf numFmtId="0" fontId="11" fillId="13" borderId="23" xfId="0" applyFont="1" applyFill="1" applyBorder="1" applyAlignment="1" applyProtection="1">
      <alignment horizontal="left" vertical="center" shrinkToFit="1"/>
      <protection locked="0"/>
    </xf>
    <xf numFmtId="0" fontId="39" fillId="0" borderId="48" xfId="0" applyFont="1" applyBorder="1" applyAlignment="1" applyProtection="1">
      <alignment horizontal="left" vertical="center" shrinkToFit="1"/>
      <protection locked="0"/>
    </xf>
    <xf numFmtId="0" fontId="39" fillId="0" borderId="44" xfId="0" applyFont="1" applyBorder="1" applyAlignment="1" applyProtection="1">
      <alignment horizontal="left" vertical="center" shrinkToFit="1"/>
      <protection locked="0"/>
    </xf>
    <xf numFmtId="0" fontId="11" fillId="13" borderId="158" xfId="0" applyFont="1" applyFill="1" applyBorder="1" applyAlignment="1" applyProtection="1">
      <alignment vertical="center" wrapText="1"/>
      <protection locked="0"/>
    </xf>
    <xf numFmtId="0" fontId="11" fillId="0" borderId="159" xfId="0" applyFont="1" applyBorder="1" applyAlignment="1" applyProtection="1">
      <alignment vertical="center" wrapText="1"/>
      <protection locked="0"/>
    </xf>
    <xf numFmtId="177" fontId="11" fillId="13" borderId="66" xfId="0" applyNumberFormat="1" applyFont="1" applyFill="1" applyBorder="1" applyAlignment="1" applyProtection="1">
      <alignment horizontal="left" vertical="center" shrinkToFit="1"/>
      <protection locked="0"/>
    </xf>
    <xf numFmtId="0" fontId="0" fillId="0" borderId="64" xfId="0" applyBorder="1" applyAlignment="1">
      <alignment horizontal="left" vertical="center" shrinkToFit="1"/>
    </xf>
    <xf numFmtId="0" fontId="0" fillId="0" borderId="67" xfId="0" applyBorder="1" applyAlignment="1">
      <alignment horizontal="left" vertical="center" shrinkToFit="1"/>
    </xf>
    <xf numFmtId="177" fontId="11" fillId="13" borderId="189" xfId="0" applyNumberFormat="1" applyFont="1" applyFill="1" applyBorder="1" applyAlignment="1" applyProtection="1">
      <alignment horizontal="left" vertical="center" shrinkToFit="1"/>
      <protection locked="0"/>
    </xf>
    <xf numFmtId="0" fontId="0" fillId="0" borderId="65" xfId="0" applyBorder="1" applyAlignment="1">
      <alignment horizontal="left" vertical="center" shrinkToFit="1"/>
    </xf>
    <xf numFmtId="0" fontId="0" fillId="0" borderId="55" xfId="0" applyBorder="1" applyAlignment="1">
      <alignment horizontal="left" vertical="center" shrinkToFit="1"/>
    </xf>
    <xf numFmtId="177" fontId="11" fillId="13" borderId="66" xfId="0" applyNumberFormat="1" applyFont="1" applyFill="1" applyBorder="1" applyAlignment="1" applyProtection="1">
      <alignment vertical="center" shrinkToFit="1"/>
      <protection locked="0"/>
    </xf>
    <xf numFmtId="0" fontId="43" fillId="13" borderId="64" xfId="0" applyFont="1" applyFill="1" applyBorder="1" applyAlignment="1" applyProtection="1">
      <alignment vertical="center" shrinkToFit="1"/>
      <protection locked="0"/>
    </xf>
    <xf numFmtId="0" fontId="43" fillId="13" borderId="67" xfId="0" applyFont="1" applyFill="1" applyBorder="1" applyAlignment="1" applyProtection="1">
      <alignment vertical="center" shrinkToFit="1"/>
      <protection locked="0"/>
    </xf>
    <xf numFmtId="177" fontId="11" fillId="13" borderId="23" xfId="0" applyNumberFormat="1" applyFont="1" applyFill="1" applyBorder="1" applyAlignment="1" applyProtection="1">
      <alignment vertical="center" shrinkToFit="1"/>
      <protection locked="0"/>
    </xf>
    <xf numFmtId="0" fontId="43" fillId="13" borderId="48" xfId="0" applyFont="1" applyFill="1" applyBorder="1" applyAlignment="1" applyProtection="1">
      <alignment vertical="center" shrinkToFit="1"/>
      <protection locked="0"/>
    </xf>
    <xf numFmtId="0" fontId="43" fillId="13" borderId="44" xfId="0" applyFont="1" applyFill="1" applyBorder="1" applyAlignment="1" applyProtection="1">
      <alignment vertical="center" shrinkToFit="1"/>
      <protection locked="0"/>
    </xf>
    <xf numFmtId="0" fontId="11" fillId="13" borderId="23" xfId="0" applyFont="1" applyFill="1" applyBorder="1" applyAlignment="1" applyProtection="1">
      <alignment horizontal="left" vertical="center" wrapText="1"/>
      <protection locked="0"/>
    </xf>
    <xf numFmtId="0" fontId="11" fillId="13" borderId="48" xfId="0" applyFont="1" applyFill="1" applyBorder="1" applyAlignment="1" applyProtection="1">
      <alignment horizontal="left" vertical="center" wrapText="1"/>
      <protection locked="0"/>
    </xf>
    <xf numFmtId="0" fontId="11" fillId="13" borderId="44" xfId="0" applyFont="1" applyFill="1" applyBorder="1" applyAlignment="1" applyProtection="1">
      <alignment horizontal="left" vertical="center" wrapText="1"/>
      <protection locked="0"/>
    </xf>
    <xf numFmtId="0" fontId="11" fillId="13" borderId="161" xfId="0" applyFont="1" applyFill="1" applyBorder="1" applyAlignment="1" applyProtection="1">
      <alignment vertical="center" wrapText="1"/>
      <protection locked="0"/>
    </xf>
    <xf numFmtId="0" fontId="11" fillId="13" borderId="150" xfId="0" applyFont="1" applyFill="1" applyBorder="1" applyAlignment="1" applyProtection="1">
      <alignment vertical="center" wrapText="1"/>
      <protection locked="0"/>
    </xf>
    <xf numFmtId="0" fontId="11" fillId="0" borderId="146" xfId="0" applyFont="1" applyBorder="1" applyAlignment="1" applyProtection="1">
      <alignment vertical="center" wrapText="1"/>
      <protection locked="0"/>
    </xf>
    <xf numFmtId="0" fontId="14" fillId="0" borderId="133" xfId="0" applyFont="1" applyFill="1" applyBorder="1" applyAlignment="1" applyProtection="1">
      <alignment horizontal="center" vertical="top" wrapText="1"/>
    </xf>
    <xf numFmtId="0" fontId="14" fillId="0" borderId="162" xfId="0" applyFont="1" applyFill="1" applyBorder="1" applyAlignment="1" applyProtection="1">
      <alignment horizontal="center" vertical="top" wrapText="1"/>
    </xf>
    <xf numFmtId="0" fontId="11" fillId="13" borderId="128" xfId="0" applyFont="1" applyFill="1" applyBorder="1" applyAlignment="1" applyProtection="1">
      <alignment horizontal="left" vertical="center" wrapText="1"/>
      <protection locked="0"/>
    </xf>
    <xf numFmtId="0" fontId="11" fillId="13" borderId="129" xfId="0" applyFont="1" applyFill="1" applyBorder="1" applyAlignment="1" applyProtection="1">
      <alignment horizontal="left" vertical="center" wrapText="1"/>
      <protection locked="0"/>
    </xf>
    <xf numFmtId="0" fontId="11" fillId="13" borderId="118" xfId="0" applyFont="1" applyFill="1" applyBorder="1" applyAlignment="1" applyProtection="1">
      <alignment horizontal="left" vertical="center" wrapText="1"/>
      <protection locked="0"/>
    </xf>
    <xf numFmtId="0" fontId="11" fillId="13" borderId="163" xfId="0" applyFont="1" applyFill="1" applyBorder="1" applyAlignment="1" applyProtection="1">
      <alignment vertical="center" wrapText="1"/>
      <protection locked="0"/>
    </xf>
    <xf numFmtId="0" fontId="11" fillId="13" borderId="65" xfId="0" applyFont="1" applyFill="1" applyBorder="1" applyAlignment="1" applyProtection="1">
      <alignment vertical="center" wrapText="1"/>
      <protection locked="0"/>
    </xf>
    <xf numFmtId="0" fontId="11" fillId="13" borderId="55" xfId="0" applyFont="1" applyFill="1" applyBorder="1" applyAlignment="1" applyProtection="1">
      <alignment vertical="center" wrapText="1"/>
      <protection locked="0"/>
    </xf>
    <xf numFmtId="0" fontId="32" fillId="0" borderId="119" xfId="0" applyFont="1" applyBorder="1" applyAlignment="1" applyProtection="1">
      <alignment horizontal="center" vertical="center" wrapText="1"/>
    </xf>
    <xf numFmtId="0" fontId="32" fillId="0" borderId="187" xfId="0" applyFont="1" applyBorder="1" applyAlignment="1" applyProtection="1">
      <alignment horizontal="center" vertical="center"/>
    </xf>
    <xf numFmtId="0" fontId="32" fillId="0" borderId="188" xfId="0" applyFont="1" applyBorder="1" applyAlignment="1" applyProtection="1">
      <alignment horizontal="center" vertical="center"/>
    </xf>
    <xf numFmtId="0" fontId="32" fillId="0" borderId="8" xfId="0" applyFont="1" applyBorder="1" applyAlignment="1" applyProtection="1">
      <alignment horizontal="center" vertical="center" wrapText="1"/>
    </xf>
    <xf numFmtId="0" fontId="32" fillId="0" borderId="0" xfId="0" applyFont="1" applyBorder="1" applyAlignment="1" applyProtection="1">
      <alignment horizontal="center" vertical="center"/>
    </xf>
    <xf numFmtId="0" fontId="32" fillId="0" borderId="15" xfId="0" applyFont="1" applyBorder="1" applyAlignment="1" applyProtection="1">
      <alignment horizontal="center" vertical="center"/>
    </xf>
    <xf numFmtId="0" fontId="32" fillId="0" borderId="8" xfId="0" applyFont="1" applyBorder="1" applyAlignment="1" applyProtection="1">
      <alignment horizontal="center" vertical="center"/>
    </xf>
    <xf numFmtId="0" fontId="0" fillId="0" borderId="3" xfId="0" applyBorder="1" applyAlignment="1">
      <alignment horizontal="center" vertical="center"/>
    </xf>
    <xf numFmtId="0" fontId="0" fillId="0" borderId="48" xfId="0" applyBorder="1" applyAlignment="1">
      <alignment horizontal="center" vertical="center"/>
    </xf>
    <xf numFmtId="0" fontId="0" fillId="0" borderId="42" xfId="0" applyBorder="1" applyAlignment="1">
      <alignment horizontal="center" vertical="center"/>
    </xf>
    <xf numFmtId="0" fontId="6" fillId="0" borderId="131" xfId="0" applyFont="1" applyFill="1" applyBorder="1" applyAlignment="1" applyProtection="1">
      <alignment horizontal="center" vertical="center" wrapText="1"/>
    </xf>
    <xf numFmtId="0" fontId="6" fillId="0" borderId="116" xfId="0" applyFont="1" applyBorder="1" applyAlignment="1" applyProtection="1">
      <alignment horizontal="center" vertical="center" wrapText="1"/>
    </xf>
    <xf numFmtId="0" fontId="6" fillId="0" borderId="36" xfId="0" applyFont="1" applyBorder="1" applyAlignment="1" applyProtection="1">
      <alignment horizontal="center" vertical="center" wrapText="1"/>
    </xf>
    <xf numFmtId="0" fontId="6" fillId="0" borderId="128" xfId="0" applyFont="1" applyFill="1" applyBorder="1" applyAlignment="1" applyProtection="1">
      <alignment horizontal="center" vertical="center" wrapText="1"/>
    </xf>
    <xf numFmtId="0" fontId="6" fillId="0" borderId="129" xfId="0" applyFont="1" applyFill="1" applyBorder="1" applyAlignment="1" applyProtection="1">
      <alignment horizontal="center" vertical="center" wrapText="1"/>
    </xf>
    <xf numFmtId="0" fontId="6" fillId="0" borderId="130" xfId="0" applyFont="1" applyFill="1" applyBorder="1" applyAlignment="1" applyProtection="1">
      <alignment horizontal="center" vertical="center" wrapText="1"/>
    </xf>
    <xf numFmtId="0" fontId="11" fillId="7" borderId="155" xfId="0" applyFont="1" applyFill="1" applyBorder="1" applyAlignment="1" applyProtection="1">
      <alignment horizontal="center" vertical="center" wrapText="1"/>
    </xf>
    <xf numFmtId="0" fontId="6" fillId="7" borderId="36" xfId="0" applyFont="1" applyFill="1" applyBorder="1" applyAlignment="1" applyProtection="1">
      <alignment horizontal="center" vertical="center" wrapText="1"/>
    </xf>
    <xf numFmtId="0" fontId="11" fillId="0" borderId="131" xfId="0" applyFont="1" applyFill="1" applyBorder="1" applyAlignment="1" applyProtection="1">
      <alignment horizontal="center" vertical="center" wrapText="1"/>
    </xf>
    <xf numFmtId="0" fontId="11" fillId="0" borderId="155" xfId="0" applyFont="1" applyFill="1" applyBorder="1" applyAlignment="1" applyProtection="1">
      <alignment horizontal="center" vertical="center" wrapText="1"/>
    </xf>
    <xf numFmtId="0" fontId="6" fillId="0" borderId="134" xfId="0" applyFont="1" applyFill="1" applyBorder="1" applyAlignment="1" applyProtection="1">
      <alignment horizontal="center" vertical="center" wrapText="1"/>
    </xf>
    <xf numFmtId="0" fontId="6" fillId="0" borderId="133" xfId="0" applyFont="1" applyFill="1" applyBorder="1" applyAlignment="1" applyProtection="1">
      <alignment horizontal="center" vertical="center" wrapText="1"/>
    </xf>
    <xf numFmtId="0" fontId="6" fillId="0" borderId="132"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31" xfId="0" applyFont="1" applyBorder="1" applyAlignment="1" applyProtection="1">
      <alignment horizontal="center" vertical="center"/>
    </xf>
    <xf numFmtId="178" fontId="6" fillId="0" borderId="131" xfId="0" applyNumberFormat="1" applyFont="1" applyFill="1" applyBorder="1" applyAlignment="1" applyProtection="1">
      <alignment horizontal="center" vertical="center" wrapText="1"/>
    </xf>
    <xf numFmtId="178" fontId="56" fillId="0" borderId="131" xfId="0" applyNumberFormat="1" applyFont="1" applyFill="1" applyBorder="1" applyAlignment="1" applyProtection="1">
      <alignment horizontal="center" vertical="center" wrapText="1"/>
    </xf>
    <xf numFmtId="0" fontId="6" fillId="12" borderId="128" xfId="0" applyFont="1" applyFill="1" applyBorder="1" applyAlignment="1" applyProtection="1">
      <alignment horizontal="center" vertical="center" shrinkToFit="1"/>
    </xf>
    <xf numFmtId="0" fontId="6" fillId="12" borderId="130" xfId="0" applyFont="1" applyFill="1" applyBorder="1" applyAlignment="1" applyProtection="1">
      <alignment horizontal="center" vertical="center" shrinkToFit="1"/>
    </xf>
    <xf numFmtId="38" fontId="6" fillId="12" borderId="128" xfId="0" applyNumberFormat="1" applyFont="1" applyFill="1" applyBorder="1" applyAlignment="1" applyProtection="1">
      <alignment horizontal="center" vertical="center" shrinkToFit="1"/>
    </xf>
    <xf numFmtId="38" fontId="6" fillId="12" borderId="130" xfId="0" applyNumberFormat="1" applyFont="1" applyFill="1" applyBorder="1" applyAlignment="1" applyProtection="1">
      <alignment horizontal="center" vertical="center" shrinkToFit="1"/>
    </xf>
    <xf numFmtId="0" fontId="6" fillId="0" borderId="181" xfId="0" applyFont="1" applyBorder="1" applyAlignment="1" applyProtection="1">
      <alignment horizontal="center" vertical="center"/>
    </xf>
    <xf numFmtId="0" fontId="6" fillId="0" borderId="133" xfId="0" applyFont="1" applyBorder="1" applyAlignment="1" applyProtection="1">
      <alignment horizontal="center" vertical="center"/>
    </xf>
    <xf numFmtId="0" fontId="6" fillId="0" borderId="180" xfId="0" applyFont="1" applyBorder="1" applyAlignment="1" applyProtection="1">
      <alignment horizontal="center" vertical="center"/>
    </xf>
    <xf numFmtId="0" fontId="6" fillId="0" borderId="23" xfId="0" applyFont="1" applyBorder="1" applyAlignment="1" applyProtection="1">
      <alignment horizontal="center" vertical="center"/>
    </xf>
    <xf numFmtId="0" fontId="6" fillId="0" borderId="48" xfId="0" applyFont="1" applyBorder="1" applyAlignment="1" applyProtection="1">
      <alignment horizontal="center" vertical="center"/>
    </xf>
    <xf numFmtId="0" fontId="6" fillId="0" borderId="42" xfId="0" applyFont="1" applyBorder="1" applyAlignment="1" applyProtection="1">
      <alignment horizontal="center" vertical="center"/>
    </xf>
    <xf numFmtId="0" fontId="11" fillId="7" borderId="154" xfId="0" applyFont="1" applyFill="1" applyBorder="1" applyAlignment="1" applyProtection="1">
      <alignment horizontal="center" vertical="center" wrapText="1"/>
    </xf>
    <xf numFmtId="0" fontId="11" fillId="7" borderId="141" xfId="0" applyFont="1" applyFill="1" applyBorder="1" applyAlignment="1" applyProtection="1">
      <alignment horizontal="center" vertical="center" wrapText="1"/>
    </xf>
    <xf numFmtId="0" fontId="11" fillId="7" borderId="142" xfId="0" applyFont="1" applyFill="1" applyBorder="1" applyAlignment="1" applyProtection="1">
      <alignment horizontal="center" vertical="center" wrapText="1"/>
    </xf>
    <xf numFmtId="0" fontId="11" fillId="7" borderId="8" xfId="0" applyFont="1" applyFill="1" applyBorder="1" applyAlignment="1" applyProtection="1">
      <alignment horizontal="center" vertical="center" wrapText="1"/>
    </xf>
    <xf numFmtId="0" fontId="11" fillId="7" borderId="0"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1" fillId="7" borderId="48" xfId="0" applyFont="1" applyFill="1" applyBorder="1" applyAlignment="1" applyProtection="1">
      <alignment horizontal="center" vertical="center" wrapText="1"/>
    </xf>
    <xf numFmtId="0" fontId="11" fillId="11" borderId="172" xfId="0" applyFont="1" applyFill="1" applyBorder="1" applyAlignment="1" applyProtection="1">
      <alignment horizontal="center" vertical="center" wrapText="1"/>
    </xf>
    <xf numFmtId="0" fontId="11" fillId="11" borderId="94" xfId="0" applyFont="1" applyFill="1" applyBorder="1" applyAlignment="1" applyProtection="1">
      <alignment horizontal="center" vertical="center" wrapText="1"/>
    </xf>
    <xf numFmtId="0" fontId="6" fillId="0" borderId="141" xfId="0" applyFont="1" applyBorder="1" applyAlignment="1" applyProtection="1">
      <alignment horizontal="center" vertical="center" wrapText="1"/>
    </xf>
    <xf numFmtId="0" fontId="6" fillId="0" borderId="142" xfId="0" applyFont="1" applyBorder="1" applyAlignment="1" applyProtection="1">
      <alignment horizontal="center" vertical="center"/>
    </xf>
    <xf numFmtId="0" fontId="6" fillId="0" borderId="69"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3" xfId="0" applyFont="1" applyBorder="1" applyAlignment="1" applyProtection="1">
      <alignment horizontal="center" vertical="center"/>
    </xf>
    <xf numFmtId="0" fontId="11" fillId="0" borderId="92" xfId="0" applyFont="1" applyFill="1" applyBorder="1" applyAlignment="1" applyProtection="1">
      <alignment horizontal="center" vertical="center" wrapText="1"/>
    </xf>
    <xf numFmtId="0" fontId="11" fillId="13" borderId="160" xfId="0" applyFont="1" applyFill="1" applyBorder="1" applyAlignment="1" applyProtection="1">
      <alignment vertical="center" wrapText="1"/>
      <protection locked="0"/>
    </xf>
    <xf numFmtId="0" fontId="11" fillId="13" borderId="129" xfId="0" applyFont="1" applyFill="1" applyBorder="1" applyAlignment="1" applyProtection="1">
      <alignment vertical="center" wrapText="1"/>
      <protection locked="0"/>
    </xf>
    <xf numFmtId="0" fontId="11" fillId="0" borderId="118" xfId="0" applyFont="1" applyBorder="1" applyAlignment="1" applyProtection="1">
      <alignment vertical="center" wrapText="1"/>
      <protection locked="0"/>
    </xf>
    <xf numFmtId="0" fontId="11" fillId="13" borderId="66" xfId="0" applyFont="1" applyFill="1" applyBorder="1" applyAlignment="1" applyProtection="1">
      <alignment horizontal="left" vertical="center" shrinkToFit="1"/>
      <protection locked="0"/>
    </xf>
    <xf numFmtId="0" fontId="39" fillId="0" borderId="64" xfId="0" applyFont="1" applyBorder="1" applyAlignment="1" applyProtection="1">
      <alignment horizontal="left" vertical="center" shrinkToFit="1"/>
      <protection locked="0"/>
    </xf>
    <xf numFmtId="0" fontId="39" fillId="0" borderId="67" xfId="0" applyFont="1" applyBorder="1" applyAlignment="1" applyProtection="1">
      <alignment horizontal="left" vertical="center" shrinkToFit="1"/>
      <protection locked="0"/>
    </xf>
    <xf numFmtId="0" fontId="11" fillId="7" borderId="119" xfId="0" applyFont="1" applyFill="1" applyBorder="1" applyAlignment="1" applyProtection="1">
      <alignment horizontal="center" vertical="center" wrapText="1"/>
    </xf>
    <xf numFmtId="0" fontId="11" fillId="7" borderId="108" xfId="0" applyFont="1" applyFill="1" applyBorder="1" applyAlignment="1" applyProtection="1">
      <alignment horizontal="center" vertical="center" wrapText="1"/>
    </xf>
    <xf numFmtId="0" fontId="11" fillId="7" borderId="10" xfId="0" applyFont="1" applyFill="1" applyBorder="1" applyAlignment="1" applyProtection="1">
      <alignment horizontal="center" vertical="center" wrapText="1"/>
    </xf>
    <xf numFmtId="0" fontId="11" fillId="7" borderId="63" xfId="0" applyFont="1" applyFill="1" applyBorder="1" applyAlignment="1" applyProtection="1">
      <alignment horizontal="center" vertical="center" wrapText="1"/>
    </xf>
    <xf numFmtId="0" fontId="6" fillId="0" borderId="181" xfId="0" applyFont="1" applyFill="1" applyBorder="1" applyAlignment="1" applyProtection="1">
      <alignment horizontal="center" vertical="center" wrapText="1"/>
    </xf>
    <xf numFmtId="0" fontId="6" fillId="0" borderId="266"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6" fillId="0" borderId="267" xfId="0" applyFont="1" applyFill="1" applyBorder="1" applyAlignment="1" applyProtection="1">
      <alignment horizontal="center" vertical="center" wrapText="1"/>
    </xf>
    <xf numFmtId="0" fontId="6" fillId="0" borderId="187" xfId="0" applyFont="1" applyFill="1" applyBorder="1" applyAlignment="1" applyProtection="1">
      <alignment horizontal="center" vertical="center" wrapText="1"/>
    </xf>
    <xf numFmtId="195" fontId="14" fillId="9" borderId="217" xfId="0" applyNumberFormat="1" applyFont="1" applyFill="1" applyBorder="1" applyAlignment="1" applyProtection="1">
      <alignment horizontal="center" vertical="center" shrinkToFit="1"/>
    </xf>
    <xf numFmtId="195" fontId="14" fillId="9" borderId="118" xfId="0" applyNumberFormat="1" applyFont="1" applyFill="1" applyBorder="1" applyAlignment="1" applyProtection="1">
      <alignment horizontal="center" vertical="center" shrinkToFit="1"/>
    </xf>
    <xf numFmtId="0" fontId="6" fillId="0" borderId="134" xfId="0" applyFont="1" applyFill="1" applyBorder="1" applyAlignment="1" applyProtection="1">
      <alignment horizontal="center" vertical="center" shrinkToFit="1"/>
    </xf>
    <xf numFmtId="0" fontId="6" fillId="0" borderId="133" xfId="0" applyFont="1" applyFill="1" applyBorder="1" applyAlignment="1" applyProtection="1">
      <alignment horizontal="center" vertical="center" shrinkToFit="1"/>
    </xf>
    <xf numFmtId="0" fontId="6" fillId="0" borderId="132" xfId="0" applyFont="1" applyFill="1" applyBorder="1" applyAlignment="1" applyProtection="1">
      <alignment horizontal="center" vertical="center" shrinkToFit="1"/>
    </xf>
    <xf numFmtId="0" fontId="14" fillId="9" borderId="128" xfId="0" applyFont="1" applyFill="1" applyBorder="1" applyAlignment="1" applyProtection="1">
      <alignment horizontal="left" vertical="top" wrapText="1"/>
    </xf>
    <xf numFmtId="0" fontId="14" fillId="9" borderId="129" xfId="0" applyFont="1" applyFill="1" applyBorder="1" applyAlignment="1" applyProtection="1">
      <alignment horizontal="left" vertical="top" wrapText="1"/>
    </xf>
    <xf numFmtId="0" fontId="14" fillId="9" borderId="118" xfId="0" applyFont="1" applyFill="1" applyBorder="1" applyAlignment="1" applyProtection="1">
      <alignment horizontal="left" vertical="top" wrapText="1"/>
    </xf>
    <xf numFmtId="0" fontId="14" fillId="13" borderId="128" xfId="0" applyFont="1" applyFill="1" applyBorder="1" applyAlignment="1" applyProtection="1">
      <alignment horizontal="left" vertical="center" shrinkToFit="1"/>
      <protection locked="0"/>
    </xf>
    <xf numFmtId="0" fontId="14" fillId="13" borderId="129" xfId="0" applyFont="1" applyFill="1" applyBorder="1" applyAlignment="1" applyProtection="1">
      <alignment horizontal="left" vertical="center" shrinkToFit="1"/>
      <protection locked="0"/>
    </xf>
    <xf numFmtId="0" fontId="14" fillId="13" borderId="118" xfId="0" applyFont="1" applyFill="1" applyBorder="1" applyAlignment="1" applyProtection="1">
      <alignment horizontal="left" vertical="center" shrinkToFit="1"/>
      <protection locked="0"/>
    </xf>
    <xf numFmtId="0" fontId="14" fillId="0" borderId="194" xfId="0" applyFont="1" applyFill="1" applyBorder="1" applyAlignment="1" applyProtection="1">
      <alignment horizontal="center" vertical="center" wrapText="1"/>
    </xf>
    <xf numFmtId="187" fontId="11" fillId="0" borderId="215" xfId="0" applyNumberFormat="1" applyFont="1" applyFill="1" applyBorder="1" applyAlignment="1" applyProtection="1">
      <alignment horizontal="center" vertical="center" wrapText="1" shrinkToFit="1"/>
      <protection locked="0"/>
    </xf>
    <xf numFmtId="0" fontId="29" fillId="0" borderId="215" xfId="0" applyFont="1" applyFill="1" applyBorder="1" applyAlignment="1">
      <alignment horizontal="center" vertical="center" shrinkToFit="1"/>
    </xf>
    <xf numFmtId="0" fontId="51" fillId="0" borderId="0" xfId="24" applyFont="1" applyFill="1" applyAlignment="1" applyProtection="1">
      <alignment horizontal="left" vertical="center"/>
    </xf>
    <xf numFmtId="0" fontId="13" fillId="0" borderId="0" xfId="24" applyFont="1" applyFill="1" applyAlignment="1" applyProtection="1">
      <alignment horizontal="center" vertical="center" wrapText="1"/>
    </xf>
    <xf numFmtId="0" fontId="13" fillId="0" borderId="0" xfId="24" applyFont="1" applyFill="1" applyAlignment="1" applyProtection="1">
      <alignment horizontal="center" vertical="center"/>
    </xf>
    <xf numFmtId="0" fontId="0" fillId="0" borderId="0" xfId="0" applyAlignment="1" applyProtection="1">
      <alignment vertical="center"/>
    </xf>
    <xf numFmtId="0" fontId="13" fillId="0" borderId="0" xfId="24" applyFont="1" applyFill="1" applyAlignment="1" applyProtection="1">
      <alignment horizontal="left" vertical="center" wrapText="1"/>
    </xf>
    <xf numFmtId="0" fontId="0" fillId="0" borderId="0" xfId="0" applyFill="1" applyAlignment="1" applyProtection="1">
      <alignment vertical="center"/>
    </xf>
    <xf numFmtId="0" fontId="14" fillId="9" borderId="0" xfId="24" applyFont="1" applyFill="1" applyAlignment="1" applyProtection="1">
      <alignment horizontal="left" vertical="top"/>
    </xf>
    <xf numFmtId="0" fontId="0" fillId="9" borderId="0" xfId="0" applyFill="1" applyAlignment="1" applyProtection="1">
      <alignment horizontal="left" vertical="top"/>
    </xf>
    <xf numFmtId="0" fontId="14" fillId="9" borderId="0" xfId="24" applyFont="1" applyFill="1" applyAlignment="1" applyProtection="1">
      <alignment horizontal="left" vertical="top" wrapText="1"/>
    </xf>
    <xf numFmtId="0" fontId="0" fillId="9" borderId="0" xfId="0" applyFill="1" applyAlignment="1" applyProtection="1">
      <alignment horizontal="left" vertical="top" wrapText="1"/>
    </xf>
    <xf numFmtId="0" fontId="14" fillId="0" borderId="0" xfId="24" applyFont="1" applyFill="1" applyAlignment="1" applyProtection="1">
      <alignment horizontal="left" vertical="top" wrapText="1"/>
    </xf>
    <xf numFmtId="177" fontId="14" fillId="9" borderId="0" xfId="24" applyNumberFormat="1" applyFont="1" applyFill="1" applyAlignment="1" applyProtection="1">
      <alignment horizontal="righ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0" fontId="13" fillId="13" borderId="0" xfId="24" applyFont="1" applyFill="1" applyAlignment="1" applyProtection="1">
      <alignment horizontal="right" vertical="center"/>
      <protection locked="0"/>
    </xf>
    <xf numFmtId="191" fontId="14" fillId="13" borderId="0" xfId="24" applyNumberFormat="1" applyFont="1" applyFill="1" applyBorder="1" applyAlignment="1" applyProtection="1">
      <alignment horizontal="right" vertical="center"/>
      <protection locked="0"/>
    </xf>
    <xf numFmtId="0" fontId="14" fillId="9" borderId="0" xfId="24" applyFont="1" applyFill="1" applyAlignment="1" applyProtection="1">
      <alignment horizontal="left" vertical="center" wrapText="1"/>
    </xf>
    <xf numFmtId="0" fontId="14" fillId="9" borderId="0" xfId="24" applyNumberFormat="1" applyFont="1" applyFill="1" applyAlignment="1" applyProtection="1">
      <alignment horizontal="left" vertical="center"/>
    </xf>
    <xf numFmtId="38" fontId="14" fillId="13" borderId="37" xfId="6" applyFont="1" applyFill="1" applyBorder="1" applyAlignment="1" applyProtection="1">
      <alignment horizontal="right" vertical="center" wrapText="1"/>
      <protection locked="0"/>
    </xf>
    <xf numFmtId="38" fontId="14" fillId="9" borderId="14" xfId="6" applyFont="1" applyFill="1" applyBorder="1" applyAlignment="1" applyProtection="1">
      <alignment horizontal="right" vertical="center" wrapText="1"/>
    </xf>
    <xf numFmtId="38" fontId="14" fillId="9" borderId="0" xfId="6" applyFont="1" applyFill="1" applyBorder="1" applyAlignment="1" applyProtection="1">
      <alignment horizontal="right" vertical="center" wrapText="1"/>
    </xf>
    <xf numFmtId="38" fontId="14" fillId="9" borderId="15" xfId="6" applyFont="1" applyFill="1" applyBorder="1" applyAlignment="1" applyProtection="1">
      <alignment horizontal="right" vertical="center" wrapText="1"/>
    </xf>
    <xf numFmtId="38" fontId="53" fillId="0" borderId="0" xfId="6" applyFont="1" applyFill="1" applyBorder="1" applyAlignment="1" applyProtection="1">
      <alignment horizontal="center" vertical="center" wrapText="1"/>
    </xf>
    <xf numFmtId="0" fontId="14" fillId="0" borderId="48" xfId="24" applyFont="1" applyFill="1" applyBorder="1" applyAlignment="1" applyProtection="1">
      <alignment horizontal="right" vertical="center"/>
    </xf>
    <xf numFmtId="0" fontId="14" fillId="0" borderId="7" xfId="24" applyFont="1" applyFill="1" applyBorder="1" applyAlignment="1" applyProtection="1">
      <alignment horizontal="center" vertical="center" wrapText="1"/>
    </xf>
    <xf numFmtId="0" fontId="14" fillId="0" borderId="36" xfId="24" applyFont="1" applyFill="1" applyBorder="1" applyAlignment="1" applyProtection="1">
      <alignment horizontal="center" vertical="center" wrapText="1"/>
    </xf>
    <xf numFmtId="0" fontId="14" fillId="0" borderId="6" xfId="24" applyFont="1" applyFill="1" applyBorder="1" applyAlignment="1" applyProtection="1">
      <alignment horizontal="center" vertical="center" wrapText="1"/>
    </xf>
    <xf numFmtId="38" fontId="14" fillId="9" borderId="6" xfId="6" applyFont="1" applyFill="1" applyBorder="1" applyAlignment="1" applyProtection="1">
      <alignment horizontal="right" vertical="center" wrapText="1"/>
    </xf>
    <xf numFmtId="38" fontId="14" fillId="13" borderId="36" xfId="6" applyFont="1" applyFill="1" applyBorder="1" applyAlignment="1" applyProtection="1">
      <alignment horizontal="right" vertical="center" wrapText="1"/>
      <protection locked="0"/>
    </xf>
    <xf numFmtId="38" fontId="14" fillId="0" borderId="0" xfId="6" applyFont="1" applyFill="1" applyBorder="1" applyAlignment="1" applyProtection="1">
      <alignment horizontal="right" vertical="center" wrapText="1"/>
    </xf>
    <xf numFmtId="38" fontId="14" fillId="9" borderId="17" xfId="6" applyFont="1" applyFill="1" applyBorder="1" applyAlignment="1" applyProtection="1">
      <alignment horizontal="right" vertical="center" wrapText="1"/>
    </xf>
    <xf numFmtId="38" fontId="14" fillId="9" borderId="5" xfId="6" applyFont="1" applyFill="1" applyBorder="1" applyAlignment="1" applyProtection="1">
      <alignment horizontal="right" vertical="center" wrapText="1"/>
    </xf>
    <xf numFmtId="49" fontId="12" fillId="0" borderId="86" xfId="24" applyNumberFormat="1" applyFont="1" applyFill="1" applyBorder="1" applyAlignment="1" applyProtection="1">
      <alignment horizontal="center" vertical="center" wrapText="1"/>
    </xf>
    <xf numFmtId="49" fontId="12" fillId="0" borderId="87" xfId="24" applyNumberFormat="1" applyFont="1" applyFill="1" applyBorder="1" applyAlignment="1" applyProtection="1">
      <alignment horizontal="center" vertical="center" wrapText="1"/>
    </xf>
    <xf numFmtId="49" fontId="12" fillId="0" borderId="14" xfId="24" applyNumberFormat="1" applyFont="1" applyFill="1" applyBorder="1" applyAlignment="1" applyProtection="1">
      <alignment horizontal="center" vertical="center" wrapText="1"/>
    </xf>
    <xf numFmtId="49" fontId="12" fillId="0" borderId="15" xfId="24" applyNumberFormat="1" applyFont="1" applyFill="1" applyBorder="1" applyAlignment="1" applyProtection="1">
      <alignment horizontal="center" vertical="center" wrapText="1"/>
    </xf>
    <xf numFmtId="49" fontId="12" fillId="0" borderId="23" xfId="24" applyNumberFormat="1" applyFont="1" applyFill="1" applyBorder="1" applyAlignment="1" applyProtection="1">
      <alignment horizontal="center" vertical="center" wrapText="1"/>
    </xf>
    <xf numFmtId="49" fontId="12" fillId="0" borderId="42" xfId="24" applyNumberFormat="1" applyFont="1" applyFill="1" applyBorder="1" applyAlignment="1" applyProtection="1">
      <alignment horizontal="center" vertical="center" wrapText="1"/>
    </xf>
    <xf numFmtId="0" fontId="14" fillId="0" borderId="0" xfId="24" applyFont="1" applyFill="1" applyBorder="1" applyAlignment="1" applyProtection="1">
      <alignment horizontal="right" vertical="center"/>
    </xf>
    <xf numFmtId="0" fontId="14" fillId="0" borderId="17"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0" fontId="14" fillId="12" borderId="0" xfId="14" applyFont="1" applyFill="1" applyAlignment="1" applyProtection="1">
      <alignment horizontal="left" vertical="top" wrapText="1"/>
    </xf>
    <xf numFmtId="0" fontId="42" fillId="0" borderId="0" xfId="3" applyFont="1" applyAlignment="1" applyProtection="1">
      <alignment horizontal="center" vertical="center"/>
    </xf>
    <xf numFmtId="0" fontId="19" fillId="12" borderId="48" xfId="14" applyFont="1" applyFill="1" applyBorder="1" applyAlignment="1" applyProtection="1">
      <alignment horizontal="center"/>
    </xf>
    <xf numFmtId="0" fontId="14" fillId="0" borderId="6" xfId="14" applyFont="1" applyBorder="1" applyAlignment="1" applyProtection="1">
      <alignment horizontal="center" vertical="center" wrapText="1"/>
    </xf>
    <xf numFmtId="0" fontId="14" fillId="0" borderId="5" xfId="14" applyFont="1" applyBorder="1" applyAlignment="1" applyProtection="1">
      <alignment horizontal="center" vertical="center" wrapText="1"/>
    </xf>
    <xf numFmtId="0" fontId="14" fillId="0" borderId="16" xfId="14" applyFont="1" applyBorder="1" applyAlignment="1" applyProtection="1">
      <alignment horizontal="center" vertical="center" wrapText="1"/>
    </xf>
    <xf numFmtId="0" fontId="14" fillId="0" borderId="17" xfId="14" applyFont="1" applyBorder="1" applyAlignment="1" applyProtection="1">
      <alignment horizontal="center" vertical="center" wrapText="1"/>
    </xf>
    <xf numFmtId="0" fontId="64" fillId="0" borderId="0" xfId="29" quotePrefix="1" applyAlignment="1" applyProtection="1">
      <alignment horizontal="center"/>
    </xf>
    <xf numFmtId="0" fontId="71" fillId="0" borderId="0" xfId="0" applyFont="1" applyAlignment="1">
      <alignment vertical="center" wrapText="1"/>
    </xf>
    <xf numFmtId="0" fontId="0" fillId="0" borderId="0" xfId="0" applyAlignment="1">
      <alignment vertical="center"/>
    </xf>
    <xf numFmtId="0" fontId="9" fillId="12" borderId="0" xfId="14" applyFont="1" applyFill="1" applyBorder="1" applyAlignment="1" applyProtection="1">
      <alignment horizontal="center" vertical="center"/>
    </xf>
    <xf numFmtId="38" fontId="6" fillId="24" borderId="225" xfId="31" applyFont="1" applyFill="1" applyBorder="1" applyAlignment="1" applyProtection="1">
      <alignment horizontal="center" vertical="center" shrinkToFit="1"/>
    </xf>
    <xf numFmtId="38" fontId="6" fillId="24" borderId="226" xfId="31" applyFont="1" applyFill="1" applyBorder="1" applyAlignment="1" applyProtection="1">
      <alignment horizontal="center" vertical="center" shrinkToFit="1"/>
    </xf>
    <xf numFmtId="38" fontId="8" fillId="0" borderId="205" xfId="31" applyFont="1" applyFill="1" applyBorder="1" applyAlignment="1" applyProtection="1">
      <alignment horizontal="center" vertical="center" textRotation="255" wrapText="1" shrinkToFit="1"/>
      <protection locked="0"/>
    </xf>
    <xf numFmtId="38" fontId="8" fillId="0" borderId="203" xfId="31" applyFont="1" applyFill="1" applyBorder="1" applyAlignment="1" applyProtection="1">
      <alignment horizontal="center" vertical="center" textRotation="255" wrapText="1" shrinkToFit="1"/>
      <protection locked="0"/>
    </xf>
    <xf numFmtId="180" fontId="11" fillId="0" borderId="138" xfId="0" applyNumberFormat="1" applyFont="1" applyFill="1" applyBorder="1" applyAlignment="1" applyProtection="1">
      <alignment horizontal="center" vertical="center" shrinkToFit="1"/>
    </xf>
    <xf numFmtId="180" fontId="11" fillId="0" borderId="199" xfId="0" applyNumberFormat="1" applyFont="1" applyFill="1" applyBorder="1" applyAlignment="1" applyProtection="1">
      <alignment horizontal="center" vertical="center" shrinkToFit="1"/>
    </xf>
    <xf numFmtId="38" fontId="8" fillId="0" borderId="204" xfId="31" applyFont="1" applyFill="1" applyBorder="1" applyAlignment="1" applyProtection="1">
      <alignment horizontal="center" vertical="center" textRotation="255" shrinkToFit="1"/>
      <protection locked="0"/>
    </xf>
    <xf numFmtId="180" fontId="11" fillId="0" borderId="124" xfId="0" applyNumberFormat="1" applyFont="1" applyFill="1" applyBorder="1" applyAlignment="1" applyProtection="1">
      <alignment horizontal="center" vertical="center" shrinkToFit="1"/>
    </xf>
    <xf numFmtId="38" fontId="6" fillId="24" borderId="208" xfId="31" applyFont="1" applyFill="1" applyBorder="1" applyAlignment="1" applyProtection="1">
      <alignment horizontal="center" vertical="center" shrinkToFit="1"/>
    </xf>
    <xf numFmtId="38" fontId="6" fillId="24" borderId="209" xfId="31" applyFont="1" applyFill="1" applyBorder="1" applyAlignment="1" applyProtection="1">
      <alignment horizontal="center" vertical="center" shrinkToFit="1"/>
    </xf>
    <xf numFmtId="38" fontId="6" fillId="24" borderId="210" xfId="31" applyFont="1" applyFill="1" applyBorder="1" applyAlignment="1" applyProtection="1">
      <alignment horizontal="center" vertical="center" shrinkToFit="1"/>
    </xf>
    <xf numFmtId="38" fontId="6" fillId="24" borderId="211" xfId="31" applyFont="1" applyFill="1" applyBorder="1" applyAlignment="1" applyProtection="1">
      <alignment horizontal="center" vertical="center" shrinkToFit="1"/>
    </xf>
    <xf numFmtId="38" fontId="6" fillId="24" borderId="212" xfId="31" applyFont="1" applyFill="1" applyBorder="1" applyAlignment="1" applyProtection="1">
      <alignment horizontal="center" vertical="center" shrinkToFit="1"/>
    </xf>
    <xf numFmtId="38" fontId="6" fillId="24" borderId="213" xfId="31" applyFont="1" applyFill="1" applyBorder="1" applyAlignment="1" applyProtection="1">
      <alignment horizontal="center" vertical="center" shrinkToFit="1"/>
    </xf>
    <xf numFmtId="38" fontId="6" fillId="24" borderId="223" xfId="31" applyFont="1" applyFill="1" applyBorder="1" applyAlignment="1" applyProtection="1">
      <alignment horizontal="center" vertical="center" shrinkToFit="1"/>
    </xf>
    <xf numFmtId="38" fontId="6" fillId="24" borderId="224" xfId="31" applyFont="1" applyFill="1" applyBorder="1" applyAlignment="1" applyProtection="1">
      <alignment horizontal="center" vertical="center" shrinkToFit="1"/>
    </xf>
    <xf numFmtId="0" fontId="11" fillId="0" borderId="116" xfId="0" applyFont="1" applyFill="1" applyBorder="1" applyAlignment="1" applyProtection="1">
      <alignment horizontal="center" vertical="center" shrinkToFit="1"/>
    </xf>
    <xf numFmtId="0" fontId="11" fillId="0" borderId="37" xfId="0" applyFont="1" applyFill="1" applyBorder="1" applyAlignment="1" applyProtection="1">
      <alignment horizontal="center" vertical="center" shrinkToFit="1"/>
    </xf>
    <xf numFmtId="0" fontId="11" fillId="0" borderId="258" xfId="0" applyFont="1" applyFill="1" applyBorder="1" applyAlignment="1" applyProtection="1">
      <alignment horizontal="center" vertical="center" shrinkToFit="1"/>
    </xf>
    <xf numFmtId="176" fontId="6" fillId="10" borderId="32" xfId="7" applyFont="1" applyFill="1" applyBorder="1" applyAlignment="1" applyProtection="1">
      <alignment horizontal="center" vertical="center" shrinkToFit="1"/>
    </xf>
    <xf numFmtId="0" fontId="0" fillId="0" borderId="71" xfId="0" applyBorder="1" applyAlignment="1">
      <alignment horizontal="center" vertical="center" shrinkToFit="1"/>
    </xf>
    <xf numFmtId="0" fontId="11" fillId="0" borderId="124" xfId="0" applyFont="1" applyFill="1" applyBorder="1" applyAlignment="1" applyProtection="1">
      <alignment horizontal="center" vertical="center" shrinkToFit="1"/>
    </xf>
    <xf numFmtId="0" fontId="11" fillId="0" borderId="199" xfId="0" applyFont="1" applyFill="1" applyBorder="1" applyAlignment="1" applyProtection="1">
      <alignment horizontal="center" vertical="center" shrinkToFit="1"/>
    </xf>
    <xf numFmtId="0" fontId="11" fillId="0" borderId="206" xfId="0" applyFont="1" applyFill="1" applyBorder="1" applyAlignment="1" applyProtection="1">
      <alignment horizontal="center" vertical="center" shrinkToFit="1"/>
    </xf>
    <xf numFmtId="0" fontId="11" fillId="0" borderId="207" xfId="0" applyFont="1" applyFill="1" applyBorder="1" applyAlignment="1" applyProtection="1">
      <alignment horizontal="center" vertical="center" shrinkToFit="1"/>
    </xf>
    <xf numFmtId="0" fontId="19" fillId="0" borderId="0" xfId="0" applyFont="1" applyFill="1" applyAlignment="1" applyProtection="1">
      <alignment horizontal="center" vertical="center"/>
    </xf>
    <xf numFmtId="0" fontId="35" fillId="0" borderId="0" xfId="0" applyFont="1" applyFill="1" applyAlignment="1" applyProtection="1">
      <alignment vertical="center"/>
    </xf>
    <xf numFmtId="0" fontId="6" fillId="0" borderId="61"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60" xfId="0" applyFont="1" applyFill="1" applyBorder="1" applyAlignment="1" applyProtection="1">
      <alignment horizontal="center" vertical="center" wrapTex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44"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wrapText="1"/>
    </xf>
    <xf numFmtId="0" fontId="11" fillId="0" borderId="130" xfId="0" applyFont="1" applyFill="1" applyBorder="1" applyAlignment="1" applyProtection="1">
      <alignment horizontal="center" vertical="center" wrapText="1"/>
    </xf>
    <xf numFmtId="0" fontId="11" fillId="0" borderId="99" xfId="0" applyFont="1" applyFill="1" applyBorder="1" applyAlignment="1" applyProtection="1">
      <alignment horizontal="center" vertical="center" shrinkToFit="1"/>
    </xf>
    <xf numFmtId="0" fontId="11" fillId="0" borderId="198" xfId="0" applyFont="1" applyFill="1" applyBorder="1" applyAlignment="1" applyProtection="1">
      <alignment horizontal="center" vertical="center" shrinkToFit="1"/>
    </xf>
    <xf numFmtId="49" fontId="11" fillId="0" borderId="116" xfId="0" applyNumberFormat="1" applyFont="1" applyFill="1" applyBorder="1" applyAlignment="1" applyProtection="1">
      <alignment horizontal="center" vertical="center" shrinkToFit="1"/>
    </xf>
    <xf numFmtId="49" fontId="11" fillId="0" borderId="37" xfId="0" applyNumberFormat="1" applyFont="1" applyFill="1" applyBorder="1" applyAlignment="1" applyProtection="1">
      <alignment horizontal="center" vertical="center" shrinkToFit="1"/>
    </xf>
    <xf numFmtId="49" fontId="12" fillId="0" borderId="116" xfId="0" applyNumberFormat="1" applyFont="1" applyFill="1" applyBorder="1" applyAlignment="1" applyProtection="1">
      <alignment horizontal="center" vertical="center" wrapText="1"/>
    </xf>
    <xf numFmtId="49" fontId="12" fillId="0" borderId="37" xfId="0" applyNumberFormat="1" applyFont="1" applyFill="1" applyBorder="1" applyAlignment="1" applyProtection="1">
      <alignment horizontal="center" vertical="center" wrapText="1"/>
    </xf>
    <xf numFmtId="49" fontId="12" fillId="0" borderId="18" xfId="0" applyNumberFormat="1" applyFont="1" applyFill="1" applyBorder="1" applyAlignment="1" applyProtection="1">
      <alignment horizontal="center" vertical="center" wrapText="1"/>
    </xf>
    <xf numFmtId="38" fontId="6" fillId="10" borderId="32" xfId="6" applyFont="1" applyFill="1" applyBorder="1" applyAlignment="1" applyProtection="1">
      <alignment horizontal="center" vertical="center" shrinkToFit="1"/>
    </xf>
    <xf numFmtId="38" fontId="6" fillId="10" borderId="71" xfId="6" applyFont="1" applyFill="1" applyBorder="1" applyAlignment="1" applyProtection="1">
      <alignment horizontal="center" vertical="center" shrinkToFit="1"/>
    </xf>
    <xf numFmtId="38" fontId="8" fillId="0" borderId="202" xfId="31" applyFont="1" applyFill="1" applyBorder="1" applyAlignment="1" applyProtection="1">
      <alignment horizontal="center" vertical="center" textRotation="255" wrapText="1" shrinkToFit="1"/>
      <protection locked="0"/>
    </xf>
    <xf numFmtId="38" fontId="8" fillId="0" borderId="203" xfId="31" applyFont="1" applyFill="1" applyBorder="1" applyAlignment="1" applyProtection="1">
      <alignment horizontal="center" vertical="center" textRotation="255" shrinkToFit="1"/>
      <protection locked="0"/>
    </xf>
    <xf numFmtId="0" fontId="70" fillId="9" borderId="97" xfId="0" applyFont="1" applyFill="1" applyBorder="1" applyAlignment="1" applyProtection="1">
      <alignment horizontal="left" vertical="center" shrinkToFit="1"/>
    </xf>
    <xf numFmtId="0" fontId="70" fillId="9" borderId="214" xfId="0" applyFont="1" applyFill="1" applyBorder="1" applyAlignment="1" applyProtection="1">
      <alignment horizontal="left" vertical="center" shrinkToFit="1"/>
    </xf>
    <xf numFmtId="0" fontId="70" fillId="9" borderId="98" xfId="0" applyFont="1" applyFill="1" applyBorder="1" applyAlignment="1" applyProtection="1">
      <alignment horizontal="left" vertical="center" shrinkToFit="1"/>
    </xf>
    <xf numFmtId="49" fontId="6" fillId="13" borderId="60" xfId="0" applyNumberFormat="1" applyFont="1" applyFill="1" applyBorder="1" applyAlignment="1" applyProtection="1">
      <alignment horizontal="left" vertical="center" shrinkToFit="1"/>
      <protection locked="0"/>
    </xf>
    <xf numFmtId="49" fontId="6" fillId="13" borderId="62" xfId="0" applyNumberFormat="1" applyFont="1" applyFill="1" applyBorder="1" applyAlignment="1" applyProtection="1">
      <alignment horizontal="left" vertical="center" shrinkToFit="1"/>
      <protection locked="0"/>
    </xf>
    <xf numFmtId="0" fontId="0" fillId="0" borderId="62" xfId="0" applyBorder="1" applyAlignment="1">
      <alignment horizontal="left" vertical="center" shrinkToFit="1"/>
    </xf>
    <xf numFmtId="0" fontId="0" fillId="0" borderId="282" xfId="0" applyBorder="1" applyAlignment="1">
      <alignment horizontal="left" vertical="center" shrinkToFit="1"/>
    </xf>
    <xf numFmtId="38" fontId="6" fillId="9" borderId="92" xfId="31" applyFont="1" applyFill="1" applyBorder="1" applyAlignment="1" applyProtection="1">
      <alignment horizontal="center" vertical="center" shrinkToFit="1"/>
    </xf>
    <xf numFmtId="38" fontId="0" fillId="9" borderId="92" xfId="31" applyFont="1" applyFill="1" applyBorder="1" applyAlignment="1">
      <alignment horizontal="center" vertical="center" shrinkToFit="1"/>
    </xf>
    <xf numFmtId="0" fontId="6" fillId="0" borderId="116" xfId="0" applyFont="1" applyFill="1" applyBorder="1" applyAlignment="1" applyProtection="1">
      <alignment horizontal="center" vertical="center" wrapText="1"/>
    </xf>
    <xf numFmtId="0" fontId="6" fillId="0" borderId="37"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38" fontId="6" fillId="10" borderId="218" xfId="6" applyFont="1" applyFill="1" applyBorder="1" applyAlignment="1" applyProtection="1">
      <alignment horizontal="center" vertical="center" shrinkToFit="1"/>
    </xf>
    <xf numFmtId="0" fontId="6" fillId="0" borderId="221" xfId="0" applyFont="1" applyFill="1" applyBorder="1" applyAlignment="1" applyProtection="1">
      <alignment horizontal="center" vertical="center" shrinkToFit="1"/>
    </xf>
    <xf numFmtId="0" fontId="6" fillId="13" borderId="221" xfId="0" applyFont="1" applyFill="1" applyBorder="1" applyAlignment="1" applyProtection="1">
      <alignment horizontal="left" vertical="center" shrinkToFit="1"/>
      <protection locked="0"/>
    </xf>
    <xf numFmtId="0" fontId="6" fillId="13" borderId="259" xfId="0" applyFont="1" applyFill="1" applyBorder="1" applyAlignment="1" applyProtection="1">
      <alignment horizontal="left" vertical="center" shrinkToFit="1"/>
      <protection locked="0"/>
    </xf>
    <xf numFmtId="0" fontId="6" fillId="0" borderId="92" xfId="0" applyFont="1" applyFill="1" applyBorder="1" applyAlignment="1" applyProtection="1">
      <alignment horizontal="center" vertical="center" shrinkToFit="1"/>
    </xf>
    <xf numFmtId="49" fontId="6" fillId="0" borderId="116" xfId="0" quotePrefix="1" applyNumberFormat="1" applyFont="1" applyFill="1" applyBorder="1" applyAlignment="1" applyProtection="1">
      <alignment horizontal="center" vertical="center" wrapText="1"/>
    </xf>
    <xf numFmtId="49" fontId="6" fillId="0" borderId="37" xfId="0" quotePrefix="1" applyNumberFormat="1" applyFont="1" applyFill="1" applyBorder="1" applyAlignment="1" applyProtection="1">
      <alignment horizontal="center" vertical="center" wrapText="1"/>
    </xf>
    <xf numFmtId="49" fontId="6" fillId="0" borderId="18" xfId="0" quotePrefix="1" applyNumberFormat="1" applyFont="1" applyFill="1" applyBorder="1" applyAlignment="1" applyProtection="1">
      <alignment horizontal="center" vertical="center" wrapText="1"/>
    </xf>
    <xf numFmtId="0" fontId="6" fillId="13" borderId="27" xfId="0" applyFont="1" applyFill="1" applyBorder="1" applyAlignment="1" applyProtection="1">
      <alignment horizontal="center" vertical="center" shrinkToFit="1"/>
      <protection locked="0"/>
    </xf>
    <xf numFmtId="0" fontId="6" fillId="13" borderId="197" xfId="0" applyFont="1" applyFill="1" applyBorder="1" applyAlignment="1" applyProtection="1">
      <alignment horizontal="center" vertical="center" shrinkToFit="1"/>
      <protection locked="0"/>
    </xf>
    <xf numFmtId="0" fontId="6" fillId="13" borderId="185" xfId="0" applyFont="1" applyFill="1" applyBorder="1" applyAlignment="1" applyProtection="1">
      <alignment horizontal="center" vertical="center" shrinkToFit="1"/>
      <protection locked="0"/>
    </xf>
    <xf numFmtId="49" fontId="6" fillId="13" borderId="27" xfId="0" applyNumberFormat="1" applyFont="1" applyFill="1" applyBorder="1" applyAlignment="1" applyProtection="1">
      <alignment horizontal="left" vertical="center" shrinkToFit="1"/>
      <protection locked="0"/>
    </xf>
    <xf numFmtId="49" fontId="6" fillId="13" borderId="197" xfId="0" applyNumberFormat="1" applyFont="1" applyFill="1" applyBorder="1" applyAlignment="1" applyProtection="1">
      <alignment horizontal="left" vertical="center" shrinkToFit="1"/>
      <protection locked="0"/>
    </xf>
    <xf numFmtId="0" fontId="0" fillId="0" borderId="197" xfId="0" applyBorder="1" applyAlignment="1">
      <alignment horizontal="left" vertical="center" shrinkToFit="1"/>
    </xf>
    <xf numFmtId="0" fontId="0" fillId="0" borderId="28" xfId="0" applyBorder="1" applyAlignment="1">
      <alignment horizontal="left" vertical="center" shrinkToFit="1"/>
    </xf>
    <xf numFmtId="0" fontId="11" fillId="16" borderId="101" xfId="0" applyFont="1" applyFill="1" applyBorder="1" applyAlignment="1" applyProtection="1">
      <alignment horizontal="center" vertical="center"/>
    </xf>
    <xf numFmtId="0" fontId="11" fillId="16" borderId="102" xfId="0" applyFont="1" applyFill="1" applyBorder="1" applyAlignment="1" applyProtection="1">
      <alignment horizontal="center" vertical="center"/>
    </xf>
    <xf numFmtId="0" fontId="11" fillId="16" borderId="103" xfId="0" applyFont="1" applyFill="1" applyBorder="1" applyAlignment="1" applyProtection="1">
      <alignment horizontal="center" vertical="center"/>
    </xf>
    <xf numFmtId="0" fontId="6" fillId="0" borderId="110" xfId="0" applyFont="1" applyBorder="1" applyAlignment="1" applyProtection="1">
      <alignment horizontal="center" vertical="center"/>
    </xf>
    <xf numFmtId="0" fontId="6" fillId="0" borderId="111" xfId="0" applyFont="1" applyBorder="1" applyAlignment="1" applyProtection="1">
      <alignment horizontal="center" vertical="center"/>
    </xf>
    <xf numFmtId="0" fontId="6" fillId="0" borderId="112" xfId="0" applyFont="1" applyBorder="1" applyAlignment="1" applyProtection="1">
      <alignment horizontal="center" vertical="center"/>
    </xf>
    <xf numFmtId="0" fontId="6" fillId="0" borderId="119" xfId="0" applyFont="1" applyFill="1" applyBorder="1" applyAlignment="1" applyProtection="1">
      <alignment horizontal="center" vertical="center"/>
    </xf>
    <xf numFmtId="0" fontId="6" fillId="0" borderId="188" xfId="0" applyFont="1" applyFill="1" applyBorder="1" applyAlignment="1" applyProtection="1">
      <alignment horizontal="center" vertical="center"/>
    </xf>
    <xf numFmtId="0" fontId="6" fillId="0" borderId="255" xfId="0" applyFont="1" applyFill="1" applyBorder="1" applyAlignment="1" applyProtection="1">
      <alignment horizontal="center" vertical="center"/>
    </xf>
    <xf numFmtId="0" fontId="6" fillId="0" borderId="256" xfId="0" applyFont="1" applyFill="1" applyBorder="1" applyAlignment="1" applyProtection="1">
      <alignment horizontal="center" vertical="center"/>
    </xf>
    <xf numFmtId="38" fontId="6" fillId="13" borderId="257" xfId="31" applyFont="1" applyFill="1" applyBorder="1" applyAlignment="1" applyProtection="1">
      <alignment horizontal="left" vertical="center" shrinkToFit="1"/>
    </xf>
    <xf numFmtId="38" fontId="6" fillId="13" borderId="100" xfId="31" applyFont="1" applyFill="1" applyBorder="1" applyAlignment="1" applyProtection="1">
      <alignment horizontal="left" vertical="center" shrinkToFit="1"/>
    </xf>
    <xf numFmtId="0" fontId="6" fillId="0" borderId="0" xfId="0" applyFont="1" applyAlignment="1" applyProtection="1">
      <alignment horizontal="left" vertical="center" shrinkToFit="1"/>
    </xf>
    <xf numFmtId="0" fontId="0" fillId="0" borderId="0" xfId="0" applyAlignment="1" applyProtection="1">
      <alignment vertical="center" shrinkToFit="1"/>
    </xf>
    <xf numFmtId="0" fontId="6" fillId="13" borderId="85" xfId="0" applyFont="1" applyFill="1" applyBorder="1" applyAlignment="1" applyProtection="1">
      <alignment horizontal="left" vertical="center" wrapText="1"/>
      <protection locked="0"/>
    </xf>
    <xf numFmtId="0" fontId="67" fillId="13" borderId="85" xfId="0" applyFont="1" applyFill="1" applyBorder="1" applyAlignment="1" applyProtection="1">
      <alignment vertical="center" wrapText="1"/>
      <protection locked="0"/>
    </xf>
    <xf numFmtId="0" fontId="6" fillId="13" borderId="85" xfId="0" applyFont="1" applyFill="1" applyBorder="1" applyAlignment="1" applyProtection="1">
      <alignment vertical="center" wrapText="1"/>
      <protection locked="0"/>
    </xf>
    <xf numFmtId="0" fontId="67" fillId="13" borderId="109" xfId="0" applyFont="1" applyFill="1" applyBorder="1" applyAlignment="1" applyProtection="1">
      <alignment vertical="center" wrapText="1"/>
      <protection locked="0"/>
    </xf>
    <xf numFmtId="0" fontId="6" fillId="13" borderId="90" xfId="0" applyFont="1" applyFill="1" applyBorder="1" applyAlignment="1" applyProtection="1">
      <alignment horizontal="left" vertical="center" wrapText="1"/>
      <protection locked="0"/>
    </xf>
    <xf numFmtId="0" fontId="67" fillId="13" borderId="90" xfId="0" applyFont="1" applyFill="1" applyBorder="1" applyAlignment="1" applyProtection="1">
      <alignment vertical="center" wrapText="1"/>
      <protection locked="0"/>
    </xf>
    <xf numFmtId="0" fontId="6" fillId="13" borderId="90" xfId="0" applyFont="1" applyFill="1" applyBorder="1" applyAlignment="1" applyProtection="1">
      <alignment vertical="center" wrapText="1"/>
      <protection locked="0"/>
    </xf>
    <xf numFmtId="0" fontId="67" fillId="13" borderId="116" xfId="0" applyFont="1" applyFill="1" applyBorder="1" applyAlignment="1" applyProtection="1">
      <alignment vertical="center" wrapText="1"/>
      <protection locked="0"/>
    </xf>
    <xf numFmtId="0" fontId="9" fillId="0" borderId="39" xfId="0" applyFont="1" applyBorder="1" applyAlignment="1" applyProtection="1">
      <alignment horizontal="right" vertical="center"/>
    </xf>
    <xf numFmtId="0" fontId="29" fillId="0" borderId="100" xfId="0" applyFont="1" applyBorder="1" applyAlignment="1" applyProtection="1">
      <alignment horizontal="right" vertical="center"/>
    </xf>
    <xf numFmtId="0" fontId="11" fillId="16" borderId="40" xfId="0" applyFont="1" applyFill="1" applyBorder="1" applyAlignment="1" applyProtection="1">
      <alignment vertical="center"/>
    </xf>
    <xf numFmtId="0" fontId="0" fillId="16" borderId="40" xfId="0" applyFill="1" applyBorder="1" applyAlignment="1" applyProtection="1">
      <alignment vertical="center"/>
    </xf>
    <xf numFmtId="0" fontId="6" fillId="0" borderId="88" xfId="0" applyFont="1" applyBorder="1" applyAlignment="1" applyProtection="1">
      <alignment horizontal="center" vertical="center"/>
    </xf>
    <xf numFmtId="0" fontId="36" fillId="0" borderId="98" xfId="0" applyFont="1" applyBorder="1" applyAlignment="1" applyProtection="1">
      <alignment horizontal="center" vertical="center"/>
    </xf>
    <xf numFmtId="0" fontId="36" fillId="0" borderId="97" xfId="0" applyFont="1" applyBorder="1" applyAlignment="1" applyProtection="1">
      <alignment horizontal="center" vertical="center"/>
    </xf>
    <xf numFmtId="0" fontId="36" fillId="0" borderId="111" xfId="0" applyFont="1" applyBorder="1" applyAlignment="1" applyProtection="1">
      <alignment horizontal="center" vertical="center"/>
    </xf>
    <xf numFmtId="0" fontId="6" fillId="0" borderId="88" xfId="0" applyFont="1" applyFill="1" applyBorder="1" applyAlignment="1" applyProtection="1">
      <alignment horizontal="center" vertical="center"/>
    </xf>
    <xf numFmtId="0" fontId="6" fillId="0" borderId="97" xfId="0" applyFont="1" applyFill="1" applyBorder="1" applyAlignment="1" applyProtection="1">
      <alignment horizontal="center" vertical="center"/>
    </xf>
    <xf numFmtId="0" fontId="6" fillId="0" borderId="98" xfId="0" applyFont="1" applyFill="1" applyBorder="1" applyAlignment="1" applyProtection="1">
      <alignment horizontal="center" vertical="center"/>
    </xf>
    <xf numFmtId="0" fontId="19" fillId="0" borderId="0" xfId="0" applyFont="1" applyAlignment="1" applyProtection="1">
      <alignment horizontal="center" vertical="center"/>
    </xf>
    <xf numFmtId="0" fontId="6" fillId="0" borderId="110" xfId="0" applyFont="1" applyFill="1" applyBorder="1" applyAlignment="1" applyProtection="1">
      <alignment horizontal="center" vertical="center"/>
    </xf>
    <xf numFmtId="0" fontId="6" fillId="0" borderId="111" xfId="0" applyFont="1" applyFill="1" applyBorder="1" applyAlignment="1" applyProtection="1">
      <alignment horizontal="center" vertical="center"/>
    </xf>
    <xf numFmtId="0" fontId="6" fillId="0" borderId="118" xfId="0" applyFont="1" applyFill="1" applyBorder="1" applyAlignment="1" applyProtection="1">
      <alignment horizontal="center" vertical="center"/>
    </xf>
    <xf numFmtId="0" fontId="11" fillId="0" borderId="90"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xf>
    <xf numFmtId="0" fontId="11" fillId="0" borderId="90" xfId="0" applyFont="1" applyFill="1" applyBorder="1" applyAlignment="1" applyProtection="1">
      <alignment horizontal="center" vertical="center"/>
    </xf>
    <xf numFmtId="0" fontId="0" fillId="0" borderId="98" xfId="0" applyBorder="1" applyAlignment="1" applyProtection="1">
      <alignment horizontal="center" vertical="center"/>
    </xf>
    <xf numFmtId="0" fontId="6" fillId="13" borderId="110" xfId="0" applyFont="1" applyFill="1" applyBorder="1" applyAlignment="1" applyProtection="1">
      <alignment horizontal="left" vertical="center" wrapText="1"/>
      <protection locked="0"/>
    </xf>
    <xf numFmtId="0" fontId="6" fillId="13" borderId="111" xfId="0" applyFont="1" applyFill="1" applyBorder="1" applyAlignment="1" applyProtection="1">
      <alignment horizontal="left" vertical="center" wrapText="1"/>
      <protection locked="0"/>
    </xf>
    <xf numFmtId="0" fontId="6" fillId="13" borderId="112" xfId="0" applyFont="1" applyFill="1" applyBorder="1" applyAlignment="1" applyProtection="1">
      <alignment horizontal="left" vertical="center" wrapText="1"/>
      <protection locked="0"/>
    </xf>
    <xf numFmtId="0" fontId="6" fillId="13" borderId="128" xfId="0" applyFont="1" applyFill="1" applyBorder="1" applyAlignment="1" applyProtection="1">
      <alignment horizontal="left" vertical="center" wrapText="1"/>
      <protection locked="0"/>
    </xf>
    <xf numFmtId="0" fontId="6" fillId="13" borderId="129" xfId="0" applyFont="1" applyFill="1" applyBorder="1" applyAlignment="1" applyProtection="1">
      <alignment horizontal="left" vertical="center" wrapText="1"/>
      <protection locked="0"/>
    </xf>
    <xf numFmtId="0" fontId="6" fillId="13" borderId="130" xfId="0" applyFont="1" applyFill="1" applyBorder="1" applyAlignment="1" applyProtection="1">
      <alignment horizontal="left" vertical="center" wrapText="1"/>
      <protection locked="0"/>
    </xf>
    <xf numFmtId="0" fontId="20" fillId="13" borderId="88" xfId="0" applyFont="1" applyFill="1" applyBorder="1" applyAlignment="1" applyProtection="1">
      <alignment vertical="top" wrapText="1"/>
      <protection locked="0"/>
    </xf>
    <xf numFmtId="0" fontId="29" fillId="13" borderId="97" xfId="0" applyFont="1" applyFill="1" applyBorder="1" applyAlignment="1" applyProtection="1">
      <alignment vertical="top" wrapText="1"/>
      <protection locked="0"/>
    </xf>
    <xf numFmtId="0" fontId="29" fillId="13" borderId="111" xfId="0" applyFont="1" applyFill="1" applyBorder="1" applyAlignment="1" applyProtection="1">
      <alignment vertical="top" wrapText="1"/>
      <protection locked="0"/>
    </xf>
    <xf numFmtId="0" fontId="29" fillId="13" borderId="98" xfId="0" applyFont="1" applyFill="1" applyBorder="1" applyAlignment="1" applyProtection="1">
      <alignment vertical="top" wrapText="1"/>
      <protection locked="0"/>
    </xf>
    <xf numFmtId="0" fontId="6" fillId="13" borderId="88" xfId="0" applyFont="1" applyFill="1" applyBorder="1" applyAlignment="1" applyProtection="1">
      <alignment horizontal="left" vertical="center" wrapText="1"/>
      <protection locked="0"/>
    </xf>
    <xf numFmtId="0" fontId="67" fillId="13" borderId="98" xfId="0" applyFont="1" applyFill="1" applyBorder="1" applyAlignment="1" applyProtection="1">
      <alignment vertical="center" wrapText="1"/>
      <protection locked="0"/>
    </xf>
    <xf numFmtId="0" fontId="6" fillId="13" borderId="95" xfId="0" applyFont="1" applyFill="1" applyBorder="1" applyAlignment="1" applyProtection="1">
      <alignment horizontal="left" vertical="center" wrapText="1"/>
      <protection locked="0"/>
    </xf>
    <xf numFmtId="0" fontId="67" fillId="13" borderId="96" xfId="0" applyFont="1" applyFill="1" applyBorder="1" applyAlignment="1" applyProtection="1">
      <alignment vertical="center" wrapText="1"/>
      <protection locked="0"/>
    </xf>
    <xf numFmtId="0" fontId="6" fillId="13" borderId="120" xfId="0" applyFont="1" applyFill="1" applyBorder="1" applyAlignment="1" applyProtection="1">
      <alignment horizontal="left" vertical="center" wrapText="1"/>
      <protection locked="0"/>
    </xf>
    <xf numFmtId="0" fontId="6" fillId="13" borderId="113" xfId="0" applyFont="1" applyFill="1" applyBorder="1" applyAlignment="1" applyProtection="1">
      <alignment horizontal="left" vertical="center" wrapText="1"/>
      <protection locked="0"/>
    </xf>
    <xf numFmtId="0" fontId="6" fillId="13" borderId="114" xfId="0" applyFont="1" applyFill="1" applyBorder="1" applyAlignment="1" applyProtection="1">
      <alignment horizontal="left" vertical="center" wrapText="1"/>
      <protection locked="0"/>
    </xf>
    <xf numFmtId="0" fontId="0" fillId="16" borderId="115" xfId="0" applyFill="1" applyBorder="1" applyAlignment="1" applyProtection="1">
      <alignment vertical="center"/>
    </xf>
    <xf numFmtId="0" fontId="6" fillId="0" borderId="88" xfId="9" applyFont="1" applyBorder="1" applyAlignment="1" applyProtection="1">
      <alignment horizontal="center" vertical="center" shrinkToFit="1"/>
    </xf>
    <xf numFmtId="0" fontId="6" fillId="0" borderId="98" xfId="9" applyFont="1" applyBorder="1" applyAlignment="1" applyProtection="1">
      <alignment horizontal="center" vertical="center" shrinkToFit="1"/>
    </xf>
    <xf numFmtId="0" fontId="6" fillId="13" borderId="97" xfId="9" applyFont="1" applyFill="1" applyBorder="1" applyAlignment="1" applyProtection="1">
      <alignment horizontal="left" vertical="center" shrinkToFit="1"/>
      <protection locked="0"/>
    </xf>
    <xf numFmtId="0" fontId="6" fillId="13" borderId="129" xfId="9" applyFont="1" applyFill="1" applyBorder="1" applyAlignment="1" applyProtection="1">
      <alignment horizontal="left" vertical="center" shrinkToFit="1"/>
      <protection locked="0"/>
    </xf>
    <xf numFmtId="0" fontId="6" fillId="13" borderId="98" xfId="9" applyFont="1" applyFill="1" applyBorder="1" applyAlignment="1" applyProtection="1">
      <alignment horizontal="left" vertical="center" shrinkToFit="1"/>
      <protection locked="0"/>
    </xf>
    <xf numFmtId="189" fontId="14" fillId="13" borderId="66" xfId="31" applyNumberFormat="1" applyFont="1" applyFill="1" applyBorder="1" applyAlignment="1" applyProtection="1">
      <alignment horizontal="left" vertical="center"/>
      <protection locked="0"/>
    </xf>
    <xf numFmtId="189" fontId="14" fillId="13" borderId="64" xfId="31" applyNumberFormat="1" applyFont="1" applyFill="1" applyBorder="1" applyAlignment="1" applyProtection="1">
      <alignment horizontal="left" vertical="center"/>
      <protection locked="0"/>
    </xf>
    <xf numFmtId="189" fontId="14" fillId="13" borderId="1" xfId="31" applyNumberFormat="1" applyFont="1" applyFill="1" applyBorder="1" applyAlignment="1" applyProtection="1">
      <alignment horizontal="left" vertical="center"/>
      <protection locked="0"/>
    </xf>
    <xf numFmtId="0" fontId="6" fillId="11" borderId="58" xfId="0" applyFont="1" applyFill="1" applyBorder="1" applyAlignment="1" applyProtection="1">
      <alignment horizontal="center" vertical="center"/>
    </xf>
    <xf numFmtId="0" fontId="6" fillId="11" borderId="89" xfId="0" applyFont="1" applyFill="1" applyBorder="1" applyAlignment="1" applyProtection="1">
      <alignment horizontal="center" vertical="center"/>
    </xf>
    <xf numFmtId="0" fontId="6" fillId="11" borderId="59" xfId="0" applyFont="1" applyFill="1" applyBorder="1" applyAlignment="1" applyProtection="1">
      <alignment horizontal="center" vertical="center"/>
    </xf>
    <xf numFmtId="0" fontId="6" fillId="0" borderId="116" xfId="9" applyFont="1" applyBorder="1" applyAlignment="1" applyProtection="1">
      <alignment horizontal="center" vertical="center" wrapText="1"/>
    </xf>
    <xf numFmtId="0" fontId="6" fillId="0" borderId="36" xfId="9" applyFont="1" applyBorder="1" applyAlignment="1" applyProtection="1">
      <alignment horizontal="center" vertical="center" wrapText="1"/>
    </xf>
    <xf numFmtId="0" fontId="6" fillId="0" borderId="6" xfId="9" applyFont="1" applyBorder="1" applyAlignment="1" applyProtection="1">
      <alignment horizontal="center" vertical="center" wrapText="1"/>
    </xf>
    <xf numFmtId="0" fontId="36" fillId="0" borderId="6" xfId="0" applyFont="1" applyBorder="1" applyAlignment="1" applyProtection="1">
      <alignment horizontal="center" vertical="center" wrapText="1"/>
    </xf>
    <xf numFmtId="0" fontId="6" fillId="0" borderId="88" xfId="9" applyFont="1" applyBorder="1" applyAlignment="1" applyProtection="1">
      <alignment horizontal="center" vertical="center"/>
    </xf>
    <xf numFmtId="0" fontId="6" fillId="0" borderId="97" xfId="9" applyFont="1" applyBorder="1" applyAlignment="1" applyProtection="1">
      <alignment horizontal="center" vertical="center"/>
    </xf>
    <xf numFmtId="0" fontId="6" fillId="0" borderId="98" xfId="9" applyFont="1" applyBorder="1" applyAlignment="1" applyProtection="1">
      <alignment horizontal="center" vertical="center"/>
    </xf>
    <xf numFmtId="0" fontId="6" fillId="0" borderId="95" xfId="9" applyFont="1" applyBorder="1" applyAlignment="1" applyProtection="1">
      <alignment horizontal="center" vertical="center" wrapText="1" shrinkToFit="1"/>
    </xf>
    <xf numFmtId="0" fontId="6" fillId="0" borderId="96" xfId="9" applyFont="1" applyBorder="1" applyAlignment="1" applyProtection="1">
      <alignment horizontal="center" vertical="center" shrinkToFit="1"/>
    </xf>
    <xf numFmtId="0" fontId="6" fillId="0" borderId="23" xfId="9" applyFont="1" applyBorder="1" applyAlignment="1" applyProtection="1">
      <alignment horizontal="center" vertical="center" shrinkToFit="1"/>
    </xf>
    <xf numFmtId="0" fontId="6" fillId="0" borderId="42" xfId="9" applyFont="1" applyBorder="1" applyAlignment="1" applyProtection="1">
      <alignment horizontal="center" vertical="center" shrinkToFit="1"/>
    </xf>
    <xf numFmtId="0" fontId="19" fillId="0" borderId="0" xfId="9"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36" fillId="0" borderId="6" xfId="0" applyFont="1" applyBorder="1" applyAlignment="1" applyProtection="1">
      <alignment horizontal="center" vertical="center"/>
    </xf>
    <xf numFmtId="0" fontId="6" fillId="0" borderId="6" xfId="9" applyFont="1" applyFill="1" applyBorder="1" applyAlignment="1" applyProtection="1">
      <alignment horizontal="center" vertical="center" wrapText="1"/>
    </xf>
    <xf numFmtId="0" fontId="11" fillId="0" borderId="6" xfId="9" applyFont="1" applyBorder="1" applyAlignment="1" applyProtection="1">
      <alignment horizontal="left" vertical="center" wrapText="1"/>
    </xf>
    <xf numFmtId="0" fontId="43" fillId="0" borderId="6" xfId="0" applyFont="1" applyBorder="1" applyAlignment="1" applyProtection="1">
      <alignment vertical="center" wrapText="1"/>
    </xf>
    <xf numFmtId="0" fontId="36" fillId="0" borderId="6" xfId="0" applyFont="1" applyBorder="1" applyAlignment="1" applyProtection="1">
      <alignment vertical="center" wrapText="1"/>
    </xf>
    <xf numFmtId="0" fontId="6" fillId="0" borderId="85" xfId="9" applyFont="1" applyBorder="1" applyAlignment="1" applyProtection="1">
      <alignment horizontal="center" vertical="center" shrinkToFit="1"/>
    </xf>
    <xf numFmtId="0" fontId="6" fillId="13" borderId="23" xfId="9" applyFont="1" applyFill="1" applyBorder="1" applyAlignment="1" applyProtection="1">
      <alignment horizontal="left" vertical="center" shrinkToFit="1"/>
      <protection locked="0"/>
    </xf>
    <xf numFmtId="0" fontId="6" fillId="13" borderId="48" xfId="9" applyFont="1" applyFill="1" applyBorder="1" applyAlignment="1" applyProtection="1">
      <alignment horizontal="left" vertical="center" shrinkToFit="1"/>
      <protection locked="0"/>
    </xf>
    <xf numFmtId="0" fontId="6" fillId="13" borderId="42" xfId="9" applyFont="1" applyFill="1" applyBorder="1" applyAlignment="1" applyProtection="1">
      <alignment horizontal="left" vertical="center" shrinkToFit="1"/>
      <protection locked="0"/>
    </xf>
    <xf numFmtId="0" fontId="6" fillId="0" borderId="90" xfId="9" applyFont="1" applyBorder="1" applyAlignment="1" applyProtection="1">
      <alignment horizontal="center" vertical="center" wrapText="1"/>
    </xf>
    <xf numFmtId="0" fontId="6" fillId="9" borderId="128" xfId="9" applyFont="1" applyFill="1" applyBorder="1" applyAlignment="1" applyProtection="1">
      <alignment horizontal="center" vertical="center" shrinkToFit="1"/>
    </xf>
    <xf numFmtId="0" fontId="6" fillId="9" borderId="129" xfId="9" applyFont="1" applyFill="1" applyBorder="1" applyAlignment="1" applyProtection="1">
      <alignment horizontal="center" vertical="center" shrinkToFit="1"/>
    </xf>
    <xf numFmtId="0" fontId="6" fillId="9" borderId="130" xfId="9" applyFont="1" applyFill="1" applyBorder="1" applyAlignment="1" applyProtection="1">
      <alignment horizontal="center" vertical="center" shrinkToFit="1"/>
    </xf>
    <xf numFmtId="0" fontId="64" fillId="0" borderId="0" xfId="29" quotePrefix="1" applyAlignment="1" applyProtection="1">
      <alignment horizontal="left" vertical="center"/>
    </xf>
    <xf numFmtId="0" fontId="60" fillId="0" borderId="0" xfId="0" applyFont="1" applyAlignment="1" applyProtection="1">
      <alignment horizontal="center" vertical="center"/>
    </xf>
    <xf numFmtId="0" fontId="32" fillId="0" borderId="181" xfId="0" applyFont="1" applyFill="1" applyBorder="1" applyAlignment="1" applyProtection="1">
      <alignment vertical="center"/>
    </xf>
    <xf numFmtId="0" fontId="0" fillId="0" borderId="133" xfId="0" applyFill="1" applyBorder="1" applyAlignment="1" applyProtection="1">
      <alignment vertical="center"/>
    </xf>
    <xf numFmtId="0" fontId="0" fillId="0" borderId="180" xfId="0" applyFill="1" applyBorder="1" applyAlignment="1" applyProtection="1">
      <alignment vertical="center"/>
    </xf>
    <xf numFmtId="0" fontId="32" fillId="13" borderId="128" xfId="0" applyFont="1" applyFill="1" applyBorder="1" applyAlignment="1" applyProtection="1">
      <alignment vertical="center" wrapText="1"/>
      <protection locked="0"/>
    </xf>
    <xf numFmtId="0" fontId="0" fillId="13" borderId="130" xfId="0" applyFill="1" applyBorder="1" applyAlignment="1" applyProtection="1">
      <alignment vertical="center" wrapText="1"/>
      <protection locked="0"/>
    </xf>
    <xf numFmtId="0" fontId="32" fillId="13" borderId="130" xfId="0" applyFont="1" applyFill="1" applyBorder="1" applyAlignment="1" applyProtection="1">
      <alignment vertical="center" wrapText="1"/>
      <protection locked="0"/>
    </xf>
    <xf numFmtId="0" fontId="32" fillId="0" borderId="131" xfId="0" applyFont="1" applyBorder="1" applyAlignment="1" applyProtection="1">
      <alignment horizontal="center" vertical="center"/>
    </xf>
    <xf numFmtId="0" fontId="32" fillId="13" borderId="131" xfId="0" applyFont="1" applyFill="1" applyBorder="1" applyAlignment="1" applyProtection="1">
      <alignment vertical="center" wrapText="1"/>
      <protection locked="0"/>
    </xf>
    <xf numFmtId="0" fontId="0" fillId="13" borderId="131" xfId="0" applyFill="1" applyBorder="1" applyAlignment="1" applyProtection="1">
      <alignment vertical="center" wrapText="1"/>
      <protection locked="0"/>
    </xf>
    <xf numFmtId="0" fontId="32" fillId="13" borderId="129" xfId="0" applyFont="1" applyFill="1" applyBorder="1" applyAlignment="1" applyProtection="1">
      <alignment vertical="center" wrapText="1"/>
      <protection locked="0"/>
    </xf>
    <xf numFmtId="0" fontId="0" fillId="13" borderId="129" xfId="0" applyFill="1" applyBorder="1" applyAlignment="1" applyProtection="1">
      <alignment vertical="center" wrapText="1"/>
      <protection locked="0"/>
    </xf>
    <xf numFmtId="0" fontId="32" fillId="13" borderId="181" xfId="0" applyFont="1" applyFill="1" applyBorder="1" applyAlignment="1" applyProtection="1">
      <alignment horizontal="left" vertical="top"/>
      <protection locked="0"/>
    </xf>
    <xf numFmtId="0" fontId="32" fillId="13" borderId="187" xfId="0" applyFont="1" applyFill="1" applyBorder="1" applyAlignment="1" applyProtection="1">
      <alignment horizontal="left" vertical="top"/>
      <protection locked="0"/>
    </xf>
    <xf numFmtId="0" fontId="32" fillId="13" borderId="188" xfId="0" applyFont="1" applyFill="1" applyBorder="1" applyAlignment="1" applyProtection="1">
      <alignment horizontal="left" vertical="top"/>
      <protection locked="0"/>
    </xf>
    <xf numFmtId="0" fontId="0" fillId="0" borderId="23" xfId="0" applyBorder="1" applyAlignment="1" applyProtection="1">
      <alignment vertical="center"/>
      <protection locked="0"/>
    </xf>
    <xf numFmtId="0" fontId="0" fillId="0" borderId="48" xfId="0" applyBorder="1" applyAlignment="1" applyProtection="1">
      <alignment vertical="center"/>
      <protection locked="0"/>
    </xf>
    <xf numFmtId="0" fontId="0" fillId="0" borderId="42" xfId="0" applyBorder="1" applyAlignment="1" applyProtection="1">
      <alignment vertical="center"/>
      <protection locked="0"/>
    </xf>
    <xf numFmtId="0" fontId="32" fillId="0" borderId="0" xfId="12" applyFont="1" applyAlignment="1" applyProtection="1">
      <alignment horizontal="left" vertical="center" wrapText="1"/>
    </xf>
    <xf numFmtId="0" fontId="32" fillId="0" borderId="0" xfId="12" applyFont="1" applyAlignment="1" applyProtection="1">
      <alignment vertical="center" wrapText="1"/>
    </xf>
    <xf numFmtId="0" fontId="31" fillId="0" borderId="0" xfId="12" applyAlignment="1" applyProtection="1">
      <alignment vertical="center" wrapText="1"/>
    </xf>
    <xf numFmtId="0" fontId="32" fillId="0" borderId="0" xfId="12" applyFont="1" applyAlignment="1" applyProtection="1">
      <alignment horizontal="center" vertical="center"/>
    </xf>
    <xf numFmtId="0" fontId="31" fillId="0" borderId="0" xfId="12" applyFont="1" applyAlignment="1" applyProtection="1">
      <alignment vertical="center"/>
    </xf>
    <xf numFmtId="191" fontId="32" fillId="13" borderId="0" xfId="12" applyNumberFormat="1" applyFont="1" applyFill="1" applyAlignment="1" applyProtection="1">
      <alignment horizontal="right" vertical="center"/>
      <protection locked="0"/>
    </xf>
    <xf numFmtId="191" fontId="31" fillId="13" borderId="0" xfId="12" applyNumberFormat="1" applyFill="1" applyAlignment="1" applyProtection="1">
      <alignment horizontal="right" vertical="center"/>
      <protection locked="0"/>
    </xf>
    <xf numFmtId="0" fontId="14" fillId="9" borderId="0" xfId="12" applyFont="1" applyFill="1" applyAlignment="1" applyProtection="1">
      <alignment horizontal="left" vertical="center" wrapText="1" shrinkToFit="1"/>
    </xf>
    <xf numFmtId="0" fontId="31" fillId="9" borderId="0" xfId="12" applyFill="1" applyAlignment="1" applyProtection="1">
      <alignment horizontal="left" vertical="center" wrapText="1" shrinkToFit="1"/>
    </xf>
    <xf numFmtId="0" fontId="60" fillId="0" borderId="0" xfId="12" applyFont="1" applyAlignment="1" applyProtection="1">
      <alignment horizontal="center" vertical="center"/>
    </xf>
    <xf numFmtId="0" fontId="31" fillId="0" borderId="0" xfId="12" applyAlignment="1" applyProtection="1">
      <alignment vertical="center"/>
    </xf>
    <xf numFmtId="0" fontId="32" fillId="9" borderId="0" xfId="12" applyFont="1" applyFill="1" applyAlignment="1" applyProtection="1">
      <alignment horizontal="left" vertical="top" wrapText="1"/>
    </xf>
    <xf numFmtId="0" fontId="6" fillId="13" borderId="131" xfId="13" applyNumberFormat="1" applyFont="1" applyFill="1" applyBorder="1" applyAlignment="1" applyProtection="1">
      <alignment horizontal="right" vertical="center" shrinkToFit="1"/>
      <protection locked="0"/>
    </xf>
    <xf numFmtId="0" fontId="29" fillId="0" borderId="131" xfId="0" applyNumberFormat="1" applyFont="1" applyBorder="1" applyAlignment="1" applyProtection="1">
      <alignment horizontal="right" vertical="center" shrinkToFit="1"/>
      <protection locked="0"/>
    </xf>
    <xf numFmtId="188" fontId="6" fillId="13" borderId="131" xfId="13" applyNumberFormat="1" applyFont="1" applyFill="1" applyBorder="1" applyAlignment="1" applyProtection="1">
      <alignment horizontal="center" vertical="center" wrapText="1"/>
      <protection locked="0"/>
    </xf>
    <xf numFmtId="192" fontId="6" fillId="13" borderId="131" xfId="13" applyNumberFormat="1" applyFont="1" applyFill="1" applyBorder="1" applyAlignment="1" applyProtection="1">
      <alignment horizontal="right" vertical="center"/>
      <protection locked="0"/>
    </xf>
    <xf numFmtId="192" fontId="29" fillId="0" borderId="131" xfId="0" applyNumberFormat="1" applyFont="1" applyBorder="1" applyAlignment="1" applyProtection="1">
      <alignment horizontal="right" vertical="center"/>
      <protection locked="0"/>
    </xf>
    <xf numFmtId="0" fontId="6" fillId="0" borderId="217" xfId="13" applyFont="1" applyBorder="1" applyAlignment="1" applyProtection="1">
      <alignment horizontal="left" vertical="center" wrapText="1"/>
    </xf>
    <xf numFmtId="0" fontId="6" fillId="0" borderId="214" xfId="13" applyFont="1" applyBorder="1" applyAlignment="1" applyProtection="1">
      <alignment horizontal="left" vertical="center" wrapText="1"/>
    </xf>
    <xf numFmtId="0" fontId="6" fillId="0" borderId="216" xfId="13" applyFont="1" applyBorder="1" applyAlignment="1" applyProtection="1">
      <alignment horizontal="left" vertical="center" wrapText="1"/>
    </xf>
    <xf numFmtId="188" fontId="6" fillId="8" borderId="217" xfId="13" applyNumberFormat="1" applyFont="1" applyFill="1" applyBorder="1" applyAlignment="1" applyProtection="1">
      <alignment horizontal="center" vertical="center"/>
      <protection locked="0"/>
    </xf>
    <xf numFmtId="188" fontId="6" fillId="8" borderId="216" xfId="13" applyNumberFormat="1" applyFont="1" applyFill="1" applyBorder="1" applyAlignment="1" applyProtection="1">
      <alignment horizontal="center" vertical="center"/>
      <protection locked="0"/>
    </xf>
    <xf numFmtId="188" fontId="6" fillId="13" borderId="131" xfId="13" applyNumberFormat="1" applyFont="1" applyFill="1" applyBorder="1" applyAlignment="1" applyProtection="1">
      <alignment horizontal="right" vertical="center"/>
      <protection locked="0"/>
    </xf>
    <xf numFmtId="188" fontId="29" fillId="0" borderId="131" xfId="0" applyNumberFormat="1" applyFont="1" applyBorder="1" applyAlignment="1" applyProtection="1">
      <alignment horizontal="right" vertical="center"/>
      <protection locked="0"/>
    </xf>
    <xf numFmtId="188" fontId="6" fillId="13" borderId="217" xfId="13" applyNumberFormat="1" applyFont="1" applyFill="1" applyBorder="1" applyAlignment="1" applyProtection="1">
      <alignment horizontal="left" vertical="center" wrapText="1"/>
      <protection locked="0"/>
    </xf>
    <xf numFmtId="188" fontId="6" fillId="13" borderId="214" xfId="13" applyNumberFormat="1" applyFont="1" applyFill="1" applyBorder="1" applyAlignment="1" applyProtection="1">
      <alignment horizontal="left" vertical="center" wrapText="1"/>
      <protection locked="0"/>
    </xf>
    <xf numFmtId="188" fontId="6" fillId="13" borderId="216" xfId="13" applyNumberFormat="1" applyFont="1" applyFill="1" applyBorder="1" applyAlignment="1" applyProtection="1">
      <alignment horizontal="left" vertical="center" wrapText="1"/>
      <protection locked="0"/>
    </xf>
    <xf numFmtId="0" fontId="19" fillId="0" borderId="0" xfId="13" applyFont="1" applyAlignment="1" applyProtection="1">
      <alignment horizontal="center" vertical="center"/>
    </xf>
    <xf numFmtId="0" fontId="43" fillId="9" borderId="128" xfId="0" applyFont="1" applyFill="1" applyBorder="1" applyAlignment="1" applyProtection="1">
      <alignment horizontal="left" vertical="center" shrinkToFit="1"/>
    </xf>
    <xf numFmtId="0" fontId="43" fillId="9" borderId="129" xfId="0" applyFont="1" applyFill="1" applyBorder="1" applyAlignment="1" applyProtection="1">
      <alignment horizontal="left" vertical="center" shrinkToFit="1"/>
    </xf>
    <xf numFmtId="0" fontId="43" fillId="9" borderId="130" xfId="0" applyFont="1" applyFill="1" applyBorder="1" applyAlignment="1" applyProtection="1">
      <alignment horizontal="left" vertical="center" shrinkToFit="1"/>
    </xf>
    <xf numFmtId="192" fontId="6" fillId="9" borderId="131" xfId="13" applyNumberFormat="1" applyFont="1" applyFill="1" applyBorder="1" applyAlignment="1" applyProtection="1">
      <alignment horizontal="right" vertical="center"/>
    </xf>
    <xf numFmtId="188" fontId="6" fillId="8" borderId="131" xfId="13" applyNumberFormat="1" applyFont="1" applyFill="1" applyBorder="1" applyAlignment="1" applyProtection="1">
      <alignment horizontal="center" vertical="center"/>
      <protection locked="0"/>
    </xf>
    <xf numFmtId="188" fontId="6" fillId="8" borderId="131" xfId="13" applyNumberFormat="1" applyFont="1" applyFill="1" applyBorder="1" applyAlignment="1" applyProtection="1">
      <alignment horizontal="left" vertical="center" shrinkToFit="1"/>
      <protection locked="0"/>
    </xf>
    <xf numFmtId="192" fontId="6" fillId="13" borderId="216" xfId="13" applyNumberFormat="1" applyFont="1" applyFill="1" applyBorder="1" applyAlignment="1" applyProtection="1">
      <alignment horizontal="right" vertical="center"/>
      <protection locked="0"/>
    </xf>
    <xf numFmtId="0" fontId="12" fillId="0" borderId="0" xfId="0" applyFont="1" applyBorder="1" applyAlignment="1" applyProtection="1">
      <alignment horizontal="center" vertical="center" shrinkToFit="1"/>
    </xf>
    <xf numFmtId="188" fontId="6" fillId="8" borderId="216" xfId="13" applyNumberFormat="1" applyFont="1" applyFill="1" applyBorder="1" applyAlignment="1" applyProtection="1">
      <alignment horizontal="left" vertical="center" shrinkToFit="1"/>
      <protection locked="0"/>
    </xf>
    <xf numFmtId="192" fontId="6" fillId="9" borderId="216" xfId="13" applyNumberFormat="1" applyFont="1" applyFill="1" applyBorder="1" applyAlignment="1" applyProtection="1">
      <alignment horizontal="right" vertical="center"/>
    </xf>
    <xf numFmtId="3" fontId="6" fillId="17" borderId="131" xfId="13" applyNumberFormat="1" applyFont="1" applyFill="1" applyBorder="1" applyAlignment="1" applyProtection="1">
      <alignment horizontal="center" vertical="center" shrinkToFit="1"/>
      <protection locked="0"/>
    </xf>
    <xf numFmtId="0" fontId="60" fillId="0" borderId="23" xfId="30" applyFont="1" applyBorder="1" applyAlignment="1" applyProtection="1">
      <alignment horizontal="center" vertical="center"/>
    </xf>
    <xf numFmtId="0" fontId="60" fillId="0" borderId="48" xfId="30" applyFont="1" applyBorder="1" applyAlignment="1" applyProtection="1">
      <alignment horizontal="center" vertical="center"/>
    </xf>
    <xf numFmtId="0" fontId="60" fillId="0" borderId="42" xfId="30" applyFont="1" applyBorder="1" applyAlignment="1" applyProtection="1">
      <alignment horizontal="center" vertical="center"/>
    </xf>
    <xf numFmtId="0" fontId="60" fillId="0" borderId="128" xfId="30" applyFont="1" applyBorder="1" applyAlignment="1" applyProtection="1">
      <alignment horizontal="center" vertical="center"/>
    </xf>
    <xf numFmtId="0" fontId="60" fillId="0" borderId="129" xfId="30" applyFont="1" applyBorder="1" applyAlignment="1" applyProtection="1">
      <alignment horizontal="center" vertical="center"/>
    </xf>
    <xf numFmtId="0" fontId="60" fillId="0" borderId="130" xfId="30" applyFont="1" applyBorder="1" applyAlignment="1" applyProtection="1">
      <alignment horizontal="center" vertical="center"/>
    </xf>
    <xf numFmtId="0" fontId="19" fillId="19" borderId="116" xfId="30" applyFont="1" applyFill="1" applyBorder="1" applyAlignment="1" applyProtection="1">
      <alignment horizontal="center" vertical="center" wrapText="1"/>
    </xf>
    <xf numFmtId="0" fontId="19" fillId="19" borderId="36" xfId="30" applyFont="1" applyFill="1" applyBorder="1" applyAlignment="1" applyProtection="1">
      <alignment horizontal="center" vertical="center" wrapText="1"/>
    </xf>
    <xf numFmtId="193" fontId="60" fillId="10" borderId="30" xfId="30" applyNumberFormat="1" applyFont="1" applyFill="1" applyBorder="1" applyAlignment="1" applyProtection="1">
      <alignment horizontal="center" vertical="center" shrinkToFit="1"/>
    </xf>
    <xf numFmtId="193" fontId="60" fillId="10" borderId="115" xfId="30" applyNumberFormat="1" applyFont="1" applyFill="1" applyBorder="1" applyAlignment="1" applyProtection="1">
      <alignment horizontal="center" vertical="center" shrinkToFit="1"/>
    </xf>
    <xf numFmtId="0" fontId="19" fillId="19" borderId="131" xfId="30" applyFont="1" applyFill="1" applyBorder="1" applyAlignment="1" applyProtection="1">
      <alignment horizontal="center" vertical="center" wrapText="1"/>
    </xf>
    <xf numFmtId="0" fontId="68" fillId="0" borderId="0" xfId="30" applyFont="1" applyAlignment="1" applyProtection="1">
      <alignment horizontal="center" vertical="center" wrapText="1"/>
    </xf>
    <xf numFmtId="0" fontId="19" fillId="19" borderId="131" xfId="30" applyFont="1" applyFill="1" applyBorder="1" applyAlignment="1" applyProtection="1">
      <alignment horizontal="center" vertical="center"/>
    </xf>
    <xf numFmtId="0" fontId="19" fillId="19" borderId="37" xfId="30" applyFont="1" applyFill="1" applyBorder="1" applyAlignment="1" applyProtection="1">
      <alignment horizontal="center" vertical="center" wrapText="1"/>
    </xf>
    <xf numFmtId="0" fontId="19" fillId="19" borderId="36" xfId="30" applyFont="1" applyFill="1" applyBorder="1" applyAlignment="1" applyProtection="1">
      <alignment horizontal="center" vertical="center"/>
    </xf>
    <xf numFmtId="0" fontId="19" fillId="19" borderId="180" xfId="30" applyFont="1" applyFill="1" applyBorder="1" applyAlignment="1" applyProtection="1">
      <alignment horizontal="center" vertical="center"/>
    </xf>
    <xf numFmtId="0" fontId="19" fillId="19" borderId="15" xfId="30" applyFont="1" applyFill="1" applyBorder="1" applyAlignment="1" applyProtection="1">
      <alignment horizontal="center" vertical="center"/>
    </xf>
    <xf numFmtId="0" fontId="19" fillId="19" borderId="42" xfId="30" applyFont="1" applyFill="1" applyBorder="1" applyAlignment="1" applyProtection="1">
      <alignment horizontal="center" vertical="center"/>
    </xf>
    <xf numFmtId="0" fontId="19" fillId="19" borderId="128" xfId="30" applyFont="1" applyFill="1" applyBorder="1" applyAlignment="1" applyProtection="1">
      <alignment horizontal="center" vertical="center" wrapText="1"/>
    </xf>
    <xf numFmtId="0" fontId="19" fillId="19" borderId="129" xfId="30" applyFont="1" applyFill="1" applyBorder="1" applyAlignment="1" applyProtection="1">
      <alignment horizontal="center" vertical="center" wrapText="1"/>
    </xf>
    <xf numFmtId="0" fontId="19" fillId="19" borderId="214" xfId="30" applyFont="1" applyFill="1" applyBorder="1" applyAlignment="1" applyProtection="1">
      <alignment horizontal="center" vertical="center" wrapText="1"/>
    </xf>
    <xf numFmtId="0" fontId="19" fillId="19" borderId="130" xfId="30" applyFont="1" applyFill="1" applyBorder="1" applyAlignment="1" applyProtection="1">
      <alignment horizontal="center" vertical="center" wrapText="1"/>
    </xf>
    <xf numFmtId="0" fontId="6" fillId="19" borderId="128" xfId="30" applyFont="1" applyFill="1" applyBorder="1" applyAlignment="1" applyProtection="1">
      <alignment horizontal="center" vertical="center" wrapText="1"/>
    </xf>
    <xf numFmtId="0" fontId="6" fillId="19" borderId="130" xfId="30" applyFont="1" applyFill="1" applyBorder="1" applyAlignment="1" applyProtection="1">
      <alignment horizontal="center" vertical="center"/>
    </xf>
    <xf numFmtId="0" fontId="19" fillId="19" borderId="128" xfId="30" applyFont="1" applyFill="1" applyBorder="1" applyAlignment="1" applyProtection="1">
      <alignment horizontal="center" vertical="center"/>
    </xf>
    <xf numFmtId="0" fontId="19" fillId="19" borderId="129" xfId="30" applyFont="1" applyFill="1" applyBorder="1" applyAlignment="1" applyProtection="1">
      <alignment horizontal="center" vertical="center"/>
    </xf>
    <xf numFmtId="0" fontId="19" fillId="19" borderId="130" xfId="30" applyFont="1" applyFill="1" applyBorder="1" applyAlignment="1" applyProtection="1">
      <alignment horizontal="center" vertical="center"/>
    </xf>
    <xf numFmtId="0" fontId="9" fillId="0" borderId="217" xfId="30" applyFont="1" applyBorder="1" applyAlignment="1" applyProtection="1">
      <alignment horizontal="center" vertical="center"/>
    </xf>
    <xf numFmtId="0" fontId="9" fillId="0" borderId="214" xfId="30" applyFont="1" applyBorder="1" applyAlignment="1" applyProtection="1">
      <alignment horizontal="center" vertical="center"/>
    </xf>
    <xf numFmtId="0" fontId="60" fillId="19" borderId="131" xfId="30" applyFont="1" applyFill="1" applyBorder="1" applyAlignment="1" applyProtection="1">
      <alignment horizontal="center" vertical="center"/>
    </xf>
    <xf numFmtId="0" fontId="60" fillId="19" borderId="131" xfId="30" applyFont="1" applyFill="1" applyBorder="1" applyAlignment="1" applyProtection="1">
      <alignment horizontal="center" vertical="center" wrapText="1"/>
    </xf>
    <xf numFmtId="0" fontId="60" fillId="0" borderId="178" xfId="30" applyFont="1" applyFill="1" applyBorder="1" applyAlignment="1" applyProtection="1">
      <alignment horizontal="center" vertical="center"/>
    </xf>
    <xf numFmtId="0" fontId="60" fillId="0" borderId="179" xfId="30" applyFont="1" applyFill="1" applyBorder="1" applyAlignment="1" applyProtection="1">
      <alignment horizontal="center" vertical="center"/>
    </xf>
    <xf numFmtId="0" fontId="60" fillId="0" borderId="39" xfId="30" applyFont="1" applyBorder="1" applyAlignment="1" applyProtection="1">
      <alignment horizontal="center" vertical="center" wrapText="1"/>
    </xf>
    <xf numFmtId="0" fontId="60" fillId="0" borderId="117" xfId="30" applyFont="1" applyBorder="1" applyAlignment="1" applyProtection="1">
      <alignment horizontal="center" vertical="center"/>
    </xf>
    <xf numFmtId="0" fontId="60" fillId="0" borderId="100" xfId="30" applyFont="1" applyBorder="1" applyAlignment="1" applyProtection="1">
      <alignment horizontal="center" vertical="center"/>
    </xf>
    <xf numFmtId="0" fontId="6" fillId="0" borderId="85" xfId="0" applyFont="1" applyBorder="1" applyAlignment="1" applyProtection="1">
      <alignment vertical="center" wrapText="1"/>
    </xf>
    <xf numFmtId="0" fontId="0" fillId="0" borderId="85" xfId="0" applyBorder="1" applyAlignment="1" applyProtection="1">
      <alignment vertical="center"/>
    </xf>
    <xf numFmtId="179" fontId="6" fillId="13" borderId="131" xfId="0" applyNumberFormat="1" applyFont="1" applyFill="1" applyBorder="1" applyAlignment="1" applyProtection="1">
      <alignment horizontal="left" vertical="top" wrapText="1"/>
      <protection locked="0"/>
    </xf>
    <xf numFmtId="0" fontId="8" fillId="0" borderId="0" xfId="0" applyFont="1" applyAlignment="1" applyProtection="1">
      <alignment horizontal="left" vertical="center" indent="1" shrinkToFit="1"/>
    </xf>
    <xf numFmtId="0" fontId="0" fillId="0" borderId="0" xfId="0" applyAlignment="1" applyProtection="1">
      <alignment horizontal="left" vertical="center" indent="1" shrinkToFit="1"/>
    </xf>
    <xf numFmtId="0" fontId="8" fillId="0" borderId="0" xfId="0" applyFont="1" applyAlignment="1" applyProtection="1">
      <alignment horizontal="left" vertical="top" wrapText="1" indent="1"/>
    </xf>
    <xf numFmtId="0" fontId="0" fillId="0" borderId="0" xfId="0" applyAlignment="1" applyProtection="1">
      <alignment horizontal="left" vertical="top" wrapText="1" indent="1"/>
    </xf>
    <xf numFmtId="0" fontId="6" fillId="0" borderId="85" xfId="0" applyFont="1" applyBorder="1" applyAlignment="1" applyProtection="1">
      <alignment vertical="center"/>
    </xf>
    <xf numFmtId="0" fontId="26" fillId="0" borderId="0" xfId="0" applyFont="1" applyAlignment="1" applyProtection="1">
      <alignment horizontal="center" vertical="center"/>
    </xf>
    <xf numFmtId="0" fontId="6" fillId="0" borderId="85" xfId="0" applyFont="1" applyBorder="1" applyAlignment="1" applyProtection="1">
      <alignment horizontal="center" vertical="center"/>
    </xf>
    <xf numFmtId="0" fontId="0" fillId="0" borderId="85" xfId="0" applyBorder="1" applyAlignment="1" applyProtection="1">
      <alignment horizontal="center" vertical="center"/>
    </xf>
    <xf numFmtId="0" fontId="6" fillId="0" borderId="95" xfId="0" applyFont="1" applyBorder="1" applyAlignment="1" applyProtection="1">
      <alignment horizontal="left" vertical="center" wrapText="1"/>
    </xf>
    <xf numFmtId="0" fontId="6" fillId="0" borderId="107" xfId="0" applyFont="1" applyBorder="1" applyAlignment="1" applyProtection="1">
      <alignment horizontal="left" vertical="center"/>
    </xf>
    <xf numFmtId="0" fontId="6" fillId="0" borderId="14" xfId="0" applyFont="1" applyBorder="1" applyAlignment="1" applyProtection="1">
      <alignment horizontal="left" vertical="center"/>
    </xf>
    <xf numFmtId="0" fontId="6" fillId="0" borderId="15" xfId="0" applyFont="1" applyBorder="1" applyAlignment="1" applyProtection="1">
      <alignment horizontal="left" vertical="center"/>
    </xf>
    <xf numFmtId="0" fontId="6" fillId="0" borderId="23" xfId="0" applyFont="1" applyBorder="1" applyAlignment="1" applyProtection="1">
      <alignment horizontal="left" vertical="center"/>
    </xf>
    <xf numFmtId="0" fontId="6" fillId="0" borderId="42" xfId="0" applyFont="1" applyBorder="1" applyAlignment="1" applyProtection="1">
      <alignment horizontal="left" vertical="center"/>
    </xf>
    <xf numFmtId="0" fontId="17" fillId="13" borderId="134" xfId="0" applyFont="1" applyFill="1" applyBorder="1" applyAlignment="1" applyProtection="1">
      <alignment horizontal="left" vertical="top" wrapText="1"/>
      <protection locked="0"/>
    </xf>
    <xf numFmtId="0" fontId="17" fillId="13" borderId="108" xfId="0" applyFont="1" applyFill="1" applyBorder="1" applyAlignment="1" applyProtection="1">
      <alignment horizontal="left" vertical="top" wrapText="1"/>
      <protection locked="0"/>
    </xf>
    <xf numFmtId="0" fontId="17" fillId="13" borderId="132" xfId="0" applyFont="1" applyFill="1" applyBorder="1" applyAlignment="1" applyProtection="1">
      <alignment horizontal="left" vertical="top" wrapText="1"/>
      <protection locked="0"/>
    </xf>
    <xf numFmtId="0" fontId="17" fillId="13" borderId="14" xfId="0" applyFont="1" applyFill="1" applyBorder="1" applyAlignment="1" applyProtection="1">
      <alignment horizontal="left" vertical="top" wrapText="1"/>
      <protection locked="0"/>
    </xf>
    <xf numFmtId="0" fontId="17" fillId="13" borderId="0" xfId="0" applyFont="1" applyFill="1" applyBorder="1" applyAlignment="1" applyProtection="1">
      <alignment horizontal="left" vertical="top" wrapText="1"/>
      <protection locked="0"/>
    </xf>
    <xf numFmtId="0" fontId="17" fillId="13" borderId="15" xfId="0" applyFont="1" applyFill="1" applyBorder="1" applyAlignment="1" applyProtection="1">
      <alignment horizontal="left" vertical="top" wrapText="1"/>
      <protection locked="0"/>
    </xf>
    <xf numFmtId="0" fontId="17" fillId="13" borderId="23" xfId="0" applyFont="1" applyFill="1" applyBorder="1" applyAlignment="1" applyProtection="1">
      <alignment horizontal="left" vertical="top" wrapText="1"/>
      <protection locked="0"/>
    </xf>
    <xf numFmtId="0" fontId="17" fillId="13" borderId="48" xfId="0" applyFont="1" applyFill="1" applyBorder="1" applyAlignment="1" applyProtection="1">
      <alignment horizontal="left" vertical="top" wrapText="1"/>
      <protection locked="0"/>
    </xf>
    <xf numFmtId="0" fontId="17" fillId="13" borderId="42" xfId="0" applyFont="1" applyFill="1" applyBorder="1" applyAlignment="1" applyProtection="1">
      <alignment horizontal="left" vertical="top" wrapText="1"/>
      <protection locked="0"/>
    </xf>
    <xf numFmtId="0" fontId="8" fillId="0" borderId="0" xfId="0" applyFont="1" applyAlignment="1" applyProtection="1">
      <alignment horizontal="left" vertical="center" wrapText="1" indent="1"/>
    </xf>
    <xf numFmtId="0" fontId="0" fillId="0" borderId="0" xfId="0" applyAlignment="1" applyProtection="1">
      <alignment horizontal="left" vertical="center" wrapText="1" indent="1"/>
    </xf>
    <xf numFmtId="0" fontId="6" fillId="13" borderId="23" xfId="0" applyFont="1" applyFill="1" applyBorder="1" applyAlignment="1" applyProtection="1">
      <alignment horizontal="left" vertical="top" wrapText="1"/>
      <protection locked="0"/>
    </xf>
    <xf numFmtId="0" fontId="36" fillId="0" borderId="48" xfId="0" applyFont="1" applyBorder="1" applyAlignment="1" applyProtection="1">
      <alignment horizontal="left" vertical="top" wrapText="1"/>
      <protection locked="0"/>
    </xf>
    <xf numFmtId="0" fontId="36" fillId="0" borderId="42" xfId="0" applyFont="1" applyBorder="1" applyAlignment="1" applyProtection="1">
      <alignment horizontal="left" vertical="top" wrapText="1"/>
      <protection locked="0"/>
    </xf>
    <xf numFmtId="0" fontId="13" fillId="13" borderId="131" xfId="0" applyFont="1" applyFill="1" applyBorder="1" applyAlignment="1" applyProtection="1">
      <alignment horizontal="center" vertical="top" wrapText="1"/>
      <protection locked="0"/>
    </xf>
    <xf numFmtId="0" fontId="14" fillId="0" borderId="128" xfId="0" applyFont="1" applyFill="1" applyBorder="1" applyAlignment="1" applyProtection="1">
      <alignment horizontal="center" vertical="center"/>
    </xf>
    <xf numFmtId="0" fontId="14" fillId="0" borderId="130" xfId="0" applyFont="1" applyFill="1" applyBorder="1" applyAlignment="1" applyProtection="1">
      <alignment horizontal="center" vertical="center"/>
    </xf>
    <xf numFmtId="0" fontId="14" fillId="0" borderId="0" xfId="0" applyFont="1" applyAlignment="1">
      <alignment horizontal="left" vertical="top" wrapText="1"/>
    </xf>
    <xf numFmtId="0" fontId="29" fillId="0" borderId="0" xfId="0" applyFont="1">
      <alignment vertical="center"/>
    </xf>
    <xf numFmtId="0" fontId="0" fillId="0" borderId="0" xfId="0">
      <alignment vertical="center"/>
    </xf>
    <xf numFmtId="0" fontId="6" fillId="0" borderId="128" xfId="0" applyFont="1" applyBorder="1" applyAlignment="1" applyProtection="1">
      <alignment horizontal="center" vertical="center"/>
    </xf>
    <xf numFmtId="0" fontId="6" fillId="0" borderId="130" xfId="0" applyFont="1" applyBorder="1" applyAlignment="1" applyProtection="1">
      <alignment horizontal="center" vertical="center"/>
    </xf>
    <xf numFmtId="0" fontId="14" fillId="0" borderId="116"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14" fillId="0" borderId="36" xfId="0" applyFont="1" applyFill="1" applyBorder="1" applyAlignment="1" applyProtection="1">
      <alignment horizontal="center" vertical="center"/>
    </xf>
    <xf numFmtId="0" fontId="14" fillId="0" borderId="54" xfId="0" applyFont="1" applyFill="1" applyBorder="1" applyAlignment="1" applyProtection="1">
      <alignment horizontal="center" vertical="center"/>
    </xf>
    <xf numFmtId="0" fontId="14" fillId="0" borderId="149" xfId="0" applyFont="1" applyFill="1" applyBorder="1" applyAlignment="1" applyProtection="1">
      <alignment horizontal="center" vertical="center"/>
    </xf>
    <xf numFmtId="0" fontId="14" fillId="0" borderId="52" xfId="0" applyFont="1" applyFill="1" applyBorder="1" applyAlignment="1" applyProtection="1">
      <alignment horizontal="center" vertical="center"/>
    </xf>
    <xf numFmtId="0" fontId="14" fillId="0" borderId="35" xfId="0" applyFont="1" applyFill="1" applyBorder="1" applyAlignment="1" applyProtection="1">
      <alignment horizontal="center" vertical="center"/>
    </xf>
    <xf numFmtId="0" fontId="13" fillId="0" borderId="181" xfId="9" applyFont="1" applyBorder="1" applyAlignment="1" applyProtection="1">
      <alignment horizontal="center" vertical="center" wrapText="1"/>
    </xf>
    <xf numFmtId="0" fontId="13" fillId="0" borderId="133" xfId="9" applyFont="1" applyBorder="1" applyAlignment="1" applyProtection="1">
      <alignment horizontal="center" vertical="center" wrapText="1"/>
    </xf>
    <xf numFmtId="0" fontId="13" fillId="0" borderId="180" xfId="9" applyFont="1" applyBorder="1" applyAlignment="1" applyProtection="1">
      <alignment horizontal="center" vertical="center" wrapText="1"/>
    </xf>
    <xf numFmtId="0" fontId="13" fillId="0" borderId="23" xfId="9" applyFont="1" applyBorder="1" applyAlignment="1" applyProtection="1">
      <alignment horizontal="center" vertical="center" wrapText="1"/>
    </xf>
    <xf numFmtId="0" fontId="13" fillId="0" borderId="48" xfId="9" applyFont="1" applyBorder="1" applyAlignment="1" applyProtection="1">
      <alignment horizontal="center" vertical="center" wrapText="1"/>
    </xf>
    <xf numFmtId="0" fontId="13" fillId="0" borderId="42" xfId="9" applyFont="1" applyBorder="1" applyAlignment="1" applyProtection="1">
      <alignment horizontal="center" vertical="center" wrapText="1"/>
    </xf>
    <xf numFmtId="0" fontId="9" fillId="0" borderId="131" xfId="9" applyFont="1" applyFill="1" applyBorder="1" applyAlignment="1" applyProtection="1">
      <alignment horizontal="center" vertical="center" wrapText="1"/>
    </xf>
    <xf numFmtId="0" fontId="9" fillId="0" borderId="131" xfId="0" applyFont="1" applyFill="1" applyBorder="1" applyAlignment="1" applyProtection="1">
      <alignment horizontal="center" vertical="center" wrapText="1"/>
    </xf>
    <xf numFmtId="0" fontId="13" fillId="0" borderId="217" xfId="9" applyFont="1" applyBorder="1" applyAlignment="1" applyProtection="1">
      <alignment horizontal="center" vertical="center" wrapText="1"/>
    </xf>
    <xf numFmtId="0" fontId="13" fillId="0" borderId="214" xfId="9" applyFont="1" applyBorder="1" applyAlignment="1" applyProtection="1">
      <alignment horizontal="center" vertical="center" wrapText="1"/>
    </xf>
    <xf numFmtId="0" fontId="13" fillId="0" borderId="216" xfId="9" applyFont="1" applyBorder="1" applyAlignment="1" applyProtection="1">
      <alignment horizontal="center" vertical="center" wrapText="1"/>
    </xf>
    <xf numFmtId="0" fontId="11" fillId="0" borderId="128" xfId="9" applyFont="1" applyBorder="1" applyAlignment="1" applyProtection="1">
      <alignment horizontal="center" vertical="center" shrinkToFit="1"/>
    </xf>
    <xf numFmtId="0" fontId="11" fillId="0" borderId="129" xfId="9" applyFont="1" applyBorder="1" applyAlignment="1" applyProtection="1">
      <alignment horizontal="center" vertical="center" shrinkToFit="1"/>
    </xf>
    <xf numFmtId="0" fontId="11" fillId="0" borderId="130" xfId="9" applyFont="1" applyBorder="1" applyAlignment="1" applyProtection="1">
      <alignment horizontal="center" vertical="center" shrinkToFit="1"/>
    </xf>
    <xf numFmtId="0" fontId="6" fillId="0" borderId="72" xfId="9" applyFont="1" applyBorder="1" applyAlignment="1" applyProtection="1">
      <alignment horizontal="center" vertical="center"/>
    </xf>
    <xf numFmtId="0" fontId="6" fillId="0" borderId="73" xfId="9" applyFont="1" applyBorder="1" applyAlignment="1" applyProtection="1">
      <alignment horizontal="center" vertical="center"/>
    </xf>
    <xf numFmtId="0" fontId="6" fillId="0" borderId="74" xfId="9" applyFont="1" applyBorder="1" applyAlignment="1" applyProtection="1">
      <alignment horizontal="center" vertical="center"/>
    </xf>
    <xf numFmtId="0" fontId="6" fillId="0" borderId="75" xfId="9" applyFont="1" applyBorder="1" applyAlignment="1" applyProtection="1">
      <alignment horizontal="center" vertical="center"/>
    </xf>
    <xf numFmtId="0" fontId="6" fillId="0" borderId="76" xfId="9" applyFont="1" applyBorder="1" applyAlignment="1" applyProtection="1">
      <alignment horizontal="center" vertical="center"/>
    </xf>
    <xf numFmtId="0" fontId="6" fillId="0" borderId="77" xfId="9" applyFont="1" applyBorder="1" applyAlignment="1" applyProtection="1">
      <alignment horizontal="center" vertical="center"/>
    </xf>
    <xf numFmtId="0" fontId="6" fillId="0" borderId="78" xfId="9" applyFont="1" applyBorder="1" applyAlignment="1" applyProtection="1">
      <alignment horizontal="center" vertical="center"/>
    </xf>
    <xf numFmtId="0" fontId="6" fillId="0" borderId="79" xfId="9" applyFont="1" applyBorder="1" applyAlignment="1" applyProtection="1">
      <alignment horizontal="center" vertical="center"/>
    </xf>
    <xf numFmtId="0" fontId="6" fillId="0" borderId="80" xfId="9" applyFont="1" applyBorder="1" applyAlignment="1" applyProtection="1">
      <alignment horizontal="center" vertical="center"/>
    </xf>
    <xf numFmtId="0" fontId="11" fillId="0" borderId="128" xfId="9" applyFont="1" applyBorder="1" applyAlignment="1" applyProtection="1">
      <alignment horizontal="center" vertical="center" wrapText="1" shrinkToFit="1"/>
    </xf>
    <xf numFmtId="0" fontId="11" fillId="0" borderId="136" xfId="9" applyFont="1" applyBorder="1" applyAlignment="1" applyProtection="1">
      <alignment horizontal="center" vertical="center" wrapText="1" shrinkToFit="1"/>
    </xf>
    <xf numFmtId="0" fontId="11" fillId="0" borderId="116" xfId="9" applyFont="1" applyBorder="1" applyAlignment="1" applyProtection="1">
      <alignment horizontal="distributed" vertical="center" wrapText="1" justifyLastLine="1" shrinkToFit="1"/>
    </xf>
    <xf numFmtId="0" fontId="11" fillId="0" borderId="37" xfId="9" applyFont="1" applyBorder="1" applyAlignment="1" applyProtection="1">
      <alignment horizontal="distributed" vertical="center" wrapText="1" justifyLastLine="1" shrinkToFit="1"/>
    </xf>
    <xf numFmtId="0" fontId="11" fillId="0" borderId="36" xfId="9" applyFont="1" applyBorder="1" applyAlignment="1" applyProtection="1">
      <alignment horizontal="distributed" vertical="center" wrapText="1" justifyLastLine="1" shrinkToFit="1"/>
    </xf>
    <xf numFmtId="0" fontId="11" fillId="0" borderId="181" xfId="9" applyFont="1" applyBorder="1" applyAlignment="1" applyProtection="1">
      <alignment horizontal="left" vertical="center" wrapText="1" shrinkToFit="1"/>
    </xf>
    <xf numFmtId="0" fontId="11" fillId="0" borderId="180" xfId="9" applyFont="1" applyBorder="1" applyAlignment="1" applyProtection="1">
      <alignment horizontal="left" vertical="center" wrapText="1" shrinkToFit="1"/>
    </xf>
    <xf numFmtId="0" fontId="11" fillId="0" borderId="50" xfId="9" applyFont="1" applyBorder="1" applyAlignment="1" applyProtection="1">
      <alignment horizontal="left" vertical="center" wrapText="1" shrinkToFit="1"/>
    </xf>
    <xf numFmtId="0" fontId="11" fillId="0" borderId="47" xfId="9" applyFont="1" applyBorder="1" applyAlignment="1" applyProtection="1">
      <alignment horizontal="left" vertical="center" wrapText="1" shrinkToFit="1"/>
    </xf>
    <xf numFmtId="0" fontId="55" fillId="0" borderId="104" xfId="9" applyFont="1" applyBorder="1" applyAlignment="1" applyProtection="1">
      <alignment horizontal="center" vertical="center"/>
    </xf>
    <xf numFmtId="0" fontId="55" fillId="0" borderId="105" xfId="9" applyFont="1" applyBorder="1" applyAlignment="1" applyProtection="1">
      <alignment horizontal="center" vertical="center"/>
    </xf>
    <xf numFmtId="0" fontId="55" fillId="0" borderId="106" xfId="9" applyFont="1" applyBorder="1" applyAlignment="1" applyProtection="1">
      <alignment horizontal="center" vertical="center"/>
    </xf>
    <xf numFmtId="0" fontId="11" fillId="0" borderId="136" xfId="9" applyFont="1" applyBorder="1" applyAlignment="1" applyProtection="1">
      <alignment horizontal="center" vertical="center" shrinkToFit="1"/>
    </xf>
    <xf numFmtId="0" fontId="14" fillId="13" borderId="0" xfId="12" applyFont="1" applyFill="1" applyAlignment="1" applyProtection="1">
      <alignment horizontal="left" vertical="center" wrapText="1" shrinkToFit="1"/>
    </xf>
    <xf numFmtId="0" fontId="31" fillId="13" borderId="0" xfId="12" applyFill="1" applyAlignment="1" applyProtection="1">
      <alignment horizontal="left" vertical="center" wrapText="1" shrinkToFit="1"/>
    </xf>
    <xf numFmtId="0" fontId="63" fillId="13" borderId="0" xfId="12" applyFont="1" applyFill="1" applyAlignment="1" applyProtection="1">
      <alignment vertical="center" wrapText="1"/>
      <protection locked="0"/>
    </xf>
    <xf numFmtId="0" fontId="0" fillId="13" borderId="0" xfId="0" applyFill="1" applyAlignment="1" applyProtection="1">
      <alignment vertical="center" wrapText="1"/>
      <protection locked="0"/>
    </xf>
    <xf numFmtId="0" fontId="14" fillId="13" borderId="0" xfId="12" applyFont="1" applyFill="1" applyAlignment="1" applyProtection="1">
      <alignment horizontal="left" vertical="top" wrapText="1" shrinkToFit="1"/>
    </xf>
    <xf numFmtId="0" fontId="31" fillId="13" borderId="0" xfId="12" applyFill="1" applyAlignment="1" applyProtection="1">
      <alignment horizontal="left" vertical="top" wrapText="1" shrinkToFit="1"/>
    </xf>
    <xf numFmtId="0" fontId="14" fillId="13" borderId="0" xfId="12" applyFont="1" applyFill="1" applyAlignment="1" applyProtection="1">
      <alignment horizontal="left" vertical="center" wrapText="1" shrinkToFit="1"/>
      <protection locked="0"/>
    </xf>
    <xf numFmtId="0" fontId="31" fillId="13" borderId="0" xfId="12" applyFill="1" applyAlignment="1" applyProtection="1">
      <alignment horizontal="left" vertical="center" wrapText="1" shrinkToFit="1"/>
      <protection locked="0"/>
    </xf>
    <xf numFmtId="0" fontId="63" fillId="0" borderId="0" xfId="12" applyFont="1" applyAlignment="1" applyProtection="1">
      <alignment vertical="top" wrapText="1"/>
    </xf>
    <xf numFmtId="0" fontId="14" fillId="9" borderId="0" xfId="12" applyFont="1" applyFill="1" applyAlignment="1" applyProtection="1">
      <alignment horizontal="left" vertical="top" wrapText="1"/>
    </xf>
    <xf numFmtId="0" fontId="29" fillId="9" borderId="0" xfId="0" applyFont="1" applyFill="1" applyAlignment="1" applyProtection="1">
      <alignment horizontal="left" vertical="top" wrapText="1"/>
    </xf>
  </cellXfs>
  <cellStyles count="32">
    <cellStyle name="スタイル 1" xfId="1" xr:uid="{00000000-0005-0000-0000-000000000000}"/>
    <cellStyle name="パーセント" xfId="28" builtinId="5"/>
    <cellStyle name="パーセント 2" xfId="2" xr:uid="{00000000-0005-0000-0000-000002000000}"/>
    <cellStyle name="パーセント 2 2" xfId="22" xr:uid="{00000000-0005-0000-0000-000003000000}"/>
    <cellStyle name="パーセント 3" xfId="25" xr:uid="{00000000-0005-0000-0000-000004000000}"/>
    <cellStyle name="ハイパーリンク" xfId="29" builtinId="8"/>
    <cellStyle name="ハイパーリンク 2" xfId="3" xr:uid="{00000000-0005-0000-0000-000006000000}"/>
    <cellStyle name="ハイパーリンク 3" xfId="4" xr:uid="{00000000-0005-0000-0000-000007000000}"/>
    <cellStyle name="桁区切り" xfId="31" builtinId="6"/>
    <cellStyle name="桁区切り 2" xfId="5" xr:uid="{00000000-0005-0000-0000-000009000000}"/>
    <cellStyle name="桁区切り 2 10" xfId="6" xr:uid="{00000000-0005-0000-0000-00000A000000}"/>
    <cellStyle name="桁区切り 3" xfId="23" xr:uid="{00000000-0005-0000-0000-00000B000000}"/>
    <cellStyle name="通貨 2" xfId="7" xr:uid="{00000000-0005-0000-0000-00000C000000}"/>
    <cellStyle name="標準" xfId="0" builtinId="0"/>
    <cellStyle name="標準 10" xfId="27" xr:uid="{00000000-0005-0000-0000-00000E000000}"/>
    <cellStyle name="標準 11" xfId="30" xr:uid="{00000000-0005-0000-0000-00000F000000}"/>
    <cellStyle name="標準 2" xfId="8" xr:uid="{00000000-0005-0000-0000-000010000000}"/>
    <cellStyle name="標準 2 2" xfId="9" xr:uid="{00000000-0005-0000-0000-000011000000}"/>
    <cellStyle name="標準 2 3" xfId="10" xr:uid="{00000000-0005-0000-0000-000012000000}"/>
    <cellStyle name="標準 2 4" xfId="11" xr:uid="{00000000-0005-0000-0000-000013000000}"/>
    <cellStyle name="標準 2 5" xfId="24" xr:uid="{00000000-0005-0000-0000-000014000000}"/>
    <cellStyle name="標準 3" xfId="12" xr:uid="{00000000-0005-0000-0000-000015000000}"/>
    <cellStyle name="標準 4" xfId="13" xr:uid="{00000000-0005-0000-0000-000016000000}"/>
    <cellStyle name="標準 4 2" xfId="26" xr:uid="{00000000-0005-0000-0000-000017000000}"/>
    <cellStyle name="標準 5" xfId="14" xr:uid="{00000000-0005-0000-0000-000018000000}"/>
    <cellStyle name="標準 5 2" xfId="15" xr:uid="{00000000-0005-0000-0000-000019000000}"/>
    <cellStyle name="標準 5 2 2" xfId="21" xr:uid="{00000000-0005-0000-0000-00001A000000}"/>
    <cellStyle name="標準 6" xfId="16" xr:uid="{00000000-0005-0000-0000-00001B000000}"/>
    <cellStyle name="標準 7" xfId="17" xr:uid="{00000000-0005-0000-0000-00001C000000}"/>
    <cellStyle name="標準 8" xfId="18" xr:uid="{00000000-0005-0000-0000-00001D000000}"/>
    <cellStyle name="標準 9" xfId="19" xr:uid="{00000000-0005-0000-0000-00001E000000}"/>
    <cellStyle name="標準 9 2" xfId="20" xr:uid="{00000000-0005-0000-0000-00001F000000}"/>
  </cellStyles>
  <dxfs count="1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
      <fill>
        <patternFill>
          <bgColor rgb="FFFF0000"/>
        </patternFill>
      </fill>
    </dxf>
  </dxfs>
  <tableStyles count="0" defaultTableStyle="TableStyleMedium9" defaultPivotStyle="PivotStyleLight16"/>
  <colors>
    <mruColors>
      <color rgb="FF3333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ctrlProps/ctrlProp1.xml><?xml version="1.0" encoding="utf-8"?>
<formControlPr xmlns="http://schemas.microsoft.com/office/spreadsheetml/2009/9/main" objectType="CheckBox" fmlaLink="$R$7" lockText="1" noThreeD="1"/>
</file>

<file path=xl/ctrlProps/ctrlProp10.xml><?xml version="1.0" encoding="utf-8"?>
<formControlPr xmlns="http://schemas.microsoft.com/office/spreadsheetml/2009/9/main" objectType="CheckBox" fmlaLink="$S$7" lockText="1" noThreeD="1"/>
</file>

<file path=xl/ctrlProps/ctrlProp11.xml><?xml version="1.0" encoding="utf-8"?>
<formControlPr xmlns="http://schemas.microsoft.com/office/spreadsheetml/2009/9/main" objectType="CheckBox" fmlaLink="$R$28" lockText="1" noThreeD="1"/>
</file>

<file path=xl/ctrlProps/ctrlProp12.xml><?xml version="1.0" encoding="utf-8"?>
<formControlPr xmlns="http://schemas.microsoft.com/office/spreadsheetml/2009/9/main" objectType="CheckBox" fmlaLink="$S$28" lockText="1" noThreeD="1"/>
</file>

<file path=xl/ctrlProps/ctrlProp13.xml><?xml version="1.0" encoding="utf-8"?>
<formControlPr xmlns="http://schemas.microsoft.com/office/spreadsheetml/2009/9/main" objectType="CheckBox" fmlaLink="$R$49" lockText="1" noThreeD="1"/>
</file>

<file path=xl/ctrlProps/ctrlProp14.xml><?xml version="1.0" encoding="utf-8"?>
<formControlPr xmlns="http://schemas.microsoft.com/office/spreadsheetml/2009/9/main" objectType="CheckBox" fmlaLink="$S$49" lockText="1" noThreeD="1"/>
</file>

<file path=xl/ctrlProps/ctrlProp15.xml><?xml version="1.0" encoding="utf-8"?>
<formControlPr xmlns="http://schemas.microsoft.com/office/spreadsheetml/2009/9/main" objectType="CheckBox" fmlaLink="$R$70" lockText="1" noThreeD="1"/>
</file>

<file path=xl/ctrlProps/ctrlProp16.xml><?xml version="1.0" encoding="utf-8"?>
<formControlPr xmlns="http://schemas.microsoft.com/office/spreadsheetml/2009/9/main" objectType="CheckBox" fmlaLink="$S$70"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7"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R$7" lockText="1" noThreeD="1"/>
</file>

<file path=xl/ctrlProps/ctrlProp25.xml><?xml version="1.0" encoding="utf-8"?>
<formControlPr xmlns="http://schemas.microsoft.com/office/spreadsheetml/2009/9/main" objectType="CheckBox" fmlaLink="$S$7" lockText="1" noThreeD="1"/>
</file>

<file path=xl/ctrlProps/ctrlProp26.xml><?xml version="1.0" encoding="utf-8"?>
<formControlPr xmlns="http://schemas.microsoft.com/office/spreadsheetml/2009/9/main" objectType="CheckBox" fmlaLink="$R$28" lockText="1" noThreeD="1"/>
</file>

<file path=xl/ctrlProps/ctrlProp27.xml><?xml version="1.0" encoding="utf-8"?>
<formControlPr xmlns="http://schemas.microsoft.com/office/spreadsheetml/2009/9/main" objectType="CheckBox" fmlaLink="$S$28" lockText="1" noThreeD="1"/>
</file>

<file path=xl/ctrlProps/ctrlProp28.xml><?xml version="1.0" encoding="utf-8"?>
<formControlPr xmlns="http://schemas.microsoft.com/office/spreadsheetml/2009/9/main" objectType="CheckBox" fmlaLink="$R$49" lockText="1" noThreeD="1"/>
</file>

<file path=xl/ctrlProps/ctrlProp29.xml><?xml version="1.0" encoding="utf-8"?>
<formControlPr xmlns="http://schemas.microsoft.com/office/spreadsheetml/2009/9/main" objectType="CheckBox" fmlaLink="$S$49" lockText="1" noThreeD="1"/>
</file>

<file path=xl/ctrlProps/ctrlProp3.xml><?xml version="1.0" encoding="utf-8"?>
<formControlPr xmlns="http://schemas.microsoft.com/office/spreadsheetml/2009/9/main" objectType="CheckBox" fmlaLink="$R$28" lockText="1" noThreeD="1"/>
</file>

<file path=xl/ctrlProps/ctrlProp30.xml><?xml version="1.0" encoding="utf-8"?>
<formControlPr xmlns="http://schemas.microsoft.com/office/spreadsheetml/2009/9/main" objectType="CheckBox" fmlaLink="$R$70" lockText="1" noThreeD="1"/>
</file>

<file path=xl/ctrlProps/ctrlProp31.xml><?xml version="1.0" encoding="utf-8"?>
<formControlPr xmlns="http://schemas.microsoft.com/office/spreadsheetml/2009/9/main" objectType="CheckBox" fmlaLink="$S$70" lockText="1" noThreeD="1"/>
</file>

<file path=xl/ctrlProps/ctrlProp32.xml><?xml version="1.0" encoding="utf-8"?>
<formControlPr xmlns="http://schemas.microsoft.com/office/spreadsheetml/2009/9/main" objectType="CheckBox" fmlaLink="$R$7" lockText="1" noThreeD="1"/>
</file>

<file path=xl/ctrlProps/ctrlProp33.xml><?xml version="1.0" encoding="utf-8"?>
<formControlPr xmlns="http://schemas.microsoft.com/office/spreadsheetml/2009/9/main" objectType="CheckBox" fmlaLink="$S$7" lockText="1" noThreeD="1"/>
</file>

<file path=xl/ctrlProps/ctrlProp34.xml><?xml version="1.0" encoding="utf-8"?>
<formControlPr xmlns="http://schemas.microsoft.com/office/spreadsheetml/2009/9/main" objectType="CheckBox" fmlaLink="$R$28" lockText="1" noThreeD="1"/>
</file>

<file path=xl/ctrlProps/ctrlProp35.xml><?xml version="1.0" encoding="utf-8"?>
<formControlPr xmlns="http://schemas.microsoft.com/office/spreadsheetml/2009/9/main" objectType="CheckBox" fmlaLink="$S$28" lockText="1" noThreeD="1"/>
</file>

<file path=xl/ctrlProps/ctrlProp36.xml><?xml version="1.0" encoding="utf-8"?>
<formControlPr xmlns="http://schemas.microsoft.com/office/spreadsheetml/2009/9/main" objectType="CheckBox" fmlaLink="$R$49" lockText="1" noThreeD="1"/>
</file>

<file path=xl/ctrlProps/ctrlProp37.xml><?xml version="1.0" encoding="utf-8"?>
<formControlPr xmlns="http://schemas.microsoft.com/office/spreadsheetml/2009/9/main" objectType="CheckBox" fmlaLink="$S$49" lockText="1" noThreeD="1"/>
</file>

<file path=xl/ctrlProps/ctrlProp38.xml><?xml version="1.0" encoding="utf-8"?>
<formControlPr xmlns="http://schemas.microsoft.com/office/spreadsheetml/2009/9/main" objectType="CheckBox" fmlaLink="$R$70" lockText="1" noThreeD="1"/>
</file>

<file path=xl/ctrlProps/ctrlProp39.xml><?xml version="1.0" encoding="utf-8"?>
<formControlPr xmlns="http://schemas.microsoft.com/office/spreadsheetml/2009/9/main" objectType="CheckBox" fmlaLink="$S$70" lockText="1" noThreeD="1"/>
</file>

<file path=xl/ctrlProps/ctrlProp4.xml><?xml version="1.0" encoding="utf-8"?>
<formControlPr xmlns="http://schemas.microsoft.com/office/spreadsheetml/2009/9/main" objectType="CheckBox" fmlaLink="$S$28" lockText="1" noThreeD="1"/>
</file>

<file path=xl/ctrlProps/ctrlProp5.xml><?xml version="1.0" encoding="utf-8"?>
<formControlPr xmlns="http://schemas.microsoft.com/office/spreadsheetml/2009/9/main" objectType="CheckBox" fmlaLink="$R$49" lockText="1" noThreeD="1"/>
</file>

<file path=xl/ctrlProps/ctrlProp6.xml><?xml version="1.0" encoding="utf-8"?>
<formControlPr xmlns="http://schemas.microsoft.com/office/spreadsheetml/2009/9/main" objectType="CheckBox" fmlaLink="$S$49" lockText="1" noThreeD="1"/>
</file>

<file path=xl/ctrlProps/ctrlProp7.xml><?xml version="1.0" encoding="utf-8"?>
<formControlPr xmlns="http://schemas.microsoft.com/office/spreadsheetml/2009/9/main" objectType="CheckBox" fmlaLink="$R$70" lockText="1" noThreeD="1"/>
</file>

<file path=xl/ctrlProps/ctrlProp8.xml><?xml version="1.0" encoding="utf-8"?>
<formControlPr xmlns="http://schemas.microsoft.com/office/spreadsheetml/2009/9/main" objectType="CheckBox" fmlaLink="$S$70" lockText="1" noThreeD="1"/>
</file>

<file path=xl/ctrlProps/ctrlProp9.xml><?xml version="1.0" encoding="utf-8"?>
<formControlPr xmlns="http://schemas.microsoft.com/office/spreadsheetml/2009/9/main" objectType="CheckBox" fmlaLink="$R$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13</xdr:col>
      <xdr:colOff>660027</xdr:colOff>
      <xdr:row>3</xdr:row>
      <xdr:rowOff>174812</xdr:rowOff>
    </xdr:from>
    <xdr:to>
      <xdr:col>20</xdr:col>
      <xdr:colOff>612403</xdr:colOff>
      <xdr:row>104</xdr:row>
      <xdr:rowOff>46719</xdr:rowOff>
    </xdr:to>
    <xdr:pic>
      <xdr:nvPicPr>
        <xdr:cNvPr id="5" name="図 5">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2556" y="813547"/>
          <a:ext cx="6384552" cy="230101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11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11763374"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295275</xdr:colOff>
          <xdr:row>5</xdr:row>
          <xdr:rowOff>219075</xdr:rowOff>
        </xdr:from>
        <xdr:to>
          <xdr:col>7</xdr:col>
          <xdr:colOff>609600</xdr:colOff>
          <xdr:row>7</xdr:row>
          <xdr:rowOff>9525</xdr:rowOff>
        </xdr:to>
        <xdr:sp macro="" textlink="">
          <xdr:nvSpPr>
            <xdr:cNvPr id="3418113" name="Check Box 1" hidden="1">
              <a:extLst>
                <a:ext uri="{63B3BB69-23CF-44E3-9099-C40C66FF867C}">
                  <a14:compatExt spid="_x0000_s3418113"/>
                </a:ext>
                <a:ext uri="{FF2B5EF4-FFF2-40B4-BE49-F238E27FC236}">
                  <a16:creationId xmlns:a16="http://schemas.microsoft.com/office/drawing/2014/main" id="{00000000-0008-0000-1200-000001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5</xdr:row>
          <xdr:rowOff>219075</xdr:rowOff>
        </xdr:from>
        <xdr:to>
          <xdr:col>9</xdr:col>
          <xdr:colOff>800100</xdr:colOff>
          <xdr:row>7</xdr:row>
          <xdr:rowOff>9525</xdr:rowOff>
        </xdr:to>
        <xdr:sp macro="" textlink="">
          <xdr:nvSpPr>
            <xdr:cNvPr id="3418114" name="Check Box 2" hidden="1">
              <a:extLst>
                <a:ext uri="{63B3BB69-23CF-44E3-9099-C40C66FF867C}">
                  <a14:compatExt spid="_x0000_s3418114"/>
                </a:ext>
                <a:ext uri="{FF2B5EF4-FFF2-40B4-BE49-F238E27FC236}">
                  <a16:creationId xmlns:a16="http://schemas.microsoft.com/office/drawing/2014/main" id="{00000000-0008-0000-1200-000002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xdr:row>
          <xdr:rowOff>219075</xdr:rowOff>
        </xdr:from>
        <xdr:to>
          <xdr:col>7</xdr:col>
          <xdr:colOff>609600</xdr:colOff>
          <xdr:row>28</xdr:row>
          <xdr:rowOff>9525</xdr:rowOff>
        </xdr:to>
        <xdr:sp macro="" textlink="">
          <xdr:nvSpPr>
            <xdr:cNvPr id="3418115" name="Check Box 3" hidden="1">
              <a:extLst>
                <a:ext uri="{63B3BB69-23CF-44E3-9099-C40C66FF867C}">
                  <a14:compatExt spid="_x0000_s3418115"/>
                </a:ext>
                <a:ext uri="{FF2B5EF4-FFF2-40B4-BE49-F238E27FC236}">
                  <a16:creationId xmlns:a16="http://schemas.microsoft.com/office/drawing/2014/main" id="{00000000-0008-0000-1200-000003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26</xdr:row>
          <xdr:rowOff>219075</xdr:rowOff>
        </xdr:from>
        <xdr:to>
          <xdr:col>9</xdr:col>
          <xdr:colOff>800100</xdr:colOff>
          <xdr:row>28</xdr:row>
          <xdr:rowOff>9525</xdr:rowOff>
        </xdr:to>
        <xdr:sp macro="" textlink="">
          <xdr:nvSpPr>
            <xdr:cNvPr id="3418116" name="Check Box 4" hidden="1">
              <a:extLst>
                <a:ext uri="{63B3BB69-23CF-44E3-9099-C40C66FF867C}">
                  <a14:compatExt spid="_x0000_s3418116"/>
                </a:ext>
                <a:ext uri="{FF2B5EF4-FFF2-40B4-BE49-F238E27FC236}">
                  <a16:creationId xmlns:a16="http://schemas.microsoft.com/office/drawing/2014/main" id="{00000000-0008-0000-1200-000004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47</xdr:row>
          <xdr:rowOff>219075</xdr:rowOff>
        </xdr:from>
        <xdr:to>
          <xdr:col>7</xdr:col>
          <xdr:colOff>609600</xdr:colOff>
          <xdr:row>48</xdr:row>
          <xdr:rowOff>238125</xdr:rowOff>
        </xdr:to>
        <xdr:sp macro="" textlink="">
          <xdr:nvSpPr>
            <xdr:cNvPr id="3418117" name="Check Box 5" hidden="1">
              <a:extLst>
                <a:ext uri="{63B3BB69-23CF-44E3-9099-C40C66FF867C}">
                  <a14:compatExt spid="_x0000_s3418117"/>
                </a:ext>
                <a:ext uri="{FF2B5EF4-FFF2-40B4-BE49-F238E27FC236}">
                  <a16:creationId xmlns:a16="http://schemas.microsoft.com/office/drawing/2014/main" id="{00000000-0008-0000-1200-000005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47</xdr:row>
          <xdr:rowOff>219075</xdr:rowOff>
        </xdr:from>
        <xdr:to>
          <xdr:col>9</xdr:col>
          <xdr:colOff>800100</xdr:colOff>
          <xdr:row>48</xdr:row>
          <xdr:rowOff>238125</xdr:rowOff>
        </xdr:to>
        <xdr:sp macro="" textlink="">
          <xdr:nvSpPr>
            <xdr:cNvPr id="3418118" name="Check Box 6" hidden="1">
              <a:extLst>
                <a:ext uri="{63B3BB69-23CF-44E3-9099-C40C66FF867C}">
                  <a14:compatExt spid="_x0000_s3418118"/>
                </a:ext>
                <a:ext uri="{FF2B5EF4-FFF2-40B4-BE49-F238E27FC236}">
                  <a16:creationId xmlns:a16="http://schemas.microsoft.com/office/drawing/2014/main" id="{00000000-0008-0000-1200-000006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68</xdr:row>
          <xdr:rowOff>219075</xdr:rowOff>
        </xdr:from>
        <xdr:to>
          <xdr:col>7</xdr:col>
          <xdr:colOff>609600</xdr:colOff>
          <xdr:row>69</xdr:row>
          <xdr:rowOff>238125</xdr:rowOff>
        </xdr:to>
        <xdr:sp macro="" textlink="">
          <xdr:nvSpPr>
            <xdr:cNvPr id="3418119" name="Check Box 7" hidden="1">
              <a:extLst>
                <a:ext uri="{63B3BB69-23CF-44E3-9099-C40C66FF867C}">
                  <a14:compatExt spid="_x0000_s3418119"/>
                </a:ext>
                <a:ext uri="{FF2B5EF4-FFF2-40B4-BE49-F238E27FC236}">
                  <a16:creationId xmlns:a16="http://schemas.microsoft.com/office/drawing/2014/main" id="{00000000-0008-0000-1200-000007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68</xdr:row>
          <xdr:rowOff>219075</xdr:rowOff>
        </xdr:from>
        <xdr:to>
          <xdr:col>9</xdr:col>
          <xdr:colOff>800100</xdr:colOff>
          <xdr:row>69</xdr:row>
          <xdr:rowOff>238125</xdr:rowOff>
        </xdr:to>
        <xdr:sp macro="" textlink="">
          <xdr:nvSpPr>
            <xdr:cNvPr id="3418120" name="Check Box 8" hidden="1">
              <a:extLst>
                <a:ext uri="{63B3BB69-23CF-44E3-9099-C40C66FF867C}">
                  <a14:compatExt spid="_x0000_s3418120"/>
                </a:ext>
                <a:ext uri="{FF2B5EF4-FFF2-40B4-BE49-F238E27FC236}">
                  <a16:creationId xmlns:a16="http://schemas.microsoft.com/office/drawing/2014/main" id="{00000000-0008-0000-1200-0000082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9</xdr:col>
      <xdr:colOff>333374</xdr:colOff>
      <xdr:row>3</xdr:row>
      <xdr:rowOff>123825</xdr:rowOff>
    </xdr:from>
    <xdr:to>
      <xdr:col>13</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1300-000002000000}"/>
            </a:ext>
          </a:extLst>
        </xdr:cNvPr>
        <xdr:cNvSpPr txBox="1"/>
      </xdr:nvSpPr>
      <xdr:spPr>
        <a:xfrm>
          <a:off x="9905999"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22412</xdr:colOff>
      <xdr:row>4</xdr:row>
      <xdr:rowOff>11206</xdr:rowOff>
    </xdr:from>
    <xdr:to>
      <xdr:col>18</xdr:col>
      <xdr:colOff>747433</xdr:colOff>
      <xdr:row>6</xdr:row>
      <xdr:rowOff>151279</xdr:rowOff>
    </xdr:to>
    <xdr:sp macro="" textlink="">
      <xdr:nvSpPr>
        <xdr:cNvPr id="3" name="テキスト ボックス 2">
          <a:extLst>
            <a:ext uri="{FF2B5EF4-FFF2-40B4-BE49-F238E27FC236}">
              <a16:creationId xmlns:a16="http://schemas.microsoft.com/office/drawing/2014/main" id="{00000000-0008-0000-1400-000003000000}"/>
            </a:ext>
          </a:extLst>
        </xdr:cNvPr>
        <xdr:cNvSpPr txBox="1"/>
      </xdr:nvSpPr>
      <xdr:spPr>
        <a:xfrm>
          <a:off x="15329647" y="1053353"/>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申請者が複数いる場合、申請者ごとに補助事業に要する経費、</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及びその調達方法を作成してください。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22412</xdr:colOff>
      <xdr:row>4</xdr:row>
      <xdr:rowOff>11207</xdr:rowOff>
    </xdr:from>
    <xdr:to>
      <xdr:col>18</xdr:col>
      <xdr:colOff>747433</xdr:colOff>
      <xdr:row>6</xdr:row>
      <xdr:rowOff>151280</xdr:rowOff>
    </xdr:to>
    <xdr:sp macro="" textlink="">
      <xdr:nvSpPr>
        <xdr:cNvPr id="2" name="テキスト ボックス 1">
          <a:extLst>
            <a:ext uri="{FF2B5EF4-FFF2-40B4-BE49-F238E27FC236}">
              <a16:creationId xmlns:a16="http://schemas.microsoft.com/office/drawing/2014/main" id="{00000000-0008-0000-1500-000002000000}"/>
            </a:ext>
          </a:extLst>
        </xdr:cNvPr>
        <xdr:cNvSpPr txBox="1"/>
      </xdr:nvSpPr>
      <xdr:spPr>
        <a:xfrm>
          <a:off x="15329647" y="1053354"/>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14</xdr:col>
      <xdr:colOff>17929</xdr:colOff>
      <xdr:row>6</xdr:row>
      <xdr:rowOff>275666</xdr:rowOff>
    </xdr:from>
    <xdr:to>
      <xdr:col>18</xdr:col>
      <xdr:colOff>742950</xdr:colOff>
      <xdr:row>7</xdr:row>
      <xdr:rowOff>404534</xdr:rowOff>
    </xdr:to>
    <xdr:sp macro="" textlink="">
      <xdr:nvSpPr>
        <xdr:cNvPr id="3" name="テキスト ボックス 2">
          <a:extLst>
            <a:ext uri="{FF2B5EF4-FFF2-40B4-BE49-F238E27FC236}">
              <a16:creationId xmlns:a16="http://schemas.microsoft.com/office/drawing/2014/main" id="{00000000-0008-0000-1500-000003000000}"/>
            </a:ext>
          </a:extLst>
        </xdr:cNvPr>
        <xdr:cNvSpPr txBox="1"/>
      </xdr:nvSpPr>
      <xdr:spPr>
        <a:xfrm>
          <a:off x="15325164" y="1653990"/>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896470</xdr:colOff>
      <xdr:row>6</xdr:row>
      <xdr:rowOff>56030</xdr:rowOff>
    </xdr:from>
    <xdr:to>
      <xdr:col>14</xdr:col>
      <xdr:colOff>5665694</xdr:colOff>
      <xdr:row>8</xdr:row>
      <xdr:rowOff>151280</xdr:rowOff>
    </xdr:to>
    <xdr:sp macro="" textlink="">
      <xdr:nvSpPr>
        <xdr:cNvPr id="3" name="テキスト ボックス 2">
          <a:extLst>
            <a:ext uri="{FF2B5EF4-FFF2-40B4-BE49-F238E27FC236}">
              <a16:creationId xmlns:a16="http://schemas.microsoft.com/office/drawing/2014/main" id="{00000000-0008-0000-1600-000003000000}"/>
            </a:ext>
          </a:extLst>
        </xdr:cNvPr>
        <xdr:cNvSpPr txBox="1"/>
      </xdr:nvSpPr>
      <xdr:spPr>
        <a:xfrm>
          <a:off x="12711952" y="1427630"/>
          <a:ext cx="5701554" cy="471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896469</xdr:colOff>
      <xdr:row>6</xdr:row>
      <xdr:rowOff>56029</xdr:rowOff>
    </xdr:from>
    <xdr:to>
      <xdr:col>14</xdr:col>
      <xdr:colOff>5535705</xdr:colOff>
      <xdr:row>8</xdr:row>
      <xdr:rowOff>151279</xdr:rowOff>
    </xdr:to>
    <xdr:sp macro="" textlink="">
      <xdr:nvSpPr>
        <xdr:cNvPr id="2" name="テキスト ボックス 1">
          <a:extLst>
            <a:ext uri="{FF2B5EF4-FFF2-40B4-BE49-F238E27FC236}">
              <a16:creationId xmlns:a16="http://schemas.microsoft.com/office/drawing/2014/main" id="{00000000-0008-0000-1700-000002000000}"/>
            </a:ext>
          </a:extLst>
        </xdr:cNvPr>
        <xdr:cNvSpPr txBox="1"/>
      </xdr:nvSpPr>
      <xdr:spPr>
        <a:xfrm>
          <a:off x="12711951" y="1427629"/>
          <a:ext cx="5571566" cy="471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13</xdr:col>
      <xdr:colOff>891987</xdr:colOff>
      <xdr:row>8</xdr:row>
      <xdr:rowOff>242046</xdr:rowOff>
    </xdr:from>
    <xdr:to>
      <xdr:col>14</xdr:col>
      <xdr:colOff>5531223</xdr:colOff>
      <xdr:row>10</xdr:row>
      <xdr:rowOff>90767</xdr:rowOff>
    </xdr:to>
    <xdr:sp macro="" textlink="">
      <xdr:nvSpPr>
        <xdr:cNvPr id="3" name="テキスト ボックス 2">
          <a:extLst>
            <a:ext uri="{FF2B5EF4-FFF2-40B4-BE49-F238E27FC236}">
              <a16:creationId xmlns:a16="http://schemas.microsoft.com/office/drawing/2014/main" id="{00000000-0008-0000-1700-000003000000}"/>
            </a:ext>
          </a:extLst>
        </xdr:cNvPr>
        <xdr:cNvSpPr txBox="1"/>
      </xdr:nvSpPr>
      <xdr:spPr>
        <a:xfrm>
          <a:off x="12498880" y="2010975"/>
          <a:ext cx="5550914" cy="474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898073</xdr:colOff>
      <xdr:row>3</xdr:row>
      <xdr:rowOff>0</xdr:rowOff>
    </xdr:from>
    <xdr:to>
      <xdr:col>18</xdr:col>
      <xdr:colOff>394608</xdr:colOff>
      <xdr:row>5</xdr:row>
      <xdr:rowOff>174172</xdr:rowOff>
    </xdr:to>
    <xdr:sp macro="" textlink="">
      <xdr:nvSpPr>
        <xdr:cNvPr id="3" name="テキスト ボックス 2">
          <a:extLst>
            <a:ext uri="{FF2B5EF4-FFF2-40B4-BE49-F238E27FC236}">
              <a16:creationId xmlns:a16="http://schemas.microsoft.com/office/drawing/2014/main" id="{00000000-0008-0000-1A00-000003000000}"/>
            </a:ext>
          </a:extLst>
        </xdr:cNvPr>
        <xdr:cNvSpPr txBox="1"/>
      </xdr:nvSpPr>
      <xdr:spPr>
        <a:xfrm>
          <a:off x="9552216" y="816429"/>
          <a:ext cx="4122963"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898073</xdr:colOff>
      <xdr:row>3</xdr:row>
      <xdr:rowOff>0</xdr:rowOff>
    </xdr:from>
    <xdr:to>
      <xdr:col>18</xdr:col>
      <xdr:colOff>394608</xdr:colOff>
      <xdr:row>5</xdr:row>
      <xdr:rowOff>174172</xdr:rowOff>
    </xdr:to>
    <xdr:sp macro="" textlink="">
      <xdr:nvSpPr>
        <xdr:cNvPr id="2" name="テキスト ボックス 1">
          <a:extLst>
            <a:ext uri="{FF2B5EF4-FFF2-40B4-BE49-F238E27FC236}">
              <a16:creationId xmlns:a16="http://schemas.microsoft.com/office/drawing/2014/main" id="{00000000-0008-0000-1B00-000002000000}"/>
            </a:ext>
          </a:extLst>
        </xdr:cNvPr>
        <xdr:cNvSpPr txBox="1"/>
      </xdr:nvSpPr>
      <xdr:spPr>
        <a:xfrm>
          <a:off x="9451523" y="657225"/>
          <a:ext cx="4068535" cy="6123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14</xdr:col>
      <xdr:colOff>0</xdr:colOff>
      <xdr:row>7</xdr:row>
      <xdr:rowOff>0</xdr:rowOff>
    </xdr:from>
    <xdr:to>
      <xdr:col>18</xdr:col>
      <xdr:colOff>421821</xdr:colOff>
      <xdr:row>8</xdr:row>
      <xdr:rowOff>93649</xdr:rowOff>
    </xdr:to>
    <xdr:sp macro="" textlink="">
      <xdr:nvSpPr>
        <xdr:cNvPr id="3" name="テキスト ボックス 2">
          <a:extLst>
            <a:ext uri="{FF2B5EF4-FFF2-40B4-BE49-F238E27FC236}">
              <a16:creationId xmlns:a16="http://schemas.microsoft.com/office/drawing/2014/main" id="{00000000-0008-0000-1B00-000003000000}"/>
            </a:ext>
          </a:extLst>
        </xdr:cNvPr>
        <xdr:cNvSpPr txBox="1"/>
      </xdr:nvSpPr>
      <xdr:spPr>
        <a:xfrm>
          <a:off x="9470571" y="1673679"/>
          <a:ext cx="4068536" cy="474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17</xdr:row>
          <xdr:rowOff>38100</xdr:rowOff>
        </xdr:from>
        <xdr:to>
          <xdr:col>1</xdr:col>
          <xdr:colOff>304800</xdr:colOff>
          <xdr:row>18</xdr:row>
          <xdr:rowOff>19050</xdr:rowOff>
        </xdr:to>
        <xdr:sp macro="" textlink="">
          <xdr:nvSpPr>
            <xdr:cNvPr id="3317761" name="Check Box 1" hidden="1">
              <a:extLst>
                <a:ext uri="{63B3BB69-23CF-44E3-9099-C40C66FF867C}">
                  <a14:compatExt spid="_x0000_s3317761"/>
                </a:ext>
                <a:ext uri="{FF2B5EF4-FFF2-40B4-BE49-F238E27FC236}">
                  <a16:creationId xmlns:a16="http://schemas.microsoft.com/office/drawing/2014/main" id="{00000000-0008-0000-1E00-000001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28575</xdr:rowOff>
        </xdr:from>
        <xdr:to>
          <xdr:col>1</xdr:col>
          <xdr:colOff>304800</xdr:colOff>
          <xdr:row>19</xdr:row>
          <xdr:rowOff>19050</xdr:rowOff>
        </xdr:to>
        <xdr:sp macro="" textlink="">
          <xdr:nvSpPr>
            <xdr:cNvPr id="3317762" name="Check Box 2" hidden="1">
              <a:extLst>
                <a:ext uri="{63B3BB69-23CF-44E3-9099-C40C66FF867C}">
                  <a14:compatExt spid="_x0000_s3317762"/>
                </a:ext>
                <a:ext uri="{FF2B5EF4-FFF2-40B4-BE49-F238E27FC236}">
                  <a16:creationId xmlns:a16="http://schemas.microsoft.com/office/drawing/2014/main" id="{00000000-0008-0000-1E00-000002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19</xdr:row>
          <xdr:rowOff>28575</xdr:rowOff>
        </xdr:from>
        <xdr:to>
          <xdr:col>1</xdr:col>
          <xdr:colOff>304800</xdr:colOff>
          <xdr:row>20</xdr:row>
          <xdr:rowOff>19050</xdr:rowOff>
        </xdr:to>
        <xdr:sp macro="" textlink="">
          <xdr:nvSpPr>
            <xdr:cNvPr id="3317763" name="Check Box 3" hidden="1">
              <a:extLst>
                <a:ext uri="{63B3BB69-23CF-44E3-9099-C40C66FF867C}">
                  <a14:compatExt spid="_x0000_s3317763"/>
                </a:ext>
                <a:ext uri="{FF2B5EF4-FFF2-40B4-BE49-F238E27FC236}">
                  <a16:creationId xmlns:a16="http://schemas.microsoft.com/office/drawing/2014/main" id="{00000000-0008-0000-1E00-000003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20</xdr:row>
          <xdr:rowOff>28575</xdr:rowOff>
        </xdr:from>
        <xdr:to>
          <xdr:col>1</xdr:col>
          <xdr:colOff>304800</xdr:colOff>
          <xdr:row>21</xdr:row>
          <xdr:rowOff>9525</xdr:rowOff>
        </xdr:to>
        <xdr:sp macro="" textlink="">
          <xdr:nvSpPr>
            <xdr:cNvPr id="3317764" name="Check Box 4" hidden="1">
              <a:extLst>
                <a:ext uri="{63B3BB69-23CF-44E3-9099-C40C66FF867C}">
                  <a14:compatExt spid="_x0000_s3317764"/>
                </a:ext>
                <a:ext uri="{FF2B5EF4-FFF2-40B4-BE49-F238E27FC236}">
                  <a16:creationId xmlns:a16="http://schemas.microsoft.com/office/drawing/2014/main" id="{00000000-0008-0000-1E00-000004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21</xdr:row>
          <xdr:rowOff>19050</xdr:rowOff>
        </xdr:from>
        <xdr:to>
          <xdr:col>1</xdr:col>
          <xdr:colOff>304800</xdr:colOff>
          <xdr:row>22</xdr:row>
          <xdr:rowOff>9525</xdr:rowOff>
        </xdr:to>
        <xdr:sp macro="" textlink="">
          <xdr:nvSpPr>
            <xdr:cNvPr id="3317766" name="Check Box 6" hidden="1">
              <a:extLst>
                <a:ext uri="{63B3BB69-23CF-44E3-9099-C40C66FF867C}">
                  <a14:compatExt spid="_x0000_s3317766"/>
                </a:ext>
                <a:ext uri="{FF2B5EF4-FFF2-40B4-BE49-F238E27FC236}">
                  <a16:creationId xmlns:a16="http://schemas.microsoft.com/office/drawing/2014/main" id="{00000000-0008-0000-1E00-000006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9525</xdr:rowOff>
        </xdr:from>
        <xdr:to>
          <xdr:col>1</xdr:col>
          <xdr:colOff>304800</xdr:colOff>
          <xdr:row>22</xdr:row>
          <xdr:rowOff>238125</xdr:rowOff>
        </xdr:to>
        <xdr:sp macro="" textlink="">
          <xdr:nvSpPr>
            <xdr:cNvPr id="3317767" name="Check Box 7" hidden="1">
              <a:extLst>
                <a:ext uri="{63B3BB69-23CF-44E3-9099-C40C66FF867C}">
                  <a14:compatExt spid="_x0000_s3317767"/>
                </a:ext>
                <a:ext uri="{FF2B5EF4-FFF2-40B4-BE49-F238E27FC236}">
                  <a16:creationId xmlns:a16="http://schemas.microsoft.com/office/drawing/2014/main" id="{00000000-0008-0000-1E00-000007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26</xdr:row>
          <xdr:rowOff>9525</xdr:rowOff>
        </xdr:from>
        <xdr:to>
          <xdr:col>1</xdr:col>
          <xdr:colOff>304800</xdr:colOff>
          <xdr:row>26</xdr:row>
          <xdr:rowOff>238125</xdr:rowOff>
        </xdr:to>
        <xdr:sp macro="" textlink="">
          <xdr:nvSpPr>
            <xdr:cNvPr id="3317769" name="Check Box 9" hidden="1">
              <a:extLst>
                <a:ext uri="{63B3BB69-23CF-44E3-9099-C40C66FF867C}">
                  <a14:compatExt spid="_x0000_s3317769"/>
                </a:ext>
                <a:ext uri="{FF2B5EF4-FFF2-40B4-BE49-F238E27FC236}">
                  <a16:creationId xmlns:a16="http://schemas.microsoft.com/office/drawing/2014/main" id="{00000000-0008-0000-1E00-000009A0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76199</xdr:colOff>
      <xdr:row>2</xdr:row>
      <xdr:rowOff>19050</xdr:rowOff>
    </xdr:from>
    <xdr:to>
      <xdr:col>16</xdr:col>
      <xdr:colOff>19050</xdr:colOff>
      <xdr:row>5</xdr:row>
      <xdr:rowOff>257175</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6772274" y="685800"/>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11</xdr:col>
      <xdr:colOff>76200</xdr:colOff>
      <xdr:row>2</xdr:row>
      <xdr:rowOff>9525</xdr:rowOff>
    </xdr:from>
    <xdr:to>
      <xdr:col>16</xdr:col>
      <xdr:colOff>19051</xdr:colOff>
      <xdr:row>5</xdr:row>
      <xdr:rowOff>247650</xdr:rowOff>
    </xdr:to>
    <xdr:sp macro="" textlink="">
      <xdr:nvSpPr>
        <xdr:cNvPr id="3" name="テキスト ボックス 2">
          <a:extLst>
            <a:ext uri="{FF2B5EF4-FFF2-40B4-BE49-F238E27FC236}">
              <a16:creationId xmlns:a16="http://schemas.microsoft.com/office/drawing/2014/main" id="{00000000-0008-0000-2200-000003000000}"/>
            </a:ext>
          </a:extLst>
        </xdr:cNvPr>
        <xdr:cNvSpPr txBox="1"/>
      </xdr:nvSpPr>
      <xdr:spPr>
        <a:xfrm>
          <a:off x="6772275" y="676275"/>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11</xdr:col>
      <xdr:colOff>76200</xdr:colOff>
      <xdr:row>2</xdr:row>
      <xdr:rowOff>9525</xdr:rowOff>
    </xdr:from>
    <xdr:to>
      <xdr:col>16</xdr:col>
      <xdr:colOff>19051</xdr:colOff>
      <xdr:row>5</xdr:row>
      <xdr:rowOff>247650</xdr:rowOff>
    </xdr:to>
    <xdr:sp macro="" textlink="">
      <xdr:nvSpPr>
        <xdr:cNvPr id="3" name="テキスト ボックス 2">
          <a:extLst>
            <a:ext uri="{FF2B5EF4-FFF2-40B4-BE49-F238E27FC236}">
              <a16:creationId xmlns:a16="http://schemas.microsoft.com/office/drawing/2014/main" id="{00000000-0008-0000-2300-000003000000}"/>
            </a:ext>
          </a:extLst>
        </xdr:cNvPr>
        <xdr:cNvSpPr txBox="1"/>
      </xdr:nvSpPr>
      <xdr:spPr>
        <a:xfrm>
          <a:off x="6772275" y="676275"/>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24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25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2600-000002000000}"/>
            </a:ext>
          </a:extLst>
        </xdr:cNvPr>
        <xdr:cNvSpPr txBox="1"/>
      </xdr:nvSpPr>
      <xdr:spPr>
        <a:xfrm>
          <a:off x="11763374"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295275</xdr:colOff>
          <xdr:row>5</xdr:row>
          <xdr:rowOff>219075</xdr:rowOff>
        </xdr:from>
        <xdr:to>
          <xdr:col>7</xdr:col>
          <xdr:colOff>609600</xdr:colOff>
          <xdr:row>7</xdr:row>
          <xdr:rowOff>9525</xdr:rowOff>
        </xdr:to>
        <xdr:sp macro="" textlink="">
          <xdr:nvSpPr>
            <xdr:cNvPr id="3422209" name="Check Box 1" hidden="1">
              <a:extLst>
                <a:ext uri="{63B3BB69-23CF-44E3-9099-C40C66FF867C}">
                  <a14:compatExt spid="_x0000_s3422209"/>
                </a:ext>
                <a:ext uri="{FF2B5EF4-FFF2-40B4-BE49-F238E27FC236}">
                  <a16:creationId xmlns:a16="http://schemas.microsoft.com/office/drawing/2014/main" id="{00000000-0008-0000-2600-000001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5</xdr:row>
          <xdr:rowOff>219075</xdr:rowOff>
        </xdr:from>
        <xdr:to>
          <xdr:col>9</xdr:col>
          <xdr:colOff>800100</xdr:colOff>
          <xdr:row>7</xdr:row>
          <xdr:rowOff>9525</xdr:rowOff>
        </xdr:to>
        <xdr:sp macro="" textlink="">
          <xdr:nvSpPr>
            <xdr:cNvPr id="3422210" name="Check Box 2" hidden="1">
              <a:extLst>
                <a:ext uri="{63B3BB69-23CF-44E3-9099-C40C66FF867C}">
                  <a14:compatExt spid="_x0000_s3422210"/>
                </a:ext>
                <a:ext uri="{FF2B5EF4-FFF2-40B4-BE49-F238E27FC236}">
                  <a16:creationId xmlns:a16="http://schemas.microsoft.com/office/drawing/2014/main" id="{00000000-0008-0000-2600-000002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xdr:row>
          <xdr:rowOff>219075</xdr:rowOff>
        </xdr:from>
        <xdr:to>
          <xdr:col>7</xdr:col>
          <xdr:colOff>609600</xdr:colOff>
          <xdr:row>28</xdr:row>
          <xdr:rowOff>9525</xdr:rowOff>
        </xdr:to>
        <xdr:sp macro="" textlink="">
          <xdr:nvSpPr>
            <xdr:cNvPr id="3422211" name="Check Box 3" hidden="1">
              <a:extLst>
                <a:ext uri="{63B3BB69-23CF-44E3-9099-C40C66FF867C}">
                  <a14:compatExt spid="_x0000_s3422211"/>
                </a:ext>
                <a:ext uri="{FF2B5EF4-FFF2-40B4-BE49-F238E27FC236}">
                  <a16:creationId xmlns:a16="http://schemas.microsoft.com/office/drawing/2014/main" id="{00000000-0008-0000-2600-000003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26</xdr:row>
          <xdr:rowOff>219075</xdr:rowOff>
        </xdr:from>
        <xdr:to>
          <xdr:col>9</xdr:col>
          <xdr:colOff>800100</xdr:colOff>
          <xdr:row>28</xdr:row>
          <xdr:rowOff>9525</xdr:rowOff>
        </xdr:to>
        <xdr:sp macro="" textlink="">
          <xdr:nvSpPr>
            <xdr:cNvPr id="3422212" name="Check Box 4" hidden="1">
              <a:extLst>
                <a:ext uri="{63B3BB69-23CF-44E3-9099-C40C66FF867C}">
                  <a14:compatExt spid="_x0000_s3422212"/>
                </a:ext>
                <a:ext uri="{FF2B5EF4-FFF2-40B4-BE49-F238E27FC236}">
                  <a16:creationId xmlns:a16="http://schemas.microsoft.com/office/drawing/2014/main" id="{00000000-0008-0000-2600-000004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47</xdr:row>
          <xdr:rowOff>219075</xdr:rowOff>
        </xdr:from>
        <xdr:to>
          <xdr:col>7</xdr:col>
          <xdr:colOff>609600</xdr:colOff>
          <xdr:row>49</xdr:row>
          <xdr:rowOff>0</xdr:rowOff>
        </xdr:to>
        <xdr:sp macro="" textlink="">
          <xdr:nvSpPr>
            <xdr:cNvPr id="3422213" name="Check Box 5" hidden="1">
              <a:extLst>
                <a:ext uri="{63B3BB69-23CF-44E3-9099-C40C66FF867C}">
                  <a14:compatExt spid="_x0000_s3422213"/>
                </a:ext>
                <a:ext uri="{FF2B5EF4-FFF2-40B4-BE49-F238E27FC236}">
                  <a16:creationId xmlns:a16="http://schemas.microsoft.com/office/drawing/2014/main" id="{00000000-0008-0000-2600-000005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47</xdr:row>
          <xdr:rowOff>219075</xdr:rowOff>
        </xdr:from>
        <xdr:to>
          <xdr:col>9</xdr:col>
          <xdr:colOff>800100</xdr:colOff>
          <xdr:row>49</xdr:row>
          <xdr:rowOff>0</xdr:rowOff>
        </xdr:to>
        <xdr:sp macro="" textlink="">
          <xdr:nvSpPr>
            <xdr:cNvPr id="3422214" name="Check Box 6" hidden="1">
              <a:extLst>
                <a:ext uri="{63B3BB69-23CF-44E3-9099-C40C66FF867C}">
                  <a14:compatExt spid="_x0000_s3422214"/>
                </a:ext>
                <a:ext uri="{FF2B5EF4-FFF2-40B4-BE49-F238E27FC236}">
                  <a16:creationId xmlns:a16="http://schemas.microsoft.com/office/drawing/2014/main" id="{00000000-0008-0000-2600-000006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68</xdr:row>
          <xdr:rowOff>219075</xdr:rowOff>
        </xdr:from>
        <xdr:to>
          <xdr:col>7</xdr:col>
          <xdr:colOff>609600</xdr:colOff>
          <xdr:row>70</xdr:row>
          <xdr:rowOff>0</xdr:rowOff>
        </xdr:to>
        <xdr:sp macro="" textlink="">
          <xdr:nvSpPr>
            <xdr:cNvPr id="3422215" name="Check Box 7" hidden="1">
              <a:extLst>
                <a:ext uri="{63B3BB69-23CF-44E3-9099-C40C66FF867C}">
                  <a14:compatExt spid="_x0000_s3422215"/>
                </a:ext>
                <a:ext uri="{FF2B5EF4-FFF2-40B4-BE49-F238E27FC236}">
                  <a16:creationId xmlns:a16="http://schemas.microsoft.com/office/drawing/2014/main" id="{00000000-0008-0000-2600-000007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68</xdr:row>
          <xdr:rowOff>219075</xdr:rowOff>
        </xdr:from>
        <xdr:to>
          <xdr:col>9</xdr:col>
          <xdr:colOff>800100</xdr:colOff>
          <xdr:row>70</xdr:row>
          <xdr:rowOff>0</xdr:rowOff>
        </xdr:to>
        <xdr:sp macro="" textlink="">
          <xdr:nvSpPr>
            <xdr:cNvPr id="3422216" name="Check Box 8" hidden="1">
              <a:extLst>
                <a:ext uri="{63B3BB69-23CF-44E3-9099-C40C66FF867C}">
                  <a14:compatExt spid="_x0000_s3422216"/>
                </a:ext>
                <a:ext uri="{FF2B5EF4-FFF2-40B4-BE49-F238E27FC236}">
                  <a16:creationId xmlns:a16="http://schemas.microsoft.com/office/drawing/2014/main" id="{00000000-0008-0000-2600-0000083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5.xml><?xml version="1.0" encoding="utf-8"?>
<xdr:wsDr xmlns:xdr="http://schemas.openxmlformats.org/drawingml/2006/spreadsheetDrawing" xmlns:a="http://schemas.openxmlformats.org/drawingml/2006/main">
  <xdr:twoCellAnchor>
    <xdr:from>
      <xdr:col>9</xdr:col>
      <xdr:colOff>333374</xdr:colOff>
      <xdr:row>3</xdr:row>
      <xdr:rowOff>123825</xdr:rowOff>
    </xdr:from>
    <xdr:to>
      <xdr:col>13</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2700-000002000000}"/>
            </a:ext>
          </a:extLst>
        </xdr:cNvPr>
        <xdr:cNvSpPr txBox="1"/>
      </xdr:nvSpPr>
      <xdr:spPr>
        <a:xfrm>
          <a:off x="9905999"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29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2A00-000002000000}"/>
            </a:ext>
          </a:extLst>
        </xdr:cNvPr>
        <xdr:cNvSpPr txBox="1"/>
      </xdr:nvSpPr>
      <xdr:spPr>
        <a:xfrm>
          <a:off x="11763374"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295275</xdr:colOff>
          <xdr:row>5</xdr:row>
          <xdr:rowOff>219075</xdr:rowOff>
        </xdr:from>
        <xdr:to>
          <xdr:col>7</xdr:col>
          <xdr:colOff>609600</xdr:colOff>
          <xdr:row>7</xdr:row>
          <xdr:rowOff>9525</xdr:rowOff>
        </xdr:to>
        <xdr:sp macro="" textlink="">
          <xdr:nvSpPr>
            <xdr:cNvPr id="3426305" name="Check Box 1" hidden="1">
              <a:extLst>
                <a:ext uri="{63B3BB69-23CF-44E3-9099-C40C66FF867C}">
                  <a14:compatExt spid="_x0000_s3426305"/>
                </a:ext>
                <a:ext uri="{FF2B5EF4-FFF2-40B4-BE49-F238E27FC236}">
                  <a16:creationId xmlns:a16="http://schemas.microsoft.com/office/drawing/2014/main" id="{00000000-0008-0000-2A00-000001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5</xdr:row>
          <xdr:rowOff>219075</xdr:rowOff>
        </xdr:from>
        <xdr:to>
          <xdr:col>9</xdr:col>
          <xdr:colOff>800100</xdr:colOff>
          <xdr:row>7</xdr:row>
          <xdr:rowOff>9525</xdr:rowOff>
        </xdr:to>
        <xdr:sp macro="" textlink="">
          <xdr:nvSpPr>
            <xdr:cNvPr id="3426306" name="Check Box 2" hidden="1">
              <a:extLst>
                <a:ext uri="{63B3BB69-23CF-44E3-9099-C40C66FF867C}">
                  <a14:compatExt spid="_x0000_s3426306"/>
                </a:ext>
                <a:ext uri="{FF2B5EF4-FFF2-40B4-BE49-F238E27FC236}">
                  <a16:creationId xmlns:a16="http://schemas.microsoft.com/office/drawing/2014/main" id="{00000000-0008-0000-2A00-000002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xdr:row>
          <xdr:rowOff>219075</xdr:rowOff>
        </xdr:from>
        <xdr:to>
          <xdr:col>7</xdr:col>
          <xdr:colOff>609600</xdr:colOff>
          <xdr:row>28</xdr:row>
          <xdr:rowOff>9525</xdr:rowOff>
        </xdr:to>
        <xdr:sp macro="" textlink="">
          <xdr:nvSpPr>
            <xdr:cNvPr id="3426307" name="Check Box 3" hidden="1">
              <a:extLst>
                <a:ext uri="{63B3BB69-23CF-44E3-9099-C40C66FF867C}">
                  <a14:compatExt spid="_x0000_s3426307"/>
                </a:ext>
                <a:ext uri="{FF2B5EF4-FFF2-40B4-BE49-F238E27FC236}">
                  <a16:creationId xmlns:a16="http://schemas.microsoft.com/office/drawing/2014/main" id="{00000000-0008-0000-2A00-000003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26</xdr:row>
          <xdr:rowOff>219075</xdr:rowOff>
        </xdr:from>
        <xdr:to>
          <xdr:col>9</xdr:col>
          <xdr:colOff>800100</xdr:colOff>
          <xdr:row>28</xdr:row>
          <xdr:rowOff>9525</xdr:rowOff>
        </xdr:to>
        <xdr:sp macro="" textlink="">
          <xdr:nvSpPr>
            <xdr:cNvPr id="3426308" name="Check Box 4" hidden="1">
              <a:extLst>
                <a:ext uri="{63B3BB69-23CF-44E3-9099-C40C66FF867C}">
                  <a14:compatExt spid="_x0000_s3426308"/>
                </a:ext>
                <a:ext uri="{FF2B5EF4-FFF2-40B4-BE49-F238E27FC236}">
                  <a16:creationId xmlns:a16="http://schemas.microsoft.com/office/drawing/2014/main" id="{00000000-0008-0000-2A00-000004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47</xdr:row>
          <xdr:rowOff>219075</xdr:rowOff>
        </xdr:from>
        <xdr:to>
          <xdr:col>7</xdr:col>
          <xdr:colOff>609600</xdr:colOff>
          <xdr:row>48</xdr:row>
          <xdr:rowOff>238125</xdr:rowOff>
        </xdr:to>
        <xdr:sp macro="" textlink="">
          <xdr:nvSpPr>
            <xdr:cNvPr id="3426309" name="Check Box 5" hidden="1">
              <a:extLst>
                <a:ext uri="{63B3BB69-23CF-44E3-9099-C40C66FF867C}">
                  <a14:compatExt spid="_x0000_s3426309"/>
                </a:ext>
                <a:ext uri="{FF2B5EF4-FFF2-40B4-BE49-F238E27FC236}">
                  <a16:creationId xmlns:a16="http://schemas.microsoft.com/office/drawing/2014/main" id="{00000000-0008-0000-2A00-000005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47</xdr:row>
          <xdr:rowOff>219075</xdr:rowOff>
        </xdr:from>
        <xdr:to>
          <xdr:col>9</xdr:col>
          <xdr:colOff>800100</xdr:colOff>
          <xdr:row>48</xdr:row>
          <xdr:rowOff>238125</xdr:rowOff>
        </xdr:to>
        <xdr:sp macro="" textlink="">
          <xdr:nvSpPr>
            <xdr:cNvPr id="3426310" name="Check Box 6" hidden="1">
              <a:extLst>
                <a:ext uri="{63B3BB69-23CF-44E3-9099-C40C66FF867C}">
                  <a14:compatExt spid="_x0000_s3426310"/>
                </a:ext>
                <a:ext uri="{FF2B5EF4-FFF2-40B4-BE49-F238E27FC236}">
                  <a16:creationId xmlns:a16="http://schemas.microsoft.com/office/drawing/2014/main" id="{00000000-0008-0000-2A00-000006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68</xdr:row>
          <xdr:rowOff>219075</xdr:rowOff>
        </xdr:from>
        <xdr:to>
          <xdr:col>7</xdr:col>
          <xdr:colOff>609600</xdr:colOff>
          <xdr:row>69</xdr:row>
          <xdr:rowOff>238125</xdr:rowOff>
        </xdr:to>
        <xdr:sp macro="" textlink="">
          <xdr:nvSpPr>
            <xdr:cNvPr id="3426311" name="Check Box 7" hidden="1">
              <a:extLst>
                <a:ext uri="{63B3BB69-23CF-44E3-9099-C40C66FF867C}">
                  <a14:compatExt spid="_x0000_s3426311"/>
                </a:ext>
                <a:ext uri="{FF2B5EF4-FFF2-40B4-BE49-F238E27FC236}">
                  <a16:creationId xmlns:a16="http://schemas.microsoft.com/office/drawing/2014/main" id="{00000000-0008-0000-2A00-000007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68</xdr:row>
          <xdr:rowOff>219075</xdr:rowOff>
        </xdr:from>
        <xdr:to>
          <xdr:col>9</xdr:col>
          <xdr:colOff>800100</xdr:colOff>
          <xdr:row>69</xdr:row>
          <xdr:rowOff>238125</xdr:rowOff>
        </xdr:to>
        <xdr:sp macro="" textlink="">
          <xdr:nvSpPr>
            <xdr:cNvPr id="3426312" name="Check Box 8" hidden="1">
              <a:extLst>
                <a:ext uri="{63B3BB69-23CF-44E3-9099-C40C66FF867C}">
                  <a14:compatExt spid="_x0000_s3426312"/>
                </a:ext>
                <a:ext uri="{FF2B5EF4-FFF2-40B4-BE49-F238E27FC236}">
                  <a16:creationId xmlns:a16="http://schemas.microsoft.com/office/drawing/2014/main" id="{00000000-0008-0000-2A00-000008483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xdr:twoCellAnchor>
    <xdr:from>
      <xdr:col>9</xdr:col>
      <xdr:colOff>333374</xdr:colOff>
      <xdr:row>3</xdr:row>
      <xdr:rowOff>123825</xdr:rowOff>
    </xdr:from>
    <xdr:to>
      <xdr:col>13</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2B00-000002000000}"/>
            </a:ext>
          </a:extLst>
        </xdr:cNvPr>
        <xdr:cNvSpPr txBox="1"/>
      </xdr:nvSpPr>
      <xdr:spPr>
        <a:xfrm>
          <a:off x="9905999"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6</xdr:row>
      <xdr:rowOff>47625</xdr:rowOff>
    </xdr:from>
    <xdr:to>
      <xdr:col>16</xdr:col>
      <xdr:colOff>19050</xdr:colOff>
      <xdr:row>7</xdr:row>
      <xdr:rowOff>228600</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6772274" y="1619250"/>
          <a:ext cx="3838576"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76200</xdr:colOff>
      <xdr:row>2</xdr:row>
      <xdr:rowOff>19050</xdr:rowOff>
    </xdr:from>
    <xdr:to>
      <xdr:col>16</xdr:col>
      <xdr:colOff>19051</xdr:colOff>
      <xdr:row>5</xdr:row>
      <xdr:rowOff>257175</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6772275" y="685800"/>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14</xdr:col>
      <xdr:colOff>11207</xdr:colOff>
      <xdr:row>4</xdr:row>
      <xdr:rowOff>11207</xdr:rowOff>
    </xdr:from>
    <xdr:to>
      <xdr:col>18</xdr:col>
      <xdr:colOff>736228</xdr:colOff>
      <xdr:row>6</xdr:row>
      <xdr:rowOff>151280</xdr:rowOff>
    </xdr:to>
    <xdr:sp macro="" textlink="">
      <xdr:nvSpPr>
        <xdr:cNvPr id="2" name="テキスト ボックス 1">
          <a:extLst>
            <a:ext uri="{FF2B5EF4-FFF2-40B4-BE49-F238E27FC236}">
              <a16:creationId xmlns:a16="http://schemas.microsoft.com/office/drawing/2014/main" id="{00000000-0008-0000-2C00-000002000000}"/>
            </a:ext>
          </a:extLst>
        </xdr:cNvPr>
        <xdr:cNvSpPr txBox="1"/>
      </xdr:nvSpPr>
      <xdr:spPr>
        <a:xfrm>
          <a:off x="15318442" y="1053354"/>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14</xdr:col>
      <xdr:colOff>11207</xdr:colOff>
      <xdr:row>4</xdr:row>
      <xdr:rowOff>11206</xdr:rowOff>
    </xdr:from>
    <xdr:to>
      <xdr:col>18</xdr:col>
      <xdr:colOff>736228</xdr:colOff>
      <xdr:row>6</xdr:row>
      <xdr:rowOff>151279</xdr:rowOff>
    </xdr:to>
    <xdr:sp macro="" textlink="">
      <xdr:nvSpPr>
        <xdr:cNvPr id="2" name="テキスト ボックス 1">
          <a:extLst>
            <a:ext uri="{FF2B5EF4-FFF2-40B4-BE49-F238E27FC236}">
              <a16:creationId xmlns:a16="http://schemas.microsoft.com/office/drawing/2014/main" id="{00000000-0008-0000-2D00-000002000000}"/>
            </a:ext>
          </a:extLst>
        </xdr:cNvPr>
        <xdr:cNvSpPr txBox="1"/>
      </xdr:nvSpPr>
      <xdr:spPr>
        <a:xfrm>
          <a:off x="15318442" y="1053353"/>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896470</xdr:colOff>
      <xdr:row>6</xdr:row>
      <xdr:rowOff>44822</xdr:rowOff>
    </xdr:from>
    <xdr:to>
      <xdr:col>14</xdr:col>
      <xdr:colOff>5576047</xdr:colOff>
      <xdr:row>8</xdr:row>
      <xdr:rowOff>140072</xdr:rowOff>
    </xdr:to>
    <xdr:sp macro="" textlink="">
      <xdr:nvSpPr>
        <xdr:cNvPr id="2" name="テキスト ボックス 1">
          <a:extLst>
            <a:ext uri="{FF2B5EF4-FFF2-40B4-BE49-F238E27FC236}">
              <a16:creationId xmlns:a16="http://schemas.microsoft.com/office/drawing/2014/main" id="{00000000-0008-0000-2E00-000002000000}"/>
            </a:ext>
          </a:extLst>
        </xdr:cNvPr>
        <xdr:cNvSpPr txBox="1"/>
      </xdr:nvSpPr>
      <xdr:spPr>
        <a:xfrm>
          <a:off x="12711952" y="1434351"/>
          <a:ext cx="5611907" cy="471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896470</xdr:colOff>
      <xdr:row>6</xdr:row>
      <xdr:rowOff>44823</xdr:rowOff>
    </xdr:from>
    <xdr:to>
      <xdr:col>14</xdr:col>
      <xdr:colOff>5674659</xdr:colOff>
      <xdr:row>8</xdr:row>
      <xdr:rowOff>140073</xdr:rowOff>
    </xdr:to>
    <xdr:sp macro="" textlink="">
      <xdr:nvSpPr>
        <xdr:cNvPr id="2" name="テキスト ボックス 1">
          <a:extLst>
            <a:ext uri="{FF2B5EF4-FFF2-40B4-BE49-F238E27FC236}">
              <a16:creationId xmlns:a16="http://schemas.microsoft.com/office/drawing/2014/main" id="{00000000-0008-0000-2F00-000002000000}"/>
            </a:ext>
          </a:extLst>
        </xdr:cNvPr>
        <xdr:cNvSpPr txBox="1"/>
      </xdr:nvSpPr>
      <xdr:spPr>
        <a:xfrm>
          <a:off x="12711952" y="1416423"/>
          <a:ext cx="5710519" cy="4717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898073</xdr:colOff>
      <xdr:row>3</xdr:row>
      <xdr:rowOff>0</xdr:rowOff>
    </xdr:from>
    <xdr:to>
      <xdr:col>18</xdr:col>
      <xdr:colOff>394608</xdr:colOff>
      <xdr:row>5</xdr:row>
      <xdr:rowOff>174172</xdr:rowOff>
    </xdr:to>
    <xdr:sp macro="" textlink="">
      <xdr:nvSpPr>
        <xdr:cNvPr id="2" name="テキスト ボックス 1">
          <a:extLst>
            <a:ext uri="{FF2B5EF4-FFF2-40B4-BE49-F238E27FC236}">
              <a16:creationId xmlns:a16="http://schemas.microsoft.com/office/drawing/2014/main" id="{00000000-0008-0000-3000-000002000000}"/>
            </a:ext>
          </a:extLst>
        </xdr:cNvPr>
        <xdr:cNvSpPr txBox="1"/>
      </xdr:nvSpPr>
      <xdr:spPr>
        <a:xfrm>
          <a:off x="9451523" y="657225"/>
          <a:ext cx="4068535" cy="6123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898073</xdr:colOff>
      <xdr:row>3</xdr:row>
      <xdr:rowOff>0</xdr:rowOff>
    </xdr:from>
    <xdr:to>
      <xdr:col>18</xdr:col>
      <xdr:colOff>394608</xdr:colOff>
      <xdr:row>5</xdr:row>
      <xdr:rowOff>174172</xdr:rowOff>
    </xdr:to>
    <xdr:sp macro="" textlink="">
      <xdr:nvSpPr>
        <xdr:cNvPr id="2" name="テキスト ボックス 1">
          <a:extLst>
            <a:ext uri="{FF2B5EF4-FFF2-40B4-BE49-F238E27FC236}">
              <a16:creationId xmlns:a16="http://schemas.microsoft.com/office/drawing/2014/main" id="{00000000-0008-0000-3100-000002000000}"/>
            </a:ext>
          </a:extLst>
        </xdr:cNvPr>
        <xdr:cNvSpPr txBox="1"/>
      </xdr:nvSpPr>
      <xdr:spPr>
        <a:xfrm>
          <a:off x="9451523" y="657225"/>
          <a:ext cx="4068535" cy="6123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251460</xdr:colOff>
      <xdr:row>11</xdr:row>
      <xdr:rowOff>76200</xdr:rowOff>
    </xdr:from>
    <xdr:to>
      <xdr:col>2</xdr:col>
      <xdr:colOff>449580</xdr:colOff>
      <xdr:row>12</xdr:row>
      <xdr:rowOff>121920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335280" y="39166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申請者○○</a:t>
          </a:r>
        </a:p>
      </xdr:txBody>
    </xdr:sp>
    <xdr:clientData/>
  </xdr:twoCellAnchor>
  <xdr:twoCellAnchor>
    <xdr:from>
      <xdr:col>2</xdr:col>
      <xdr:colOff>792480</xdr:colOff>
      <xdr:row>13</xdr:row>
      <xdr:rowOff>106680</xdr:rowOff>
    </xdr:from>
    <xdr:to>
      <xdr:col>3</xdr:col>
      <xdr:colOff>952500</xdr:colOff>
      <xdr:row>14</xdr:row>
      <xdr:rowOff>152400</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1945005" y="4497705"/>
          <a:ext cx="1264920" cy="33147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1</xdr:col>
      <xdr:colOff>251460</xdr:colOff>
      <xdr:row>15</xdr:row>
      <xdr:rowOff>114300</xdr:rowOff>
    </xdr:from>
    <xdr:to>
      <xdr:col>2</xdr:col>
      <xdr:colOff>449580</xdr:colOff>
      <xdr:row>16</xdr:row>
      <xdr:rowOff>160020</xdr:rowOff>
    </xdr:to>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335280" y="428244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申請者□□</a:t>
          </a:r>
        </a:p>
      </xdr:txBody>
    </xdr:sp>
    <xdr:clientData/>
  </xdr:twoCellAnchor>
  <xdr:twoCellAnchor>
    <xdr:from>
      <xdr:col>2</xdr:col>
      <xdr:colOff>792480</xdr:colOff>
      <xdr:row>17</xdr:row>
      <xdr:rowOff>99060</xdr:rowOff>
    </xdr:from>
    <xdr:to>
      <xdr:col>3</xdr:col>
      <xdr:colOff>952500</xdr:colOff>
      <xdr:row>18</xdr:row>
      <xdr:rowOff>144780</xdr:rowOff>
    </xdr:to>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a:off x="1965960" y="56311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2</xdr:col>
      <xdr:colOff>792480</xdr:colOff>
      <xdr:row>19</xdr:row>
      <xdr:rowOff>76200</xdr:rowOff>
    </xdr:from>
    <xdr:to>
      <xdr:col>3</xdr:col>
      <xdr:colOff>952500</xdr:colOff>
      <xdr:row>20</xdr:row>
      <xdr:rowOff>121920</xdr:rowOff>
    </xdr:to>
    <xdr:sp macro="" textlink="">
      <xdr:nvSpPr>
        <xdr:cNvPr id="7" name="テキスト ボックス 6">
          <a:extLst>
            <a:ext uri="{FF2B5EF4-FFF2-40B4-BE49-F238E27FC236}">
              <a16:creationId xmlns:a16="http://schemas.microsoft.com/office/drawing/2014/main" id="{00000000-0008-0000-0A00-000007000000}"/>
            </a:ext>
          </a:extLst>
        </xdr:cNvPr>
        <xdr:cNvSpPr txBox="1"/>
      </xdr:nvSpPr>
      <xdr:spPr>
        <a:xfrm>
          <a:off x="1965960" y="617220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3</xdr:col>
      <xdr:colOff>1348740</xdr:colOff>
      <xdr:row>17</xdr:row>
      <xdr:rowOff>99060</xdr:rowOff>
    </xdr:from>
    <xdr:to>
      <xdr:col>4</xdr:col>
      <xdr:colOff>1242060</xdr:colOff>
      <xdr:row>18</xdr:row>
      <xdr:rowOff>144780</xdr:rowOff>
    </xdr:to>
    <xdr:sp macro="" textlink="">
      <xdr:nvSpPr>
        <xdr:cNvPr id="8" name="テキスト ボックス 7">
          <a:extLst>
            <a:ext uri="{FF2B5EF4-FFF2-40B4-BE49-F238E27FC236}">
              <a16:creationId xmlns:a16="http://schemas.microsoft.com/office/drawing/2014/main" id="{00000000-0008-0000-0A00-000008000000}"/>
            </a:ext>
          </a:extLst>
        </xdr:cNvPr>
        <xdr:cNvSpPr txBox="1"/>
      </xdr:nvSpPr>
      <xdr:spPr>
        <a:xfrm>
          <a:off x="3649980" y="56311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1</xdr:col>
      <xdr:colOff>895350</xdr:colOff>
      <xdr:row>12</xdr:row>
      <xdr:rowOff>121920</xdr:rowOff>
    </xdr:from>
    <xdr:to>
      <xdr:col>2</xdr:col>
      <xdr:colOff>792480</xdr:colOff>
      <xdr:row>13</xdr:row>
      <xdr:rowOff>270510</xdr:rowOff>
    </xdr:to>
    <xdr:cxnSp macro="">
      <xdr:nvCxnSpPr>
        <xdr:cNvPr id="10" name="コネクタ: カギ線 9">
          <a:extLst>
            <a:ext uri="{FF2B5EF4-FFF2-40B4-BE49-F238E27FC236}">
              <a16:creationId xmlns:a16="http://schemas.microsoft.com/office/drawing/2014/main" id="{00000000-0008-0000-0A00-00000A000000}"/>
            </a:ext>
          </a:extLst>
        </xdr:cNvPr>
        <xdr:cNvCxnSpPr>
          <a:stCxn id="2" idx="2"/>
          <a:endCxn id="3" idx="1"/>
        </xdr:cNvCxnSpPr>
      </xdr:nvCxnSpPr>
      <xdr:spPr bwMode="auto">
        <a:xfrm rot="16200000" flipH="1">
          <a:off x="1257300" y="3966210"/>
          <a:ext cx="43053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895350</xdr:colOff>
      <xdr:row>16</xdr:row>
      <xdr:rowOff>160020</xdr:rowOff>
    </xdr:from>
    <xdr:to>
      <xdr:col>2</xdr:col>
      <xdr:colOff>792480</xdr:colOff>
      <xdr:row>17</xdr:row>
      <xdr:rowOff>262890</xdr:rowOff>
    </xdr:to>
    <xdr:cxnSp macro="">
      <xdr:nvCxnSpPr>
        <xdr:cNvPr id="11" name="コネクタ: カギ線 10">
          <a:extLst>
            <a:ext uri="{FF2B5EF4-FFF2-40B4-BE49-F238E27FC236}">
              <a16:creationId xmlns:a16="http://schemas.microsoft.com/office/drawing/2014/main" id="{00000000-0008-0000-0A00-00000B000000}"/>
            </a:ext>
          </a:extLst>
        </xdr:cNvPr>
        <xdr:cNvCxnSpPr>
          <a:stCxn id="5" idx="2"/>
          <a:endCxn id="6" idx="1"/>
        </xdr:cNvCxnSpPr>
      </xdr:nvCxnSpPr>
      <xdr:spPr bwMode="auto">
        <a:xfrm rot="16200000" flipH="1">
          <a:off x="1280160" y="5109210"/>
          <a:ext cx="38481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895350</xdr:colOff>
      <xdr:row>16</xdr:row>
      <xdr:rowOff>160020</xdr:rowOff>
    </xdr:from>
    <xdr:to>
      <xdr:col>2</xdr:col>
      <xdr:colOff>792480</xdr:colOff>
      <xdr:row>19</xdr:row>
      <xdr:rowOff>240030</xdr:rowOff>
    </xdr:to>
    <xdr:cxnSp macro="">
      <xdr:nvCxnSpPr>
        <xdr:cNvPr id="14" name="コネクタ: カギ線 13">
          <a:extLst>
            <a:ext uri="{FF2B5EF4-FFF2-40B4-BE49-F238E27FC236}">
              <a16:creationId xmlns:a16="http://schemas.microsoft.com/office/drawing/2014/main" id="{00000000-0008-0000-0A00-00000E000000}"/>
            </a:ext>
          </a:extLst>
        </xdr:cNvPr>
        <xdr:cNvCxnSpPr>
          <a:stCxn id="5" idx="2"/>
          <a:endCxn id="7" idx="1"/>
        </xdr:cNvCxnSpPr>
      </xdr:nvCxnSpPr>
      <xdr:spPr bwMode="auto">
        <a:xfrm rot="16200000" flipH="1">
          <a:off x="1009650" y="5379720"/>
          <a:ext cx="92583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952500</xdr:colOff>
      <xdr:row>17</xdr:row>
      <xdr:rowOff>262890</xdr:rowOff>
    </xdr:from>
    <xdr:to>
      <xdr:col>3</xdr:col>
      <xdr:colOff>1348740</xdr:colOff>
      <xdr:row>17</xdr:row>
      <xdr:rowOff>262890</xdr:rowOff>
    </xdr:to>
    <xdr:cxnSp macro="">
      <xdr:nvCxnSpPr>
        <xdr:cNvPr id="18" name="直線コネクタ 17">
          <a:extLst>
            <a:ext uri="{FF2B5EF4-FFF2-40B4-BE49-F238E27FC236}">
              <a16:creationId xmlns:a16="http://schemas.microsoft.com/office/drawing/2014/main" id="{00000000-0008-0000-0A00-000012000000}"/>
            </a:ext>
          </a:extLst>
        </xdr:cNvPr>
        <xdr:cNvCxnSpPr>
          <a:stCxn id="6" idx="3"/>
          <a:endCxn id="8" idx="1"/>
        </xdr:cNvCxnSpPr>
      </xdr:nvCxnSpPr>
      <xdr:spPr bwMode="auto">
        <a:xfrm>
          <a:off x="3253740" y="5795010"/>
          <a:ext cx="396240" cy="0"/>
        </a:xfrm>
        <a:prstGeom prst="line">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647700</xdr:colOff>
      <xdr:row>11</xdr:row>
      <xdr:rowOff>7620</xdr:rowOff>
    </xdr:from>
    <xdr:to>
      <xdr:col>2</xdr:col>
      <xdr:colOff>647700</xdr:colOff>
      <xdr:row>21</xdr:row>
      <xdr:rowOff>137160</xdr:rowOff>
    </xdr:to>
    <xdr:cxnSp macro="">
      <xdr:nvCxnSpPr>
        <xdr:cNvPr id="24" name="直線コネクタ 23">
          <a:extLst>
            <a:ext uri="{FF2B5EF4-FFF2-40B4-BE49-F238E27FC236}">
              <a16:creationId xmlns:a16="http://schemas.microsoft.com/office/drawing/2014/main" id="{00000000-0008-0000-0A00-000018000000}"/>
            </a:ext>
          </a:extLst>
        </xdr:cNvPr>
        <xdr:cNvCxnSpPr/>
      </xdr:nvCxnSpPr>
      <xdr:spPr bwMode="auto">
        <a:xfrm>
          <a:off x="1821180" y="3848100"/>
          <a:ext cx="0" cy="2948940"/>
        </a:xfrm>
        <a:prstGeom prst="line">
          <a:avLst/>
        </a:prstGeom>
        <a:solidFill>
          <a:srgbClr val="FFFFE1"/>
        </a:solidFill>
        <a:ln w="9525" cap="flat" cmpd="sng" algn="ctr">
          <a:solidFill>
            <a:srgbClr val="000000"/>
          </a:solidFill>
          <a:prstDash val="dash"/>
          <a:round/>
          <a:headEnd type="none" w="med" len="med"/>
          <a:tailEnd type="none" w="med" len="med"/>
        </a:ln>
        <a:effectLst/>
      </xdr:spPr>
    </xdr:cxnSp>
    <xdr:clientData/>
  </xdr:twoCellAnchor>
  <xdr:twoCellAnchor>
    <xdr:from>
      <xdr:col>3</xdr:col>
      <xdr:colOff>1165860</xdr:colOff>
      <xdr:row>11</xdr:row>
      <xdr:rowOff>7620</xdr:rowOff>
    </xdr:from>
    <xdr:to>
      <xdr:col>3</xdr:col>
      <xdr:colOff>1165860</xdr:colOff>
      <xdr:row>21</xdr:row>
      <xdr:rowOff>137160</xdr:rowOff>
    </xdr:to>
    <xdr:cxnSp macro="">
      <xdr:nvCxnSpPr>
        <xdr:cNvPr id="25" name="直線コネクタ 24">
          <a:extLst>
            <a:ext uri="{FF2B5EF4-FFF2-40B4-BE49-F238E27FC236}">
              <a16:creationId xmlns:a16="http://schemas.microsoft.com/office/drawing/2014/main" id="{00000000-0008-0000-0A00-000019000000}"/>
            </a:ext>
          </a:extLst>
        </xdr:cNvPr>
        <xdr:cNvCxnSpPr/>
      </xdr:nvCxnSpPr>
      <xdr:spPr bwMode="auto">
        <a:xfrm>
          <a:off x="3467100" y="3848100"/>
          <a:ext cx="0" cy="2948940"/>
        </a:xfrm>
        <a:prstGeom prst="line">
          <a:avLst/>
        </a:prstGeom>
        <a:solidFill>
          <a:srgbClr val="FFFFE1"/>
        </a:solidFill>
        <a:ln w="9525" cap="flat" cmpd="sng" algn="ctr">
          <a:solidFill>
            <a:srgbClr val="000000"/>
          </a:solidFill>
          <a:prstDash val="dash"/>
          <a:round/>
          <a:headEnd type="none" w="med" len="med"/>
          <a:tailEnd type="none" w="med" len="med"/>
        </a:ln>
        <a:effectLst/>
      </xdr:spPr>
    </xdr:cxnSp>
    <xdr:clientData/>
  </xdr:twoCellAnchor>
  <xdr:twoCellAnchor>
    <xdr:from>
      <xdr:col>2</xdr:col>
      <xdr:colOff>647700</xdr:colOff>
      <xdr:row>10</xdr:row>
      <xdr:rowOff>167640</xdr:rowOff>
    </xdr:from>
    <xdr:to>
      <xdr:col>3</xdr:col>
      <xdr:colOff>1165860</xdr:colOff>
      <xdr:row>11</xdr:row>
      <xdr:rowOff>213360</xdr:rowOff>
    </xdr:to>
    <xdr:sp macro="" textlink="">
      <xdr:nvSpPr>
        <xdr:cNvPr id="27" name="テキスト ボックス 26">
          <a:extLst>
            <a:ext uri="{FF2B5EF4-FFF2-40B4-BE49-F238E27FC236}">
              <a16:creationId xmlns:a16="http://schemas.microsoft.com/office/drawing/2014/main" id="{00000000-0008-0000-0A00-00001B000000}"/>
            </a:ext>
          </a:extLst>
        </xdr:cNvPr>
        <xdr:cNvSpPr txBox="1"/>
      </xdr:nvSpPr>
      <xdr:spPr>
        <a:xfrm>
          <a:off x="1821180" y="3726180"/>
          <a:ext cx="1645920" cy="327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委託先</a:t>
          </a:r>
        </a:p>
      </xdr:txBody>
    </xdr:sp>
    <xdr:clientData/>
  </xdr:twoCellAnchor>
  <xdr:twoCellAnchor>
    <xdr:from>
      <xdr:col>3</xdr:col>
      <xdr:colOff>1173480</xdr:colOff>
      <xdr:row>10</xdr:row>
      <xdr:rowOff>167640</xdr:rowOff>
    </xdr:from>
    <xdr:to>
      <xdr:col>4</xdr:col>
      <xdr:colOff>1424940</xdr:colOff>
      <xdr:row>11</xdr:row>
      <xdr:rowOff>213360</xdr:rowOff>
    </xdr:to>
    <xdr:sp macro="" textlink="">
      <xdr:nvSpPr>
        <xdr:cNvPr id="28" name="テキスト ボックス 27">
          <a:extLst>
            <a:ext uri="{FF2B5EF4-FFF2-40B4-BE49-F238E27FC236}">
              <a16:creationId xmlns:a16="http://schemas.microsoft.com/office/drawing/2014/main" id="{00000000-0008-0000-0A00-00001C000000}"/>
            </a:ext>
          </a:extLst>
        </xdr:cNvPr>
        <xdr:cNvSpPr txBox="1"/>
      </xdr:nvSpPr>
      <xdr:spPr>
        <a:xfrm>
          <a:off x="3474720" y="3726180"/>
          <a:ext cx="1645920" cy="327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再委託先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5" name="テキスト ボックス 4">
          <a:extLst>
            <a:ext uri="{FF2B5EF4-FFF2-40B4-BE49-F238E27FC236}">
              <a16:creationId xmlns:a16="http://schemas.microsoft.com/office/drawing/2014/main" id="{00000000-0008-0000-0C00-000005000000}"/>
            </a:ext>
          </a:extLst>
        </xdr:cNvPr>
        <xdr:cNvSpPr txBox="1"/>
      </xdr:nvSpPr>
      <xdr:spPr>
        <a:xfrm>
          <a:off x="1004887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11249024"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295275</xdr:colOff>
          <xdr:row>5</xdr:row>
          <xdr:rowOff>219075</xdr:rowOff>
        </xdr:from>
        <xdr:to>
          <xdr:col>7</xdr:col>
          <xdr:colOff>609600</xdr:colOff>
          <xdr:row>7</xdr:row>
          <xdr:rowOff>9525</xdr:rowOff>
        </xdr:to>
        <xdr:sp macro="" textlink="">
          <xdr:nvSpPr>
            <xdr:cNvPr id="3377156" name="Check Box 4" hidden="1">
              <a:extLst>
                <a:ext uri="{63B3BB69-23CF-44E3-9099-C40C66FF867C}">
                  <a14:compatExt spid="_x0000_s3377156"/>
                </a:ext>
                <a:ext uri="{FF2B5EF4-FFF2-40B4-BE49-F238E27FC236}">
                  <a16:creationId xmlns:a16="http://schemas.microsoft.com/office/drawing/2014/main" id="{00000000-0008-0000-0E00-000004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5</xdr:row>
          <xdr:rowOff>219075</xdr:rowOff>
        </xdr:from>
        <xdr:to>
          <xdr:col>9</xdr:col>
          <xdr:colOff>800100</xdr:colOff>
          <xdr:row>7</xdr:row>
          <xdr:rowOff>9525</xdr:rowOff>
        </xdr:to>
        <xdr:sp macro="" textlink="">
          <xdr:nvSpPr>
            <xdr:cNvPr id="3377157" name="Check Box 5" hidden="1">
              <a:extLst>
                <a:ext uri="{63B3BB69-23CF-44E3-9099-C40C66FF867C}">
                  <a14:compatExt spid="_x0000_s3377157"/>
                </a:ext>
                <a:ext uri="{FF2B5EF4-FFF2-40B4-BE49-F238E27FC236}">
                  <a16:creationId xmlns:a16="http://schemas.microsoft.com/office/drawing/2014/main" id="{00000000-0008-0000-0E00-000005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xdr:row>
          <xdr:rowOff>219075</xdr:rowOff>
        </xdr:from>
        <xdr:to>
          <xdr:col>7</xdr:col>
          <xdr:colOff>609600</xdr:colOff>
          <xdr:row>28</xdr:row>
          <xdr:rowOff>9525</xdr:rowOff>
        </xdr:to>
        <xdr:sp macro="" textlink="">
          <xdr:nvSpPr>
            <xdr:cNvPr id="3377162" name="Check Box 10" hidden="1">
              <a:extLst>
                <a:ext uri="{63B3BB69-23CF-44E3-9099-C40C66FF867C}">
                  <a14:compatExt spid="_x0000_s3377162"/>
                </a:ext>
                <a:ext uri="{FF2B5EF4-FFF2-40B4-BE49-F238E27FC236}">
                  <a16:creationId xmlns:a16="http://schemas.microsoft.com/office/drawing/2014/main" id="{00000000-0008-0000-0E00-00000A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26</xdr:row>
          <xdr:rowOff>219075</xdr:rowOff>
        </xdr:from>
        <xdr:to>
          <xdr:col>9</xdr:col>
          <xdr:colOff>800100</xdr:colOff>
          <xdr:row>28</xdr:row>
          <xdr:rowOff>9525</xdr:rowOff>
        </xdr:to>
        <xdr:sp macro="" textlink="">
          <xdr:nvSpPr>
            <xdr:cNvPr id="3377163" name="Check Box 11" hidden="1">
              <a:extLst>
                <a:ext uri="{63B3BB69-23CF-44E3-9099-C40C66FF867C}">
                  <a14:compatExt spid="_x0000_s3377163"/>
                </a:ext>
                <a:ext uri="{FF2B5EF4-FFF2-40B4-BE49-F238E27FC236}">
                  <a16:creationId xmlns:a16="http://schemas.microsoft.com/office/drawing/2014/main" id="{00000000-0008-0000-0E00-00000B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47</xdr:row>
          <xdr:rowOff>219075</xdr:rowOff>
        </xdr:from>
        <xdr:to>
          <xdr:col>7</xdr:col>
          <xdr:colOff>609600</xdr:colOff>
          <xdr:row>48</xdr:row>
          <xdr:rowOff>238125</xdr:rowOff>
        </xdr:to>
        <xdr:sp macro="" textlink="">
          <xdr:nvSpPr>
            <xdr:cNvPr id="3377164" name="Check Box 12" hidden="1">
              <a:extLst>
                <a:ext uri="{63B3BB69-23CF-44E3-9099-C40C66FF867C}">
                  <a14:compatExt spid="_x0000_s3377164"/>
                </a:ext>
                <a:ext uri="{FF2B5EF4-FFF2-40B4-BE49-F238E27FC236}">
                  <a16:creationId xmlns:a16="http://schemas.microsoft.com/office/drawing/2014/main" id="{00000000-0008-0000-0E00-00000C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47</xdr:row>
          <xdr:rowOff>219075</xdr:rowOff>
        </xdr:from>
        <xdr:to>
          <xdr:col>9</xdr:col>
          <xdr:colOff>800100</xdr:colOff>
          <xdr:row>48</xdr:row>
          <xdr:rowOff>238125</xdr:rowOff>
        </xdr:to>
        <xdr:sp macro="" textlink="">
          <xdr:nvSpPr>
            <xdr:cNvPr id="3377165" name="Check Box 13" hidden="1">
              <a:extLst>
                <a:ext uri="{63B3BB69-23CF-44E3-9099-C40C66FF867C}">
                  <a14:compatExt spid="_x0000_s3377165"/>
                </a:ext>
                <a:ext uri="{FF2B5EF4-FFF2-40B4-BE49-F238E27FC236}">
                  <a16:creationId xmlns:a16="http://schemas.microsoft.com/office/drawing/2014/main" id="{00000000-0008-0000-0E00-00000D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68</xdr:row>
          <xdr:rowOff>219075</xdr:rowOff>
        </xdr:from>
        <xdr:to>
          <xdr:col>7</xdr:col>
          <xdr:colOff>609600</xdr:colOff>
          <xdr:row>69</xdr:row>
          <xdr:rowOff>238125</xdr:rowOff>
        </xdr:to>
        <xdr:sp macro="" textlink="">
          <xdr:nvSpPr>
            <xdr:cNvPr id="3377166" name="Check Box 14" hidden="1">
              <a:extLst>
                <a:ext uri="{63B3BB69-23CF-44E3-9099-C40C66FF867C}">
                  <a14:compatExt spid="_x0000_s3377166"/>
                </a:ext>
                <a:ext uri="{FF2B5EF4-FFF2-40B4-BE49-F238E27FC236}">
                  <a16:creationId xmlns:a16="http://schemas.microsoft.com/office/drawing/2014/main" id="{00000000-0008-0000-0E00-00000E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485775</xdr:colOff>
          <xdr:row>68</xdr:row>
          <xdr:rowOff>219075</xdr:rowOff>
        </xdr:from>
        <xdr:to>
          <xdr:col>9</xdr:col>
          <xdr:colOff>800100</xdr:colOff>
          <xdr:row>69</xdr:row>
          <xdr:rowOff>238125</xdr:rowOff>
        </xdr:to>
        <xdr:sp macro="" textlink="">
          <xdr:nvSpPr>
            <xdr:cNvPr id="3377167" name="Check Box 15" hidden="1">
              <a:extLst>
                <a:ext uri="{63B3BB69-23CF-44E3-9099-C40C66FF867C}">
                  <a14:compatExt spid="_x0000_s3377167"/>
                </a:ext>
                <a:ext uri="{FF2B5EF4-FFF2-40B4-BE49-F238E27FC236}">
                  <a16:creationId xmlns:a16="http://schemas.microsoft.com/office/drawing/2014/main" id="{00000000-0008-0000-0E00-00000F88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9</xdr:col>
      <xdr:colOff>333374</xdr:colOff>
      <xdr:row>3</xdr:row>
      <xdr:rowOff>123825</xdr:rowOff>
    </xdr:from>
    <xdr:to>
      <xdr:col>13</xdr:col>
      <xdr:colOff>800100</xdr:colOff>
      <xdr:row>5</xdr:row>
      <xdr:rowOff>219075</xdr:rowOff>
    </xdr:to>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11249024" y="771525"/>
          <a:ext cx="4400551"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1079182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333375</xdr:colOff>
      <xdr:row>6</xdr:row>
      <xdr:rowOff>66675</xdr:rowOff>
    </xdr:from>
    <xdr:to>
      <xdr:col>15</xdr:col>
      <xdr:colOff>800101</xdr:colOff>
      <xdr:row>8</xdr:row>
      <xdr:rowOff>123825</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0791825" y="140017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00"/>
        </a:solidFill>
        <a:ln w="9525" cap="flat" cmpd="sng" algn="ctr">
          <a:solidFill>
            <a:srgbClr val="FF0000"/>
          </a:solidFill>
          <a:prstDash val="solid"/>
          <a:round/>
          <a:headEnd type="none" w="med" len="med"/>
          <a:tailEnd type="none" w="med" len="med"/>
        </a:ln>
        <a:effectLst/>
      </a:spPr>
      <a:bodyPr vertOverflow="clip" horzOverflow="clip" wrap="square" lIns="18288" tIns="0" rIns="0" bIns="0" rtlCol="0" anchor="ctr" upright="1"/>
      <a:lstStyle>
        <a:defPPr algn="ctr">
          <a:defRPr kumimoji="1" sz="1400">
            <a:solidFill>
              <a:srgbClr val="FF0000"/>
            </a:solidFill>
            <a:latin typeface="Meiryo UI" panose="020B0604030504040204" pitchFamily="50" charset="-128"/>
            <a:ea typeface="Meiryo UI" panose="020B0604030504040204" pitchFamily="50" charset="-128"/>
          </a:defRPr>
        </a:defPPr>
      </a:lstStyle>
    </a:spDef>
    <a:lnDef>
      <a:spPr bwMode="auto">
        <a:solidFill>
          <a:srgbClr val="FFFFE1"/>
        </a:solidFill>
        <a:ln w="9525" cap="flat" cmpd="sng" algn="ctr">
          <a:solidFill>
            <a:srgbClr val="000000"/>
          </a:solidFill>
          <a:prstDash val="solid"/>
          <a:round/>
          <a:headEnd type="none" w="med" len="med"/>
          <a:tailEnd type="none" w="med" len="med"/>
        </a:ln>
        <a:effectLst/>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11.xml"/><Relationship Id="rId1" Type="http://schemas.openxmlformats.org/officeDocument/2006/relationships/printerSettings" Target="../printerSettings/printerSettings18.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2" Type="http://schemas.openxmlformats.org/officeDocument/2006/relationships/drawing" Target="../drawings/drawing19.xml"/><Relationship Id="rId1" Type="http://schemas.openxmlformats.org/officeDocument/2006/relationships/printerSettings" Target="../printerSettings/printerSettings30.bin"/><Relationship Id="rId6" Type="http://schemas.openxmlformats.org/officeDocument/2006/relationships/ctrlProp" Target="../ctrlProps/ctrlProp19.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4.vml"/><Relationship Id="rId7" Type="http://schemas.openxmlformats.org/officeDocument/2006/relationships/ctrlProp" Target="../ctrlProps/ctrlProp27.xml"/><Relationship Id="rId2" Type="http://schemas.openxmlformats.org/officeDocument/2006/relationships/drawing" Target="../drawings/drawing24.xml"/><Relationship Id="rId1" Type="http://schemas.openxmlformats.org/officeDocument/2006/relationships/printerSettings" Target="../printerSettings/printerSettings38.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5.vml"/><Relationship Id="rId7" Type="http://schemas.openxmlformats.org/officeDocument/2006/relationships/ctrlProp" Target="../ctrlProps/ctrlProp35.xml"/><Relationship Id="rId2" Type="http://schemas.openxmlformats.org/officeDocument/2006/relationships/drawing" Target="../drawings/drawing28.xml"/><Relationship Id="rId1" Type="http://schemas.openxmlformats.org/officeDocument/2006/relationships/printerSettings" Target="../printerSettings/printerSettings42.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6"/>
  <dimension ref="A1:F100"/>
  <sheetViews>
    <sheetView showGridLines="0" view="pageBreakPreview" zoomScaleNormal="100" zoomScaleSheetLayoutView="100" workbookViewId="0">
      <pane xSplit="1" ySplit="1" topLeftCell="B2" activePane="bottomRight" state="frozen"/>
      <selection sqref="A1:G38"/>
      <selection pane="topRight" sqref="A1:G38"/>
      <selection pane="bottomLeft" sqref="A1:G38"/>
      <selection pane="bottomRight" activeCell="D19" sqref="D19"/>
    </sheetView>
  </sheetViews>
  <sheetFormatPr defaultColWidth="8.7265625" defaultRowHeight="15" customHeight="1"/>
  <cols>
    <col min="1" max="1" width="9" style="4" bestFit="1" customWidth="1"/>
    <col min="2" max="2" width="26.7265625" style="4" customWidth="1"/>
    <col min="3" max="3" width="25.90625" style="4" customWidth="1"/>
    <col min="4" max="4" width="8.7265625" style="4"/>
    <col min="5" max="5" width="8.7265625" style="4" customWidth="1"/>
    <col min="6" max="6" width="23" style="4" customWidth="1"/>
    <col min="7" max="7" width="8.7265625" style="4" customWidth="1"/>
    <col min="8" max="16384" width="8.7265625" style="4"/>
  </cols>
  <sheetData>
    <row r="1" spans="1:6" ht="25.9" customHeight="1">
      <c r="A1" s="1" t="s">
        <v>89</v>
      </c>
      <c r="B1" s="2" t="s">
        <v>110</v>
      </c>
      <c r="C1" s="3" t="s">
        <v>90</v>
      </c>
      <c r="D1" s="4" t="s">
        <v>237</v>
      </c>
    </row>
    <row r="2" spans="1:6" ht="17.850000000000001" customHeight="1">
      <c r="A2" s="5">
        <v>1</v>
      </c>
      <c r="B2" s="6" t="s">
        <v>111</v>
      </c>
      <c r="C2" s="7" t="s">
        <v>91</v>
      </c>
      <c r="D2" s="4" t="s">
        <v>238</v>
      </c>
    </row>
    <row r="3" spans="1:6" ht="18.75" customHeight="1">
      <c r="A3" s="5">
        <v>2</v>
      </c>
      <c r="B3" s="6" t="s">
        <v>112</v>
      </c>
      <c r="C3" s="7" t="s">
        <v>91</v>
      </c>
      <c r="D3" s="4" t="s">
        <v>239</v>
      </c>
    </row>
    <row r="4" spans="1:6" ht="17.850000000000001" customHeight="1">
      <c r="A4" s="5">
        <v>3</v>
      </c>
      <c r="B4" s="6" t="s">
        <v>113</v>
      </c>
      <c r="C4" s="7" t="s">
        <v>92</v>
      </c>
      <c r="D4" s="4" t="s">
        <v>240</v>
      </c>
    </row>
    <row r="5" spans="1:6" ht="18.600000000000001" customHeight="1">
      <c r="A5" s="5">
        <v>4</v>
      </c>
      <c r="B5" s="6" t="s">
        <v>114</v>
      </c>
      <c r="C5" s="7" t="s">
        <v>92</v>
      </c>
      <c r="D5" s="4" t="s">
        <v>241</v>
      </c>
    </row>
    <row r="6" spans="1:6" ht="18.600000000000001" customHeight="1">
      <c r="A6" s="5">
        <v>5</v>
      </c>
      <c r="B6" s="6" t="s">
        <v>115</v>
      </c>
      <c r="C6" s="7" t="s">
        <v>116</v>
      </c>
      <c r="D6" s="4" t="s">
        <v>242</v>
      </c>
    </row>
    <row r="7" spans="1:6" ht="17.850000000000001" customHeight="1">
      <c r="A7" s="5">
        <v>6</v>
      </c>
      <c r="B7" s="6" t="s">
        <v>117</v>
      </c>
      <c r="C7" s="7" t="s">
        <v>93</v>
      </c>
      <c r="D7" s="4" t="s">
        <v>243</v>
      </c>
      <c r="F7" s="8"/>
    </row>
    <row r="8" spans="1:6" ht="18" customHeight="1">
      <c r="A8" s="5">
        <v>7</v>
      </c>
      <c r="B8" s="6" t="s">
        <v>118</v>
      </c>
      <c r="C8" s="7" t="s">
        <v>93</v>
      </c>
      <c r="D8" s="4" t="s">
        <v>244</v>
      </c>
      <c r="F8" s="8" t="s">
        <v>119</v>
      </c>
    </row>
    <row r="9" spans="1:6" ht="18.75" customHeight="1">
      <c r="A9" s="5">
        <v>8</v>
      </c>
      <c r="B9" s="6" t="s">
        <v>120</v>
      </c>
      <c r="C9" s="7" t="s">
        <v>93</v>
      </c>
      <c r="D9" s="4" t="s">
        <v>245</v>
      </c>
      <c r="F9" s="8" t="s">
        <v>121</v>
      </c>
    </row>
    <row r="10" spans="1:6" ht="17.850000000000001" customHeight="1">
      <c r="A10" s="5">
        <v>9</v>
      </c>
      <c r="B10" s="6" t="s">
        <v>122</v>
      </c>
      <c r="C10" s="7" t="s">
        <v>94</v>
      </c>
      <c r="D10" s="4" t="s">
        <v>246</v>
      </c>
    </row>
    <row r="11" spans="1:6" ht="18" customHeight="1">
      <c r="A11" s="5">
        <v>10</v>
      </c>
      <c r="B11" s="6" t="s">
        <v>123</v>
      </c>
      <c r="C11" s="7" t="s">
        <v>94</v>
      </c>
      <c r="D11" s="4" t="s">
        <v>247</v>
      </c>
      <c r="F11" s="9" t="s">
        <v>124</v>
      </c>
    </row>
    <row r="12" spans="1:6" ht="18" customHeight="1">
      <c r="A12" s="5">
        <v>11</v>
      </c>
      <c r="B12" s="6" t="s">
        <v>125</v>
      </c>
      <c r="C12" s="7" t="s">
        <v>94</v>
      </c>
      <c r="D12" s="4" t="s">
        <v>248</v>
      </c>
      <c r="F12" s="9" t="s">
        <v>126</v>
      </c>
    </row>
    <row r="13" spans="1:6" ht="18" customHeight="1">
      <c r="A13" s="5">
        <v>12</v>
      </c>
      <c r="B13" s="6" t="s">
        <v>127</v>
      </c>
      <c r="C13" s="7" t="s">
        <v>94</v>
      </c>
      <c r="D13" s="4" t="s">
        <v>249</v>
      </c>
    </row>
    <row r="14" spans="1:6" ht="18" customHeight="1">
      <c r="A14" s="5">
        <v>13</v>
      </c>
      <c r="B14" s="6" t="s">
        <v>128</v>
      </c>
      <c r="C14" s="7" t="s">
        <v>94</v>
      </c>
      <c r="D14" s="4" t="s">
        <v>250</v>
      </c>
      <c r="F14" s="9" t="s">
        <v>129</v>
      </c>
    </row>
    <row r="15" spans="1:6" ht="18" customHeight="1">
      <c r="A15" s="5">
        <v>14</v>
      </c>
      <c r="B15" s="6" t="s">
        <v>130</v>
      </c>
      <c r="C15" s="7" t="s">
        <v>94</v>
      </c>
      <c r="D15" s="4" t="s">
        <v>251</v>
      </c>
      <c r="F15" s="9" t="s">
        <v>131</v>
      </c>
    </row>
    <row r="16" spans="1:6" ht="18" customHeight="1">
      <c r="A16" s="5">
        <v>15</v>
      </c>
      <c r="B16" s="6" t="s">
        <v>132</v>
      </c>
      <c r="C16" s="7" t="s">
        <v>94</v>
      </c>
      <c r="D16" s="4" t="s">
        <v>252</v>
      </c>
      <c r="F16" s="9" t="s">
        <v>133</v>
      </c>
    </row>
    <row r="17" spans="1:6" ht="18" customHeight="1">
      <c r="A17" s="5">
        <v>16</v>
      </c>
      <c r="B17" s="6" t="s">
        <v>134</v>
      </c>
      <c r="C17" s="7" t="s">
        <v>94</v>
      </c>
      <c r="D17" s="4" t="s">
        <v>253</v>
      </c>
      <c r="F17" s="9" t="s">
        <v>135</v>
      </c>
    </row>
    <row r="18" spans="1:6" ht="18" customHeight="1">
      <c r="A18" s="5">
        <v>17</v>
      </c>
      <c r="B18" s="6" t="s">
        <v>136</v>
      </c>
      <c r="C18" s="7" t="s">
        <v>94</v>
      </c>
      <c r="D18" s="4" t="s">
        <v>254</v>
      </c>
    </row>
    <row r="19" spans="1:6" ht="18" customHeight="1">
      <c r="A19" s="5">
        <v>18</v>
      </c>
      <c r="B19" s="6" t="s">
        <v>137</v>
      </c>
      <c r="C19" s="7" t="s">
        <v>94</v>
      </c>
      <c r="D19" s="4" t="s">
        <v>255</v>
      </c>
      <c r="F19" s="9" t="s">
        <v>138</v>
      </c>
    </row>
    <row r="20" spans="1:6" ht="18" customHeight="1">
      <c r="A20" s="5">
        <v>19</v>
      </c>
      <c r="B20" s="6" t="s">
        <v>139</v>
      </c>
      <c r="C20" s="7" t="s">
        <v>94</v>
      </c>
      <c r="D20" s="4" t="s">
        <v>256</v>
      </c>
      <c r="F20" s="9" t="s">
        <v>140</v>
      </c>
    </row>
    <row r="21" spans="1:6" ht="18" customHeight="1">
      <c r="A21" s="5">
        <v>20</v>
      </c>
      <c r="B21" s="6" t="s">
        <v>141</v>
      </c>
      <c r="C21" s="7" t="s">
        <v>94</v>
      </c>
      <c r="D21" s="4" t="s">
        <v>257</v>
      </c>
    </row>
    <row r="22" spans="1:6" ht="18" customHeight="1">
      <c r="A22" s="5">
        <v>21</v>
      </c>
      <c r="B22" s="6" t="s">
        <v>142</v>
      </c>
      <c r="C22" s="7" t="s">
        <v>94</v>
      </c>
      <c r="D22" s="4" t="s">
        <v>258</v>
      </c>
      <c r="F22" s="9" t="s">
        <v>143</v>
      </c>
    </row>
    <row r="23" spans="1:6" ht="18" customHeight="1">
      <c r="A23" s="5">
        <v>22</v>
      </c>
      <c r="B23" s="6" t="s">
        <v>144</v>
      </c>
      <c r="C23" s="7" t="s">
        <v>94</v>
      </c>
      <c r="D23" s="4" t="s">
        <v>259</v>
      </c>
      <c r="F23" s="9" t="s">
        <v>145</v>
      </c>
    </row>
    <row r="24" spans="1:6" ht="18" customHeight="1">
      <c r="A24" s="5">
        <v>23</v>
      </c>
      <c r="B24" s="6" t="s">
        <v>146</v>
      </c>
      <c r="C24" s="7" t="s">
        <v>94</v>
      </c>
      <c r="D24" s="4" t="s">
        <v>260</v>
      </c>
    </row>
    <row r="25" spans="1:6" ht="18" customHeight="1">
      <c r="A25" s="5">
        <v>24</v>
      </c>
      <c r="B25" s="6" t="s">
        <v>147</v>
      </c>
      <c r="C25" s="7" t="s">
        <v>94</v>
      </c>
      <c r="D25" s="4" t="s">
        <v>261</v>
      </c>
      <c r="F25" s="9" t="s">
        <v>148</v>
      </c>
    </row>
    <row r="26" spans="1:6" ht="18" customHeight="1">
      <c r="A26" s="5">
        <v>25</v>
      </c>
      <c r="B26" s="6" t="s">
        <v>149</v>
      </c>
      <c r="C26" s="7" t="s">
        <v>94</v>
      </c>
      <c r="D26" s="4" t="s">
        <v>262</v>
      </c>
      <c r="F26" s="9" t="s">
        <v>150</v>
      </c>
    </row>
    <row r="27" spans="1:6" ht="18" customHeight="1">
      <c r="A27" s="5">
        <v>26</v>
      </c>
      <c r="B27" s="6" t="s">
        <v>151</v>
      </c>
      <c r="C27" s="7" t="s">
        <v>94</v>
      </c>
      <c r="D27" s="4" t="s">
        <v>263</v>
      </c>
      <c r="F27" s="9" t="s">
        <v>152</v>
      </c>
    </row>
    <row r="28" spans="1:6" ht="18" customHeight="1">
      <c r="A28" s="5">
        <v>27</v>
      </c>
      <c r="B28" s="6" t="s">
        <v>153</v>
      </c>
      <c r="C28" s="7" t="s">
        <v>94</v>
      </c>
      <c r="D28" s="4" t="s">
        <v>264</v>
      </c>
    </row>
    <row r="29" spans="1:6" ht="18" customHeight="1">
      <c r="A29" s="5">
        <v>28</v>
      </c>
      <c r="B29" s="6" t="s">
        <v>154</v>
      </c>
      <c r="C29" s="7" t="s">
        <v>94</v>
      </c>
      <c r="D29" s="4" t="s">
        <v>265</v>
      </c>
      <c r="F29" s="9" t="s">
        <v>95</v>
      </c>
    </row>
    <row r="30" spans="1:6" ht="18" customHeight="1">
      <c r="A30" s="5">
        <v>29</v>
      </c>
      <c r="B30" s="6" t="s">
        <v>155</v>
      </c>
      <c r="C30" s="7" t="s">
        <v>94</v>
      </c>
      <c r="D30" s="4" t="s">
        <v>266</v>
      </c>
      <c r="F30" s="9" t="s">
        <v>96</v>
      </c>
    </row>
    <row r="31" spans="1:6" ht="18" customHeight="1">
      <c r="A31" s="5">
        <v>30</v>
      </c>
      <c r="B31" s="6" t="s">
        <v>16</v>
      </c>
      <c r="C31" s="7" t="s">
        <v>94</v>
      </c>
      <c r="D31" s="4" t="s">
        <v>267</v>
      </c>
    </row>
    <row r="32" spans="1:6" ht="18" customHeight="1">
      <c r="A32" s="5">
        <v>31</v>
      </c>
      <c r="B32" s="6" t="s">
        <v>17</v>
      </c>
      <c r="C32" s="7" t="s">
        <v>94</v>
      </c>
      <c r="D32" s="4" t="s">
        <v>268</v>
      </c>
      <c r="F32" s="9" t="s">
        <v>18</v>
      </c>
    </row>
    <row r="33" spans="1:6" ht="18.75" customHeight="1">
      <c r="A33" s="5">
        <v>32</v>
      </c>
      <c r="B33" s="6" t="s">
        <v>19</v>
      </c>
      <c r="C33" s="7" t="s">
        <v>94</v>
      </c>
      <c r="D33" s="4" t="s">
        <v>269</v>
      </c>
      <c r="F33" s="9" t="s">
        <v>156</v>
      </c>
    </row>
    <row r="34" spans="1:6" ht="17.850000000000001" customHeight="1">
      <c r="A34" s="5">
        <v>33</v>
      </c>
      <c r="B34" s="6" t="s">
        <v>20</v>
      </c>
      <c r="C34" s="7" t="s">
        <v>97</v>
      </c>
      <c r="D34" s="4" t="s">
        <v>270</v>
      </c>
    </row>
    <row r="35" spans="1:6" ht="18" customHeight="1">
      <c r="A35" s="5">
        <v>34</v>
      </c>
      <c r="B35" s="6" t="s">
        <v>21</v>
      </c>
      <c r="C35" s="7" t="s">
        <v>97</v>
      </c>
      <c r="D35" s="4" t="s">
        <v>271</v>
      </c>
    </row>
    <row r="36" spans="1:6" ht="18" customHeight="1">
      <c r="A36" s="5">
        <v>35</v>
      </c>
      <c r="B36" s="6" t="s">
        <v>22</v>
      </c>
      <c r="C36" s="7" t="s">
        <v>97</v>
      </c>
      <c r="D36" s="4" t="s">
        <v>272</v>
      </c>
      <c r="F36" s="9">
        <v>1</v>
      </c>
    </row>
    <row r="37" spans="1:6" ht="18.75" customHeight="1">
      <c r="A37" s="5">
        <v>36</v>
      </c>
      <c r="B37" s="6" t="s">
        <v>23</v>
      </c>
      <c r="C37" s="7" t="s">
        <v>97</v>
      </c>
      <c r="D37" s="4" t="s">
        <v>273</v>
      </c>
      <c r="F37" s="9">
        <v>2</v>
      </c>
    </row>
    <row r="38" spans="1:6" ht="17.100000000000001" customHeight="1">
      <c r="A38" s="5">
        <v>37</v>
      </c>
      <c r="B38" s="6" t="s">
        <v>24</v>
      </c>
      <c r="C38" s="7" t="s">
        <v>98</v>
      </c>
      <c r="D38" s="4" t="s">
        <v>274</v>
      </c>
      <c r="F38" s="9">
        <v>3</v>
      </c>
    </row>
    <row r="39" spans="1:6" ht="18" customHeight="1">
      <c r="A39" s="5">
        <v>38</v>
      </c>
      <c r="B39" s="6" t="s">
        <v>25</v>
      </c>
      <c r="C39" s="7" t="s">
        <v>98</v>
      </c>
      <c r="D39" s="4" t="s">
        <v>275</v>
      </c>
      <c r="F39" s="9">
        <v>4</v>
      </c>
    </row>
    <row r="40" spans="1:6" ht="18" customHeight="1">
      <c r="A40" s="5">
        <v>39</v>
      </c>
      <c r="B40" s="6" t="s">
        <v>26</v>
      </c>
      <c r="C40" s="7" t="s">
        <v>98</v>
      </c>
      <c r="D40" s="4" t="s">
        <v>276</v>
      </c>
    </row>
    <row r="41" spans="1:6" ht="18" customHeight="1">
      <c r="A41" s="5">
        <v>40</v>
      </c>
      <c r="B41" s="6" t="s">
        <v>27</v>
      </c>
      <c r="C41" s="7" t="s">
        <v>98</v>
      </c>
      <c r="D41" s="4" t="s">
        <v>277</v>
      </c>
      <c r="F41" s="9" t="s">
        <v>164</v>
      </c>
    </row>
    <row r="42" spans="1:6" ht="18.75" customHeight="1">
      <c r="A42" s="5">
        <v>41</v>
      </c>
      <c r="B42" s="6" t="s">
        <v>28</v>
      </c>
      <c r="C42" s="7" t="s">
        <v>98</v>
      </c>
      <c r="D42" s="4" t="s">
        <v>278</v>
      </c>
      <c r="F42" s="9" t="s">
        <v>165</v>
      </c>
    </row>
    <row r="43" spans="1:6" ht="17.850000000000001" customHeight="1">
      <c r="A43" s="5">
        <v>42</v>
      </c>
      <c r="B43" s="6" t="s">
        <v>29</v>
      </c>
      <c r="C43" s="7" t="s">
        <v>99</v>
      </c>
      <c r="D43" s="4" t="s">
        <v>279</v>
      </c>
    </row>
    <row r="44" spans="1:6" ht="18" customHeight="1">
      <c r="A44" s="5">
        <v>43</v>
      </c>
      <c r="B44" s="6" t="s">
        <v>30</v>
      </c>
      <c r="C44" s="7" t="s">
        <v>99</v>
      </c>
      <c r="D44" s="4" t="s">
        <v>280</v>
      </c>
    </row>
    <row r="45" spans="1:6" ht="18" customHeight="1">
      <c r="A45" s="5">
        <v>44</v>
      </c>
      <c r="B45" s="6" t="s">
        <v>31</v>
      </c>
      <c r="C45" s="7" t="s">
        <v>99</v>
      </c>
      <c r="D45" s="4" t="s">
        <v>281</v>
      </c>
    </row>
    <row r="46" spans="1:6" ht="18" customHeight="1">
      <c r="A46" s="5">
        <v>45</v>
      </c>
      <c r="B46" s="6" t="s">
        <v>32</v>
      </c>
      <c r="C46" s="7" t="s">
        <v>99</v>
      </c>
      <c r="D46" s="4" t="s">
        <v>282</v>
      </c>
    </row>
    <row r="47" spans="1:6" ht="18" customHeight="1">
      <c r="A47" s="5">
        <v>46</v>
      </c>
      <c r="B47" s="6" t="s">
        <v>33</v>
      </c>
      <c r="C47" s="7" t="s">
        <v>99</v>
      </c>
      <c r="D47" s="4" t="s">
        <v>283</v>
      </c>
    </row>
    <row r="48" spans="1:6" ht="18" customHeight="1">
      <c r="A48" s="5">
        <v>47</v>
      </c>
      <c r="B48" s="6" t="s">
        <v>34</v>
      </c>
      <c r="C48" s="7" t="s">
        <v>99</v>
      </c>
      <c r="D48" s="4" t="s">
        <v>284</v>
      </c>
    </row>
    <row r="49" spans="1:3" ht="18" customHeight="1">
      <c r="A49" s="5">
        <v>48</v>
      </c>
      <c r="B49" s="6" t="s">
        <v>35</v>
      </c>
      <c r="C49" s="7" t="s">
        <v>99</v>
      </c>
    </row>
    <row r="50" spans="1:3" ht="18.75" customHeight="1">
      <c r="A50" s="5">
        <v>49</v>
      </c>
      <c r="B50" s="6" t="s">
        <v>36</v>
      </c>
      <c r="C50" s="7" t="s">
        <v>99</v>
      </c>
    </row>
    <row r="51" spans="1:3" ht="17.850000000000001" customHeight="1">
      <c r="A51" s="5">
        <v>50</v>
      </c>
      <c r="B51" s="6" t="s">
        <v>37</v>
      </c>
      <c r="C51" s="7" t="s">
        <v>100</v>
      </c>
    </row>
    <row r="52" spans="1:3" ht="18" customHeight="1">
      <c r="A52" s="5">
        <v>51</v>
      </c>
      <c r="B52" s="6" t="s">
        <v>38</v>
      </c>
      <c r="C52" s="7" t="s">
        <v>100</v>
      </c>
    </row>
    <row r="53" spans="1:3" ht="18" customHeight="1">
      <c r="A53" s="5">
        <v>52</v>
      </c>
      <c r="B53" s="6" t="s">
        <v>39</v>
      </c>
      <c r="C53" s="7" t="s">
        <v>100</v>
      </c>
    </row>
    <row r="54" spans="1:3" ht="18" customHeight="1">
      <c r="A54" s="5">
        <v>53</v>
      </c>
      <c r="B54" s="6" t="s">
        <v>40</v>
      </c>
      <c r="C54" s="7" t="s">
        <v>100</v>
      </c>
    </row>
    <row r="55" spans="1:3" ht="18" customHeight="1">
      <c r="A55" s="5">
        <v>54</v>
      </c>
      <c r="B55" s="6" t="s">
        <v>41</v>
      </c>
      <c r="C55" s="7" t="s">
        <v>100</v>
      </c>
    </row>
    <row r="56" spans="1:3" ht="18" customHeight="1">
      <c r="A56" s="5">
        <v>55</v>
      </c>
      <c r="B56" s="6" t="s">
        <v>42</v>
      </c>
      <c r="C56" s="7" t="s">
        <v>100</v>
      </c>
    </row>
    <row r="57" spans="1:3" ht="18" customHeight="1">
      <c r="A57" s="5">
        <v>56</v>
      </c>
      <c r="B57" s="6" t="s">
        <v>43</v>
      </c>
      <c r="C57" s="7" t="s">
        <v>100</v>
      </c>
    </row>
    <row r="58" spans="1:3" ht="18" customHeight="1">
      <c r="A58" s="5">
        <v>57</v>
      </c>
      <c r="B58" s="6" t="s">
        <v>44</v>
      </c>
      <c r="C58" s="7" t="s">
        <v>100</v>
      </c>
    </row>
    <row r="59" spans="1:3" ht="18" customHeight="1">
      <c r="A59" s="5">
        <v>58</v>
      </c>
      <c r="B59" s="6" t="s">
        <v>45</v>
      </c>
      <c r="C59" s="7" t="s">
        <v>100</v>
      </c>
    </row>
    <row r="60" spans="1:3" ht="18" customHeight="1">
      <c r="A60" s="5">
        <v>59</v>
      </c>
      <c r="B60" s="6" t="s">
        <v>46</v>
      </c>
      <c r="C60" s="7" t="s">
        <v>100</v>
      </c>
    </row>
    <row r="61" spans="1:3" ht="18" customHeight="1">
      <c r="A61" s="5">
        <v>60</v>
      </c>
      <c r="B61" s="6" t="s">
        <v>47</v>
      </c>
      <c r="C61" s="7" t="s">
        <v>100</v>
      </c>
    </row>
    <row r="62" spans="1:3" ht="18.600000000000001" customHeight="1">
      <c r="A62" s="5">
        <v>61</v>
      </c>
      <c r="B62" s="6" t="s">
        <v>48</v>
      </c>
      <c r="C62" s="7" t="s">
        <v>100</v>
      </c>
    </row>
    <row r="63" spans="1:3" ht="17.850000000000001" customHeight="1">
      <c r="A63" s="5">
        <v>62</v>
      </c>
      <c r="B63" s="6" t="s">
        <v>49</v>
      </c>
      <c r="C63" s="7" t="s">
        <v>101</v>
      </c>
    </row>
    <row r="64" spans="1:3" ht="18" customHeight="1">
      <c r="A64" s="5">
        <v>63</v>
      </c>
      <c r="B64" s="6" t="s">
        <v>50</v>
      </c>
      <c r="C64" s="7" t="s">
        <v>101</v>
      </c>
    </row>
    <row r="65" spans="1:3" ht="18" customHeight="1">
      <c r="A65" s="5">
        <v>64</v>
      </c>
      <c r="B65" s="6" t="s">
        <v>51</v>
      </c>
      <c r="C65" s="7" t="s">
        <v>101</v>
      </c>
    </row>
    <row r="66" spans="1:3" ht="18" customHeight="1">
      <c r="A66" s="5">
        <v>65</v>
      </c>
      <c r="B66" s="6" t="s">
        <v>52</v>
      </c>
      <c r="C66" s="7" t="s">
        <v>101</v>
      </c>
    </row>
    <row r="67" spans="1:3" ht="18" customHeight="1">
      <c r="A67" s="5">
        <v>66</v>
      </c>
      <c r="B67" s="6" t="s">
        <v>53</v>
      </c>
      <c r="C67" s="7" t="s">
        <v>101</v>
      </c>
    </row>
    <row r="68" spans="1:3" ht="18.75" customHeight="1">
      <c r="A68" s="5">
        <v>67</v>
      </c>
      <c r="B68" s="10" t="s">
        <v>54</v>
      </c>
      <c r="C68" s="7" t="s">
        <v>101</v>
      </c>
    </row>
    <row r="69" spans="1:3" ht="17.850000000000001" customHeight="1">
      <c r="A69" s="5">
        <v>68</v>
      </c>
      <c r="B69" s="6" t="s">
        <v>55</v>
      </c>
      <c r="C69" s="7" t="s">
        <v>102</v>
      </c>
    </row>
    <row r="70" spans="1:3" ht="18" customHeight="1">
      <c r="A70" s="5">
        <v>69</v>
      </c>
      <c r="B70" s="6" t="s">
        <v>56</v>
      </c>
      <c r="C70" s="7" t="s">
        <v>102</v>
      </c>
    </row>
    <row r="71" spans="1:3" ht="18.75" customHeight="1">
      <c r="A71" s="5">
        <v>70</v>
      </c>
      <c r="B71" s="6" t="s">
        <v>57</v>
      </c>
      <c r="C71" s="7" t="s">
        <v>102</v>
      </c>
    </row>
    <row r="72" spans="1:3" ht="17.850000000000001" customHeight="1">
      <c r="A72" s="5">
        <v>71</v>
      </c>
      <c r="B72" s="6" t="s">
        <v>58</v>
      </c>
      <c r="C72" s="7" t="s">
        <v>103</v>
      </c>
    </row>
    <row r="73" spans="1:3" ht="18" customHeight="1">
      <c r="A73" s="5">
        <v>72</v>
      </c>
      <c r="B73" s="6" t="s">
        <v>59</v>
      </c>
      <c r="C73" s="7" t="s">
        <v>103</v>
      </c>
    </row>
    <row r="74" spans="1:3" ht="18" customHeight="1">
      <c r="A74" s="5">
        <v>73</v>
      </c>
      <c r="B74" s="6" t="s">
        <v>60</v>
      </c>
      <c r="C74" s="7" t="s">
        <v>103</v>
      </c>
    </row>
    <row r="75" spans="1:3" ht="18.75" customHeight="1">
      <c r="A75" s="5">
        <v>74</v>
      </c>
      <c r="B75" s="6" t="s">
        <v>61</v>
      </c>
      <c r="C75" s="7" t="s">
        <v>103</v>
      </c>
    </row>
    <row r="76" spans="1:3" ht="17.850000000000001" customHeight="1">
      <c r="A76" s="5">
        <v>75</v>
      </c>
      <c r="B76" s="6" t="s">
        <v>62</v>
      </c>
      <c r="C76" s="7" t="s">
        <v>104</v>
      </c>
    </row>
    <row r="77" spans="1:3" ht="18.75" customHeight="1">
      <c r="A77" s="5">
        <v>76</v>
      </c>
      <c r="B77" s="6" t="s">
        <v>63</v>
      </c>
      <c r="C77" s="7" t="s">
        <v>104</v>
      </c>
    </row>
    <row r="78" spans="1:3" ht="17.850000000000001" customHeight="1">
      <c r="A78" s="5">
        <v>77</v>
      </c>
      <c r="B78" s="6" t="s">
        <v>64</v>
      </c>
      <c r="C78" s="7" t="s">
        <v>104</v>
      </c>
    </row>
    <row r="79" spans="1:3" ht="17.850000000000001" customHeight="1">
      <c r="A79" s="5">
        <v>78</v>
      </c>
      <c r="B79" s="6" t="s">
        <v>65</v>
      </c>
      <c r="C79" s="7" t="s">
        <v>105</v>
      </c>
    </row>
    <row r="80" spans="1:3" ht="18" customHeight="1">
      <c r="A80" s="5">
        <v>79</v>
      </c>
      <c r="B80" s="6" t="s">
        <v>66</v>
      </c>
      <c r="C80" s="7" t="s">
        <v>105</v>
      </c>
    </row>
    <row r="81" spans="1:3" ht="18.75" customHeight="1">
      <c r="A81" s="5">
        <v>80</v>
      </c>
      <c r="B81" s="6" t="s">
        <v>67</v>
      </c>
      <c r="C81" s="7" t="s">
        <v>105</v>
      </c>
    </row>
    <row r="82" spans="1:3" ht="17.850000000000001" customHeight="1">
      <c r="A82" s="5">
        <v>81</v>
      </c>
      <c r="B82" s="6" t="s">
        <v>68</v>
      </c>
      <c r="C82" s="7" t="s">
        <v>106</v>
      </c>
    </row>
    <row r="83" spans="1:3" ht="18.600000000000001" customHeight="1">
      <c r="A83" s="5">
        <v>82</v>
      </c>
      <c r="B83" s="6" t="s">
        <v>69</v>
      </c>
      <c r="C83" s="7" t="s">
        <v>106</v>
      </c>
    </row>
    <row r="84" spans="1:3" ht="17.850000000000001" customHeight="1">
      <c r="A84" s="5">
        <v>83</v>
      </c>
      <c r="B84" s="6" t="s">
        <v>70</v>
      </c>
      <c r="C84" s="7" t="s">
        <v>107</v>
      </c>
    </row>
    <row r="85" spans="1:3" ht="18" customHeight="1">
      <c r="A85" s="5">
        <v>84</v>
      </c>
      <c r="B85" s="6" t="s">
        <v>71</v>
      </c>
      <c r="C85" s="7" t="s">
        <v>107</v>
      </c>
    </row>
    <row r="86" spans="1:3" ht="18.75" customHeight="1">
      <c r="A86" s="5">
        <v>85</v>
      </c>
      <c r="B86" s="6" t="s">
        <v>72</v>
      </c>
      <c r="C86" s="7" t="s">
        <v>107</v>
      </c>
    </row>
    <row r="87" spans="1:3" ht="17.850000000000001" customHeight="1">
      <c r="A87" s="5">
        <v>86</v>
      </c>
      <c r="B87" s="6" t="s">
        <v>73</v>
      </c>
      <c r="C87" s="7" t="s">
        <v>108</v>
      </c>
    </row>
    <row r="88" spans="1:3" ht="18.75" customHeight="1">
      <c r="A88" s="5">
        <v>87</v>
      </c>
      <c r="B88" s="6" t="s">
        <v>74</v>
      </c>
      <c r="C88" s="7" t="s">
        <v>108</v>
      </c>
    </row>
    <row r="89" spans="1:3" ht="17.850000000000001" customHeight="1">
      <c r="A89" s="5">
        <v>88</v>
      </c>
      <c r="B89" s="6" t="s">
        <v>75</v>
      </c>
      <c r="C89" s="7" t="s">
        <v>76</v>
      </c>
    </row>
    <row r="90" spans="1:3" ht="18" customHeight="1">
      <c r="A90" s="5">
        <v>89</v>
      </c>
      <c r="B90" s="6" t="s">
        <v>77</v>
      </c>
      <c r="C90" s="7" t="s">
        <v>76</v>
      </c>
    </row>
    <row r="91" spans="1:3" ht="18" customHeight="1">
      <c r="A91" s="5">
        <v>90</v>
      </c>
      <c r="B91" s="6" t="s">
        <v>78</v>
      </c>
      <c r="C91" s="7" t="s">
        <v>76</v>
      </c>
    </row>
    <row r="92" spans="1:3" ht="18" customHeight="1">
      <c r="A92" s="5">
        <v>91</v>
      </c>
      <c r="B92" s="6" t="s">
        <v>79</v>
      </c>
      <c r="C92" s="7" t="s">
        <v>76</v>
      </c>
    </row>
    <row r="93" spans="1:3" ht="18" customHeight="1">
      <c r="A93" s="5">
        <v>92</v>
      </c>
      <c r="B93" s="6" t="s">
        <v>80</v>
      </c>
      <c r="C93" s="7" t="s">
        <v>76</v>
      </c>
    </row>
    <row r="94" spans="1:3" ht="18" customHeight="1">
      <c r="A94" s="5">
        <v>93</v>
      </c>
      <c r="B94" s="6" t="s">
        <v>81</v>
      </c>
      <c r="C94" s="7" t="s">
        <v>76</v>
      </c>
    </row>
    <row r="95" spans="1:3" ht="18" customHeight="1">
      <c r="A95" s="5">
        <v>94</v>
      </c>
      <c r="B95" s="6" t="s">
        <v>82</v>
      </c>
      <c r="C95" s="7" t="s">
        <v>76</v>
      </c>
    </row>
    <row r="96" spans="1:3" ht="18" customHeight="1">
      <c r="A96" s="5">
        <v>95</v>
      </c>
      <c r="B96" s="6" t="s">
        <v>83</v>
      </c>
      <c r="C96" s="7" t="s">
        <v>76</v>
      </c>
    </row>
    <row r="97" spans="1:3" ht="18.75" customHeight="1">
      <c r="A97" s="5">
        <v>96</v>
      </c>
      <c r="B97" s="6" t="s">
        <v>84</v>
      </c>
      <c r="C97" s="7" t="s">
        <v>76</v>
      </c>
    </row>
    <row r="98" spans="1:3" ht="17.850000000000001" customHeight="1">
      <c r="A98" s="5">
        <v>97</v>
      </c>
      <c r="B98" s="6" t="s">
        <v>85</v>
      </c>
      <c r="C98" s="7" t="s">
        <v>86</v>
      </c>
    </row>
    <row r="99" spans="1:3" ht="18.600000000000001" customHeight="1">
      <c r="A99" s="5">
        <v>98</v>
      </c>
      <c r="B99" s="6" t="s">
        <v>87</v>
      </c>
      <c r="C99" s="7" t="s">
        <v>86</v>
      </c>
    </row>
    <row r="100" spans="1:3" ht="22.7" customHeight="1">
      <c r="A100" s="5">
        <v>99</v>
      </c>
      <c r="B100" s="6" t="s">
        <v>88</v>
      </c>
      <c r="C100" s="7" t="s">
        <v>109</v>
      </c>
    </row>
  </sheetData>
  <phoneticPr fontId="3"/>
  <pageMargins left="0.70866141732283472" right="0.70866141732283472" top="0.74803149606299213" bottom="0.74803149606299213" header="0.31496062992125984" footer="0.31496062992125984"/>
  <pageSetup paperSize="9" scale="65" orientation="portrait" blackAndWhite="1"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rgb="FF3333FF"/>
  </sheetPr>
  <dimension ref="A1:P22"/>
  <sheetViews>
    <sheetView showGridLines="0" view="pageBreakPreview" zoomScaleNormal="100" zoomScaleSheetLayoutView="100" workbookViewId="0"/>
  </sheetViews>
  <sheetFormatPr defaultColWidth="8.7265625"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6" ht="26.25" customHeight="1">
      <c r="A1" s="190" t="s">
        <v>225</v>
      </c>
      <c r="M1" s="1007"/>
      <c r="N1" s="1007"/>
    </row>
    <row r="2" spans="1:16" ht="26.25" customHeight="1">
      <c r="B2" s="1008" t="s">
        <v>226</v>
      </c>
      <c r="C2" s="1008"/>
      <c r="D2" s="1008"/>
      <c r="E2" s="1008"/>
      <c r="F2" s="1008"/>
      <c r="G2" s="1008"/>
      <c r="H2" s="1008"/>
      <c r="I2" s="1008"/>
      <c r="J2" s="1008"/>
    </row>
    <row r="3" spans="1:16" ht="13.5" customHeight="1">
      <c r="B3" s="1009" t="s">
        <v>227</v>
      </c>
      <c r="C3" s="1009" t="s">
        <v>228</v>
      </c>
      <c r="D3" s="1010" t="s">
        <v>229</v>
      </c>
      <c r="E3" s="1011"/>
      <c r="F3" s="1011"/>
      <c r="G3" s="1012"/>
      <c r="H3" s="1009" t="s">
        <v>230</v>
      </c>
      <c r="I3" s="1009" t="s">
        <v>231</v>
      </c>
      <c r="J3" s="1009" t="s">
        <v>232</v>
      </c>
    </row>
    <row r="4" spans="1:16">
      <c r="B4" s="1009"/>
      <c r="C4" s="1009"/>
      <c r="D4" s="191" t="s">
        <v>233</v>
      </c>
      <c r="E4" s="191" t="s">
        <v>234</v>
      </c>
      <c r="F4" s="191" t="s">
        <v>235</v>
      </c>
      <c r="G4" s="191" t="s">
        <v>236</v>
      </c>
      <c r="H4" s="1009"/>
      <c r="I4" s="1009"/>
      <c r="J4" s="1009"/>
    </row>
    <row r="5" spans="1:16" ht="22.5" customHeight="1">
      <c r="B5" s="30"/>
      <c r="C5" s="30"/>
      <c r="D5" s="32"/>
      <c r="E5" s="46"/>
      <c r="F5" s="46"/>
      <c r="G5" s="46"/>
      <c r="H5" s="32"/>
      <c r="I5" s="30"/>
      <c r="J5" s="30"/>
    </row>
    <row r="6" spans="1:16" ht="22.5" customHeight="1">
      <c r="B6" s="31"/>
      <c r="C6" s="31"/>
      <c r="D6" s="33"/>
      <c r="E6" s="47"/>
      <c r="F6" s="47"/>
      <c r="G6" s="47"/>
      <c r="H6" s="33"/>
      <c r="I6" s="31"/>
      <c r="J6" s="31"/>
    </row>
    <row r="7" spans="1:16" ht="22.5" customHeight="1">
      <c r="B7" s="30"/>
      <c r="C7" s="30"/>
      <c r="D7" s="32"/>
      <c r="E7" s="46"/>
      <c r="F7" s="46"/>
      <c r="G7" s="46"/>
      <c r="H7" s="32"/>
      <c r="I7" s="30"/>
      <c r="J7" s="30"/>
    </row>
    <row r="8" spans="1:16" ht="22.5" customHeight="1">
      <c r="B8" s="31"/>
      <c r="C8" s="31"/>
      <c r="D8" s="33"/>
      <c r="E8" s="47"/>
      <c r="F8" s="47"/>
      <c r="G8" s="47"/>
      <c r="H8" s="33"/>
      <c r="I8" s="31"/>
      <c r="J8" s="31"/>
    </row>
    <row r="9" spans="1:16" ht="22.5" customHeight="1">
      <c r="B9" s="30"/>
      <c r="C9" s="30"/>
      <c r="D9" s="32"/>
      <c r="E9" s="46"/>
      <c r="F9" s="46"/>
      <c r="G9" s="46"/>
      <c r="H9" s="32"/>
      <c r="I9" s="30"/>
      <c r="J9" s="30"/>
      <c r="M9" s="1013" t="s">
        <v>735</v>
      </c>
      <c r="N9" s="1013"/>
      <c r="O9" s="1013"/>
      <c r="P9" s="1013"/>
    </row>
    <row r="10" spans="1:16" ht="22.5" customHeight="1">
      <c r="B10" s="31"/>
      <c r="C10" s="31"/>
      <c r="D10" s="33"/>
      <c r="E10" s="47"/>
      <c r="F10" s="47"/>
      <c r="G10" s="47"/>
      <c r="H10" s="33"/>
      <c r="I10" s="31"/>
      <c r="J10" s="31"/>
      <c r="M10" s="1013" t="s">
        <v>734</v>
      </c>
      <c r="N10" s="1013"/>
      <c r="O10" s="1013"/>
      <c r="P10" s="1013"/>
    </row>
    <row r="11" spans="1:16" ht="22.5" customHeight="1">
      <c r="B11" s="30"/>
      <c r="C11" s="30"/>
      <c r="D11" s="32"/>
      <c r="E11" s="46"/>
      <c r="F11" s="46"/>
      <c r="G11" s="46"/>
      <c r="H11" s="32"/>
      <c r="I11" s="30"/>
      <c r="J11" s="30"/>
    </row>
    <row r="12" spans="1:16" ht="22.5" customHeight="1">
      <c r="B12" s="31"/>
      <c r="C12" s="31"/>
      <c r="D12" s="33"/>
      <c r="E12" s="47"/>
      <c r="F12" s="47"/>
      <c r="G12" s="47"/>
      <c r="H12" s="33"/>
      <c r="I12" s="31"/>
      <c r="J12" s="31"/>
    </row>
    <row r="13" spans="1:16" ht="22.5" customHeight="1">
      <c r="B13" s="30"/>
      <c r="C13" s="30"/>
      <c r="D13" s="32"/>
      <c r="E13" s="46"/>
      <c r="F13" s="46"/>
      <c r="G13" s="46"/>
      <c r="H13" s="32"/>
      <c r="I13" s="30"/>
      <c r="J13" s="30"/>
    </row>
    <row r="14" spans="1:16" ht="22.5" customHeight="1">
      <c r="B14" s="31"/>
      <c r="C14" s="31"/>
      <c r="D14" s="33"/>
      <c r="E14" s="47"/>
      <c r="F14" s="47"/>
      <c r="G14" s="47"/>
      <c r="H14" s="33"/>
      <c r="I14" s="31"/>
      <c r="J14" s="31"/>
    </row>
    <row r="15" spans="1:16" ht="22.5" customHeight="1">
      <c r="B15" s="30"/>
      <c r="C15" s="30"/>
      <c r="D15" s="32"/>
      <c r="E15" s="46"/>
      <c r="F15" s="46"/>
      <c r="G15" s="46"/>
      <c r="H15" s="32"/>
      <c r="I15" s="30"/>
      <c r="J15" s="30"/>
    </row>
    <row r="16" spans="1:16" ht="22.5" customHeight="1">
      <c r="B16" s="31"/>
      <c r="C16" s="31"/>
      <c r="D16" s="33"/>
      <c r="E16" s="47"/>
      <c r="F16" s="47"/>
      <c r="G16" s="47"/>
      <c r="H16" s="33"/>
      <c r="I16" s="31"/>
      <c r="J16" s="31"/>
    </row>
    <row r="17" spans="2:10" ht="22.5" customHeight="1">
      <c r="B17" s="30"/>
      <c r="C17" s="30"/>
      <c r="D17" s="32"/>
      <c r="E17" s="46"/>
      <c r="F17" s="46"/>
      <c r="G17" s="46"/>
      <c r="H17" s="32"/>
      <c r="I17" s="30"/>
      <c r="J17" s="30"/>
    </row>
    <row r="18" spans="2:10" ht="22.5" customHeight="1">
      <c r="B18" s="31"/>
      <c r="C18" s="31"/>
      <c r="D18" s="33"/>
      <c r="E18" s="47"/>
      <c r="F18" s="47"/>
      <c r="G18" s="47"/>
      <c r="H18" s="33"/>
      <c r="I18" s="31"/>
      <c r="J18" s="31"/>
    </row>
    <row r="19" spans="2:10" ht="22.5" customHeight="1">
      <c r="B19" s="30"/>
      <c r="C19" s="30"/>
      <c r="D19" s="32"/>
      <c r="E19" s="46"/>
      <c r="F19" s="46"/>
      <c r="G19" s="46"/>
      <c r="H19" s="32"/>
      <c r="I19" s="30"/>
      <c r="J19" s="30"/>
    </row>
    <row r="20" spans="2:10" ht="22.5" customHeight="1">
      <c r="B20" s="31"/>
      <c r="C20" s="31"/>
      <c r="D20" s="33"/>
      <c r="E20" s="47"/>
      <c r="F20" s="47"/>
      <c r="G20" s="47"/>
      <c r="H20" s="33"/>
      <c r="I20" s="31"/>
      <c r="J20" s="31"/>
    </row>
    <row r="21" spans="2:10" ht="20.25" customHeight="1">
      <c r="B21" s="192" t="s">
        <v>303</v>
      </c>
    </row>
    <row r="22" spans="2:10" ht="87" customHeight="1">
      <c r="B22" s="1006" t="s">
        <v>304</v>
      </c>
      <c r="C22" s="1006"/>
      <c r="D22" s="1006"/>
      <c r="E22" s="1006"/>
      <c r="F22" s="1006"/>
      <c r="G22" s="1006"/>
      <c r="H22" s="1006"/>
      <c r="I22" s="1006"/>
      <c r="J22" s="1006"/>
    </row>
  </sheetData>
  <sheetProtection sheet="1" objects="1" scenarios="1" formatCells="0" formatColumns="0" formatRows="0" insertColumns="0" insertRows="0" deleteRows="0" sort="0" autoFilter="0"/>
  <protectedRanges>
    <protectedRange sqref="H5:H20 D5:D20" name="範囲1"/>
  </protectedRanges>
  <mergeCells count="11">
    <mergeCell ref="B22:J22"/>
    <mergeCell ref="M1:N1"/>
    <mergeCell ref="B2:J2"/>
    <mergeCell ref="B3:B4"/>
    <mergeCell ref="C3:C4"/>
    <mergeCell ref="D3:G3"/>
    <mergeCell ref="H3:H4"/>
    <mergeCell ref="I3:I4"/>
    <mergeCell ref="J3:J4"/>
    <mergeCell ref="M9:P9"/>
    <mergeCell ref="M10:P10"/>
  </mergeCells>
  <phoneticPr fontId="3"/>
  <dataValidations count="6">
    <dataValidation imeMode="hiragana" allowBlank="1" showInputMessage="1" showErrorMessage="1" sqref="I5:J20" xr:uid="{00000000-0002-0000-0A00-000000000000}"/>
    <dataValidation imeMode="halfAlpha" allowBlank="1" showInputMessage="1" showErrorMessage="1" prompt="数字は２桁半角で入力してください。" sqref="E5:G20" xr:uid="{00000000-0002-0000-0A00-000001000000}"/>
    <dataValidation imeMode="hiragana" allowBlank="1" showInputMessage="1" showErrorMessage="1" promptTitle="全角にて入力" prompt="姓と名の間も半角で１マス空けてください。" sqref="C5:C20" xr:uid="{00000000-0002-0000-0A00-000002000000}"/>
    <dataValidation imeMode="halfKatakana" allowBlank="1" showInputMessage="1" showErrorMessage="1" promptTitle="半角カナにて入力" prompt="姓と名の間も半角で１マス空けてください。" sqref="B5:B20" xr:uid="{00000000-0002-0000-0A00-000003000000}"/>
    <dataValidation type="list" allowBlank="1" showInputMessage="1" showErrorMessage="1" sqref="D5:D20" xr:uid="{00000000-0002-0000-0A00-000004000000}">
      <formula1>"T,S,H"</formula1>
    </dataValidation>
    <dataValidation type="list" allowBlank="1" showInputMessage="1" showErrorMessage="1" sqref="H5:H20" xr:uid="{00000000-0002-0000-0A00-000005000000}">
      <formula1>"M,F"</formula1>
    </dataValidation>
  </dataValidations>
  <hyperlinks>
    <hyperlink ref="M9" location="'（別紙3）役員名簿（申請者3）'!A1" display="'（別紙3）役員名簿（申請者3）'!A1" xr:uid="{00000000-0004-0000-0A00-000000000000}"/>
    <hyperlink ref="M10" location="'（別紙3）役員名簿（申請者3）'!A1" display="'（別紙3）役員名簿（申請者3）'!A1" xr:uid="{00000000-0004-0000-0A00-000001000000}"/>
    <hyperlink ref="M10:P10" location="'（別紙3）役員名簿（申請者４）'!A1" display="（別紙3）役員名簿（申請者４）" xr:uid="{00000000-0004-0000-0A00-000002000000}"/>
  </hyperlink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4D883-9DA3-4D6B-9ADD-A049E35B8530}">
  <sheetPr codeName="Sheet25">
    <tabColor rgb="FF3333FF"/>
  </sheetPr>
  <dimension ref="A1:K25"/>
  <sheetViews>
    <sheetView showGridLines="0" view="pageBreakPreview" zoomScaleNormal="100" zoomScaleSheetLayoutView="100" workbookViewId="0"/>
  </sheetViews>
  <sheetFormatPr defaultColWidth="8.7265625" defaultRowHeight="12.75"/>
  <cols>
    <col min="1" max="1" width="0.81640625" style="28" customWidth="1"/>
    <col min="2" max="2" width="10.1796875" style="28" customWidth="1"/>
    <col min="3" max="3" width="10.54296875" style="28" customWidth="1"/>
    <col min="4" max="4" width="13.08984375" style="28" customWidth="1"/>
    <col min="5" max="5" width="14.08984375" style="28" customWidth="1"/>
    <col min="6" max="6" width="9.81640625" style="28" customWidth="1"/>
    <col min="7" max="7" width="2.26953125" style="29" customWidth="1"/>
    <col min="8" max="8" width="3.90625" style="29" customWidth="1"/>
    <col min="9" max="9" width="59.54296875" style="29" customWidth="1"/>
    <col min="10" max="16384" width="8.7265625" style="29"/>
  </cols>
  <sheetData>
    <row r="1" spans="1:9" ht="26.25" customHeight="1">
      <c r="A1" s="190" t="s">
        <v>780</v>
      </c>
      <c r="H1" s="507"/>
      <c r="I1" s="507"/>
    </row>
    <row r="2" spans="1:9" ht="18.75" customHeight="1">
      <c r="B2" s="1016" t="s">
        <v>781</v>
      </c>
      <c r="C2" s="1016"/>
      <c r="D2" s="1016"/>
      <c r="E2" s="1016"/>
      <c r="F2" s="1016"/>
    </row>
    <row r="3" spans="1:9" ht="26.25" customHeight="1">
      <c r="B3" s="509" t="s">
        <v>782</v>
      </c>
      <c r="C3" s="508"/>
      <c r="D3" s="508"/>
      <c r="E3" s="508"/>
    </row>
    <row r="4" spans="1:9" ht="7.5" customHeight="1">
      <c r="B4" s="509"/>
      <c r="C4" s="508"/>
      <c r="D4" s="508"/>
      <c r="E4" s="508"/>
    </row>
    <row r="5" spans="1:9" ht="19.899999999999999" customHeight="1">
      <c r="B5" s="510" t="s">
        <v>783</v>
      </c>
      <c r="C5" s="510" t="s">
        <v>784</v>
      </c>
      <c r="D5" s="510" t="s">
        <v>785</v>
      </c>
      <c r="E5" s="510" t="s">
        <v>786</v>
      </c>
      <c r="F5" s="510" t="s">
        <v>787</v>
      </c>
      <c r="I5" s="1014" t="s">
        <v>806</v>
      </c>
    </row>
    <row r="6" spans="1:9" ht="36.6" customHeight="1">
      <c r="B6" s="511" t="s">
        <v>797</v>
      </c>
      <c r="C6" s="511" t="s">
        <v>792</v>
      </c>
      <c r="D6" s="511" t="s">
        <v>790</v>
      </c>
      <c r="E6" s="512" t="s">
        <v>791</v>
      </c>
      <c r="F6" s="511" t="s">
        <v>793</v>
      </c>
      <c r="I6" s="1015"/>
    </row>
    <row r="7" spans="1:9" ht="36.6" customHeight="1">
      <c r="B7" s="511" t="s">
        <v>798</v>
      </c>
      <c r="C7" s="511" t="s">
        <v>794</v>
      </c>
      <c r="D7" s="511" t="s">
        <v>790</v>
      </c>
      <c r="E7" s="512" t="s">
        <v>795</v>
      </c>
      <c r="F7" s="511" t="s">
        <v>796</v>
      </c>
      <c r="I7" s="1015"/>
    </row>
    <row r="8" spans="1:9" ht="36.6" customHeight="1">
      <c r="B8" s="511" t="s">
        <v>802</v>
      </c>
      <c r="C8" s="511" t="s">
        <v>803</v>
      </c>
      <c r="D8" s="511" t="s">
        <v>790</v>
      </c>
      <c r="E8" s="512" t="s">
        <v>804</v>
      </c>
      <c r="F8" s="511" t="s">
        <v>805</v>
      </c>
      <c r="I8" s="1015"/>
    </row>
    <row r="9" spans="1:9" ht="36.6" customHeight="1">
      <c r="B9" s="511" t="s">
        <v>799</v>
      </c>
      <c r="C9" s="511" t="s">
        <v>800</v>
      </c>
      <c r="D9" s="511" t="s">
        <v>790</v>
      </c>
      <c r="E9" s="512" t="s">
        <v>795</v>
      </c>
      <c r="F9" s="511" t="s">
        <v>801</v>
      </c>
      <c r="I9" s="1015"/>
    </row>
    <row r="10" spans="1:9" ht="36.6" customHeight="1">
      <c r="B10" s="511"/>
      <c r="C10" s="511"/>
      <c r="D10" s="511"/>
      <c r="E10" s="512"/>
      <c r="F10" s="511"/>
      <c r="I10" s="1015"/>
    </row>
    <row r="11" spans="1:9" ht="22.5" customHeight="1">
      <c r="B11" s="29"/>
      <c r="C11" s="29"/>
      <c r="D11" s="29"/>
      <c r="E11" s="29"/>
      <c r="F11" s="29"/>
    </row>
    <row r="12" spans="1:9" ht="22.5" customHeight="1">
      <c r="B12" s="29"/>
      <c r="C12" s="29"/>
      <c r="D12" s="29"/>
      <c r="E12" s="29"/>
      <c r="F12" s="29"/>
    </row>
    <row r="13" spans="1:9" ht="22.5" customHeight="1">
      <c r="B13" s="29"/>
      <c r="C13" s="29"/>
      <c r="D13" s="29"/>
      <c r="E13" s="29"/>
      <c r="F13" s="29"/>
    </row>
    <row r="14" spans="1:9" ht="22.5" customHeight="1">
      <c r="B14" s="29"/>
      <c r="C14" s="29"/>
      <c r="D14" s="29"/>
      <c r="E14" s="29"/>
      <c r="F14" s="29"/>
    </row>
    <row r="15" spans="1:9" ht="22.5" customHeight="1">
      <c r="B15" s="29"/>
      <c r="C15" s="29"/>
      <c r="D15" s="29"/>
      <c r="E15" s="29"/>
      <c r="F15" s="29"/>
    </row>
    <row r="16" spans="1:9" ht="22.5" customHeight="1">
      <c r="B16" s="29"/>
      <c r="C16" s="29"/>
      <c r="D16" s="29"/>
      <c r="E16" s="29"/>
      <c r="F16" s="29"/>
    </row>
    <row r="17" spans="2:11" ht="22.5" customHeight="1">
      <c r="B17" s="29"/>
      <c r="C17" s="29"/>
      <c r="D17" s="29"/>
      <c r="E17" s="29"/>
      <c r="F17" s="29"/>
    </row>
    <row r="18" spans="2:11" ht="22.5" customHeight="1">
      <c r="B18" s="29"/>
      <c r="C18" s="29"/>
      <c r="D18" s="29"/>
      <c r="E18" s="29"/>
      <c r="F18" s="29"/>
    </row>
    <row r="19" spans="2:11" ht="22.5" customHeight="1">
      <c r="B19" s="29"/>
      <c r="C19" s="29"/>
      <c r="D19" s="29"/>
      <c r="E19" s="29"/>
      <c r="F19" s="29"/>
    </row>
    <row r="20" spans="2:11" ht="22.5" customHeight="1">
      <c r="B20" s="29"/>
      <c r="C20" s="29"/>
      <c r="D20" s="29"/>
      <c r="E20" s="29"/>
      <c r="F20" s="29"/>
    </row>
    <row r="21" spans="2:11" s="28" customFormat="1" ht="22.5" customHeight="1"/>
    <row r="22" spans="2:11" s="28" customFormat="1" ht="22.5" customHeight="1"/>
    <row r="23" spans="2:11" s="28" customFormat="1" ht="22.5" customHeight="1"/>
    <row r="24" spans="2:11" s="28" customFormat="1" ht="22.5" customHeight="1">
      <c r="B24" s="28" t="s">
        <v>788</v>
      </c>
    </row>
    <row r="25" spans="2:11" s="28" customFormat="1" ht="73.900000000000006" customHeight="1">
      <c r="B25" s="1006" t="s">
        <v>789</v>
      </c>
      <c r="C25" s="1006"/>
      <c r="D25" s="1006"/>
      <c r="E25" s="1006"/>
      <c r="F25" s="1006"/>
      <c r="G25" s="29"/>
      <c r="H25" s="29"/>
      <c r="I25" s="29"/>
      <c r="J25" s="29"/>
      <c r="K25" s="29"/>
    </row>
  </sheetData>
  <sheetProtection sheet="1" formatCells="0" formatColumns="0" formatRows="0" insertColumns="0" insertRows="0"/>
  <mergeCells count="3">
    <mergeCell ref="I5:I10"/>
    <mergeCell ref="B2:F2"/>
    <mergeCell ref="B25:F25"/>
  </mergeCells>
  <phoneticPr fontId="3"/>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A58F0-C2B2-4C7B-B383-70970EF39A8D}">
  <sheetPr>
    <tabColor theme="3" tint="-0.249977111117893"/>
    <pageSetUpPr fitToPage="1"/>
  </sheetPr>
  <dimension ref="A1:O33"/>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1055</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8" customHeight="1" thickBot="1">
      <c r="A4" s="686"/>
      <c r="B4" s="687"/>
      <c r="C4" s="687"/>
      <c r="D4" s="687"/>
      <c r="E4" s="687"/>
      <c r="F4" s="687"/>
      <c r="G4" s="687"/>
      <c r="H4" s="687"/>
      <c r="I4" s="196"/>
      <c r="J4" s="196"/>
      <c r="K4" s="196"/>
      <c r="L4" s="136"/>
      <c r="M4" s="194"/>
      <c r="N4" s="194"/>
      <c r="O4" s="194"/>
    </row>
    <row r="5" spans="1:15" ht="18.75" customHeight="1">
      <c r="A5" s="198" t="s">
        <v>193</v>
      </c>
      <c r="B5" s="1044" t="s">
        <v>192</v>
      </c>
      <c r="C5" s="1045"/>
      <c r="D5" s="1045"/>
      <c r="E5" s="1046" t="s">
        <v>312</v>
      </c>
      <c r="F5" s="1045"/>
      <c r="G5" s="1045"/>
      <c r="H5" s="1045"/>
      <c r="I5" s="1047" t="s">
        <v>162</v>
      </c>
      <c r="J5" s="1048" t="s">
        <v>311</v>
      </c>
      <c r="K5" s="1050" t="s">
        <v>163</v>
      </c>
      <c r="L5" s="136"/>
      <c r="M5" s="194"/>
      <c r="N5" s="194"/>
      <c r="O5" s="194"/>
    </row>
    <row r="6" spans="1:15" ht="18.75" customHeight="1">
      <c r="A6" s="199" t="s">
        <v>194</v>
      </c>
      <c r="B6" s="200" t="s">
        <v>5</v>
      </c>
      <c r="C6" s="1052" t="s">
        <v>195</v>
      </c>
      <c r="D6" s="1053"/>
      <c r="E6" s="647" t="s">
        <v>5</v>
      </c>
      <c r="F6" s="1052" t="s">
        <v>195</v>
      </c>
      <c r="G6" s="1053"/>
      <c r="H6" s="648" t="s">
        <v>196</v>
      </c>
      <c r="I6" s="836"/>
      <c r="J6" s="1049"/>
      <c r="K6" s="1051"/>
      <c r="L6" s="136"/>
      <c r="M6" s="194"/>
      <c r="N6" s="194"/>
      <c r="O6" s="194"/>
    </row>
    <row r="7" spans="1:15" ht="18.75" customHeight="1">
      <c r="A7" s="362" t="s">
        <v>381</v>
      </c>
      <c r="B7" s="671">
        <f>SUM('2-1　設備導入事業経費の配分（全体）（申請者１）'!B8,'2-1　設備導入事業経費の配分（全体）（申請者２）'!B8,'2-1　設備導入事業経費の配分（全体）（申請者３）'!B8,'2-1　設備導入事業経費の配分（全体）（申請者４）'!B8)</f>
        <v>0</v>
      </c>
      <c r="C7" s="1054" t="s">
        <v>382</v>
      </c>
      <c r="D7" s="1055"/>
      <c r="E7" s="677">
        <f>SUM('2-1　設備導入事業経費の配分（全体）（申請者１）'!E8,'2-1　設備導入事業経費の配分（全体）（申請者２）'!E8,'2-1　設備導入事業経費の配分（全体）（申請者３）'!E8,'2-1　設備導入事業経費の配分（全体）（申請者４）'!E8)</f>
        <v>0</v>
      </c>
      <c r="F7" s="1054" t="s">
        <v>382</v>
      </c>
      <c r="G7" s="1055"/>
      <c r="H7" s="1056" t="s">
        <v>1030</v>
      </c>
      <c r="I7" s="1058" t="s">
        <v>1012</v>
      </c>
      <c r="J7" s="1061"/>
      <c r="K7" s="57"/>
      <c r="L7" s="136"/>
    </row>
    <row r="8" spans="1:15" ht="18.75" customHeight="1">
      <c r="A8" s="201"/>
      <c r="B8" s="672">
        <f>SUM('2-1　設備導入事業経費の配分（全体）（申請者１）'!B9,'2-1　設備導入事業経費の配分（全体）（申請者２）'!B9,'2-1　設備導入事業経費の配分（全体）（申請者３）'!B9,'2-1　設備導入事業経費の配分（全体）（申請者４）'!B9)</f>
        <v>0</v>
      </c>
      <c r="C8" s="1038" t="s">
        <v>186</v>
      </c>
      <c r="D8" s="1039"/>
      <c r="E8" s="678">
        <f>SUM('2-1　設備導入事業経費の配分（全体）（申請者１）'!E9,'2-1　設備導入事業経費の配分（全体）（申請者２）'!E9,'2-1　設備導入事業経費の配分（全体）（申請者３）'!E9,'2-1　設備導入事業経費の配分（全体）（申請者４）'!E9)</f>
        <v>0</v>
      </c>
      <c r="F8" s="1038" t="s">
        <v>186</v>
      </c>
      <c r="G8" s="1039"/>
      <c r="H8" s="1057"/>
      <c r="I8" s="1059"/>
      <c r="J8" s="1062"/>
      <c r="K8" s="58"/>
      <c r="L8" s="136"/>
    </row>
    <row r="9" spans="1:15" ht="18.75" customHeight="1">
      <c r="A9" s="202" t="s">
        <v>829</v>
      </c>
      <c r="B9" s="203">
        <f>SUM('2-1　設備導入事業経費の配分（全体）（申請者１）'!B10,'2-1　設備導入事業経費の配分（全体）（申請者２）'!B10,'2-1　設備導入事業経費の配分（全体）（申請者３）'!B10,'2-1　設備導入事業経費の配分（全体）（申請者４）'!B10)</f>
        <v>0</v>
      </c>
      <c r="C9" s="1025"/>
      <c r="D9" s="1026"/>
      <c r="E9" s="204">
        <f>SUM('2-1　設備導入事業経費の配分（全体）（申請者１）'!E10,'2-1　設備導入事業経費の配分（全体）（申請者２）'!E10,'2-1　設備導入事業経費の配分（全体）（申請者３）'!E10,'2-1　設備導入事業経費の配分（全体）（申請者４）'!E10)</f>
        <v>0</v>
      </c>
      <c r="F9" s="1025"/>
      <c r="G9" s="1026"/>
      <c r="H9" s="205"/>
      <c r="I9" s="1059"/>
      <c r="J9" s="206">
        <f>SUM('2-1　設備導入事業経費の配分（全体）（申請者１）'!J10,'2-1　設備導入事業経費の配分（全体）（申請者２）'!J10,'2-1　設備導入事業経費の配分（全体）（申請者３）'!J10,'2-1　設備導入事業経費の配分（全体）（申請者４）'!J10)</f>
        <v>0</v>
      </c>
      <c r="K9" s="43"/>
      <c r="L9" s="207"/>
    </row>
    <row r="10" spans="1:15" ht="18.75" customHeight="1">
      <c r="A10" s="362" t="s">
        <v>7</v>
      </c>
      <c r="B10" s="673">
        <f>SUM('2-1　設備導入事業経費の配分（全体）（申請者１）'!B11,'2-1　設備導入事業経費の配分（全体）（申請者２）'!B11,'2-1　設備導入事業経費の配分（全体）（申請者３）'!B11,'2-1　設備導入事業経費の配分（全体）（申請者４）'!B11)</f>
        <v>0</v>
      </c>
      <c r="C10" s="1063" t="s">
        <v>746</v>
      </c>
      <c r="D10" s="660" t="s">
        <v>464</v>
      </c>
      <c r="E10" s="677">
        <f>SUM('2-1　設備導入事業経費の配分（全体）（申請者１）'!E11,'2-1　設備導入事業経費の配分（全体）（申請者２）'!E11,'2-1　設備導入事業経費の配分（全体）（申請者３）'!E11,'2-1　設備導入事業経費の配分（全体）（申請者４）'!E11)</f>
        <v>0</v>
      </c>
      <c r="F10" s="1063" t="s">
        <v>746</v>
      </c>
      <c r="G10" s="660" t="s">
        <v>464</v>
      </c>
      <c r="H10" s="1033" t="s">
        <v>1031</v>
      </c>
      <c r="I10" s="1059"/>
      <c r="J10" s="1061"/>
      <c r="K10" s="57"/>
      <c r="L10" s="136"/>
    </row>
    <row r="11" spans="1:15" ht="18.75" customHeight="1">
      <c r="A11" s="201"/>
      <c r="B11" s="674">
        <f>SUM('2-1　設備導入事業経費の配分（全体）（申請者１）'!B12,'2-1　設備導入事業経費の配分（全体）（申請者２）'!B12,'2-1　設備導入事業経費の配分（全体）（申請者３）'!B12,'2-1　設備導入事業経費の配分（全体）（申請者４）'!B12)</f>
        <v>0</v>
      </c>
      <c r="C11" s="1064"/>
      <c r="D11" s="662" t="s">
        <v>466</v>
      </c>
      <c r="E11" s="678">
        <f>SUM('2-1　設備導入事業経費の配分（全体）（申請者１）'!E12,'2-1　設備導入事業経費の配分（全体）（申請者２）'!E12,'2-1　設備導入事業経費の配分（全体）（申請者３）'!E12,'2-1　設備導入事業経費の配分（全体）（申請者４）'!E12)</f>
        <v>0</v>
      </c>
      <c r="F11" s="1064"/>
      <c r="G11" s="662" t="s">
        <v>466</v>
      </c>
      <c r="H11" s="1034"/>
      <c r="I11" s="1059"/>
      <c r="J11" s="1037"/>
      <c r="K11" s="58"/>
      <c r="L11" s="136"/>
    </row>
    <row r="12" spans="1:15" ht="18.75" customHeight="1">
      <c r="A12" s="201"/>
      <c r="B12" s="674">
        <f>SUM('2-1　設備導入事業経費の配分（全体）（申請者１）'!B13,'2-1　設備導入事業経費の配分（全体）（申請者２）'!B13,'2-1　設備導入事業経費の配分（全体）（申請者３）'!B13,'2-1　設備導入事業経費の配分（全体）（申請者４）'!B13)</f>
        <v>0</v>
      </c>
      <c r="C12" s="1064"/>
      <c r="D12" s="662" t="s">
        <v>468</v>
      </c>
      <c r="E12" s="678">
        <f>SUM('2-1　設備導入事業経費の配分（全体）（申請者１）'!E13,'2-1　設備導入事業経費の配分（全体）（申請者２）'!E13,'2-1　設備導入事業経費の配分（全体）（申請者３）'!E13,'2-1　設備導入事業経費の配分（全体）（申請者４）'!E13)</f>
        <v>0</v>
      </c>
      <c r="F12" s="1064"/>
      <c r="G12" s="662" t="s">
        <v>468</v>
      </c>
      <c r="H12" s="1034"/>
      <c r="I12" s="1059"/>
      <c r="J12" s="1037"/>
      <c r="K12" s="58"/>
      <c r="L12" s="136"/>
    </row>
    <row r="13" spans="1:15" ht="18.75" customHeight="1">
      <c r="A13" s="201"/>
      <c r="B13" s="674">
        <f>SUM('2-1　設備導入事業経費の配分（全体）（申請者１）'!B14,'2-1　設備導入事業経費の配分（全体）（申請者２）'!B14,'2-1　設備導入事業経費の配分（全体）（申請者３）'!B14,'2-1　設備導入事業経費の配分（全体）（申請者４）'!B14)</f>
        <v>0</v>
      </c>
      <c r="C13" s="1064"/>
      <c r="D13" s="651" t="s">
        <v>469</v>
      </c>
      <c r="E13" s="678">
        <f>SUM('2-1　設備導入事業経費の配分（全体）（申請者１）'!E14,'2-1　設備導入事業経費の配分（全体）（申請者２）'!E14,'2-1　設備導入事業経費の配分（全体）（申請者３）'!E14,'2-1　設備導入事業経費の配分（全体）（申請者４）'!E14)</f>
        <v>0</v>
      </c>
      <c r="F13" s="1064"/>
      <c r="G13" s="651" t="s">
        <v>469</v>
      </c>
      <c r="H13" s="1034"/>
      <c r="I13" s="1059"/>
      <c r="J13" s="1037"/>
      <c r="K13" s="58"/>
      <c r="L13" s="136"/>
    </row>
    <row r="14" spans="1:15" ht="18.75" customHeight="1">
      <c r="A14" s="208"/>
      <c r="B14" s="674">
        <f>SUM('2-1　設備導入事業経費の配分（全体）（申請者１）'!B15,'2-1　設備導入事業経費の配分（全体）（申請者２）'!B15,'2-1　設備導入事業経費の配分（全体）（申請者３）'!B15,'2-1　設備導入事業経費の配分（全体）（申請者４）'!B15)</f>
        <v>0</v>
      </c>
      <c r="C14" s="1023"/>
      <c r="D14" s="651" t="s">
        <v>470</v>
      </c>
      <c r="E14" s="678">
        <f>SUM('2-1　設備導入事業経費の配分（全体）（申請者１）'!E15,'2-1　設備導入事業経費の配分（全体）（申請者２）'!E15,'2-1　設備導入事業経費の配分（全体）（申請者３）'!E15,'2-1　設備導入事業経費の配分（全体）（申請者４）'!E15)</f>
        <v>0</v>
      </c>
      <c r="F14" s="1023"/>
      <c r="G14" s="651" t="s">
        <v>470</v>
      </c>
      <c r="H14" s="1034"/>
      <c r="I14" s="1059"/>
      <c r="J14" s="1037"/>
      <c r="K14" s="58"/>
      <c r="L14" s="136"/>
    </row>
    <row r="15" spans="1:15" ht="18.75" customHeight="1">
      <c r="A15" s="201"/>
      <c r="B15" s="674">
        <f>SUM('2-1　設備導入事業経費の配分（全体）（申請者１）'!B16,'2-1　設備導入事業経費の配分（全体）（申請者２）'!B16,'2-1　設備導入事業経費の配分（全体）（申請者３）'!B16,'2-1　設備導入事業経費の配分（全体）（申請者４）'!B16)</f>
        <v>0</v>
      </c>
      <c r="C15" s="1021" t="s">
        <v>1074</v>
      </c>
      <c r="D15" s="1022"/>
      <c r="E15" s="678">
        <f>SUM('2-1　設備導入事業経費の配分（全体）（申請者１）'!E16,'2-1　設備導入事業経費の配分（全体）（申請者２）'!E16,'2-1　設備導入事業経費の配分（全体）（申請者３）'!E16,'2-1　設備導入事業経費の配分（全体）（申請者４）'!E16)</f>
        <v>0</v>
      </c>
      <c r="F15" s="1021" t="s">
        <v>1074</v>
      </c>
      <c r="G15" s="1022"/>
      <c r="H15" s="1034"/>
      <c r="I15" s="1059"/>
      <c r="J15" s="1037"/>
      <c r="K15" s="58"/>
      <c r="L15" s="136"/>
    </row>
    <row r="16" spans="1:15" ht="18.75" customHeight="1">
      <c r="A16" s="201"/>
      <c r="B16" s="674">
        <f>SUM('2-1　設備導入事業経費の配分（全体）（申請者１）'!B17,'2-1　設備導入事業経費の配分（全体）（申請者２）'!B17,'2-1　設備導入事業経費の配分（全体）（申請者３）'!B17,'2-1　設備導入事業経費の配分（全体）（申請者４）'!B17)</f>
        <v>0</v>
      </c>
      <c r="C16" s="1019" t="s">
        <v>1049</v>
      </c>
      <c r="D16" s="651" t="s">
        <v>828</v>
      </c>
      <c r="E16" s="678">
        <f>SUM('2-1　設備導入事業経費の配分（全体）（申請者１）'!E17,'2-1　設備導入事業経費の配分（全体）（申請者２）'!E17,'2-1　設備導入事業経費の配分（全体）（申請者３）'!E17,'2-1　設備導入事業経費の配分（全体）（申請者４）'!E17)</f>
        <v>0</v>
      </c>
      <c r="F16" s="1019" t="s">
        <v>1049</v>
      </c>
      <c r="G16" s="749" t="s">
        <v>828</v>
      </c>
      <c r="H16" s="1034"/>
      <c r="I16" s="1059"/>
      <c r="J16" s="1037"/>
      <c r="K16" s="58"/>
      <c r="L16" s="136"/>
    </row>
    <row r="17" spans="1:12" ht="18.75" customHeight="1">
      <c r="A17" s="201"/>
      <c r="B17" s="674">
        <f>SUM('2-1　設備導入事業経費の配分（全体）（申請者１）'!B18,'2-1　設備導入事業経費の配分（全体）（申請者２）'!B18,'2-1　設備導入事業経費の配分（全体）（申請者３）'!B18,'2-1　設備導入事業経費の配分（全体）（申請者４）'!B18)</f>
        <v>0</v>
      </c>
      <c r="C17" s="1020"/>
      <c r="D17" s="651" t="s">
        <v>998</v>
      </c>
      <c r="E17" s="678">
        <f>SUM('2-1　設備導入事業経費の配分（全体）（申請者１）'!E18,'2-1　設備導入事業経費の配分（全体）（申請者２）'!E18,'2-1　設備導入事業経費の配分（全体）（申請者３）'!E18,'2-1　設備導入事業経費の配分（全体）（申請者４）'!E18)</f>
        <v>0</v>
      </c>
      <c r="F17" s="1020"/>
      <c r="G17" s="651" t="s">
        <v>998</v>
      </c>
      <c r="H17" s="1034"/>
      <c r="I17" s="1059"/>
      <c r="J17" s="1037"/>
      <c r="K17" s="58"/>
      <c r="L17" s="136"/>
    </row>
    <row r="18" spans="1:12" ht="18.75" customHeight="1">
      <c r="A18" s="201"/>
      <c r="B18" s="674">
        <f>SUM('2-1　設備導入事業経費の配分（全体）（申請者１）'!B19,'2-1　設備導入事業経費の配分（全体）（申請者２）'!B19,'2-1　設備導入事業経費の配分（全体）（申請者３）'!B19,'2-1　設備導入事業経費の配分（全体）（申請者４）'!B19)</f>
        <v>0</v>
      </c>
      <c r="C18" s="1020"/>
      <c r="D18" s="651" t="s">
        <v>747</v>
      </c>
      <c r="E18" s="678">
        <f>SUM('2-1　設備導入事業経費の配分（全体）（申請者１）'!E19,'2-1　設備導入事業経費の配分（全体）（申請者２）'!E19,'2-1　設備導入事業経費の配分（全体）（申請者３）'!E19,'2-1　設備導入事業経費の配分（全体）（申請者４）'!E19)</f>
        <v>0</v>
      </c>
      <c r="F18" s="1020"/>
      <c r="G18" s="651" t="s">
        <v>747</v>
      </c>
      <c r="H18" s="1034"/>
      <c r="I18" s="1059"/>
      <c r="J18" s="1037"/>
      <c r="K18" s="58"/>
      <c r="L18" s="136"/>
    </row>
    <row r="19" spans="1:12" ht="18.75" customHeight="1">
      <c r="A19" s="201"/>
      <c r="B19" s="675">
        <f>SUM('2-1　設備導入事業経費の配分（全体）（申請者１）'!B20,'2-1　設備導入事業経費の配分（全体）（申請者２）'!B20,'2-1　設備導入事業経費の配分（全体）（申請者３）'!B20,'2-1　設備導入事業経費の配分（全体）（申請者４）'!B20)</f>
        <v>0</v>
      </c>
      <c r="C19" s="1020"/>
      <c r="D19" s="651" t="s">
        <v>186</v>
      </c>
      <c r="E19" s="679">
        <f>SUM('2-1　設備導入事業経費の配分（全体）（申請者１）'!E20,'2-1　設備導入事業経費の配分（全体）（申請者２）'!E20,'2-1　設備導入事業経費の配分（全体）（申請者３）'!E20,'2-1　設備導入事業経費の配分（全体）（申請者４）'!E20)</f>
        <v>0</v>
      </c>
      <c r="F19" s="1020"/>
      <c r="G19" s="651" t="s">
        <v>186</v>
      </c>
      <c r="H19" s="1034"/>
      <c r="I19" s="1059"/>
      <c r="J19" s="1037"/>
      <c r="K19" s="60"/>
      <c r="L19" s="136"/>
    </row>
    <row r="20" spans="1:12" ht="18.75" customHeight="1">
      <c r="A20" s="201"/>
      <c r="B20" s="675">
        <f>SUM('2-1　設備導入事業経費の配分（全体）（申請者１）'!B21,'2-1　設備導入事業経費の配分（全体）（申請者２）'!B21,'2-1　設備導入事業経費の配分（全体）（申請者３）'!B21,'2-1　設備導入事業経費の配分（全体）（申請者４）'!B21)</f>
        <v>0</v>
      </c>
      <c r="C20" s="1021" t="s">
        <v>996</v>
      </c>
      <c r="D20" s="1022"/>
      <c r="E20" s="679">
        <f>SUM('2-1　設備導入事業経費の配分（全体）（申請者１）'!E21,'2-1　設備導入事業経費の配分（全体）（申請者２）'!E21,'2-1　設備導入事業経費の配分（全体）（申請者３）'!E21,'2-1　設備導入事業経費の配分（全体）（申請者４）'!E21)</f>
        <v>0</v>
      </c>
      <c r="F20" s="1021" t="s">
        <v>996</v>
      </c>
      <c r="G20" s="1022"/>
      <c r="H20" s="1034"/>
      <c r="I20" s="1059"/>
      <c r="J20" s="1037"/>
      <c r="K20" s="60"/>
      <c r="L20" s="136"/>
    </row>
    <row r="21" spans="1:12" ht="18.75" customHeight="1">
      <c r="A21" s="201"/>
      <c r="B21" s="675">
        <f>SUM('2-1　設備導入事業経費の配分（全体）（申請者１）'!B22,'2-1　設備導入事業経費の配分（全体）（申請者２）'!B22,'2-1　設備導入事業経費の配分（全体）（申請者３）'!B22,'2-1　設備導入事業経費の配分（全体）（申請者４）'!B22)</f>
        <v>0</v>
      </c>
      <c r="C21" s="1019" t="s">
        <v>745</v>
      </c>
      <c r="D21" s="475" t="s">
        <v>406</v>
      </c>
      <c r="E21" s="679">
        <f>SUM('2-1　設備導入事業経費の配分（全体）（申請者１）'!E22,'2-1　設備導入事業経費の配分（全体）（申請者２）'!E22,'2-1　設備導入事業経費の配分（全体）（申請者３）'!E22,'2-1　設備導入事業経費の配分（全体）（申請者４）'!E22)</f>
        <v>0</v>
      </c>
      <c r="F21" s="1019" t="s">
        <v>745</v>
      </c>
      <c r="G21" s="475" t="s">
        <v>406</v>
      </c>
      <c r="H21" s="1034"/>
      <c r="I21" s="1059"/>
      <c r="J21" s="1037"/>
      <c r="K21" s="60"/>
      <c r="L21" s="136"/>
    </row>
    <row r="22" spans="1:12" ht="18.75" customHeight="1">
      <c r="A22" s="201"/>
      <c r="B22" s="675">
        <f>SUM('2-1　設備導入事業経費の配分（全体）（申請者１）'!B23,'2-1　設備導入事業経費の配分（全体）（申請者２）'!B23,'2-1　設備導入事業経費の配分（全体）（申請者３）'!B23,'2-1　設備導入事業経費の配分（全体）（申請者４）'!B23)</f>
        <v>0</v>
      </c>
      <c r="C22" s="1023"/>
      <c r="D22" s="475" t="s">
        <v>407</v>
      </c>
      <c r="E22" s="679">
        <f>SUM('2-1　設備導入事業経費の配分（全体）（申請者１）'!E23,'2-1　設備導入事業経費の配分（全体）（申請者２）'!E23,'2-1　設備導入事業経費の配分（全体）（申請者３）'!E23,'2-1　設備導入事業経費の配分（全体）（申請者４）'!E23)</f>
        <v>0</v>
      </c>
      <c r="F22" s="1023"/>
      <c r="G22" s="475" t="s">
        <v>407</v>
      </c>
      <c r="H22" s="1034"/>
      <c r="I22" s="1059"/>
      <c r="J22" s="1037"/>
      <c r="K22" s="60"/>
      <c r="L22" s="136"/>
    </row>
    <row r="23" spans="1:12" ht="18.75" customHeight="1">
      <c r="A23" s="201"/>
      <c r="B23" s="675">
        <f>SUM('2-1　設備導入事業経費の配分（全体）（申請者１）'!B24,'2-1　設備導入事業経費の配分（全体）（申請者２）'!B24,'2-1　設備導入事業経費の配分（全体）（申請者３）'!B24,'2-1　設備導入事業経費の配分（全体）（申請者４）'!B24)</f>
        <v>0</v>
      </c>
      <c r="C23" s="1024" t="s">
        <v>383</v>
      </c>
      <c r="D23" s="1022"/>
      <c r="E23" s="679">
        <f>SUM('2-1　設備導入事業経費の配分（全体）（申請者１）'!E24,'2-1　設備導入事業経費の配分（全体）（申請者２）'!E24,'2-1　設備導入事業経費の配分（全体）（申請者３）'!E24,'2-1　設備導入事業経費の配分（全体）（申請者４）'!E24)</f>
        <v>0</v>
      </c>
      <c r="F23" s="1024" t="s">
        <v>383</v>
      </c>
      <c r="G23" s="1022"/>
      <c r="H23" s="1035"/>
      <c r="I23" s="1059"/>
      <c r="J23" s="1037"/>
      <c r="K23" s="60"/>
      <c r="L23" s="136"/>
    </row>
    <row r="24" spans="1:12" ht="18.75" customHeight="1">
      <c r="A24" s="202" t="s">
        <v>6</v>
      </c>
      <c r="B24" s="203">
        <f>SUM('2-1　設備導入事業経費の配分（全体）（申請者１）'!B25,'2-1　設備導入事業経費の配分（全体）（申請者２）'!B25,'2-1　設備導入事業経費の配分（全体）（申請者３）'!B25,'2-1　設備導入事業経費の配分（全体）（申請者４）'!B25)</f>
        <v>0</v>
      </c>
      <c r="C24" s="1025"/>
      <c r="D24" s="1026"/>
      <c r="E24" s="204">
        <f>SUM('2-1　設備導入事業経費の配分（全体）（申請者１）'!E25,'2-1　設備導入事業経費の配分（全体）（申請者２）'!E25,'2-1　設備導入事業経費の配分（全体）（申請者３）'!E25,'2-1　設備導入事業経費の配分（全体）（申請者４）'!E25)</f>
        <v>0</v>
      </c>
      <c r="F24" s="1025"/>
      <c r="G24" s="1026"/>
      <c r="H24" s="205"/>
      <c r="I24" s="1059"/>
      <c r="J24" s="206">
        <f>SUM('2-1　設備導入事業経費の配分（全体）（申請者１）'!J25,'2-1　設備導入事業経費の配分（全体）（申請者２）'!J25,'2-1　設備導入事業経費の配分（全体）（申請者３）'!J25,'2-1　設備導入事業経費の配分（全体）（申請者４）'!J25)</f>
        <v>0</v>
      </c>
      <c r="K24" s="60"/>
      <c r="L24" s="136"/>
    </row>
    <row r="25" spans="1:12" ht="18.75" customHeight="1">
      <c r="A25" s="362" t="s">
        <v>8</v>
      </c>
      <c r="B25" s="673">
        <f>SUM('2-1　設備導入事業経費の配分（全体）（申請者１）'!B26,'2-1　設備導入事業経費の配分（全体）（申請者２）'!B26,'2-1　設備導入事業経費の配分（全体）（申請者３）'!B26,'2-1　設備導入事業経費の配分（全体）（申請者４）'!B26)</f>
        <v>0</v>
      </c>
      <c r="C25" s="1040" t="s">
        <v>832</v>
      </c>
      <c r="D25" s="1041"/>
      <c r="E25" s="677">
        <f>SUM('2-1　設備導入事業経費の配分（全体）（申請者１）'!E26,'2-1　設備導入事業経費の配分（全体）（申請者２）'!E26,'2-1　設備導入事業経費の配分（全体）（申請者３）'!E26,'2-1　設備導入事業経費の配分（全体）（申請者４）'!E26)</f>
        <v>0</v>
      </c>
      <c r="F25" s="1040" t="s">
        <v>832</v>
      </c>
      <c r="G25" s="1041"/>
      <c r="H25" s="1033" t="s">
        <v>1031</v>
      </c>
      <c r="I25" s="1059"/>
      <c r="J25" s="1036"/>
      <c r="K25" s="57"/>
      <c r="L25" s="136"/>
    </row>
    <row r="26" spans="1:12" ht="18.75" customHeight="1">
      <c r="A26" s="209"/>
      <c r="B26" s="674">
        <f>SUM('2-1　設備導入事業経費の配分（全体）（申請者１）'!B27,'2-1　設備導入事業経費の配分（全体）（申請者２）'!B27,'2-1　設備導入事業経費の配分（全体）（申請者３）'!B27,'2-1　設備導入事業経費の配分（全体）（申請者４）'!B27)</f>
        <v>0</v>
      </c>
      <c r="C26" s="1038" t="s">
        <v>942</v>
      </c>
      <c r="D26" s="1039"/>
      <c r="E26" s="678">
        <f>SUM('2-1　設備導入事業経費の配分（全体）（申請者１）'!E27,'2-1　設備導入事業経費の配分（全体）（申請者２）'!E27,'2-1　設備導入事業経費の配分（全体）（申請者３）'!E27,'2-1　設備導入事業経費の配分（全体）（申請者４）'!E27)</f>
        <v>0</v>
      </c>
      <c r="F26" s="1038" t="s">
        <v>942</v>
      </c>
      <c r="G26" s="1039"/>
      <c r="H26" s="1034"/>
      <c r="I26" s="1059"/>
      <c r="J26" s="1037"/>
      <c r="K26" s="58"/>
      <c r="L26" s="136"/>
    </row>
    <row r="27" spans="1:12" ht="18.75" customHeight="1">
      <c r="A27" s="209"/>
      <c r="B27" s="674">
        <f>SUM('2-1　設備導入事業経費の配分（全体）（申請者１）'!B28,'2-1　設備導入事業経費の配分（全体）（申請者２）'!B28,'2-1　設備導入事業経費の配分（全体）（申請者３）'!B28,'2-1　設備導入事業経費の配分（全体）（申請者４）'!B28)</f>
        <v>0</v>
      </c>
      <c r="C27" s="1038" t="s">
        <v>833</v>
      </c>
      <c r="D27" s="1039"/>
      <c r="E27" s="678">
        <f>SUM('2-1　設備導入事業経費の配分（全体）（申請者１）'!E28,'2-1　設備導入事業経費の配分（全体）（申請者２）'!E28,'2-1　設備導入事業経費の配分（全体）（申請者３）'!E28,'2-1　設備導入事業経費の配分（全体）（申請者４）'!E28)</f>
        <v>0</v>
      </c>
      <c r="F27" s="1038" t="s">
        <v>833</v>
      </c>
      <c r="G27" s="1039"/>
      <c r="H27" s="1034"/>
      <c r="I27" s="1059"/>
      <c r="J27" s="1037"/>
      <c r="K27" s="58"/>
      <c r="L27" s="136"/>
    </row>
    <row r="28" spans="1:12" ht="18.75" customHeight="1">
      <c r="A28" s="209"/>
      <c r="B28" s="674">
        <f>SUM('2-1　設備導入事業経費の配分（全体）（申請者１）'!B29,'2-1　設備導入事業経費の配分（全体）（申請者２）'!B29,'2-1　設備導入事業経費の配分（全体）（申請者３）'!B29,'2-1　設備導入事業経費の配分（全体）（申請者４）'!B29)</f>
        <v>0</v>
      </c>
      <c r="C28" s="1038" t="s">
        <v>923</v>
      </c>
      <c r="D28" s="1039"/>
      <c r="E28" s="678">
        <f>SUM('2-1　設備導入事業経費の配分（全体）（申請者１）'!E29,'2-1　設備導入事業経費の配分（全体）（申請者２）'!E29,'2-1　設備導入事業経費の配分（全体）（申請者３）'!E29,'2-1　設備導入事業経費の配分（全体）（申請者４）'!E29)</f>
        <v>0</v>
      </c>
      <c r="F28" s="1038" t="s">
        <v>923</v>
      </c>
      <c r="G28" s="1039"/>
      <c r="H28" s="1035"/>
      <c r="I28" s="1059"/>
      <c r="J28" s="1037"/>
      <c r="K28" s="58"/>
      <c r="L28" s="136"/>
    </row>
    <row r="29" spans="1:12" ht="18.75" customHeight="1" thickBot="1">
      <c r="A29" s="210" t="s">
        <v>829</v>
      </c>
      <c r="B29" s="211">
        <f>SUM('2-1　設備導入事業経費の配分（全体）（申請者１）'!B30,'2-1　設備導入事業経費の配分（全体）（申請者２）'!B30,'2-1　設備導入事業経費の配分（全体）（申請者３）'!B30,'2-1　設備導入事業経費の配分（全体）（申請者４）'!B30)</f>
        <v>0</v>
      </c>
      <c r="C29" s="1027"/>
      <c r="D29" s="1028"/>
      <c r="E29" s="212">
        <f>SUM('2-1　設備導入事業経費の配分（全体）（申請者１）'!E30,'2-1　設備導入事業経費の配分（全体）（申請者２）'!E30,'2-1　設備導入事業経費の配分（全体）（申請者３）'!E30,'2-1　設備導入事業経費の配分（全体）（申請者４）'!E30)</f>
        <v>0</v>
      </c>
      <c r="F29" s="1027"/>
      <c r="G29" s="1028"/>
      <c r="H29" s="213"/>
      <c r="I29" s="1060"/>
      <c r="J29" s="206">
        <f>SUM('2-1　設備導入事業経費の配分（全体）（申請者１）'!J30,'2-1　設備導入事業経費の配分（全体）（申請者２）'!J30,'2-1　設備導入事業経費の配分（全体）（申請者３）'!J30,'2-1　設備導入事業経費の配分（全体）（申請者４）'!J30)</f>
        <v>0</v>
      </c>
      <c r="K29" s="34"/>
      <c r="L29" s="136"/>
    </row>
    <row r="30" spans="1:12" ht="18.75" customHeight="1" thickTop="1" thickBot="1">
      <c r="A30" s="214" t="s">
        <v>995</v>
      </c>
      <c r="B30" s="215">
        <f>SUM('2-1　設備導入事業経費の配分（全体）（申請者１）'!B31,'2-1　設備導入事業経費の配分（全体）（申請者２）'!B31,'2-1　設備導入事業経費の配分（全体）（申請者３）'!B31,'2-1　設備導入事業経費の配分（全体）（申請者４）'!B31)</f>
        <v>0</v>
      </c>
      <c r="C30" s="1029"/>
      <c r="D30" s="1030"/>
      <c r="E30" s="217">
        <f>SUM('2-1　設備導入事業経費の配分（全体）（申請者１）'!E31,'2-1　設備導入事業経費の配分（全体）（申請者２）'!E31,'2-1　設備導入事業経費の配分（全体）（申請者３）'!E31,'2-1　設備導入事業経費の配分（全体）（申請者４）'!E31)</f>
        <v>0</v>
      </c>
      <c r="F30" s="1029"/>
      <c r="G30" s="1030"/>
      <c r="H30" s="216"/>
      <c r="I30" s="216"/>
      <c r="J30" s="217">
        <f>SUM('2-1　設備導入事業経費の配分（全体）（申請者１）'!J31,'2-1　設備導入事業経費の配分（全体）（申請者２）'!J31,'2-1　設備導入事業経費の配分（全体）（申請者３）'!J31,'2-1　設備導入事業経費の配分（全体）（申請者４）'!J31)</f>
        <v>0</v>
      </c>
      <c r="K30" s="35"/>
      <c r="L30" s="136"/>
    </row>
    <row r="31" spans="1:12" ht="18.75" customHeight="1" thickTop="1" thickBot="1">
      <c r="A31" s="209" t="s">
        <v>10</v>
      </c>
      <c r="B31" s="676">
        <f>SUM('2-1　設備導入事業経費の配分（全体）（申請者１）'!B32,'2-1　設備導入事業経費の配分（全体）（申請者２）'!B32,'2-1　設備導入事業経費の配分（全体）（申請者３）'!B32,'2-1　設備導入事業経費の配分（全体）（申請者４）'!B32)</f>
        <v>0</v>
      </c>
      <c r="C31" s="1031"/>
      <c r="D31" s="1032"/>
      <c r="E31" s="218"/>
      <c r="F31" s="1031"/>
      <c r="G31" s="1032"/>
      <c r="H31" s="219"/>
      <c r="I31" s="219"/>
      <c r="J31" s="220"/>
      <c r="K31" s="363"/>
      <c r="L31" s="136"/>
    </row>
    <row r="32" spans="1:12" ht="18.75" customHeight="1" thickBot="1">
      <c r="A32" s="221" t="s">
        <v>11</v>
      </c>
      <c r="B32" s="222">
        <f>SUM('2-1　設備導入事業経費の配分（全体）（申請者１）'!B33,'2-1　設備導入事業経費の配分（全体）（申請者２）'!B33,'2-1　設備導入事業経費の配分（全体）（申請者３）'!B33,'2-1　設備導入事業経費の配分（全体）（申請者４）'!B33)</f>
        <v>0</v>
      </c>
      <c r="C32" s="1017"/>
      <c r="D32" s="1018"/>
      <c r="E32" s="224">
        <f>SUM('2-1　設備導入事業経費の配分（全体）（申請者１）'!E33,'2-1　設備導入事業経費の配分（全体）（申請者２）'!E33,'2-1　設備導入事業経費の配分（全体）（申請者３）'!E33,'2-1　設備導入事業経費の配分（全体）（申請者４）'!E33)</f>
        <v>0</v>
      </c>
      <c r="F32" s="1017"/>
      <c r="G32" s="1018"/>
      <c r="H32" s="223"/>
      <c r="I32" s="223"/>
      <c r="J32" s="225">
        <f>SUM('2-1　設備導入事業経費の配分（全体）（申請者１）'!J33,'2-1　設備導入事業経費の配分（全体）（申請者２）'!J33,'2-1　設備導入事業経費の配分（全体）（申請者３）'!J33,'2-1　設備導入事業経費の配分（全体）（申請者４）'!J33)</f>
        <v>0</v>
      </c>
      <c r="K32" s="451"/>
      <c r="L32" s="136"/>
    </row>
    <row r="33" spans="1:12" ht="15" customHeight="1">
      <c r="A33" s="680"/>
      <c r="B33" s="681"/>
      <c r="C33" s="682"/>
      <c r="D33" s="682"/>
      <c r="E33" s="683"/>
      <c r="F33" s="682"/>
      <c r="G33" s="682"/>
      <c r="H33" s="684"/>
      <c r="I33" s="684"/>
      <c r="J33" s="683"/>
      <c r="K33" s="685"/>
      <c r="L33" s="136"/>
    </row>
  </sheetData>
  <sheetProtection sheet="1" objects="1" scenarios="1"/>
  <mergeCells count="51">
    <mergeCell ref="J10:J23"/>
    <mergeCell ref="C15:D15"/>
    <mergeCell ref="F15:G15"/>
    <mergeCell ref="C16:C19"/>
    <mergeCell ref="C9:D9"/>
    <mergeCell ref="F9:G9"/>
    <mergeCell ref="C10:C14"/>
    <mergeCell ref="F10:F14"/>
    <mergeCell ref="H10:H23"/>
    <mergeCell ref="F31:G31"/>
    <mergeCell ref="A2:K2"/>
    <mergeCell ref="B5:D5"/>
    <mergeCell ref="E5:H5"/>
    <mergeCell ref="I5:I6"/>
    <mergeCell ref="J5:J6"/>
    <mergeCell ref="K5:K6"/>
    <mergeCell ref="C6:D6"/>
    <mergeCell ref="F6:G6"/>
    <mergeCell ref="C7:D7"/>
    <mergeCell ref="F7:G7"/>
    <mergeCell ref="H7:H8"/>
    <mergeCell ref="I7:I29"/>
    <mergeCell ref="J7:J8"/>
    <mergeCell ref="C8:D8"/>
    <mergeCell ref="F8:G8"/>
    <mergeCell ref="H25:H28"/>
    <mergeCell ref="J25:J28"/>
    <mergeCell ref="C26:D26"/>
    <mergeCell ref="F26:G26"/>
    <mergeCell ref="C27:D27"/>
    <mergeCell ref="F27:G27"/>
    <mergeCell ref="C28:D28"/>
    <mergeCell ref="F28:G28"/>
    <mergeCell ref="C25:D25"/>
    <mergeCell ref="F25:G25"/>
    <mergeCell ref="C32:D32"/>
    <mergeCell ref="F32:G32"/>
    <mergeCell ref="F16:F19"/>
    <mergeCell ref="C20:D20"/>
    <mergeCell ref="F20:G20"/>
    <mergeCell ref="C21:C22"/>
    <mergeCell ref="F21:F22"/>
    <mergeCell ref="C23:D23"/>
    <mergeCell ref="F23:G23"/>
    <mergeCell ref="C24:D24"/>
    <mergeCell ref="F24:G24"/>
    <mergeCell ref="C29:D29"/>
    <mergeCell ref="F29:G29"/>
    <mergeCell ref="C30:D30"/>
    <mergeCell ref="F30:G30"/>
    <mergeCell ref="C31:D31"/>
  </mergeCells>
  <phoneticPr fontId="3"/>
  <conditionalFormatting sqref="J9">
    <cfRule type="cellIs" dxfId="129" priority="6" stopIfTrue="1" operator="greaterThan">
      <formula>#REF!</formula>
    </cfRule>
  </conditionalFormatting>
  <conditionalFormatting sqref="J29">
    <cfRule type="cellIs" dxfId="128" priority="5" stopIfTrue="1" operator="greaterThan">
      <formula>#REF!</formula>
    </cfRule>
  </conditionalFormatting>
  <conditionalFormatting sqref="J24">
    <cfRule type="cellIs" dxfId="127" priority="1" stopIfTrue="1" operator="greaterThan">
      <formula>#REF!</formula>
    </cfRule>
  </conditionalFormatting>
  <dataValidations count="4">
    <dataValidation imeMode="off" allowBlank="1" showInputMessage="1" showErrorMessage="1" sqref="B31 C21 F16:F17 C10 C16:C17 E7:E8 F21 F10 B25:B28 E25:E28 B7:B8 B10:B23 E10:E23" xr:uid="{83E65ACC-3A88-4EF3-86A4-06E89DEF9566}"/>
    <dataValidation allowBlank="1" showInputMessage="1" showErrorMessage="1" prompt="自動計算としていますが、不都合がある場合は適宜修正をしてください。" sqref="J9 J29 J24" xr:uid="{F1C971A9-08D5-4A59-AF3D-2AC921A9A489}"/>
    <dataValidation type="textLength" operator="equal" allowBlank="1" showInputMessage="1" showErrorMessage="1" errorTitle="消費税計上不可" error="補助対象経費の消費税計上は出来ません。" sqref="H31:I31 E31" xr:uid="{72D9588C-B118-4B40-AAC5-00DF1B58665D}">
      <formula1>0</formula1>
    </dataValidation>
    <dataValidation type="textLength" operator="equal" allowBlank="1" showInputMessage="1" showErrorMessage="1" errorTitle="消費税計上不可" error="補助金の消費税計上は出来ません。" sqref="J31:K31" xr:uid="{F13EDF27-F578-4B74-8215-060BAD7FF0C2}">
      <formula1>0</formula1>
    </dataValidation>
  </dataValidations>
  <pageMargins left="0.74803149606299213" right="0.51181102362204722" top="0.59055118110236227" bottom="0.55118110236220474" header="0.51181102362204722" footer="0.51181102362204722"/>
  <pageSetup paperSize="9" scale="6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rgb="FF3333FF"/>
    <pageSetUpPr fitToPage="1"/>
  </sheetPr>
  <dimension ref="A1:O34"/>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1081</v>
      </c>
      <c r="B1" s="136"/>
      <c r="C1" s="136"/>
      <c r="D1" s="136"/>
      <c r="E1" s="136"/>
      <c r="F1" s="136"/>
      <c r="G1" s="136"/>
      <c r="H1" s="136"/>
      <c r="I1" s="193"/>
      <c r="J1" s="136"/>
      <c r="K1" s="113"/>
      <c r="L1" s="136"/>
      <c r="M1" s="194"/>
      <c r="N1" s="194"/>
      <c r="O1" s="194"/>
    </row>
    <row r="2" spans="1:15" ht="22.5" customHeight="1">
      <c r="A2" s="1042" t="s">
        <v>988</v>
      </c>
      <c r="B2" s="1043"/>
      <c r="C2" s="1043"/>
      <c r="D2" s="1043"/>
      <c r="E2" s="1043"/>
      <c r="F2" s="1043"/>
      <c r="G2" s="1043"/>
      <c r="H2" s="1043"/>
      <c r="I2" s="1043"/>
      <c r="J2" s="1043"/>
      <c r="K2" s="1043"/>
      <c r="L2" s="136"/>
      <c r="M2" s="194"/>
      <c r="N2" s="194"/>
      <c r="O2" s="194"/>
    </row>
    <row r="3" spans="1:15" ht="9.75" customHeight="1">
      <c r="A3" s="379"/>
      <c r="B3" s="196"/>
      <c r="C3" s="196"/>
      <c r="D3" s="196"/>
      <c r="E3" s="196"/>
      <c r="F3" s="196"/>
      <c r="G3" s="196"/>
      <c r="H3" s="196"/>
      <c r="I3" s="196"/>
      <c r="J3" s="196"/>
      <c r="K3" s="196"/>
      <c r="L3" s="136"/>
      <c r="M3" s="194"/>
      <c r="N3" s="194"/>
      <c r="O3" s="194"/>
    </row>
    <row r="4" spans="1:15" ht="19.5" customHeight="1">
      <c r="A4" s="197" t="s">
        <v>384</v>
      </c>
      <c r="B4" s="1065" t="str">
        <f>IF(申請概要書!$G$5&lt;&gt;"",申請概要書!$G$5,"")</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388" t="s">
        <v>5</v>
      </c>
      <c r="F7" s="1052" t="s">
        <v>195</v>
      </c>
      <c r="G7" s="1053"/>
      <c r="H7" s="389" t="s">
        <v>196</v>
      </c>
      <c r="I7" s="836"/>
      <c r="J7" s="1049"/>
      <c r="K7" s="1051"/>
      <c r="L7" s="136"/>
      <c r="M7" s="194"/>
      <c r="N7" s="194"/>
      <c r="O7" s="194"/>
    </row>
    <row r="8" spans="1:15" ht="19.5" customHeight="1">
      <c r="A8" s="362" t="s">
        <v>381</v>
      </c>
      <c r="B8" s="671">
        <f>SUM('（2-1）　蓄電システム、V2Hを除く経費の配分（申請者１）'!B8,'（2-1）蓄電システムの経費の配分（申請者１）'!V2,'（2-1）業務用・産業用V2Hの経費の配分（申請者１）'!V2)</f>
        <v>0</v>
      </c>
      <c r="C8" s="1054" t="s">
        <v>382</v>
      </c>
      <c r="D8" s="1055"/>
      <c r="E8" s="689">
        <f>SUM('（2-1）　蓄電システム、V2Hを除く経費の配分（申請者１）'!E8,'（2-1）蓄電システムの経費の配分（申請者１）'!W2,'（2-1）業務用・産業用V2Hの経費の配分（申請者１）'!W2)</f>
        <v>0</v>
      </c>
      <c r="F8" s="1054" t="s">
        <v>382</v>
      </c>
      <c r="G8" s="1055"/>
      <c r="H8" s="1056" t="s">
        <v>1030</v>
      </c>
      <c r="I8" s="1058" t="s">
        <v>1012</v>
      </c>
      <c r="J8" s="1061"/>
      <c r="K8" s="57"/>
      <c r="L8" s="136"/>
    </row>
    <row r="9" spans="1:15" ht="19.5" customHeight="1">
      <c r="A9" s="201"/>
      <c r="B9" s="672">
        <f>SUM('（2-1）　蓄電システム、V2Hを除く経費の配分（申請者１）'!B9,'（2-1）蓄電システムの経費の配分（申請者１）'!V3,'（2-1）業務用・産業用V2Hの経費の配分（申請者１）'!V3)</f>
        <v>0</v>
      </c>
      <c r="C9" s="1038" t="s">
        <v>186</v>
      </c>
      <c r="D9" s="1039"/>
      <c r="E9" s="690">
        <f>SUM('（2-1）　蓄電システム、V2Hを除く経費の配分（申請者１）'!E9,'（2-1）蓄電システムの経費の配分（申請者１）'!W3,'（2-1）業務用・産業用V2Hの経費の配分（申請者１）'!W3)</f>
        <v>0</v>
      </c>
      <c r="F9" s="1038" t="s">
        <v>186</v>
      </c>
      <c r="G9" s="1039"/>
      <c r="H9" s="1057"/>
      <c r="I9" s="1059"/>
      <c r="J9" s="1062"/>
      <c r="K9" s="58"/>
      <c r="L9" s="136"/>
    </row>
    <row r="10" spans="1:15" ht="19.5" customHeight="1">
      <c r="A10" s="202" t="s">
        <v>829</v>
      </c>
      <c r="B10" s="203">
        <f>SUM(B8:B9)</f>
        <v>0</v>
      </c>
      <c r="C10" s="1025"/>
      <c r="D10" s="1026"/>
      <c r="E10" s="644">
        <f>SUM(E8:E9)</f>
        <v>0</v>
      </c>
      <c r="F10" s="1025"/>
      <c r="G10" s="1026"/>
      <c r="H10" s="205"/>
      <c r="I10" s="1059"/>
      <c r="J10" s="695">
        <f>SUM('（2-1）　蓄電システム、V2Hを除く経費の配分（申請者１）'!J10,'（2-1）蓄電システムの経費の配分（申請者１）'!X4,'（2-1）業務用・産業用V2Hの経費の配分（申請者１）'!X4)</f>
        <v>0</v>
      </c>
      <c r="K10" s="43"/>
      <c r="L10" s="207"/>
    </row>
    <row r="11" spans="1:15" ht="19.5" customHeight="1">
      <c r="A11" s="362" t="s">
        <v>7</v>
      </c>
      <c r="B11" s="673">
        <f>'（2-1）　蓄電システム、V2Hを除く経費の配分（申請者１）'!B11</f>
        <v>0</v>
      </c>
      <c r="C11" s="1063" t="s">
        <v>746</v>
      </c>
      <c r="D11" s="472" t="s">
        <v>464</v>
      </c>
      <c r="E11" s="689">
        <f>'（2-1）　蓄電システム、V2Hを除く経費の配分（申請者１）'!E11</f>
        <v>0</v>
      </c>
      <c r="F11" s="1063" t="s">
        <v>746</v>
      </c>
      <c r="G11" s="472" t="s">
        <v>464</v>
      </c>
      <c r="H11" s="1033" t="s">
        <v>1031</v>
      </c>
      <c r="I11" s="1059"/>
      <c r="J11" s="1061"/>
      <c r="K11" s="57"/>
      <c r="L11" s="136"/>
    </row>
    <row r="12" spans="1:15" ht="19.5" customHeight="1">
      <c r="A12" s="201"/>
      <c r="B12" s="674">
        <f>'（2-1）　蓄電システム、V2Hを除く経費の配分（申請者１）'!B12</f>
        <v>0</v>
      </c>
      <c r="C12" s="1064"/>
      <c r="D12" s="473" t="s">
        <v>466</v>
      </c>
      <c r="E12" s="690">
        <f>'（2-1）　蓄電システム、V2Hを除く経費の配分（申請者１）'!E12</f>
        <v>0</v>
      </c>
      <c r="F12" s="1064"/>
      <c r="G12" s="473" t="s">
        <v>466</v>
      </c>
      <c r="H12" s="1034"/>
      <c r="I12" s="1059"/>
      <c r="J12" s="1037"/>
      <c r="K12" s="58"/>
      <c r="L12" s="136"/>
    </row>
    <row r="13" spans="1:15" ht="19.5" customHeight="1">
      <c r="A13" s="201"/>
      <c r="B13" s="674">
        <f>'（2-1）　蓄電システム、V2Hを除く経費の配分（申請者１）'!B13</f>
        <v>0</v>
      </c>
      <c r="C13" s="1064"/>
      <c r="D13" s="473" t="s">
        <v>468</v>
      </c>
      <c r="E13" s="690">
        <f>'（2-1）　蓄電システム、V2Hを除く経費の配分（申請者１）'!E13</f>
        <v>0</v>
      </c>
      <c r="F13" s="1064"/>
      <c r="G13" s="473" t="s">
        <v>468</v>
      </c>
      <c r="H13" s="1034"/>
      <c r="I13" s="1059"/>
      <c r="J13" s="1037"/>
      <c r="K13" s="58"/>
      <c r="L13" s="136"/>
    </row>
    <row r="14" spans="1:15" ht="19.5" customHeight="1">
      <c r="A14" s="201"/>
      <c r="B14" s="674">
        <f>'（2-1）　蓄電システム、V2Hを除く経費の配分（申請者１）'!B14</f>
        <v>0</v>
      </c>
      <c r="C14" s="1064"/>
      <c r="D14" s="474" t="s">
        <v>469</v>
      </c>
      <c r="E14" s="690">
        <f>'（2-1）　蓄電システム、V2Hを除く経費の配分（申請者１）'!E14</f>
        <v>0</v>
      </c>
      <c r="F14" s="1064"/>
      <c r="G14" s="474" t="s">
        <v>469</v>
      </c>
      <c r="H14" s="1034"/>
      <c r="I14" s="1059"/>
      <c r="J14" s="1037"/>
      <c r="K14" s="58"/>
      <c r="L14" s="136"/>
    </row>
    <row r="15" spans="1:15" ht="19.5" customHeight="1">
      <c r="A15" s="208"/>
      <c r="B15" s="674">
        <f>'（2-1）　蓄電システム、V2Hを除く経費の配分（申請者１）'!B15</f>
        <v>0</v>
      </c>
      <c r="C15" s="1023"/>
      <c r="D15" s="474" t="s">
        <v>470</v>
      </c>
      <c r="E15" s="690">
        <f>'（2-1）　蓄電システム、V2Hを除く経費の配分（申請者１）'!E15</f>
        <v>0</v>
      </c>
      <c r="F15" s="1023"/>
      <c r="G15" s="474" t="s">
        <v>470</v>
      </c>
      <c r="H15" s="1034"/>
      <c r="I15" s="1059"/>
      <c r="J15" s="1037"/>
      <c r="K15" s="58"/>
      <c r="L15" s="136"/>
    </row>
    <row r="16" spans="1:15" ht="19.5" customHeight="1">
      <c r="A16" s="201"/>
      <c r="B16" s="674">
        <f>'（2-1）　蓄電システム、V2Hを除く経費の配分（申請者１）'!B16</f>
        <v>0</v>
      </c>
      <c r="C16" s="1021" t="s">
        <v>1074</v>
      </c>
      <c r="D16" s="1022"/>
      <c r="E16" s="690">
        <f>'（2-1）　蓄電システム、V2Hを除く経費の配分（申請者１）'!E16</f>
        <v>0</v>
      </c>
      <c r="F16" s="1021" t="s">
        <v>1074</v>
      </c>
      <c r="G16" s="1022"/>
      <c r="H16" s="1034"/>
      <c r="I16" s="1059"/>
      <c r="J16" s="1037"/>
      <c r="K16" s="58"/>
      <c r="L16" s="136"/>
    </row>
    <row r="17" spans="1:12" ht="19.5" customHeight="1">
      <c r="A17" s="201"/>
      <c r="B17" s="674">
        <f>'（2-1）蓄電システムの経費の配分（申請者１）'!V7</f>
        <v>0</v>
      </c>
      <c r="C17" s="1019" t="s">
        <v>1049</v>
      </c>
      <c r="D17" s="474" t="s">
        <v>997</v>
      </c>
      <c r="E17" s="690">
        <f>'（2-1）蓄電システムの経費の配分（申請者１）'!W7</f>
        <v>0</v>
      </c>
      <c r="F17" s="1019" t="s">
        <v>1049</v>
      </c>
      <c r="G17" s="747" t="s">
        <v>828</v>
      </c>
      <c r="H17" s="1034"/>
      <c r="I17" s="1059"/>
      <c r="J17" s="1037"/>
      <c r="K17" s="58"/>
      <c r="L17" s="136"/>
    </row>
    <row r="18" spans="1:12" ht="19.5" customHeight="1">
      <c r="A18" s="201"/>
      <c r="B18" s="674">
        <f>'（2-1）業務用・産業用V2Hの経費の配分（申請者１）'!V7</f>
        <v>0</v>
      </c>
      <c r="C18" s="1020"/>
      <c r="D18" s="615" t="s">
        <v>998</v>
      </c>
      <c r="E18" s="690">
        <f>'（2-1）業務用・産業用V2Hの経費の配分（申請者１）'!W7</f>
        <v>0</v>
      </c>
      <c r="F18" s="1020"/>
      <c r="G18" s="615" t="s">
        <v>998</v>
      </c>
      <c r="H18" s="1034"/>
      <c r="I18" s="1059"/>
      <c r="J18" s="1037"/>
      <c r="K18" s="58"/>
      <c r="L18" s="136"/>
    </row>
    <row r="19" spans="1:12" ht="19.5" customHeight="1">
      <c r="A19" s="201"/>
      <c r="B19" s="674">
        <f>'（2-1）　蓄電システム、V2Hを除く経費の配分（申請者１）'!B17</f>
        <v>0</v>
      </c>
      <c r="C19" s="1020"/>
      <c r="D19" s="474" t="s">
        <v>747</v>
      </c>
      <c r="E19" s="690">
        <f>'（2-1）　蓄電システム、V2Hを除く経費の配分（申請者１）'!E17</f>
        <v>0</v>
      </c>
      <c r="F19" s="1020"/>
      <c r="G19" s="474" t="s">
        <v>747</v>
      </c>
      <c r="H19" s="1034"/>
      <c r="I19" s="1059"/>
      <c r="J19" s="1037"/>
      <c r="K19" s="58"/>
      <c r="L19" s="136"/>
    </row>
    <row r="20" spans="1:12" ht="19.5" customHeight="1">
      <c r="A20" s="201"/>
      <c r="B20" s="675">
        <f>'（2-1）　蓄電システム、V2Hを除く経費の配分（申請者１）'!B18</f>
        <v>0</v>
      </c>
      <c r="C20" s="1020"/>
      <c r="D20" s="513" t="s">
        <v>999</v>
      </c>
      <c r="E20" s="691">
        <f>'（2-1）　蓄電システム、V2Hを除く経費の配分（申請者１）'!E18</f>
        <v>0</v>
      </c>
      <c r="F20" s="1020"/>
      <c r="G20" s="513" t="s">
        <v>999</v>
      </c>
      <c r="H20" s="1034"/>
      <c r="I20" s="1059"/>
      <c r="J20" s="1037"/>
      <c r="K20" s="60"/>
      <c r="L20" s="136"/>
    </row>
    <row r="21" spans="1:12" ht="19.5" customHeight="1">
      <c r="A21" s="201"/>
      <c r="B21" s="675">
        <f>'（2-1）　蓄電システム、V2Hを除く経費の配分（申請者１）'!B19</f>
        <v>0</v>
      </c>
      <c r="C21" s="1021" t="s">
        <v>996</v>
      </c>
      <c r="D21" s="1022"/>
      <c r="E21" s="691">
        <f>'（2-1）　蓄電システム、V2Hを除く経費の配分（申請者１）'!E19</f>
        <v>0</v>
      </c>
      <c r="F21" s="1021" t="s">
        <v>996</v>
      </c>
      <c r="G21" s="1022"/>
      <c r="H21" s="1034"/>
      <c r="I21" s="1059"/>
      <c r="J21" s="1037"/>
      <c r="K21" s="60"/>
      <c r="L21" s="136"/>
    </row>
    <row r="22" spans="1:12" ht="19.5" customHeight="1">
      <c r="A22" s="201"/>
      <c r="B22" s="675">
        <f>'（2-1）　蓄電システム、V2Hを除く経費の配分（申請者１）'!B20</f>
        <v>0</v>
      </c>
      <c r="C22" s="1019" t="s">
        <v>745</v>
      </c>
      <c r="D22" s="475" t="s">
        <v>406</v>
      </c>
      <c r="E22" s="691">
        <f>'（2-1）　蓄電システム、V2Hを除く経費の配分（申請者１）'!E20</f>
        <v>0</v>
      </c>
      <c r="F22" s="1019" t="s">
        <v>745</v>
      </c>
      <c r="G22" s="475" t="s">
        <v>406</v>
      </c>
      <c r="H22" s="1034"/>
      <c r="I22" s="1059"/>
      <c r="J22" s="1037"/>
      <c r="K22" s="60"/>
      <c r="L22" s="136"/>
    </row>
    <row r="23" spans="1:12" ht="19.5" customHeight="1">
      <c r="A23" s="201"/>
      <c r="B23" s="675">
        <f>'（2-1）　蓄電システム、V2Hを除く経費の配分（申請者１）'!B21</f>
        <v>0</v>
      </c>
      <c r="C23" s="1023"/>
      <c r="D23" s="475" t="s">
        <v>407</v>
      </c>
      <c r="E23" s="691">
        <f>'（2-1）　蓄電システム、V2Hを除く経費の配分（申請者１）'!E21</f>
        <v>0</v>
      </c>
      <c r="F23" s="1023"/>
      <c r="G23" s="475" t="s">
        <v>407</v>
      </c>
      <c r="H23" s="1034"/>
      <c r="I23" s="1059"/>
      <c r="J23" s="1037"/>
      <c r="K23" s="60"/>
      <c r="L23" s="136"/>
    </row>
    <row r="24" spans="1:12" ht="19.5" customHeight="1">
      <c r="A24" s="201"/>
      <c r="B24" s="675">
        <f>'（2-1）　蓄電システム、V2Hを除く経費の配分（申請者１）'!B22</f>
        <v>0</v>
      </c>
      <c r="C24" s="1024" t="s">
        <v>383</v>
      </c>
      <c r="D24" s="1022"/>
      <c r="E24" s="691">
        <f>'（2-1）　蓄電システム、V2Hを除く経費の配分（申請者１）'!E22</f>
        <v>0</v>
      </c>
      <c r="F24" s="1024" t="s">
        <v>383</v>
      </c>
      <c r="G24" s="1022"/>
      <c r="H24" s="1035"/>
      <c r="I24" s="1059"/>
      <c r="J24" s="1037"/>
      <c r="K24" s="60"/>
      <c r="L24" s="136"/>
    </row>
    <row r="25" spans="1:12" ht="19.5" customHeight="1">
      <c r="A25" s="202" t="s">
        <v>6</v>
      </c>
      <c r="B25" s="203">
        <f>SUM(B11:B24)</f>
        <v>0</v>
      </c>
      <c r="C25" s="1025"/>
      <c r="D25" s="1026"/>
      <c r="E25" s="644">
        <f>SUM(E11:E24)</f>
        <v>0</v>
      </c>
      <c r="F25" s="1025"/>
      <c r="G25" s="1026"/>
      <c r="H25" s="205"/>
      <c r="I25" s="1059"/>
      <c r="J25" s="695">
        <f>SUM('（2-1）　蓄電システム、V2Hを除く経費の配分（申請者１）'!J23,'（2-1）蓄電システムの経費の配分（申請者１）'!X7,'（2-1）業務用・産業用V2Hの経費の配分（申請者１）'!X7)</f>
        <v>0</v>
      </c>
      <c r="K25" s="60"/>
      <c r="L25" s="136"/>
    </row>
    <row r="26" spans="1:12" ht="19.5" customHeight="1">
      <c r="A26" s="362" t="s">
        <v>8</v>
      </c>
      <c r="B26" s="673">
        <f>SUM('（2-1）　蓄電システム、V2Hを除く経費の配分（申請者１）'!B24,'（2-1）蓄電システムの経費の配分（申請者１）'!V8,'（2-1）業務用・産業用V2Hの経費の配分（申請者１）'!V8)</f>
        <v>0</v>
      </c>
      <c r="C26" s="1040" t="s">
        <v>832</v>
      </c>
      <c r="D26" s="1041"/>
      <c r="E26" s="689">
        <f>SUM('（2-1）　蓄電システム、V2Hを除く経費の配分（申請者１）'!E24,'（2-1）蓄電システムの経費の配分（申請者１）'!W8,'（2-1）業務用・産業用V2Hの経費の配分（申請者１）'!W8)</f>
        <v>0</v>
      </c>
      <c r="F26" s="1040" t="s">
        <v>832</v>
      </c>
      <c r="G26" s="1041"/>
      <c r="H26" s="1033" t="s">
        <v>1031</v>
      </c>
      <c r="I26" s="1059"/>
      <c r="J26" s="1036"/>
      <c r="K26" s="57"/>
      <c r="L26" s="136"/>
    </row>
    <row r="27" spans="1:12" ht="19.5" customHeight="1">
      <c r="A27" s="209"/>
      <c r="B27" s="674">
        <f>SUM('（2-1）　蓄電システム、V2Hを除く経費の配分（申請者１）'!B25,'（2-1）蓄電システムの経費の配分（申請者１）'!V9,'（2-1）業務用・産業用V2Hの経費の配分（申請者１）'!V9)</f>
        <v>0</v>
      </c>
      <c r="C27" s="1038" t="s">
        <v>942</v>
      </c>
      <c r="D27" s="1039"/>
      <c r="E27" s="690">
        <f>SUM('（2-1）　蓄電システム、V2Hを除く経費の配分（申請者１）'!E25,'（2-1）蓄電システムの経費の配分（申請者１）'!W9,'（2-1）業務用・産業用V2Hの経費の配分（申請者１）'!W9)</f>
        <v>0</v>
      </c>
      <c r="F27" s="1038" t="s">
        <v>942</v>
      </c>
      <c r="G27" s="1039"/>
      <c r="H27" s="1034"/>
      <c r="I27" s="1059"/>
      <c r="J27" s="1037"/>
      <c r="K27" s="58"/>
      <c r="L27" s="136"/>
    </row>
    <row r="28" spans="1:12" ht="19.5" customHeight="1">
      <c r="A28" s="209"/>
      <c r="B28" s="674">
        <f>SUM('（2-1）　蓄電システム、V2Hを除く経費の配分（申請者１）'!B26,'（2-1）蓄電システムの経費の配分（申請者１）'!V10,'（2-1）業務用・産業用V2Hの経費の配分（申請者１）'!V10)</f>
        <v>0</v>
      </c>
      <c r="C28" s="1038" t="s">
        <v>833</v>
      </c>
      <c r="D28" s="1039"/>
      <c r="E28" s="690">
        <f>SUM('（2-1）　蓄電システム、V2Hを除く経費の配分（申請者１）'!E26,'（2-1）蓄電システムの経費の配分（申請者１）'!W10,'（2-1）業務用・産業用V2Hの経費の配分（申請者１）'!W10)</f>
        <v>0</v>
      </c>
      <c r="F28" s="1038" t="s">
        <v>833</v>
      </c>
      <c r="G28" s="1039"/>
      <c r="H28" s="1034"/>
      <c r="I28" s="1059"/>
      <c r="J28" s="1037"/>
      <c r="K28" s="58"/>
      <c r="L28" s="136"/>
    </row>
    <row r="29" spans="1:12" ht="19.5" customHeight="1">
      <c r="A29" s="209"/>
      <c r="B29" s="674">
        <f>SUM('（2-1）　蓄電システム、V2Hを除く経費の配分（申請者１）'!B27,'（2-1）蓄電システムの経費の配分（申請者１）'!V11,'（2-1）業務用・産業用V2Hの経費の配分（申請者１）'!V11)</f>
        <v>0</v>
      </c>
      <c r="C29" s="1038" t="s">
        <v>987</v>
      </c>
      <c r="D29" s="1039"/>
      <c r="E29" s="690">
        <f>SUM('（2-1）　蓄電システム、V2Hを除く経費の配分（申請者１）'!E27,'（2-1）蓄電システムの経費の配分（申請者１）'!W11,'（2-1）業務用・産業用V2Hの経費の配分（申請者１）'!W11)</f>
        <v>0</v>
      </c>
      <c r="F29" s="1038" t="s">
        <v>923</v>
      </c>
      <c r="G29" s="1039"/>
      <c r="H29" s="1035"/>
      <c r="I29" s="1059"/>
      <c r="J29" s="1037"/>
      <c r="K29" s="58"/>
      <c r="L29" s="136"/>
    </row>
    <row r="30" spans="1:12" ht="19.5" customHeight="1" thickBot="1">
      <c r="A30" s="210" t="s">
        <v>829</v>
      </c>
      <c r="B30" s="688">
        <f>SUM(B26:B29)</f>
        <v>0</v>
      </c>
      <c r="C30" s="1027"/>
      <c r="D30" s="1028"/>
      <c r="E30" s="692">
        <f>SUM(E26:E29)</f>
        <v>0</v>
      </c>
      <c r="F30" s="1027"/>
      <c r="G30" s="1028"/>
      <c r="H30" s="213"/>
      <c r="I30" s="1060"/>
      <c r="J30" s="695">
        <f>SUM('（2-1）　蓄電システム、V2Hを除く経費の配分（申請者１）'!J28,'（2-1）蓄電システムの経費の配分（申請者１）'!X12,'（2-1）業務用・産業用V2Hの経費の配分（申請者１）'!X12)</f>
        <v>0</v>
      </c>
      <c r="K30" s="34"/>
      <c r="L30" s="136"/>
    </row>
    <row r="31" spans="1:12" ht="19.5" customHeight="1" thickTop="1" thickBot="1">
      <c r="A31" s="214" t="s">
        <v>995</v>
      </c>
      <c r="B31" s="215">
        <f>SUM(B10,B25,B30)</f>
        <v>0</v>
      </c>
      <c r="C31" s="1029"/>
      <c r="D31" s="1030"/>
      <c r="E31" s="693">
        <f>SUM(E10,E25,E30)</f>
        <v>0</v>
      </c>
      <c r="F31" s="1029"/>
      <c r="G31" s="1030"/>
      <c r="H31" s="216"/>
      <c r="I31" s="216"/>
      <c r="J31" s="693">
        <f>SUM(J10,J25,J30)</f>
        <v>0</v>
      </c>
      <c r="K31" s="35"/>
      <c r="L31" s="136"/>
    </row>
    <row r="32" spans="1:12" ht="19.5" customHeight="1" thickTop="1" thickBot="1">
      <c r="A32" s="209" t="s">
        <v>10</v>
      </c>
      <c r="B32" s="676">
        <f>SUM('（2-1）　蓄電システム、V2Hを除く経費の配分（申請者１）'!B30,'（2-1）蓄電システムの経費の配分（申請者１）'!V14,'（2-1）業務用・産業用V2Hの経費の配分（申請者１）'!V14)</f>
        <v>0</v>
      </c>
      <c r="C32" s="1031"/>
      <c r="D32" s="1032"/>
      <c r="E32" s="218"/>
      <c r="F32" s="1031"/>
      <c r="G32" s="1032"/>
      <c r="H32" s="219"/>
      <c r="I32" s="219"/>
      <c r="J32" s="220"/>
      <c r="K32" s="363"/>
      <c r="L32" s="136"/>
    </row>
    <row r="33" spans="1:12" ht="19.5" customHeight="1" thickBot="1">
      <c r="A33" s="221" t="s">
        <v>11</v>
      </c>
      <c r="B33" s="222">
        <f>SUM(B31:B32)</f>
        <v>0</v>
      </c>
      <c r="C33" s="1017"/>
      <c r="D33" s="1018"/>
      <c r="E33" s="694">
        <f>E31</f>
        <v>0</v>
      </c>
      <c r="F33" s="1017"/>
      <c r="G33" s="1018"/>
      <c r="H33" s="223"/>
      <c r="I33" s="223"/>
      <c r="J33" s="696">
        <f>J31</f>
        <v>0</v>
      </c>
      <c r="K33" s="451"/>
      <c r="L33" s="136"/>
    </row>
    <row r="34" spans="1:12" ht="15" customHeight="1">
      <c r="A34" s="680"/>
      <c r="B34" s="681"/>
      <c r="C34" s="682"/>
      <c r="D34" s="682"/>
      <c r="E34" s="683"/>
      <c r="F34" s="682"/>
      <c r="G34" s="682"/>
      <c r="H34" s="684"/>
      <c r="I34" s="684"/>
      <c r="J34" s="683"/>
      <c r="K34" s="685"/>
      <c r="L34" s="136"/>
    </row>
  </sheetData>
  <sheetProtection sheet="1" objects="1" scenarios="1"/>
  <mergeCells count="52">
    <mergeCell ref="F30:G30"/>
    <mergeCell ref="F29:G29"/>
    <mergeCell ref="C17:C20"/>
    <mergeCell ref="C22:C23"/>
    <mergeCell ref="C24:D24"/>
    <mergeCell ref="F27:G27"/>
    <mergeCell ref="F28:G28"/>
    <mergeCell ref="C30:D30"/>
    <mergeCell ref="C31:D31"/>
    <mergeCell ref="C32:D32"/>
    <mergeCell ref="C33:D33"/>
    <mergeCell ref="C29:D29"/>
    <mergeCell ref="C27:D27"/>
    <mergeCell ref="C28:D28"/>
    <mergeCell ref="F7:G7"/>
    <mergeCell ref="F8:G8"/>
    <mergeCell ref="F9:G9"/>
    <mergeCell ref="F10:G10"/>
    <mergeCell ref="F11:F15"/>
    <mergeCell ref="C11:C15"/>
    <mergeCell ref="C16:D16"/>
    <mergeCell ref="F24:G24"/>
    <mergeCell ref="F26:G26"/>
    <mergeCell ref="C26:D26"/>
    <mergeCell ref="F16:G16"/>
    <mergeCell ref="F17:F20"/>
    <mergeCell ref="F22:F23"/>
    <mergeCell ref="C25:D25"/>
    <mergeCell ref="F25:G25"/>
    <mergeCell ref="C21:D21"/>
    <mergeCell ref="F21:G21"/>
    <mergeCell ref="F31:G31"/>
    <mergeCell ref="F32:G32"/>
    <mergeCell ref="F33:G33"/>
    <mergeCell ref="A2:K2"/>
    <mergeCell ref="B6:D6"/>
    <mergeCell ref="E6:H6"/>
    <mergeCell ref="I6:I7"/>
    <mergeCell ref="J6:J7"/>
    <mergeCell ref="K6:K7"/>
    <mergeCell ref="J8:J9"/>
    <mergeCell ref="I8:I30"/>
    <mergeCell ref="B4:H4"/>
    <mergeCell ref="C7:D7"/>
    <mergeCell ref="C8:D8"/>
    <mergeCell ref="C9:D9"/>
    <mergeCell ref="C10:D10"/>
    <mergeCell ref="H8:H9"/>
    <mergeCell ref="H11:H24"/>
    <mergeCell ref="H26:H29"/>
    <mergeCell ref="J11:J24"/>
    <mergeCell ref="J26:J29"/>
  </mergeCells>
  <phoneticPr fontId="3"/>
  <conditionalFormatting sqref="J10">
    <cfRule type="cellIs" dxfId="126" priority="49" stopIfTrue="1" operator="greaterThan">
      <formula>#REF!</formula>
    </cfRule>
  </conditionalFormatting>
  <conditionalFormatting sqref="J30">
    <cfRule type="cellIs" dxfId="125" priority="18" stopIfTrue="1" operator="greaterThan">
      <formula>#REF!</formula>
    </cfRule>
  </conditionalFormatting>
  <conditionalFormatting sqref="J25">
    <cfRule type="cellIs" dxfId="124" priority="4"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32:K32" xr:uid="{00000000-0002-0000-0B00-000000000000}">
      <formula1>0</formula1>
    </dataValidation>
    <dataValidation type="textLength" operator="equal" allowBlank="1" showInputMessage="1" showErrorMessage="1" errorTitle="消費税計上不可" error="補助対象経費の消費税計上は出来ません。" sqref="H32:I32 E32" xr:uid="{00000000-0002-0000-0B00-000001000000}">
      <formula1>0</formula1>
    </dataValidation>
    <dataValidation allowBlank="1" showInputMessage="1" showErrorMessage="1" prompt="自動計算としていますが、不都合がある場合は適宜修正をしてください。" sqref="J10 J30 J25" xr:uid="{00000000-0002-0000-0B00-000002000000}"/>
    <dataValidation imeMode="off" allowBlank="1" showInputMessage="1" showErrorMessage="1" sqref="B32 C22 F17:F18 C11 C17:C18 E8:E9 F22 F11 B26:B29 E26:E29 B8:B9 B11:B24 E11:E24" xr:uid="{00000000-0002-0000-0B00-000003000000}"/>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DCF3F-6E3E-4C85-A709-9A71EF72887B}">
  <sheetPr>
    <tabColor rgb="FF3333FF"/>
    <pageSetUpPr fitToPage="1"/>
  </sheetPr>
  <dimension ref="A1:O32"/>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1029</v>
      </c>
      <c r="B2" s="1043"/>
      <c r="C2" s="1043"/>
      <c r="D2" s="1043"/>
      <c r="E2" s="1043"/>
      <c r="F2" s="1043"/>
      <c r="G2" s="1043"/>
      <c r="H2" s="1043"/>
      <c r="I2" s="1043"/>
      <c r="J2" s="1043"/>
      <c r="K2" s="1043"/>
      <c r="L2" s="136"/>
      <c r="M2" s="194"/>
      <c r="N2" s="194"/>
      <c r="O2" s="194"/>
    </row>
    <row r="3" spans="1:15" ht="9.75" customHeight="1">
      <c r="A3" s="621"/>
      <c r="B3" s="196"/>
      <c r="C3" s="196"/>
      <c r="D3" s="196"/>
      <c r="E3" s="196"/>
      <c r="F3" s="196"/>
      <c r="G3" s="196"/>
      <c r="H3" s="196"/>
      <c r="I3" s="196"/>
      <c r="J3" s="196"/>
      <c r="K3" s="196"/>
      <c r="L3" s="136"/>
      <c r="M3" s="194"/>
      <c r="N3" s="194"/>
      <c r="O3" s="194"/>
    </row>
    <row r="4" spans="1:15" ht="19.5" customHeight="1">
      <c r="A4" s="197" t="s">
        <v>384</v>
      </c>
      <c r="B4" s="1065" t="str">
        <f>IF(申請概要書!$G$5&lt;&gt;"",申請概要書!$G$5,"")</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00" t="s">
        <v>5</v>
      </c>
      <c r="F7" s="1052" t="s">
        <v>195</v>
      </c>
      <c r="G7" s="1053"/>
      <c r="H7" s="601" t="s">
        <v>196</v>
      </c>
      <c r="I7" s="836"/>
      <c r="J7" s="1049"/>
      <c r="K7" s="1051"/>
      <c r="L7" s="136"/>
      <c r="M7" s="194"/>
      <c r="N7" s="194"/>
      <c r="O7" s="194"/>
    </row>
    <row r="8" spans="1:15" ht="19.5" customHeight="1">
      <c r="A8" s="362" t="s">
        <v>381</v>
      </c>
      <c r="B8" s="72"/>
      <c r="C8" s="1054" t="s">
        <v>382</v>
      </c>
      <c r="D8" s="1055"/>
      <c r="E8" s="697"/>
      <c r="F8" s="1054" t="s">
        <v>382</v>
      </c>
      <c r="G8" s="1055"/>
      <c r="H8" s="494"/>
      <c r="I8" s="1058" t="s">
        <v>1012</v>
      </c>
      <c r="J8" s="1061"/>
      <c r="K8" s="57"/>
      <c r="L8" s="136"/>
    </row>
    <row r="9" spans="1:15" ht="19.5" customHeight="1">
      <c r="A9" s="201"/>
      <c r="B9" s="73"/>
      <c r="C9" s="1038" t="s">
        <v>186</v>
      </c>
      <c r="D9" s="1039"/>
      <c r="E9" s="698"/>
      <c r="F9" s="1038" t="s">
        <v>186</v>
      </c>
      <c r="G9" s="1039"/>
      <c r="H9" s="56"/>
      <c r="I9" s="1059"/>
      <c r="J9" s="1062"/>
      <c r="K9" s="58"/>
      <c r="L9" s="136"/>
    </row>
    <row r="10" spans="1:15" ht="19.5" customHeight="1">
      <c r="A10" s="202" t="s">
        <v>829</v>
      </c>
      <c r="B10" s="203">
        <f>SUM(B8:B9)</f>
        <v>0</v>
      </c>
      <c r="C10" s="1025"/>
      <c r="D10" s="1026"/>
      <c r="E10" s="644">
        <f>SUM(E8:E9)</f>
        <v>0</v>
      </c>
      <c r="F10" s="1025"/>
      <c r="G10" s="1026"/>
      <c r="H10" s="205"/>
      <c r="I10" s="1059"/>
      <c r="J10" s="695">
        <f>ROUNDDOWN(E10*2/3,0)</f>
        <v>0</v>
      </c>
      <c r="K10" s="43"/>
      <c r="L10" s="207"/>
    </row>
    <row r="11" spans="1:15" ht="19.5" customHeight="1">
      <c r="A11" s="362" t="s">
        <v>7</v>
      </c>
      <c r="B11" s="72"/>
      <c r="C11" s="1063" t="s">
        <v>746</v>
      </c>
      <c r="D11" s="613" t="s">
        <v>464</v>
      </c>
      <c r="E11" s="697"/>
      <c r="F11" s="1063" t="s">
        <v>746</v>
      </c>
      <c r="G11" s="613" t="s">
        <v>464</v>
      </c>
      <c r="H11" s="55"/>
      <c r="I11" s="1059"/>
      <c r="J11" s="1061"/>
      <c r="K11" s="57"/>
      <c r="L11" s="136"/>
    </row>
    <row r="12" spans="1:15" ht="19.5" customHeight="1">
      <c r="A12" s="201"/>
      <c r="B12" s="73"/>
      <c r="C12" s="1064"/>
      <c r="D12" s="612" t="s">
        <v>466</v>
      </c>
      <c r="E12" s="698"/>
      <c r="F12" s="1064"/>
      <c r="G12" s="612" t="s">
        <v>466</v>
      </c>
      <c r="H12" s="56"/>
      <c r="I12" s="1059"/>
      <c r="J12" s="1037"/>
      <c r="K12" s="58"/>
      <c r="L12" s="136"/>
    </row>
    <row r="13" spans="1:15" ht="19.5" customHeight="1">
      <c r="A13" s="201"/>
      <c r="B13" s="73"/>
      <c r="C13" s="1064"/>
      <c r="D13" s="612" t="s">
        <v>468</v>
      </c>
      <c r="E13" s="698"/>
      <c r="F13" s="1064"/>
      <c r="G13" s="612" t="s">
        <v>468</v>
      </c>
      <c r="H13" s="56"/>
      <c r="I13" s="1059"/>
      <c r="J13" s="1037"/>
      <c r="K13" s="58"/>
      <c r="L13" s="136"/>
    </row>
    <row r="14" spans="1:15" ht="19.5" customHeight="1">
      <c r="A14" s="201"/>
      <c r="B14" s="73"/>
      <c r="C14" s="1064"/>
      <c r="D14" s="615" t="s">
        <v>469</v>
      </c>
      <c r="E14" s="698"/>
      <c r="F14" s="1064"/>
      <c r="G14" s="615" t="s">
        <v>469</v>
      </c>
      <c r="H14" s="56"/>
      <c r="I14" s="1059"/>
      <c r="J14" s="1037"/>
      <c r="K14" s="58"/>
      <c r="L14" s="136"/>
    </row>
    <row r="15" spans="1:15" ht="19.5" customHeight="1">
      <c r="A15" s="208"/>
      <c r="B15" s="73"/>
      <c r="C15" s="1023"/>
      <c r="D15" s="615" t="s">
        <v>470</v>
      </c>
      <c r="E15" s="698"/>
      <c r="F15" s="1023"/>
      <c r="G15" s="615" t="s">
        <v>470</v>
      </c>
      <c r="H15" s="56"/>
      <c r="I15" s="1059"/>
      <c r="J15" s="1037"/>
      <c r="K15" s="58"/>
      <c r="L15" s="136"/>
    </row>
    <row r="16" spans="1:15" ht="19.5" customHeight="1">
      <c r="A16" s="201"/>
      <c r="B16" s="73"/>
      <c r="C16" s="1021" t="s">
        <v>1074</v>
      </c>
      <c r="D16" s="1022"/>
      <c r="E16" s="698"/>
      <c r="F16" s="1021" t="s">
        <v>1074</v>
      </c>
      <c r="G16" s="1022"/>
      <c r="H16" s="56"/>
      <c r="I16" s="1059"/>
      <c r="J16" s="1037"/>
      <c r="K16" s="58"/>
      <c r="L16" s="136"/>
    </row>
    <row r="17" spans="1:12" ht="19.5" customHeight="1">
      <c r="A17" s="201"/>
      <c r="B17" s="73"/>
      <c r="C17" s="1020" t="s">
        <v>1050</v>
      </c>
      <c r="D17" s="615" t="s">
        <v>747</v>
      </c>
      <c r="E17" s="698"/>
      <c r="F17" s="1020" t="s">
        <v>1050</v>
      </c>
      <c r="G17" s="615" t="s">
        <v>747</v>
      </c>
      <c r="H17" s="56"/>
      <c r="I17" s="1059"/>
      <c r="J17" s="1037"/>
      <c r="K17" s="58"/>
      <c r="L17" s="136"/>
    </row>
    <row r="18" spans="1:12" ht="19.5" customHeight="1">
      <c r="A18" s="201"/>
      <c r="B18" s="74"/>
      <c r="C18" s="1020"/>
      <c r="D18" s="615" t="s">
        <v>999</v>
      </c>
      <c r="E18" s="699"/>
      <c r="F18" s="1020"/>
      <c r="G18" s="615" t="s">
        <v>999</v>
      </c>
      <c r="H18" s="59"/>
      <c r="I18" s="1059"/>
      <c r="J18" s="1037"/>
      <c r="K18" s="60"/>
      <c r="L18" s="136"/>
    </row>
    <row r="19" spans="1:12" ht="19.5" customHeight="1">
      <c r="A19" s="201"/>
      <c r="B19" s="74"/>
      <c r="C19" s="1021" t="s">
        <v>996</v>
      </c>
      <c r="D19" s="1022"/>
      <c r="E19" s="699"/>
      <c r="F19" s="1021" t="s">
        <v>996</v>
      </c>
      <c r="G19" s="1022"/>
      <c r="H19" s="59"/>
      <c r="I19" s="1059"/>
      <c r="J19" s="1037"/>
      <c r="K19" s="60"/>
      <c r="L19" s="136"/>
    </row>
    <row r="20" spans="1:12" ht="19.5" customHeight="1">
      <c r="A20" s="201"/>
      <c r="B20" s="74"/>
      <c r="C20" s="1019" t="s">
        <v>745</v>
      </c>
      <c r="D20" s="475" t="s">
        <v>406</v>
      </c>
      <c r="E20" s="699"/>
      <c r="F20" s="1019" t="s">
        <v>745</v>
      </c>
      <c r="G20" s="475" t="s">
        <v>406</v>
      </c>
      <c r="H20" s="59"/>
      <c r="I20" s="1059"/>
      <c r="J20" s="1037"/>
      <c r="K20" s="60"/>
      <c r="L20" s="136"/>
    </row>
    <row r="21" spans="1:12" ht="19.5" customHeight="1">
      <c r="A21" s="201"/>
      <c r="B21" s="74"/>
      <c r="C21" s="1023"/>
      <c r="D21" s="475" t="s">
        <v>407</v>
      </c>
      <c r="E21" s="699"/>
      <c r="F21" s="1023"/>
      <c r="G21" s="475" t="s">
        <v>407</v>
      </c>
      <c r="H21" s="59"/>
      <c r="I21" s="1059"/>
      <c r="J21" s="1037"/>
      <c r="K21" s="60"/>
      <c r="L21" s="136"/>
    </row>
    <row r="22" spans="1:12" ht="19.5" customHeight="1">
      <c r="A22" s="201"/>
      <c r="B22" s="74"/>
      <c r="C22" s="1024" t="s">
        <v>383</v>
      </c>
      <c r="D22" s="1022"/>
      <c r="E22" s="699"/>
      <c r="F22" s="1024" t="s">
        <v>383</v>
      </c>
      <c r="G22" s="1022"/>
      <c r="H22" s="59"/>
      <c r="I22" s="1059"/>
      <c r="J22" s="1037"/>
      <c r="K22" s="60"/>
      <c r="L22" s="136"/>
    </row>
    <row r="23" spans="1:12" ht="19.5" customHeight="1">
      <c r="A23" s="202" t="s">
        <v>6</v>
      </c>
      <c r="B23" s="203">
        <f>SUM(B11:B22)</f>
        <v>0</v>
      </c>
      <c r="C23" s="1025"/>
      <c r="D23" s="1026"/>
      <c r="E23" s="644">
        <f>SUM(E11:E22)</f>
        <v>0</v>
      </c>
      <c r="F23" s="1025"/>
      <c r="G23" s="1026"/>
      <c r="H23" s="205"/>
      <c r="I23" s="1059"/>
      <c r="J23" s="695">
        <f>ROUNDDOWN(E23*2/3,0)</f>
        <v>0</v>
      </c>
      <c r="K23" s="60"/>
      <c r="L23" s="136"/>
    </row>
    <row r="24" spans="1:12" ht="19.5" customHeight="1">
      <c r="A24" s="362" t="s">
        <v>8</v>
      </c>
      <c r="B24" s="72"/>
      <c r="C24" s="1040" t="s">
        <v>832</v>
      </c>
      <c r="D24" s="1041"/>
      <c r="E24" s="697"/>
      <c r="F24" s="1040" t="s">
        <v>832</v>
      </c>
      <c r="G24" s="1041"/>
      <c r="H24" s="55"/>
      <c r="I24" s="1059"/>
      <c r="J24" s="1036"/>
      <c r="K24" s="57"/>
      <c r="L24" s="136"/>
    </row>
    <row r="25" spans="1:12" ht="19.5" customHeight="1">
      <c r="A25" s="209"/>
      <c r="B25" s="73"/>
      <c r="C25" s="1038" t="s">
        <v>942</v>
      </c>
      <c r="D25" s="1039"/>
      <c r="E25" s="698"/>
      <c r="F25" s="1038" t="s">
        <v>942</v>
      </c>
      <c r="G25" s="1039"/>
      <c r="H25" s="56"/>
      <c r="I25" s="1059"/>
      <c r="J25" s="1037"/>
      <c r="K25" s="58"/>
      <c r="L25" s="136"/>
    </row>
    <row r="26" spans="1:12" ht="19.5" customHeight="1">
      <c r="A26" s="209"/>
      <c r="B26" s="73"/>
      <c r="C26" s="1038" t="s">
        <v>833</v>
      </c>
      <c r="D26" s="1039"/>
      <c r="E26" s="698"/>
      <c r="F26" s="1038" t="s">
        <v>833</v>
      </c>
      <c r="G26" s="1039"/>
      <c r="H26" s="56"/>
      <c r="I26" s="1059"/>
      <c r="J26" s="1037"/>
      <c r="K26" s="58"/>
      <c r="L26" s="136"/>
    </row>
    <row r="27" spans="1:12" ht="19.5" customHeight="1">
      <c r="A27" s="209"/>
      <c r="B27" s="73"/>
      <c r="C27" s="1038" t="s">
        <v>923</v>
      </c>
      <c r="D27" s="1039"/>
      <c r="E27" s="698"/>
      <c r="F27" s="1038" t="s">
        <v>923</v>
      </c>
      <c r="G27" s="1039"/>
      <c r="H27" s="56"/>
      <c r="I27" s="1059"/>
      <c r="J27" s="1037"/>
      <c r="K27" s="58"/>
      <c r="L27" s="136"/>
    </row>
    <row r="28" spans="1:12" ht="19.5" customHeight="1" thickBot="1">
      <c r="A28" s="210" t="s">
        <v>829</v>
      </c>
      <c r="B28" s="688">
        <f>SUM(B24:B27)</f>
        <v>0</v>
      </c>
      <c r="C28" s="1027"/>
      <c r="D28" s="1028"/>
      <c r="E28" s="692">
        <f>SUM(E24:E27)</f>
        <v>0</v>
      </c>
      <c r="F28" s="1027"/>
      <c r="G28" s="1028"/>
      <c r="H28" s="213"/>
      <c r="I28" s="1060"/>
      <c r="J28" s="695">
        <f>ROUNDDOWN(E28*2/3,0)</f>
        <v>0</v>
      </c>
      <c r="K28" s="34"/>
      <c r="L28" s="136"/>
    </row>
    <row r="29" spans="1:12" ht="19.5" customHeight="1" thickTop="1" thickBot="1">
      <c r="A29" s="214" t="s">
        <v>995</v>
      </c>
      <c r="B29" s="215">
        <f>SUM(B10,B23,B28)</f>
        <v>0</v>
      </c>
      <c r="C29" s="1029"/>
      <c r="D29" s="1030"/>
      <c r="E29" s="693">
        <f>SUM(E10,E23,E28)</f>
        <v>0</v>
      </c>
      <c r="F29" s="1029"/>
      <c r="G29" s="1030"/>
      <c r="H29" s="216"/>
      <c r="I29" s="216"/>
      <c r="J29" s="693">
        <f>SUM(J10,J23,J28)</f>
        <v>0</v>
      </c>
      <c r="K29" s="35"/>
      <c r="L29" s="136"/>
    </row>
    <row r="30" spans="1:12" ht="19.5" customHeight="1" thickTop="1" thickBot="1">
      <c r="A30" s="209" t="s">
        <v>10</v>
      </c>
      <c r="B30" s="228"/>
      <c r="C30" s="1031"/>
      <c r="D30" s="1032"/>
      <c r="E30" s="218"/>
      <c r="F30" s="1031"/>
      <c r="G30" s="1032"/>
      <c r="H30" s="219"/>
      <c r="I30" s="219"/>
      <c r="J30" s="220"/>
      <c r="K30" s="363"/>
      <c r="L30" s="136"/>
    </row>
    <row r="31" spans="1:12" ht="19.5" customHeight="1" thickBot="1">
      <c r="A31" s="221" t="s">
        <v>11</v>
      </c>
      <c r="B31" s="222">
        <f>SUM(B29:B30)</f>
        <v>0</v>
      </c>
      <c r="C31" s="1017"/>
      <c r="D31" s="1018"/>
      <c r="E31" s="694">
        <f>E29</f>
        <v>0</v>
      </c>
      <c r="F31" s="1017"/>
      <c r="G31" s="1018"/>
      <c r="H31" s="223"/>
      <c r="I31" s="223"/>
      <c r="J31" s="696">
        <f>J29</f>
        <v>0</v>
      </c>
      <c r="K31" s="451"/>
      <c r="L31" s="136"/>
    </row>
    <row r="32" spans="1:12" ht="19.5" customHeight="1">
      <c r="A32" s="226"/>
    </row>
  </sheetData>
  <sheetProtection sheet="1" objects="1" scenarios="1"/>
  <mergeCells count="49">
    <mergeCell ref="C8:D8"/>
    <mergeCell ref="F8:G8"/>
    <mergeCell ref="I8:I28"/>
    <mergeCell ref="J8:J9"/>
    <mergeCell ref="C9:D9"/>
    <mergeCell ref="F9:G9"/>
    <mergeCell ref="C10:D10"/>
    <mergeCell ref="F10:G10"/>
    <mergeCell ref="C11:C15"/>
    <mergeCell ref="F11:F15"/>
    <mergeCell ref="J11:J22"/>
    <mergeCell ref="C16:D16"/>
    <mergeCell ref="F16:G16"/>
    <mergeCell ref="C17:C18"/>
    <mergeCell ref="F17:F18"/>
    <mergeCell ref="C19:D19"/>
    <mergeCell ref="A2:K2"/>
    <mergeCell ref="B4:H4"/>
    <mergeCell ref="B6:D6"/>
    <mergeCell ref="E6:H6"/>
    <mergeCell ref="I6:I7"/>
    <mergeCell ref="J6:J7"/>
    <mergeCell ref="K6:K7"/>
    <mergeCell ref="C7:D7"/>
    <mergeCell ref="F7:G7"/>
    <mergeCell ref="F19:G19"/>
    <mergeCell ref="C20:C21"/>
    <mergeCell ref="J24:J27"/>
    <mergeCell ref="C25:D25"/>
    <mergeCell ref="F25:G25"/>
    <mergeCell ref="C26:D26"/>
    <mergeCell ref="F26:G26"/>
    <mergeCell ref="C27:D27"/>
    <mergeCell ref="F27:G27"/>
    <mergeCell ref="F20:F21"/>
    <mergeCell ref="C22:D22"/>
    <mergeCell ref="F22:G22"/>
    <mergeCell ref="C23:D23"/>
    <mergeCell ref="F23:G23"/>
    <mergeCell ref="C24:D24"/>
    <mergeCell ref="F24:G24"/>
    <mergeCell ref="C31:D31"/>
    <mergeCell ref="F31:G31"/>
    <mergeCell ref="C28:D28"/>
    <mergeCell ref="F28:G28"/>
    <mergeCell ref="C29:D29"/>
    <mergeCell ref="F29:G29"/>
    <mergeCell ref="C30:D30"/>
    <mergeCell ref="F30:G30"/>
  </mergeCells>
  <phoneticPr fontId="3"/>
  <conditionalFormatting sqref="J10">
    <cfRule type="cellIs" dxfId="123" priority="9" stopIfTrue="1" operator="greaterThan">
      <formula>#REF!</formula>
    </cfRule>
  </conditionalFormatting>
  <conditionalFormatting sqref="J28">
    <cfRule type="cellIs" dxfId="122" priority="8" stopIfTrue="1" operator="greaterThan">
      <formula>#REF!</formula>
    </cfRule>
  </conditionalFormatting>
  <conditionalFormatting sqref="J23">
    <cfRule type="cellIs" dxfId="121" priority="4" stopIfTrue="1" operator="greaterThan">
      <formula>#REF!</formula>
    </cfRule>
  </conditionalFormatting>
  <dataValidations count="4">
    <dataValidation imeMode="off" allowBlank="1" showInputMessage="1" showErrorMessage="1" sqref="B30 E24:E27 C20 B8:B9 C11 E8:E9 F20 F11 B24:B27 B11:B22 E11:E22" xr:uid="{5CB733E7-0C3A-4473-BF87-4BFB4143284B}"/>
    <dataValidation allowBlank="1" showInputMessage="1" showErrorMessage="1" prompt="自動計算としていますが、不都合がある場合は適宜修正をしてください。" sqref="J10 J28 J23" xr:uid="{DF176CC4-1224-4FF2-A304-8BF5EE39A412}"/>
    <dataValidation type="textLength" operator="equal" allowBlank="1" showInputMessage="1" showErrorMessage="1" errorTitle="消費税計上不可" error="補助対象経費の消費税計上は出来ません。" sqref="H30:I30 E30" xr:uid="{590E1243-3C32-4723-872C-F0A0F5771394}">
      <formula1>0</formula1>
    </dataValidation>
    <dataValidation type="textLength" operator="equal" allowBlank="1" showInputMessage="1" showErrorMessage="1" errorTitle="消費税計上不可" error="補助金の消費税計上は出来ません。" sqref="J30:K30" xr:uid="{18940C6F-0A16-4458-B40E-3F5E6422E399}">
      <formula1>0</formula1>
    </dataValidation>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5E720-EE65-47B5-8B62-53D495C9A252}">
  <sheetPr>
    <tabColor rgb="FF3333FF"/>
    <pageSetUpPr fitToPage="1"/>
  </sheetPr>
  <dimension ref="A1:X90"/>
  <sheetViews>
    <sheetView view="pageBreakPreview" zoomScale="85" zoomScaleNormal="85" zoomScaleSheetLayoutView="85" workbookViewId="0"/>
  </sheetViews>
  <sheetFormatPr defaultColWidth="8.7265625" defaultRowHeight="13.5"/>
  <cols>
    <col min="1" max="1" width="11.36328125" style="195" customWidth="1"/>
    <col min="2" max="2" width="10.453125" style="195" customWidth="1"/>
    <col min="3" max="3" width="9.26953125" style="195" customWidth="1"/>
    <col min="4" max="5" width="10.453125" style="195" customWidth="1"/>
    <col min="6" max="6" width="8.45312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 width="8.7265625" style="195"/>
    <col min="17" max="24" width="8.7265625" style="195" hidden="1" customWidth="1"/>
    <col min="25" max="16384" width="8.7265625" style="195"/>
  </cols>
  <sheetData>
    <row r="1" spans="1:24" ht="18.75" customHeight="1">
      <c r="A1" s="36" t="s">
        <v>400</v>
      </c>
      <c r="B1" s="136"/>
      <c r="C1" s="136"/>
      <c r="D1" s="136"/>
      <c r="E1" s="136"/>
      <c r="F1" s="136"/>
      <c r="G1" s="136"/>
      <c r="H1" s="136"/>
      <c r="I1" s="193"/>
      <c r="J1" s="136"/>
      <c r="K1" s="746"/>
      <c r="L1" s="136"/>
      <c r="M1" s="194"/>
      <c r="N1" s="194"/>
      <c r="O1" s="194"/>
      <c r="V1" s="195" t="s">
        <v>1032</v>
      </c>
      <c r="W1" s="195" t="s">
        <v>1033</v>
      </c>
      <c r="X1" s="195" t="s">
        <v>1035</v>
      </c>
    </row>
    <row r="2" spans="1:24" ht="22.5" customHeight="1">
      <c r="A2" s="1042" t="s">
        <v>989</v>
      </c>
      <c r="B2" s="1043"/>
      <c r="C2" s="1043"/>
      <c r="D2" s="1043"/>
      <c r="E2" s="1043"/>
      <c r="F2" s="1043"/>
      <c r="G2" s="1043"/>
      <c r="H2" s="1043"/>
      <c r="I2" s="1043"/>
      <c r="J2" s="1043"/>
      <c r="K2" s="1043"/>
      <c r="L2" s="136"/>
      <c r="M2" s="194"/>
      <c r="N2" s="194"/>
      <c r="O2" s="194"/>
      <c r="U2" s="195" t="s">
        <v>1015</v>
      </c>
      <c r="V2" s="758">
        <f t="shared" ref="V2:V8" si="0">SUM(B10,B31,B52,B73)</f>
        <v>0</v>
      </c>
      <c r="W2" s="758">
        <f t="shared" ref="W2:W8" si="1">SUM(E10,E31,E52,E73)</f>
        <v>0</v>
      </c>
    </row>
    <row r="3" spans="1:24" ht="9.75" customHeight="1">
      <c r="A3" s="588"/>
      <c r="B3" s="196"/>
      <c r="C3" s="196"/>
      <c r="D3" s="196"/>
      <c r="E3" s="196"/>
      <c r="F3" s="196"/>
      <c r="G3" s="196"/>
      <c r="H3" s="196"/>
      <c r="I3" s="196"/>
      <c r="J3" s="196"/>
      <c r="K3" s="196"/>
      <c r="L3" s="136"/>
      <c r="M3" s="194"/>
      <c r="N3" s="194"/>
      <c r="O3" s="194"/>
      <c r="U3" s="195" t="s">
        <v>186</v>
      </c>
      <c r="V3" s="758">
        <f t="shared" si="0"/>
        <v>0</v>
      </c>
      <c r="W3" s="758">
        <f t="shared" si="1"/>
        <v>0</v>
      </c>
    </row>
    <row r="4" spans="1:24" ht="18" customHeight="1">
      <c r="A4" s="197" t="s">
        <v>384</v>
      </c>
      <c r="B4" s="1065" t="str">
        <f>IF(申請概要書!$G$5&lt;&gt;"",申請概要書!$G$5,"")</f>
        <v/>
      </c>
      <c r="C4" s="1066"/>
      <c r="D4" s="1065"/>
      <c r="E4" s="1065"/>
      <c r="F4" s="1066"/>
      <c r="G4" s="1065"/>
      <c r="H4" s="1067"/>
      <c r="I4" s="196"/>
      <c r="J4" s="196"/>
      <c r="K4" s="196"/>
      <c r="L4" s="136"/>
      <c r="M4" s="194"/>
      <c r="N4" s="194"/>
      <c r="O4" s="194"/>
      <c r="U4" s="195" t="s">
        <v>1034</v>
      </c>
      <c r="V4" s="758">
        <f t="shared" si="0"/>
        <v>0</v>
      </c>
      <c r="W4" s="758">
        <f t="shared" si="1"/>
        <v>0</v>
      </c>
      <c r="X4" s="758">
        <f>SUM(J12,J33,J54,J75)</f>
        <v>0</v>
      </c>
    </row>
    <row r="5" spans="1:24" ht="18" customHeight="1" thickBot="1">
      <c r="A5" s="504"/>
      <c r="B5" s="196"/>
      <c r="C5" s="196"/>
      <c r="D5" s="196"/>
      <c r="E5" s="196"/>
      <c r="F5" s="196"/>
      <c r="G5" s="196"/>
      <c r="H5" s="196"/>
      <c r="I5" s="196"/>
      <c r="J5" s="196"/>
      <c r="K5" s="196"/>
      <c r="L5" s="136"/>
      <c r="M5" s="194"/>
      <c r="N5" s="194"/>
      <c r="O5" s="194"/>
      <c r="U5" s="195" t="s">
        <v>828</v>
      </c>
      <c r="V5" s="758">
        <f t="shared" si="0"/>
        <v>0</v>
      </c>
      <c r="W5" s="758">
        <f t="shared" si="1"/>
        <v>0</v>
      </c>
    </row>
    <row r="6" spans="1:24" ht="18" customHeight="1">
      <c r="A6" s="756" t="s">
        <v>1044</v>
      </c>
      <c r="B6" s="1068"/>
      <c r="C6" s="1069"/>
      <c r="D6" s="1070"/>
      <c r="E6" s="1071"/>
      <c r="F6" s="1078" t="s">
        <v>945</v>
      </c>
      <c r="G6" s="1078"/>
      <c r="H6" s="1079"/>
      <c r="I6" s="1079"/>
      <c r="J6" s="1079"/>
      <c r="K6" s="1080"/>
      <c r="L6" s="136"/>
      <c r="M6" s="194"/>
      <c r="N6" s="194"/>
      <c r="O6" s="194"/>
      <c r="R6" s="637" t="s">
        <v>1000</v>
      </c>
      <c r="S6" s="227" t="s">
        <v>1089</v>
      </c>
      <c r="U6" s="195" t="s">
        <v>1043</v>
      </c>
      <c r="V6" s="758">
        <f t="shared" si="0"/>
        <v>0</v>
      </c>
      <c r="W6" s="758">
        <f t="shared" si="1"/>
        <v>0</v>
      </c>
    </row>
    <row r="7" spans="1:24" ht="18" customHeight="1" thickBot="1">
      <c r="A7" s="622" t="s">
        <v>940</v>
      </c>
      <c r="B7" s="704"/>
      <c r="C7" s="628" t="s">
        <v>941</v>
      </c>
      <c r="D7" s="704"/>
      <c r="E7" s="623" t="s">
        <v>944</v>
      </c>
      <c r="F7" s="1072" t="str">
        <f>IFERROR(IF(R7,(SUM(E15,E20)-B7*20000)/D7,SUM(E15,E20)/D7),"")</f>
        <v/>
      </c>
      <c r="G7" s="1073"/>
      <c r="H7" s="1081" t="s">
        <v>943</v>
      </c>
      <c r="I7" s="1081"/>
      <c r="J7" s="626"/>
      <c r="K7" s="627" t="s">
        <v>1087</v>
      </c>
      <c r="L7" s="136"/>
      <c r="N7" s="194"/>
      <c r="O7" s="194"/>
      <c r="R7" s="702" t="b">
        <v>0</v>
      </c>
      <c r="S7" s="702" t="b">
        <v>0</v>
      </c>
      <c r="U7" s="195" t="s">
        <v>1034</v>
      </c>
      <c r="V7" s="758">
        <f t="shared" si="0"/>
        <v>0</v>
      </c>
      <c r="W7" s="758">
        <f t="shared" si="1"/>
        <v>0</v>
      </c>
      <c r="X7" s="758">
        <f>SUM(J15,J36,J57,J78)</f>
        <v>0</v>
      </c>
    </row>
    <row r="8" spans="1:24" ht="18" customHeight="1">
      <c r="A8" s="198" t="s">
        <v>193</v>
      </c>
      <c r="B8" s="1044" t="s">
        <v>192</v>
      </c>
      <c r="C8" s="1045"/>
      <c r="D8" s="1045"/>
      <c r="E8" s="1046" t="s">
        <v>312</v>
      </c>
      <c r="F8" s="1045"/>
      <c r="G8" s="1045"/>
      <c r="H8" s="1045"/>
      <c r="I8" s="1047" t="s">
        <v>162</v>
      </c>
      <c r="J8" s="1048" t="s">
        <v>311</v>
      </c>
      <c r="K8" s="1050" t="s">
        <v>163</v>
      </c>
      <c r="L8" s="136"/>
      <c r="M8" s="194"/>
      <c r="N8" s="194"/>
      <c r="O8" s="194"/>
      <c r="Q8" s="195" t="s">
        <v>1099</v>
      </c>
      <c r="R8" s="195">
        <f>IF(R7,B7*20000,0)</f>
        <v>0</v>
      </c>
      <c r="U8" s="195" t="s">
        <v>832</v>
      </c>
      <c r="V8" s="758">
        <f t="shared" si="0"/>
        <v>0</v>
      </c>
      <c r="W8" s="758">
        <f t="shared" si="1"/>
        <v>0</v>
      </c>
    </row>
    <row r="9" spans="1:24" ht="18" customHeight="1">
      <c r="A9" s="199" t="s">
        <v>194</v>
      </c>
      <c r="B9" s="200" t="s">
        <v>5</v>
      </c>
      <c r="C9" s="1052" t="s">
        <v>195</v>
      </c>
      <c r="D9" s="1053"/>
      <c r="E9" s="586" t="s">
        <v>5</v>
      </c>
      <c r="F9" s="1052" t="s">
        <v>195</v>
      </c>
      <c r="G9" s="1053"/>
      <c r="H9" s="587" t="s">
        <v>196</v>
      </c>
      <c r="I9" s="836"/>
      <c r="J9" s="1049"/>
      <c r="K9" s="1051"/>
      <c r="L9" s="136"/>
      <c r="M9" s="194"/>
      <c r="N9" s="194"/>
      <c r="O9" s="194"/>
      <c r="Q9" s="195" t="s">
        <v>1001</v>
      </c>
      <c r="R9" s="195">
        <f>IF(S7,D7*155000+R8,D7*190000+R8)</f>
        <v>0</v>
      </c>
      <c r="U9" s="195" t="s">
        <v>942</v>
      </c>
      <c r="V9" s="758">
        <f t="shared" ref="V9:V12" si="2">SUM(B17,B38,B59,B80)</f>
        <v>0</v>
      </c>
      <c r="W9" s="758">
        <f t="shared" ref="W9:W12" si="3">SUM(E17,E38,E59,E80)</f>
        <v>0</v>
      </c>
    </row>
    <row r="10" spans="1:24" ht="18" customHeight="1">
      <c r="A10" s="362" t="s">
        <v>381</v>
      </c>
      <c r="B10" s="72"/>
      <c r="C10" s="1054" t="s">
        <v>382</v>
      </c>
      <c r="D10" s="1055"/>
      <c r="E10" s="697"/>
      <c r="F10" s="1054" t="s">
        <v>382</v>
      </c>
      <c r="G10" s="1055"/>
      <c r="H10" s="494"/>
      <c r="I10" s="1074" t="s">
        <v>1012</v>
      </c>
      <c r="J10" s="1061"/>
      <c r="K10" s="57"/>
      <c r="L10" s="136"/>
      <c r="M10" s="194"/>
      <c r="N10" s="194"/>
      <c r="O10" s="194"/>
      <c r="Q10" s="195" t="s">
        <v>1002</v>
      </c>
      <c r="R10" s="195">
        <f>IF(SUM(E15,E20)&lt;=R9,1,0)</f>
        <v>1</v>
      </c>
      <c r="U10" s="195" t="s">
        <v>833</v>
      </c>
      <c r="V10" s="758">
        <f t="shared" si="2"/>
        <v>0</v>
      </c>
      <c r="W10" s="758">
        <f t="shared" si="3"/>
        <v>0</v>
      </c>
    </row>
    <row r="11" spans="1:24" ht="18" customHeight="1">
      <c r="A11" s="201"/>
      <c r="B11" s="73"/>
      <c r="C11" s="1038" t="s">
        <v>186</v>
      </c>
      <c r="D11" s="1039"/>
      <c r="E11" s="698"/>
      <c r="F11" s="1038" t="s">
        <v>186</v>
      </c>
      <c r="G11" s="1039"/>
      <c r="H11" s="56"/>
      <c r="I11" s="1075"/>
      <c r="J11" s="1077"/>
      <c r="K11" s="58"/>
      <c r="L11" s="136"/>
      <c r="M11" s="194"/>
      <c r="N11" s="194"/>
      <c r="O11" s="194"/>
      <c r="Q11" s="195" t="s">
        <v>1003</v>
      </c>
      <c r="R11" s="195" t="s">
        <v>1004</v>
      </c>
      <c r="S11" s="195">
        <f>ROUNDDOWN(E15*2/3,0)</f>
        <v>0</v>
      </c>
      <c r="U11" s="195" t="s">
        <v>383</v>
      </c>
      <c r="V11" s="758">
        <f t="shared" si="2"/>
        <v>0</v>
      </c>
      <c r="W11" s="758">
        <f t="shared" si="3"/>
        <v>0</v>
      </c>
    </row>
    <row r="12" spans="1:24" ht="18" customHeight="1">
      <c r="A12" s="202" t="s">
        <v>829</v>
      </c>
      <c r="B12" s="203">
        <f>SUM(B10:B11)</f>
        <v>0</v>
      </c>
      <c r="C12" s="1025"/>
      <c r="D12" s="1026"/>
      <c r="E12" s="644">
        <f>SUM(E10:E11)</f>
        <v>0</v>
      </c>
      <c r="F12" s="1025"/>
      <c r="G12" s="1026"/>
      <c r="H12" s="205"/>
      <c r="I12" s="1075"/>
      <c r="J12" s="695">
        <f>ROUNDDOWN(E12*2/3,0)*R10</f>
        <v>0</v>
      </c>
      <c r="K12" s="43"/>
      <c r="L12" s="136"/>
      <c r="M12" s="194"/>
      <c r="N12" s="194"/>
      <c r="O12" s="194"/>
      <c r="R12" s="195" t="s">
        <v>1005</v>
      </c>
      <c r="S12" s="195">
        <f>ROUNDDOWN(E20*2/3,0)</f>
        <v>0</v>
      </c>
      <c r="U12" s="195" t="s">
        <v>1034</v>
      </c>
      <c r="V12" s="758">
        <f t="shared" si="2"/>
        <v>0</v>
      </c>
      <c r="W12" s="758">
        <f t="shared" si="3"/>
        <v>0</v>
      </c>
      <c r="X12" s="758">
        <f>SUM(J20,J41,J62,J83)</f>
        <v>0</v>
      </c>
    </row>
    <row r="13" spans="1:24" ht="18" customHeight="1">
      <c r="A13" s="362" t="s">
        <v>7</v>
      </c>
      <c r="B13" s="72"/>
      <c r="C13" s="1021" t="s">
        <v>1110</v>
      </c>
      <c r="D13" s="1022"/>
      <c r="E13" s="697"/>
      <c r="F13" s="1021" t="str">
        <f>C13</f>
        <v>蓄電システム</v>
      </c>
      <c r="G13" s="1022"/>
      <c r="H13" s="55"/>
      <c r="I13" s="1075"/>
      <c r="J13" s="1061"/>
      <c r="K13" s="57"/>
      <c r="L13" s="136"/>
      <c r="M13" s="194"/>
      <c r="N13" s="194"/>
      <c r="O13" s="194"/>
      <c r="R13" s="195" t="s">
        <v>1006</v>
      </c>
      <c r="S13" s="195">
        <f>SUM(S11:S12)</f>
        <v>0</v>
      </c>
      <c r="U13" s="195" t="s">
        <v>664</v>
      </c>
      <c r="V13" s="758">
        <f t="shared" ref="V13:V14" si="4">SUM(B21,B42,B63,B84)</f>
        <v>0</v>
      </c>
      <c r="W13" s="758">
        <f t="shared" ref="W13" si="5">SUM(E21,E42,E63,E84)</f>
        <v>0</v>
      </c>
      <c r="X13" s="758">
        <f>SUM(J21,J42,J63,J84)</f>
        <v>0</v>
      </c>
    </row>
    <row r="14" spans="1:24" ht="18" customHeight="1">
      <c r="A14" s="209"/>
      <c r="B14" s="629"/>
      <c r="C14" s="1021" t="s">
        <v>186</v>
      </c>
      <c r="D14" s="1022"/>
      <c r="E14" s="700"/>
      <c r="F14" s="1021" t="str">
        <f>C14</f>
        <v>その他</v>
      </c>
      <c r="G14" s="1022"/>
      <c r="H14" s="630"/>
      <c r="I14" s="1075"/>
      <c r="J14" s="1062"/>
      <c r="K14" s="631"/>
      <c r="L14" s="136"/>
      <c r="Q14" s="195" t="s">
        <v>1007</v>
      </c>
      <c r="R14" s="195">
        <f>IF(S7,D7*105000,D7*130000)</f>
        <v>0</v>
      </c>
      <c r="U14" s="195" t="s">
        <v>830</v>
      </c>
      <c r="V14" s="758">
        <f t="shared" si="4"/>
        <v>0</v>
      </c>
    </row>
    <row r="15" spans="1:24" ht="18" customHeight="1">
      <c r="A15" s="202" t="s">
        <v>829</v>
      </c>
      <c r="B15" s="203">
        <f>SUM(B13:B14)</f>
        <v>0</v>
      </c>
      <c r="C15" s="1025"/>
      <c r="D15" s="1026"/>
      <c r="E15" s="644">
        <f>SUM(E13:E14)</f>
        <v>0</v>
      </c>
      <c r="F15" s="1025"/>
      <c r="G15" s="1026"/>
      <c r="H15" s="205"/>
      <c r="I15" s="1075"/>
      <c r="J15" s="644">
        <f>S20</f>
        <v>0</v>
      </c>
      <c r="K15" s="43"/>
      <c r="L15" s="136"/>
      <c r="Q15" s="195" t="s">
        <v>1008</v>
      </c>
      <c r="R15" s="195" t="b">
        <f>IF(S13&gt;R14,TRUE,FALSE)</f>
        <v>0</v>
      </c>
      <c r="U15" s="195" t="s">
        <v>831</v>
      </c>
      <c r="V15" s="758">
        <f t="shared" ref="V15" si="6">SUM(B23,B44,B65,B86)</f>
        <v>0</v>
      </c>
      <c r="W15" s="758">
        <f t="shared" ref="W15" si="7">SUM(E23,E44,E65,E86)</f>
        <v>0</v>
      </c>
      <c r="X15" s="758">
        <f>SUM(J23,J44,J65,J86)</f>
        <v>0</v>
      </c>
    </row>
    <row r="16" spans="1:24" ht="18" customHeight="1">
      <c r="A16" s="362" t="s">
        <v>8</v>
      </c>
      <c r="B16" s="72"/>
      <c r="C16" s="1040" t="s">
        <v>832</v>
      </c>
      <c r="D16" s="1041"/>
      <c r="E16" s="697"/>
      <c r="F16" s="1040" t="s">
        <v>832</v>
      </c>
      <c r="G16" s="1041"/>
      <c r="H16" s="55"/>
      <c r="I16" s="1075"/>
      <c r="J16" s="1036"/>
      <c r="K16" s="57"/>
      <c r="L16" s="136"/>
      <c r="Q16" s="195" t="s">
        <v>1009</v>
      </c>
      <c r="R16" s="195" t="s">
        <v>1004</v>
      </c>
      <c r="S16" s="195">
        <f>IF(R15=TRUE,ROUNDDOWN(E15*R14/(E15+E20),0),ROUNDDOWN(E15*2/3,0))</f>
        <v>0</v>
      </c>
    </row>
    <row r="17" spans="1:19" ht="18" customHeight="1">
      <c r="A17" s="209"/>
      <c r="B17" s="73"/>
      <c r="C17" s="1038" t="s">
        <v>942</v>
      </c>
      <c r="D17" s="1039"/>
      <c r="E17" s="698"/>
      <c r="F17" s="1038" t="s">
        <v>942</v>
      </c>
      <c r="G17" s="1039"/>
      <c r="H17" s="56"/>
      <c r="I17" s="1075"/>
      <c r="J17" s="1037"/>
      <c r="K17" s="58"/>
      <c r="L17" s="136"/>
      <c r="R17" s="195" t="s">
        <v>1005</v>
      </c>
      <c r="S17" s="195">
        <f>IF(R15=TRUE,ROUNDDOWN(E20*R14/(E15+E20),0),ROUNDDOWN(E20*2/3,0))</f>
        <v>0</v>
      </c>
    </row>
    <row r="18" spans="1:19" ht="18" customHeight="1">
      <c r="A18" s="209"/>
      <c r="B18" s="73"/>
      <c r="C18" s="1038" t="s">
        <v>833</v>
      </c>
      <c r="D18" s="1039"/>
      <c r="E18" s="698"/>
      <c r="F18" s="1038" t="s">
        <v>833</v>
      </c>
      <c r="G18" s="1039"/>
      <c r="H18" s="56"/>
      <c r="I18" s="1075"/>
      <c r="J18" s="1037"/>
      <c r="K18" s="58"/>
      <c r="L18" s="136"/>
      <c r="R18" s="195" t="s">
        <v>1006</v>
      </c>
      <c r="S18" s="195">
        <f>SUM(S16:S17)</f>
        <v>0</v>
      </c>
    </row>
    <row r="19" spans="1:19" ht="18" customHeight="1">
      <c r="A19" s="209"/>
      <c r="B19" s="73"/>
      <c r="C19" s="1038" t="s">
        <v>923</v>
      </c>
      <c r="D19" s="1039"/>
      <c r="E19" s="698"/>
      <c r="F19" s="1038" t="s">
        <v>923</v>
      </c>
      <c r="G19" s="1039"/>
      <c r="H19" s="56"/>
      <c r="I19" s="1075"/>
      <c r="J19" s="1037"/>
      <c r="K19" s="58"/>
      <c r="L19" s="136"/>
      <c r="Q19" s="195" t="s">
        <v>1010</v>
      </c>
      <c r="S19" s="195">
        <f>R14-S18</f>
        <v>0</v>
      </c>
    </row>
    <row r="20" spans="1:19" ht="18" customHeight="1" thickBot="1">
      <c r="A20" s="202" t="s">
        <v>829</v>
      </c>
      <c r="B20" s="688">
        <f>SUM(B16:B19)</f>
        <v>0</v>
      </c>
      <c r="C20" s="1027"/>
      <c r="D20" s="1028"/>
      <c r="E20" s="692">
        <f>SUM(E16:E19)</f>
        <v>0</v>
      </c>
      <c r="F20" s="1027"/>
      <c r="G20" s="1028"/>
      <c r="H20" s="213"/>
      <c r="I20" s="1076"/>
      <c r="J20" s="695">
        <f>S21</f>
        <v>0</v>
      </c>
      <c r="K20" s="34"/>
      <c r="L20" s="136"/>
      <c r="Q20" s="195" t="s">
        <v>1011</v>
      </c>
      <c r="R20" s="195" t="s">
        <v>1004</v>
      </c>
      <c r="S20" s="195">
        <f>IF(R15=TRUE,S16+S19,S16)*R10</f>
        <v>0</v>
      </c>
    </row>
    <row r="21" spans="1:19" ht="18" customHeight="1" thickTop="1" thickBot="1">
      <c r="A21" s="214" t="s">
        <v>9</v>
      </c>
      <c r="B21" s="215">
        <f>SUM(B15,B20,B12)</f>
        <v>0</v>
      </c>
      <c r="C21" s="1029"/>
      <c r="D21" s="1030"/>
      <c r="E21" s="693">
        <f>SUM(E12,E15,E20)</f>
        <v>0</v>
      </c>
      <c r="F21" s="1029"/>
      <c r="G21" s="1030"/>
      <c r="H21" s="216"/>
      <c r="I21" s="216"/>
      <c r="J21" s="693">
        <f>SUM(J12,J15,J20)</f>
        <v>0</v>
      </c>
      <c r="K21" s="35"/>
      <c r="L21" s="136"/>
      <c r="R21" s="195" t="s">
        <v>1005</v>
      </c>
      <c r="S21" s="195">
        <f>S17*R10</f>
        <v>0</v>
      </c>
    </row>
    <row r="22" spans="1:19" ht="18" customHeight="1" thickTop="1" thickBot="1">
      <c r="A22" s="209" t="s">
        <v>10</v>
      </c>
      <c r="B22" s="228"/>
      <c r="C22" s="1031"/>
      <c r="D22" s="1032"/>
      <c r="E22" s="701"/>
      <c r="F22" s="1031"/>
      <c r="G22" s="1032"/>
      <c r="H22" s="219"/>
      <c r="I22" s="219"/>
      <c r="J22" s="220"/>
      <c r="K22" s="703"/>
      <c r="L22" s="136"/>
    </row>
    <row r="23" spans="1:19" ht="18" customHeight="1" thickBot="1">
      <c r="A23" s="221" t="s">
        <v>11</v>
      </c>
      <c r="B23" s="222">
        <f>SUM(B21:B22)</f>
        <v>0</v>
      </c>
      <c r="C23" s="1017"/>
      <c r="D23" s="1018"/>
      <c r="E23" s="694">
        <f>E21</f>
        <v>0</v>
      </c>
      <c r="F23" s="1017"/>
      <c r="G23" s="1018"/>
      <c r="H23" s="223"/>
      <c r="I23" s="223"/>
      <c r="J23" s="696">
        <f>J21</f>
        <v>0</v>
      </c>
      <c r="K23" s="451"/>
      <c r="L23" s="136"/>
    </row>
    <row r="24" spans="1:19" ht="18" customHeight="1">
      <c r="A24" s="226"/>
      <c r="L24" s="136"/>
    </row>
    <row r="25" spans="1:19" ht="19.5" customHeight="1"/>
    <row r="26" spans="1:19" ht="14.25" thickBot="1"/>
    <row r="27" spans="1:19" ht="18" customHeight="1">
      <c r="A27" s="756" t="s">
        <v>1044</v>
      </c>
      <c r="B27" s="1068"/>
      <c r="C27" s="1069"/>
      <c r="D27" s="1070"/>
      <c r="E27" s="1071"/>
      <c r="F27" s="1078" t="s">
        <v>945</v>
      </c>
      <c r="G27" s="1078"/>
      <c r="H27" s="1079"/>
      <c r="I27" s="1079"/>
      <c r="J27" s="1079"/>
      <c r="K27" s="1080"/>
      <c r="R27" s="637" t="s">
        <v>1000</v>
      </c>
      <c r="S27" s="227" t="s">
        <v>1089</v>
      </c>
    </row>
    <row r="28" spans="1:19" ht="18" customHeight="1" thickBot="1">
      <c r="A28" s="622" t="s">
        <v>940</v>
      </c>
      <c r="B28" s="704"/>
      <c r="C28" s="628" t="s">
        <v>941</v>
      </c>
      <c r="D28" s="704"/>
      <c r="E28" s="623" t="s">
        <v>944</v>
      </c>
      <c r="F28" s="1072" t="str">
        <f>IFERROR(IF(R28=TRUE,IF(S28=TRUE,(E36+E41+B35-(B28*20000))/D28,(E36+E41-(B28*20000))/D28),IF(S28=TRUE,(E36+E41+B35)/D28,(E36+E41)/D28)),"")</f>
        <v/>
      </c>
      <c r="G28" s="1073"/>
      <c r="H28" s="1081" t="s">
        <v>943</v>
      </c>
      <c r="I28" s="1081"/>
      <c r="J28" s="626"/>
      <c r="K28" s="627" t="s">
        <v>1088</v>
      </c>
      <c r="L28" s="136"/>
      <c r="M28" s="194"/>
      <c r="N28" s="194"/>
      <c r="O28" s="194"/>
      <c r="R28" s="702" t="b">
        <v>0</v>
      </c>
      <c r="S28" s="702" t="b">
        <v>0</v>
      </c>
    </row>
    <row r="29" spans="1:19" ht="18" customHeight="1">
      <c r="A29" s="198" t="s">
        <v>193</v>
      </c>
      <c r="B29" s="1044" t="s">
        <v>192</v>
      </c>
      <c r="C29" s="1045"/>
      <c r="D29" s="1045"/>
      <c r="E29" s="1046" t="s">
        <v>312</v>
      </c>
      <c r="F29" s="1045"/>
      <c r="G29" s="1045"/>
      <c r="H29" s="1045"/>
      <c r="I29" s="1047" t="s">
        <v>162</v>
      </c>
      <c r="J29" s="1048" t="s">
        <v>311</v>
      </c>
      <c r="K29" s="1050" t="s">
        <v>163</v>
      </c>
      <c r="L29" s="136"/>
      <c r="N29" s="194"/>
      <c r="O29" s="194"/>
      <c r="Q29" s="195" t="s">
        <v>1099</v>
      </c>
      <c r="R29" s="195">
        <f>IF(R28,B28*20000,0)</f>
        <v>0</v>
      </c>
    </row>
    <row r="30" spans="1:19" ht="18" customHeight="1">
      <c r="A30" s="199" t="s">
        <v>194</v>
      </c>
      <c r="B30" s="200" t="s">
        <v>5</v>
      </c>
      <c r="C30" s="1052" t="s">
        <v>195</v>
      </c>
      <c r="D30" s="1053"/>
      <c r="E30" s="600" t="s">
        <v>5</v>
      </c>
      <c r="F30" s="1052" t="s">
        <v>195</v>
      </c>
      <c r="G30" s="1053"/>
      <c r="H30" s="601" t="s">
        <v>196</v>
      </c>
      <c r="I30" s="836"/>
      <c r="J30" s="1049"/>
      <c r="K30" s="1051"/>
      <c r="L30" s="136"/>
      <c r="M30" s="194"/>
      <c r="N30" s="194"/>
      <c r="O30" s="194"/>
      <c r="Q30" s="195" t="s">
        <v>1001</v>
      </c>
      <c r="R30" s="195">
        <f>IF(S28,D28*155000+R29,D28*190000+R29)</f>
        <v>0</v>
      </c>
    </row>
    <row r="31" spans="1:19" ht="18" customHeight="1">
      <c r="A31" s="362" t="s">
        <v>381</v>
      </c>
      <c r="B31" s="72"/>
      <c r="C31" s="1054" t="s">
        <v>382</v>
      </c>
      <c r="D31" s="1055"/>
      <c r="E31" s="697"/>
      <c r="F31" s="1054" t="s">
        <v>382</v>
      </c>
      <c r="G31" s="1055"/>
      <c r="H31" s="494"/>
      <c r="I31" s="1082" t="s">
        <v>1012</v>
      </c>
      <c r="J31" s="1061"/>
      <c r="K31" s="57"/>
      <c r="L31" s="136"/>
      <c r="M31" s="194"/>
      <c r="N31" s="194"/>
      <c r="O31" s="194"/>
      <c r="Q31" s="195" t="s">
        <v>1002</v>
      </c>
      <c r="R31" s="195">
        <f>IF(SUM(E36,E41)&lt;=R30,1,0)</f>
        <v>1</v>
      </c>
    </row>
    <row r="32" spans="1:19" ht="18" customHeight="1">
      <c r="A32" s="201"/>
      <c r="B32" s="73"/>
      <c r="C32" s="1038" t="s">
        <v>186</v>
      </c>
      <c r="D32" s="1039"/>
      <c r="E32" s="698"/>
      <c r="F32" s="1038" t="s">
        <v>186</v>
      </c>
      <c r="G32" s="1039"/>
      <c r="H32" s="56"/>
      <c r="I32" s="1083"/>
      <c r="J32" s="1077"/>
      <c r="K32" s="631"/>
      <c r="L32" s="136"/>
      <c r="M32" s="194"/>
      <c r="N32" s="194"/>
      <c r="O32" s="194"/>
      <c r="Q32" s="195" t="s">
        <v>1003</v>
      </c>
      <c r="R32" s="195" t="s">
        <v>1004</v>
      </c>
      <c r="S32" s="195">
        <f>ROUNDDOWN(E36*2/3,0)</f>
        <v>0</v>
      </c>
    </row>
    <row r="33" spans="1:19" ht="18" customHeight="1">
      <c r="A33" s="202" t="s">
        <v>829</v>
      </c>
      <c r="B33" s="203">
        <f>SUM(B31:B32)</f>
        <v>0</v>
      </c>
      <c r="C33" s="1025"/>
      <c r="D33" s="1026"/>
      <c r="E33" s="644">
        <f>SUM(E31:E32)</f>
        <v>0</v>
      </c>
      <c r="F33" s="1025"/>
      <c r="G33" s="1026"/>
      <c r="H33" s="205"/>
      <c r="I33" s="1083"/>
      <c r="J33" s="695">
        <f>ROUNDDOWN(E33*2/3,0)*R31</f>
        <v>0</v>
      </c>
      <c r="K33" s="43"/>
      <c r="L33" s="136"/>
      <c r="M33" s="194"/>
      <c r="N33" s="194"/>
      <c r="O33" s="194"/>
      <c r="R33" s="195" t="s">
        <v>667</v>
      </c>
      <c r="S33" s="195">
        <f>ROUNDDOWN(E41*2/3,0)</f>
        <v>0</v>
      </c>
    </row>
    <row r="34" spans="1:19" ht="18" customHeight="1">
      <c r="A34" s="362" t="s">
        <v>7</v>
      </c>
      <c r="B34" s="72"/>
      <c r="C34" s="1021" t="s">
        <v>1110</v>
      </c>
      <c r="D34" s="1022"/>
      <c r="E34" s="697"/>
      <c r="F34" s="1021" t="str">
        <f>C34</f>
        <v>蓄電システム</v>
      </c>
      <c r="G34" s="1022"/>
      <c r="H34" s="55"/>
      <c r="I34" s="1083"/>
      <c r="J34" s="1061"/>
      <c r="K34" s="57"/>
      <c r="L34" s="136"/>
      <c r="M34" s="194"/>
      <c r="N34" s="194"/>
      <c r="O34" s="194"/>
      <c r="R34" s="195" t="s">
        <v>664</v>
      </c>
      <c r="S34" s="195">
        <f>SUM(S32:S33)</f>
        <v>0</v>
      </c>
    </row>
    <row r="35" spans="1:19" ht="18" customHeight="1">
      <c r="A35" s="209"/>
      <c r="B35" s="629"/>
      <c r="C35" s="1021" t="s">
        <v>186</v>
      </c>
      <c r="D35" s="1022"/>
      <c r="E35" s="700"/>
      <c r="F35" s="1021" t="str">
        <f>C35</f>
        <v>その他</v>
      </c>
      <c r="G35" s="1022"/>
      <c r="H35" s="630"/>
      <c r="I35" s="1083"/>
      <c r="J35" s="1062"/>
      <c r="K35" s="631"/>
      <c r="L35" s="136"/>
      <c r="M35" s="194"/>
      <c r="N35" s="194"/>
      <c r="O35" s="194"/>
      <c r="Q35" s="195" t="s">
        <v>1007</v>
      </c>
      <c r="R35" s="195">
        <f>IF(S28,D28*105000,D28*130000)</f>
        <v>0</v>
      </c>
    </row>
    <row r="36" spans="1:19" ht="18" customHeight="1">
      <c r="A36" s="202" t="s">
        <v>829</v>
      </c>
      <c r="B36" s="203">
        <f>SUM(B34:B35)</f>
        <v>0</v>
      </c>
      <c r="C36" s="1025"/>
      <c r="D36" s="1026"/>
      <c r="E36" s="644">
        <f>SUM(E34:E35)</f>
        <v>0</v>
      </c>
      <c r="F36" s="1025"/>
      <c r="G36" s="1026"/>
      <c r="H36" s="205"/>
      <c r="I36" s="1083"/>
      <c r="J36" s="644">
        <f>S41</f>
        <v>0</v>
      </c>
      <c r="K36" s="43"/>
      <c r="L36" s="136"/>
      <c r="Q36" s="195" t="s">
        <v>1008</v>
      </c>
      <c r="R36" s="195" t="b">
        <f>IF(S34&gt;R35,TRUE,FALSE)</f>
        <v>0</v>
      </c>
    </row>
    <row r="37" spans="1:19" ht="18" customHeight="1">
      <c r="A37" s="362" t="s">
        <v>8</v>
      </c>
      <c r="B37" s="72"/>
      <c r="C37" s="1040" t="s">
        <v>832</v>
      </c>
      <c r="D37" s="1041"/>
      <c r="E37" s="697"/>
      <c r="F37" s="1040" t="s">
        <v>832</v>
      </c>
      <c r="G37" s="1041"/>
      <c r="H37" s="55"/>
      <c r="I37" s="1083"/>
      <c r="J37" s="1036"/>
      <c r="K37" s="57"/>
      <c r="L37" s="136"/>
      <c r="Q37" s="195" t="s">
        <v>1009</v>
      </c>
      <c r="R37" s="195" t="s">
        <v>1004</v>
      </c>
      <c r="S37" s="195">
        <f>IF(R36=TRUE,ROUNDDOWN(E36*R35/(E36+E41),0),ROUNDDOWN(E36*2/3,0))</f>
        <v>0</v>
      </c>
    </row>
    <row r="38" spans="1:19" ht="18" customHeight="1">
      <c r="A38" s="209"/>
      <c r="B38" s="73"/>
      <c r="C38" s="1038" t="s">
        <v>942</v>
      </c>
      <c r="D38" s="1039"/>
      <c r="E38" s="698"/>
      <c r="F38" s="1038" t="s">
        <v>942</v>
      </c>
      <c r="G38" s="1039"/>
      <c r="H38" s="56"/>
      <c r="I38" s="1083"/>
      <c r="J38" s="1037"/>
      <c r="K38" s="58"/>
      <c r="L38" s="136"/>
      <c r="R38" s="195" t="s">
        <v>667</v>
      </c>
      <c r="S38" s="195">
        <f>IF(R36=TRUE,ROUNDDOWN(E41*R35/(E36+E41),0),ROUNDDOWN(E41*2/3,0))</f>
        <v>0</v>
      </c>
    </row>
    <row r="39" spans="1:19" ht="18" customHeight="1">
      <c r="A39" s="209"/>
      <c r="B39" s="73"/>
      <c r="C39" s="1038" t="s">
        <v>833</v>
      </c>
      <c r="D39" s="1039"/>
      <c r="E39" s="698"/>
      <c r="F39" s="1038" t="s">
        <v>833</v>
      </c>
      <c r="G39" s="1039"/>
      <c r="H39" s="56"/>
      <c r="I39" s="1083"/>
      <c r="J39" s="1037"/>
      <c r="K39" s="58"/>
      <c r="L39" s="136"/>
      <c r="R39" s="195" t="s">
        <v>664</v>
      </c>
      <c r="S39" s="195">
        <f>SUM(S37:S38)</f>
        <v>0</v>
      </c>
    </row>
    <row r="40" spans="1:19" ht="18" customHeight="1">
      <c r="A40" s="209"/>
      <c r="B40" s="73"/>
      <c r="C40" s="1038" t="s">
        <v>923</v>
      </c>
      <c r="D40" s="1039"/>
      <c r="E40" s="698"/>
      <c r="F40" s="1038" t="s">
        <v>923</v>
      </c>
      <c r="G40" s="1039"/>
      <c r="H40" s="56"/>
      <c r="I40" s="1083"/>
      <c r="J40" s="1037"/>
      <c r="K40" s="58"/>
      <c r="L40" s="136"/>
      <c r="Q40" s="195" t="s">
        <v>1010</v>
      </c>
      <c r="S40" s="195">
        <f>R35-S39</f>
        <v>0</v>
      </c>
    </row>
    <row r="41" spans="1:19" ht="18" customHeight="1" thickBot="1">
      <c r="A41" s="202" t="s">
        <v>829</v>
      </c>
      <c r="B41" s="688">
        <f>SUM(B37:B40)</f>
        <v>0</v>
      </c>
      <c r="C41" s="1027"/>
      <c r="D41" s="1028"/>
      <c r="E41" s="692">
        <f>SUM(E37:E40)</f>
        <v>0</v>
      </c>
      <c r="F41" s="1027"/>
      <c r="G41" s="1028"/>
      <c r="H41" s="213"/>
      <c r="I41" s="1084"/>
      <c r="J41" s="695">
        <f>S42</f>
        <v>0</v>
      </c>
      <c r="K41" s="34"/>
      <c r="L41" s="136"/>
      <c r="Q41" s="195" t="s">
        <v>1011</v>
      </c>
      <c r="R41" s="195" t="s">
        <v>1004</v>
      </c>
      <c r="S41" s="195">
        <f>IF(R36=TRUE,S37+S40,S37)*R31</f>
        <v>0</v>
      </c>
    </row>
    <row r="42" spans="1:19" ht="18" customHeight="1" thickTop="1" thickBot="1">
      <c r="A42" s="214" t="s">
        <v>9</v>
      </c>
      <c r="B42" s="215">
        <f>SUM(B36,B41,B33)</f>
        <v>0</v>
      </c>
      <c r="C42" s="1029"/>
      <c r="D42" s="1030"/>
      <c r="E42" s="693">
        <f>SUM(E33,E36,E41)</f>
        <v>0</v>
      </c>
      <c r="F42" s="1029"/>
      <c r="G42" s="1030"/>
      <c r="H42" s="216"/>
      <c r="I42" s="216"/>
      <c r="J42" s="693">
        <f>SUM(J33,J36,J41)</f>
        <v>0</v>
      </c>
      <c r="K42" s="35"/>
      <c r="L42" s="136"/>
      <c r="R42" s="195" t="s">
        <v>667</v>
      </c>
      <c r="S42" s="195">
        <f>S38*R31</f>
        <v>0</v>
      </c>
    </row>
    <row r="43" spans="1:19" ht="18" customHeight="1" thickTop="1" thickBot="1">
      <c r="A43" s="209" t="s">
        <v>10</v>
      </c>
      <c r="B43" s="228"/>
      <c r="C43" s="1031"/>
      <c r="D43" s="1032"/>
      <c r="E43" s="701"/>
      <c r="F43" s="1031"/>
      <c r="G43" s="1032"/>
      <c r="H43" s="219"/>
      <c r="I43" s="219"/>
      <c r="J43" s="220"/>
      <c r="K43" s="363"/>
      <c r="L43" s="136"/>
    </row>
    <row r="44" spans="1:19" ht="18" customHeight="1" thickBot="1">
      <c r="A44" s="221" t="s">
        <v>11</v>
      </c>
      <c r="B44" s="222">
        <f>SUM(B42:B43)</f>
        <v>0</v>
      </c>
      <c r="C44" s="1017"/>
      <c r="D44" s="1018"/>
      <c r="E44" s="694">
        <f>E42</f>
        <v>0</v>
      </c>
      <c r="F44" s="1017"/>
      <c r="G44" s="1018"/>
      <c r="H44" s="223"/>
      <c r="I44" s="223"/>
      <c r="J44" s="696">
        <f>J42</f>
        <v>0</v>
      </c>
      <c r="K44" s="451"/>
      <c r="L44" s="136"/>
    </row>
    <row r="45" spans="1:19" ht="18" customHeight="1">
      <c r="A45" s="226"/>
      <c r="L45" s="136"/>
    </row>
    <row r="46" spans="1:19" ht="18" customHeight="1">
      <c r="L46" s="136"/>
    </row>
    <row r="47" spans="1:19" ht="14.25" thickBot="1"/>
    <row r="48" spans="1:19" ht="18" customHeight="1">
      <c r="A48" s="756" t="s">
        <v>1044</v>
      </c>
      <c r="B48" s="1068"/>
      <c r="C48" s="1069"/>
      <c r="D48" s="1070"/>
      <c r="E48" s="1071"/>
      <c r="F48" s="1078" t="s">
        <v>945</v>
      </c>
      <c r="G48" s="1078"/>
      <c r="H48" s="1079"/>
      <c r="I48" s="1079"/>
      <c r="J48" s="1079"/>
      <c r="K48" s="1080"/>
      <c r="R48" s="637" t="s">
        <v>1000</v>
      </c>
      <c r="S48" s="227" t="s">
        <v>1089</v>
      </c>
    </row>
    <row r="49" spans="1:19" ht="19.5" thickBot="1">
      <c r="A49" s="622" t="s">
        <v>940</v>
      </c>
      <c r="B49" s="704"/>
      <c r="C49" s="628" t="s">
        <v>941</v>
      </c>
      <c r="D49" s="704"/>
      <c r="E49" s="623" t="s">
        <v>944</v>
      </c>
      <c r="F49" s="1072" t="str">
        <f>IFERROR(IF(R49=TRUE,IF(S49=TRUE,(E57+E62+B56-(B49*20000))/D49,(E57+E62-(B49*20000))/D49),IF(S49=TRUE,(E57+E62+B56)/D49,(E57+E62)/D49)),"")</f>
        <v/>
      </c>
      <c r="G49" s="1073"/>
      <c r="H49" s="1081" t="s">
        <v>943</v>
      </c>
      <c r="I49" s="1081"/>
      <c r="J49" s="626"/>
      <c r="K49" s="627" t="s">
        <v>1087</v>
      </c>
      <c r="R49" s="702" t="b">
        <v>0</v>
      </c>
      <c r="S49" s="702" t="b">
        <v>0</v>
      </c>
    </row>
    <row r="50" spans="1:19" ht="18" customHeight="1">
      <c r="A50" s="198" t="s">
        <v>193</v>
      </c>
      <c r="B50" s="1044" t="s">
        <v>192</v>
      </c>
      <c r="C50" s="1045"/>
      <c r="D50" s="1045"/>
      <c r="E50" s="1046" t="s">
        <v>312</v>
      </c>
      <c r="F50" s="1045"/>
      <c r="G50" s="1045"/>
      <c r="H50" s="1045"/>
      <c r="I50" s="1047" t="s">
        <v>162</v>
      </c>
      <c r="J50" s="1048" t="s">
        <v>311</v>
      </c>
      <c r="K50" s="1050" t="s">
        <v>163</v>
      </c>
      <c r="L50" s="136"/>
      <c r="M50" s="194"/>
      <c r="N50" s="194"/>
      <c r="O50" s="194"/>
      <c r="Q50" s="195" t="s">
        <v>1099</v>
      </c>
      <c r="R50" s="195">
        <f>IF(R49,B49*20000,0)</f>
        <v>0</v>
      </c>
    </row>
    <row r="51" spans="1:19" ht="18" customHeight="1">
      <c r="A51" s="199" t="s">
        <v>194</v>
      </c>
      <c r="B51" s="200" t="s">
        <v>5</v>
      </c>
      <c r="C51" s="1052" t="s">
        <v>195</v>
      </c>
      <c r="D51" s="1053"/>
      <c r="E51" s="600" t="s">
        <v>5</v>
      </c>
      <c r="F51" s="1052" t="s">
        <v>195</v>
      </c>
      <c r="G51" s="1053"/>
      <c r="H51" s="601" t="s">
        <v>196</v>
      </c>
      <c r="I51" s="836"/>
      <c r="J51" s="1049"/>
      <c r="K51" s="1051"/>
      <c r="L51" s="136"/>
      <c r="N51" s="194"/>
      <c r="O51" s="194"/>
      <c r="Q51" s="195" t="s">
        <v>1001</v>
      </c>
      <c r="R51" s="195">
        <f>IF(S49,D49*155000+R50,D49*190000+R50)</f>
        <v>0</v>
      </c>
    </row>
    <row r="52" spans="1:19" ht="18" customHeight="1">
      <c r="A52" s="362" t="s">
        <v>381</v>
      </c>
      <c r="B52" s="72"/>
      <c r="C52" s="1054" t="s">
        <v>382</v>
      </c>
      <c r="D52" s="1055"/>
      <c r="E52" s="697"/>
      <c r="F52" s="1054" t="s">
        <v>382</v>
      </c>
      <c r="G52" s="1055"/>
      <c r="H52" s="55"/>
      <c r="I52" s="1074" t="s">
        <v>1012</v>
      </c>
      <c r="J52" s="1061"/>
      <c r="K52" s="57"/>
      <c r="L52" s="136"/>
      <c r="M52" s="194"/>
      <c r="N52" s="194"/>
      <c r="O52" s="194"/>
      <c r="Q52" s="195" t="s">
        <v>1002</v>
      </c>
      <c r="R52" s="195">
        <f>IF(SUM(E57,E62)&lt;=R51,1,0)</f>
        <v>1</v>
      </c>
    </row>
    <row r="53" spans="1:19" ht="18" customHeight="1">
      <c r="A53" s="201"/>
      <c r="B53" s="73"/>
      <c r="C53" s="1038" t="s">
        <v>186</v>
      </c>
      <c r="D53" s="1039"/>
      <c r="E53" s="698"/>
      <c r="F53" s="1038" t="s">
        <v>186</v>
      </c>
      <c r="G53" s="1039"/>
      <c r="H53" s="630"/>
      <c r="I53" s="1075"/>
      <c r="J53" s="1077"/>
      <c r="K53" s="631"/>
      <c r="L53" s="136"/>
      <c r="M53" s="194"/>
      <c r="N53" s="194"/>
      <c r="O53" s="194"/>
      <c r="Q53" s="195" t="s">
        <v>1003</v>
      </c>
      <c r="R53" s="195" t="s">
        <v>1004</v>
      </c>
      <c r="S53" s="195">
        <f>ROUNDDOWN(E57*2/3,0)</f>
        <v>0</v>
      </c>
    </row>
    <row r="54" spans="1:19" ht="18" customHeight="1">
      <c r="A54" s="202" t="s">
        <v>829</v>
      </c>
      <c r="B54" s="203">
        <f>SUM(B52:B53)</f>
        <v>0</v>
      </c>
      <c r="C54" s="1025"/>
      <c r="D54" s="1026"/>
      <c r="E54" s="644">
        <f>SUM(E52:E53)</f>
        <v>0</v>
      </c>
      <c r="F54" s="1025"/>
      <c r="G54" s="1026"/>
      <c r="H54" s="205"/>
      <c r="I54" s="1075"/>
      <c r="J54" s="695">
        <f>ROUNDDOWN(E54*2/3,0)*R52</f>
        <v>0</v>
      </c>
      <c r="K54" s="43"/>
      <c r="L54" s="136"/>
      <c r="M54" s="194"/>
      <c r="N54" s="194"/>
      <c r="O54" s="194"/>
      <c r="R54" s="195" t="s">
        <v>667</v>
      </c>
      <c r="S54" s="195">
        <f>ROUNDDOWN(E62*2/3,0)</f>
        <v>0</v>
      </c>
    </row>
    <row r="55" spans="1:19" ht="18" customHeight="1">
      <c r="A55" s="362" t="s">
        <v>7</v>
      </c>
      <c r="B55" s="72"/>
      <c r="C55" s="1021" t="s">
        <v>1110</v>
      </c>
      <c r="D55" s="1022"/>
      <c r="E55" s="697"/>
      <c r="F55" s="1021" t="str">
        <f>C55</f>
        <v>蓄電システム</v>
      </c>
      <c r="G55" s="1022"/>
      <c r="H55" s="55"/>
      <c r="I55" s="1075"/>
      <c r="J55" s="1061"/>
      <c r="K55" s="57"/>
      <c r="L55" s="136"/>
      <c r="M55" s="194"/>
      <c r="N55" s="194"/>
      <c r="O55" s="194"/>
      <c r="R55" s="195" t="s">
        <v>664</v>
      </c>
      <c r="S55" s="195">
        <f>SUM(S53:S54)</f>
        <v>0</v>
      </c>
    </row>
    <row r="56" spans="1:19" ht="18" customHeight="1">
      <c r="A56" s="209"/>
      <c r="B56" s="629"/>
      <c r="C56" s="1021" t="s">
        <v>186</v>
      </c>
      <c r="D56" s="1022"/>
      <c r="E56" s="700"/>
      <c r="F56" s="1021" t="str">
        <f>C56</f>
        <v>その他</v>
      </c>
      <c r="G56" s="1022"/>
      <c r="H56" s="630"/>
      <c r="I56" s="1075"/>
      <c r="J56" s="1062"/>
      <c r="K56" s="631"/>
      <c r="L56" s="136"/>
      <c r="M56" s="194"/>
      <c r="N56" s="194"/>
      <c r="O56" s="194"/>
      <c r="Q56" s="195" t="s">
        <v>1007</v>
      </c>
      <c r="R56" s="195">
        <f>IF(S49,D49*105000,D49*130000)</f>
        <v>0</v>
      </c>
    </row>
    <row r="57" spans="1:19" ht="18" customHeight="1">
      <c r="A57" s="202" t="s">
        <v>829</v>
      </c>
      <c r="B57" s="203">
        <f>SUM(B55:B56)</f>
        <v>0</v>
      </c>
      <c r="C57" s="1025"/>
      <c r="D57" s="1026"/>
      <c r="E57" s="644">
        <f>SUM(E55:E56)</f>
        <v>0</v>
      </c>
      <c r="F57" s="1025"/>
      <c r="G57" s="1026"/>
      <c r="H57" s="205"/>
      <c r="I57" s="1075"/>
      <c r="J57" s="644">
        <f>S62</f>
        <v>0</v>
      </c>
      <c r="K57" s="43"/>
      <c r="L57" s="136"/>
      <c r="Q57" s="195" t="s">
        <v>1008</v>
      </c>
      <c r="R57" s="195" t="b">
        <f>IF(S55&gt;R56,TRUE,FALSE)</f>
        <v>0</v>
      </c>
    </row>
    <row r="58" spans="1:19" ht="18" customHeight="1">
      <c r="A58" s="362" t="s">
        <v>8</v>
      </c>
      <c r="B58" s="72"/>
      <c r="C58" s="1040" t="s">
        <v>832</v>
      </c>
      <c r="D58" s="1041"/>
      <c r="E58" s="697"/>
      <c r="F58" s="1040" t="s">
        <v>832</v>
      </c>
      <c r="G58" s="1041"/>
      <c r="H58" s="55"/>
      <c r="I58" s="1075"/>
      <c r="J58" s="1036"/>
      <c r="K58" s="57"/>
      <c r="L58" s="136"/>
      <c r="Q58" s="195" t="s">
        <v>1009</v>
      </c>
      <c r="R58" s="195" t="s">
        <v>1004</v>
      </c>
      <c r="S58" s="195">
        <f>IF(R57=TRUE,ROUNDDOWN(E57*R56/(E57+E62),0),ROUNDDOWN(E57*2/3,0))</f>
        <v>0</v>
      </c>
    </row>
    <row r="59" spans="1:19" ht="18" customHeight="1">
      <c r="A59" s="209"/>
      <c r="B59" s="73"/>
      <c r="C59" s="1038" t="s">
        <v>942</v>
      </c>
      <c r="D59" s="1039"/>
      <c r="E59" s="698"/>
      <c r="F59" s="1038" t="s">
        <v>942</v>
      </c>
      <c r="G59" s="1039"/>
      <c r="H59" s="56"/>
      <c r="I59" s="1075"/>
      <c r="J59" s="1037"/>
      <c r="K59" s="58"/>
      <c r="L59" s="136"/>
      <c r="R59" s="195" t="s">
        <v>667</v>
      </c>
      <c r="S59" s="195">
        <f>IF(R57=TRUE,ROUNDDOWN(E62*R56/(E57+E62),0),ROUNDDOWN(E62*2/3,0))</f>
        <v>0</v>
      </c>
    </row>
    <row r="60" spans="1:19" ht="18" customHeight="1">
      <c r="A60" s="209"/>
      <c r="B60" s="73"/>
      <c r="C60" s="1038" t="s">
        <v>833</v>
      </c>
      <c r="D60" s="1039"/>
      <c r="E60" s="698"/>
      <c r="F60" s="1038" t="s">
        <v>833</v>
      </c>
      <c r="G60" s="1039"/>
      <c r="H60" s="56"/>
      <c r="I60" s="1075"/>
      <c r="J60" s="1037"/>
      <c r="K60" s="58"/>
      <c r="L60" s="136"/>
      <c r="R60" s="195" t="s">
        <v>664</v>
      </c>
      <c r="S60" s="195">
        <f>SUM(S58:S59)</f>
        <v>0</v>
      </c>
    </row>
    <row r="61" spans="1:19" ht="18" customHeight="1">
      <c r="A61" s="209"/>
      <c r="B61" s="73"/>
      <c r="C61" s="1038" t="s">
        <v>923</v>
      </c>
      <c r="D61" s="1039"/>
      <c r="E61" s="698"/>
      <c r="F61" s="1038" t="s">
        <v>923</v>
      </c>
      <c r="G61" s="1039"/>
      <c r="H61" s="56"/>
      <c r="I61" s="1075"/>
      <c r="J61" s="1037"/>
      <c r="K61" s="58"/>
      <c r="L61" s="136"/>
      <c r="Q61" s="195" t="s">
        <v>1010</v>
      </c>
      <c r="S61" s="195">
        <f>R56-S60</f>
        <v>0</v>
      </c>
    </row>
    <row r="62" spans="1:19" ht="18" customHeight="1" thickBot="1">
      <c r="A62" s="202" t="s">
        <v>829</v>
      </c>
      <c r="B62" s="688">
        <f>SUM(B58:B61)</f>
        <v>0</v>
      </c>
      <c r="C62" s="1027"/>
      <c r="D62" s="1028"/>
      <c r="E62" s="692">
        <f>SUM(E58:E61)</f>
        <v>0</v>
      </c>
      <c r="F62" s="1027"/>
      <c r="G62" s="1028"/>
      <c r="H62" s="213"/>
      <c r="I62" s="1076"/>
      <c r="J62" s="695">
        <f>S63</f>
        <v>0</v>
      </c>
      <c r="K62" s="34"/>
      <c r="L62" s="136"/>
      <c r="Q62" s="195" t="s">
        <v>1011</v>
      </c>
      <c r="R62" s="195" t="s">
        <v>1004</v>
      </c>
      <c r="S62" s="195">
        <f>IF(R57=TRUE,S58+S61,S58)*R52</f>
        <v>0</v>
      </c>
    </row>
    <row r="63" spans="1:19" ht="18" customHeight="1" thickTop="1" thickBot="1">
      <c r="A63" s="214" t="s">
        <v>9</v>
      </c>
      <c r="B63" s="215">
        <f>SUM(B57,B62,B54)</f>
        <v>0</v>
      </c>
      <c r="C63" s="1029"/>
      <c r="D63" s="1030"/>
      <c r="E63" s="693">
        <f>SUM(E54,E57,E62)</f>
        <v>0</v>
      </c>
      <c r="F63" s="1029"/>
      <c r="G63" s="1030"/>
      <c r="H63" s="216"/>
      <c r="I63" s="216"/>
      <c r="J63" s="693">
        <f>SUM(J54,J57,J62)</f>
        <v>0</v>
      </c>
      <c r="K63" s="35"/>
      <c r="L63" s="136"/>
      <c r="R63" s="195" t="s">
        <v>667</v>
      </c>
      <c r="S63" s="195">
        <f>S59*R52</f>
        <v>0</v>
      </c>
    </row>
    <row r="64" spans="1:19" ht="18" customHeight="1" thickTop="1" thickBot="1">
      <c r="A64" s="209" t="s">
        <v>10</v>
      </c>
      <c r="B64" s="228"/>
      <c r="C64" s="1031"/>
      <c r="D64" s="1032"/>
      <c r="E64" s="218"/>
      <c r="F64" s="1031"/>
      <c r="G64" s="1032"/>
      <c r="H64" s="219"/>
      <c r="I64" s="219"/>
      <c r="J64" s="220"/>
      <c r="K64" s="363"/>
      <c r="L64" s="136"/>
    </row>
    <row r="65" spans="1:19" ht="18" customHeight="1" thickBot="1">
      <c r="A65" s="221" t="s">
        <v>11</v>
      </c>
      <c r="B65" s="222">
        <f>SUM(B63:B64)</f>
        <v>0</v>
      </c>
      <c r="C65" s="1017"/>
      <c r="D65" s="1018"/>
      <c r="E65" s="694">
        <f>E63</f>
        <v>0</v>
      </c>
      <c r="F65" s="1017"/>
      <c r="G65" s="1018"/>
      <c r="H65" s="223"/>
      <c r="I65" s="223"/>
      <c r="J65" s="696">
        <f>J63</f>
        <v>0</v>
      </c>
      <c r="K65" s="451"/>
      <c r="L65" s="136"/>
    </row>
    <row r="66" spans="1:19" ht="18" customHeight="1">
      <c r="A66" s="226"/>
      <c r="L66" s="136"/>
    </row>
    <row r="67" spans="1:19" ht="18" customHeight="1">
      <c r="L67" s="136"/>
    </row>
    <row r="68" spans="1:19" ht="18" customHeight="1" thickBot="1">
      <c r="L68" s="136"/>
    </row>
    <row r="69" spans="1:19" ht="18" customHeight="1">
      <c r="A69" s="756" t="s">
        <v>1044</v>
      </c>
      <c r="B69" s="1068"/>
      <c r="C69" s="1069"/>
      <c r="D69" s="1070"/>
      <c r="E69" s="1071"/>
      <c r="F69" s="1078" t="s">
        <v>945</v>
      </c>
      <c r="G69" s="1078"/>
      <c r="H69" s="1079"/>
      <c r="I69" s="1079"/>
      <c r="J69" s="1079"/>
      <c r="K69" s="1080"/>
      <c r="R69" s="637" t="s">
        <v>1000</v>
      </c>
      <c r="S69" s="227" t="s">
        <v>1089</v>
      </c>
    </row>
    <row r="70" spans="1:19" ht="19.5" thickBot="1">
      <c r="A70" s="622" t="s">
        <v>940</v>
      </c>
      <c r="B70" s="704"/>
      <c r="C70" s="628" t="s">
        <v>941</v>
      </c>
      <c r="D70" s="704"/>
      <c r="E70" s="623" t="s">
        <v>944</v>
      </c>
      <c r="F70" s="1072" t="str">
        <f>IFERROR(IF(R70=TRUE,IF(S70=TRUE,(E78+E83+B77-(B70*20000))/D70,(E78+E83-(B70*20000))/D70),IF(S70=TRUE,(E78+E83+B77)/D70,(E78+E83)/D70)),"")</f>
        <v/>
      </c>
      <c r="G70" s="1073"/>
      <c r="H70" s="1081" t="s">
        <v>943</v>
      </c>
      <c r="I70" s="1081"/>
      <c r="J70" s="626"/>
      <c r="K70" s="627" t="s">
        <v>1087</v>
      </c>
      <c r="R70" s="702" t="b">
        <v>0</v>
      </c>
      <c r="S70" s="702" t="b">
        <v>0</v>
      </c>
    </row>
    <row r="71" spans="1:19">
      <c r="A71" s="198" t="s">
        <v>193</v>
      </c>
      <c r="B71" s="1044" t="s">
        <v>192</v>
      </c>
      <c r="C71" s="1045"/>
      <c r="D71" s="1045"/>
      <c r="E71" s="1046" t="s">
        <v>312</v>
      </c>
      <c r="F71" s="1045"/>
      <c r="G71" s="1045"/>
      <c r="H71" s="1045"/>
      <c r="I71" s="1047" t="s">
        <v>162</v>
      </c>
      <c r="J71" s="1048" t="s">
        <v>311</v>
      </c>
      <c r="K71" s="1050" t="s">
        <v>163</v>
      </c>
      <c r="Q71" s="195" t="s">
        <v>1099</v>
      </c>
      <c r="R71" s="195">
        <f>IF(R70,B70*20000,0)</f>
        <v>0</v>
      </c>
    </row>
    <row r="72" spans="1:19" ht="18" customHeight="1">
      <c r="A72" s="199" t="s">
        <v>194</v>
      </c>
      <c r="B72" s="200" t="s">
        <v>5</v>
      </c>
      <c r="C72" s="1052" t="s">
        <v>195</v>
      </c>
      <c r="D72" s="1053"/>
      <c r="E72" s="600" t="s">
        <v>5</v>
      </c>
      <c r="F72" s="1052" t="s">
        <v>195</v>
      </c>
      <c r="G72" s="1053"/>
      <c r="H72" s="601" t="s">
        <v>196</v>
      </c>
      <c r="I72" s="836"/>
      <c r="J72" s="1049"/>
      <c r="K72" s="1051"/>
      <c r="L72" s="136"/>
      <c r="M72" s="194"/>
      <c r="N72" s="194"/>
      <c r="O72" s="194"/>
      <c r="Q72" s="195" t="s">
        <v>1001</v>
      </c>
      <c r="R72" s="195">
        <f>IF(S70,D70*155000+R71,D70*190000+R71)</f>
        <v>0</v>
      </c>
    </row>
    <row r="73" spans="1:19" ht="18" customHeight="1">
      <c r="A73" s="362" t="s">
        <v>381</v>
      </c>
      <c r="B73" s="72"/>
      <c r="C73" s="1054" t="s">
        <v>382</v>
      </c>
      <c r="D73" s="1055"/>
      <c r="E73" s="697"/>
      <c r="F73" s="1054" t="s">
        <v>382</v>
      </c>
      <c r="G73" s="1055"/>
      <c r="H73" s="494"/>
      <c r="I73" s="1074" t="s">
        <v>1012</v>
      </c>
      <c r="J73" s="1061"/>
      <c r="K73" s="57"/>
      <c r="L73" s="136"/>
      <c r="N73" s="194"/>
      <c r="O73" s="194"/>
      <c r="Q73" s="195" t="s">
        <v>1002</v>
      </c>
      <c r="R73" s="195">
        <f>IF(SUM(E78,E83)&lt;=R72,1,0)</f>
        <v>1</v>
      </c>
    </row>
    <row r="74" spans="1:19" ht="18" customHeight="1">
      <c r="A74" s="201"/>
      <c r="B74" s="73"/>
      <c r="C74" s="1038" t="s">
        <v>186</v>
      </c>
      <c r="D74" s="1039"/>
      <c r="E74" s="698"/>
      <c r="F74" s="1038" t="s">
        <v>186</v>
      </c>
      <c r="G74" s="1039"/>
      <c r="H74" s="56"/>
      <c r="I74" s="1075"/>
      <c r="J74" s="1077"/>
      <c r="K74" s="631"/>
      <c r="L74" s="136"/>
      <c r="M74" s="194"/>
      <c r="N74" s="194"/>
      <c r="O74" s="194"/>
      <c r="Q74" s="195" t="s">
        <v>1003</v>
      </c>
      <c r="R74" s="195" t="s">
        <v>1004</v>
      </c>
      <c r="S74" s="195">
        <f>ROUNDDOWN(E78*2/3,0)</f>
        <v>0</v>
      </c>
    </row>
    <row r="75" spans="1:19" ht="18" customHeight="1">
      <c r="A75" s="202" t="s">
        <v>829</v>
      </c>
      <c r="B75" s="203">
        <f>SUM(B73:B74)</f>
        <v>0</v>
      </c>
      <c r="C75" s="1025"/>
      <c r="D75" s="1026"/>
      <c r="E75" s="644">
        <f>SUM(E73:E74)</f>
        <v>0</v>
      </c>
      <c r="F75" s="1025"/>
      <c r="G75" s="1026"/>
      <c r="H75" s="205"/>
      <c r="I75" s="1075"/>
      <c r="J75" s="695">
        <f>ROUNDDOWN(E75*2/3,0)*R73</f>
        <v>0</v>
      </c>
      <c r="K75" s="43"/>
      <c r="L75" s="136"/>
      <c r="M75" s="194"/>
      <c r="N75" s="194"/>
      <c r="O75" s="194"/>
      <c r="R75" s="195" t="s">
        <v>667</v>
      </c>
      <c r="S75" s="195">
        <f>ROUNDDOWN(E83*2/3,0)</f>
        <v>0</v>
      </c>
    </row>
    <row r="76" spans="1:19" ht="18" customHeight="1">
      <c r="A76" s="362" t="s">
        <v>7</v>
      </c>
      <c r="B76" s="72"/>
      <c r="C76" s="1021" t="s">
        <v>1110</v>
      </c>
      <c r="D76" s="1022"/>
      <c r="E76" s="697"/>
      <c r="F76" s="1021" t="str">
        <f>C76</f>
        <v>蓄電システム</v>
      </c>
      <c r="G76" s="1022"/>
      <c r="H76" s="55"/>
      <c r="I76" s="1075"/>
      <c r="J76" s="1061"/>
      <c r="K76" s="57"/>
      <c r="L76" s="136"/>
      <c r="M76" s="194"/>
      <c r="N76" s="194"/>
      <c r="O76" s="194"/>
      <c r="R76" s="195" t="s">
        <v>664</v>
      </c>
      <c r="S76" s="195">
        <f>SUM(S74:S75)</f>
        <v>0</v>
      </c>
    </row>
    <row r="77" spans="1:19" ht="18" customHeight="1">
      <c r="A77" s="209"/>
      <c r="B77" s="629"/>
      <c r="C77" s="1021" t="s">
        <v>186</v>
      </c>
      <c r="D77" s="1022"/>
      <c r="E77" s="700"/>
      <c r="F77" s="1021" t="str">
        <f>C77</f>
        <v>その他</v>
      </c>
      <c r="G77" s="1022"/>
      <c r="H77" s="630"/>
      <c r="I77" s="1075"/>
      <c r="J77" s="1062"/>
      <c r="K77" s="631"/>
      <c r="L77" s="136"/>
      <c r="M77" s="194"/>
      <c r="N77" s="194"/>
      <c r="O77" s="194"/>
      <c r="Q77" s="195" t="s">
        <v>1007</v>
      </c>
      <c r="R77" s="195">
        <f>IF(S70,D70*105000,D70*130000)</f>
        <v>0</v>
      </c>
    </row>
    <row r="78" spans="1:19" ht="18" customHeight="1">
      <c r="A78" s="202" t="s">
        <v>829</v>
      </c>
      <c r="B78" s="203">
        <f>SUM(B76:B77)</f>
        <v>0</v>
      </c>
      <c r="C78" s="1025"/>
      <c r="D78" s="1026"/>
      <c r="E78" s="644">
        <f>SUM(E76:E77)</f>
        <v>0</v>
      </c>
      <c r="F78" s="1025"/>
      <c r="G78" s="1026"/>
      <c r="H78" s="205"/>
      <c r="I78" s="1075"/>
      <c r="J78" s="644">
        <f>S83</f>
        <v>0</v>
      </c>
      <c r="K78" s="43"/>
      <c r="L78" s="136"/>
      <c r="M78" s="194"/>
      <c r="N78" s="194"/>
      <c r="O78" s="194"/>
      <c r="Q78" s="195" t="s">
        <v>1008</v>
      </c>
      <c r="R78" s="195" t="b">
        <f>IF(S76&gt;R77,TRUE,FALSE)</f>
        <v>0</v>
      </c>
    </row>
    <row r="79" spans="1:19" ht="18" customHeight="1">
      <c r="A79" s="362" t="s">
        <v>8</v>
      </c>
      <c r="B79" s="72"/>
      <c r="C79" s="1040" t="s">
        <v>832</v>
      </c>
      <c r="D79" s="1041"/>
      <c r="E79" s="697"/>
      <c r="F79" s="1040" t="s">
        <v>832</v>
      </c>
      <c r="G79" s="1041"/>
      <c r="H79" s="55"/>
      <c r="I79" s="1075"/>
      <c r="J79" s="1036"/>
      <c r="K79" s="57"/>
      <c r="L79" s="136"/>
      <c r="Q79" s="195" t="s">
        <v>1009</v>
      </c>
      <c r="R79" s="195" t="s">
        <v>1004</v>
      </c>
      <c r="S79" s="195">
        <f>IF(R78=TRUE,ROUNDDOWN(E78*R77/(E78+E83),0),ROUNDDOWN(E78*2/3,0))</f>
        <v>0</v>
      </c>
    </row>
    <row r="80" spans="1:19" ht="18" customHeight="1">
      <c r="A80" s="209"/>
      <c r="B80" s="73"/>
      <c r="C80" s="1038" t="s">
        <v>942</v>
      </c>
      <c r="D80" s="1039"/>
      <c r="E80" s="698"/>
      <c r="F80" s="1038" t="s">
        <v>942</v>
      </c>
      <c r="G80" s="1039"/>
      <c r="H80" s="56"/>
      <c r="I80" s="1075"/>
      <c r="J80" s="1037"/>
      <c r="K80" s="58"/>
      <c r="L80" s="136"/>
      <c r="R80" s="195" t="s">
        <v>667</v>
      </c>
      <c r="S80" s="195">
        <f>IF(R78=TRUE,ROUNDDOWN(E83*R77/(E78+E83),0),ROUNDDOWN(E83*2/3,0))</f>
        <v>0</v>
      </c>
    </row>
    <row r="81" spans="1:19" ht="18" customHeight="1">
      <c r="A81" s="209"/>
      <c r="B81" s="73"/>
      <c r="C81" s="1038" t="s">
        <v>833</v>
      </c>
      <c r="D81" s="1039"/>
      <c r="E81" s="698"/>
      <c r="F81" s="1038" t="s">
        <v>833</v>
      </c>
      <c r="G81" s="1039"/>
      <c r="H81" s="56"/>
      <c r="I81" s="1075"/>
      <c r="J81" s="1037"/>
      <c r="K81" s="58"/>
      <c r="L81" s="136"/>
      <c r="R81" s="195" t="s">
        <v>664</v>
      </c>
      <c r="S81" s="195">
        <f>SUM(S79:S80)</f>
        <v>0</v>
      </c>
    </row>
    <row r="82" spans="1:19" ht="18" customHeight="1">
      <c r="A82" s="209"/>
      <c r="B82" s="73"/>
      <c r="C82" s="1038" t="s">
        <v>923</v>
      </c>
      <c r="D82" s="1039"/>
      <c r="E82" s="698"/>
      <c r="F82" s="1038" t="s">
        <v>923</v>
      </c>
      <c r="G82" s="1039"/>
      <c r="H82" s="56"/>
      <c r="I82" s="1075"/>
      <c r="J82" s="1037"/>
      <c r="K82" s="58"/>
      <c r="L82" s="136"/>
      <c r="Q82" s="195" t="s">
        <v>1010</v>
      </c>
      <c r="S82" s="195">
        <f>R77-S81</f>
        <v>0</v>
      </c>
    </row>
    <row r="83" spans="1:19" ht="18" customHeight="1" thickBot="1">
      <c r="A83" s="202" t="s">
        <v>829</v>
      </c>
      <c r="B83" s="688">
        <f>SUM(B79:B82)</f>
        <v>0</v>
      </c>
      <c r="C83" s="1027"/>
      <c r="D83" s="1028"/>
      <c r="E83" s="692">
        <f>SUM(E79:E82)</f>
        <v>0</v>
      </c>
      <c r="F83" s="1027"/>
      <c r="G83" s="1028"/>
      <c r="H83" s="213"/>
      <c r="I83" s="1076"/>
      <c r="J83" s="695">
        <f>S84</f>
        <v>0</v>
      </c>
      <c r="K83" s="34"/>
      <c r="L83" s="136"/>
      <c r="Q83" s="195" t="s">
        <v>1011</v>
      </c>
      <c r="R83" s="195" t="s">
        <v>1004</v>
      </c>
      <c r="S83" s="195">
        <f>IF(R78=TRUE,S79+S82,S79)*R73</f>
        <v>0</v>
      </c>
    </row>
    <row r="84" spans="1:19" ht="18" customHeight="1" thickTop="1" thickBot="1">
      <c r="A84" s="214" t="s">
        <v>9</v>
      </c>
      <c r="B84" s="215">
        <f>SUM(B78,B83)</f>
        <v>0</v>
      </c>
      <c r="C84" s="1029"/>
      <c r="D84" s="1030"/>
      <c r="E84" s="693">
        <f>SUM(E78,E83)</f>
        <v>0</v>
      </c>
      <c r="F84" s="1029"/>
      <c r="G84" s="1030"/>
      <c r="H84" s="216"/>
      <c r="I84" s="216"/>
      <c r="J84" s="693">
        <f>SUM(J75,J78,J83)</f>
        <v>0</v>
      </c>
      <c r="K84" s="35"/>
      <c r="L84" s="136"/>
      <c r="R84" s="195" t="s">
        <v>667</v>
      </c>
      <c r="S84" s="195">
        <f>S80*R73</f>
        <v>0</v>
      </c>
    </row>
    <row r="85" spans="1:19" ht="18" customHeight="1" thickTop="1" thickBot="1">
      <c r="A85" s="209" t="s">
        <v>10</v>
      </c>
      <c r="B85" s="228"/>
      <c r="C85" s="1031"/>
      <c r="D85" s="1032"/>
      <c r="E85" s="218"/>
      <c r="F85" s="1031"/>
      <c r="G85" s="1032"/>
      <c r="H85" s="219"/>
      <c r="I85" s="219"/>
      <c r="J85" s="220"/>
      <c r="K85" s="363"/>
      <c r="L85" s="136"/>
    </row>
    <row r="86" spans="1:19" ht="18" customHeight="1" thickBot="1">
      <c r="A86" s="221" t="s">
        <v>11</v>
      </c>
      <c r="B86" s="222">
        <f>SUM(B84:B85)</f>
        <v>0</v>
      </c>
      <c r="C86" s="1017"/>
      <c r="D86" s="1018"/>
      <c r="E86" s="694">
        <f>E84</f>
        <v>0</v>
      </c>
      <c r="F86" s="1017"/>
      <c r="G86" s="1018"/>
      <c r="H86" s="223"/>
      <c r="I86" s="223"/>
      <c r="J86" s="696">
        <f>J84</f>
        <v>0</v>
      </c>
      <c r="K86" s="451"/>
      <c r="L86" s="136"/>
    </row>
    <row r="87" spans="1:19" ht="18" customHeight="1">
      <c r="A87" s="226"/>
      <c r="K87" s="748" t="s">
        <v>1073</v>
      </c>
      <c r="L87" s="136"/>
    </row>
    <row r="88" spans="1:19" ht="18" customHeight="1">
      <c r="L88" s="136"/>
    </row>
    <row r="89" spans="1:19" ht="18" customHeight="1">
      <c r="L89" s="136"/>
    </row>
    <row r="90" spans="1:19" ht="18" customHeight="1">
      <c r="L90" s="136"/>
    </row>
  </sheetData>
  <sheetProtection sheet="1" objects="1" scenarios="1"/>
  <mergeCells count="178">
    <mergeCell ref="C33:D33"/>
    <mergeCell ref="F33:G33"/>
    <mergeCell ref="H7:I7"/>
    <mergeCell ref="C32:D32"/>
    <mergeCell ref="F32:G32"/>
    <mergeCell ref="C31:D31"/>
    <mergeCell ref="F31:G31"/>
    <mergeCell ref="F27:G27"/>
    <mergeCell ref="H27:K27"/>
    <mergeCell ref="H28:I28"/>
    <mergeCell ref="F28:G28"/>
    <mergeCell ref="F17:G17"/>
    <mergeCell ref="C18:D18"/>
    <mergeCell ref="F18:G18"/>
    <mergeCell ref="C19:D19"/>
    <mergeCell ref="C21:D21"/>
    <mergeCell ref="F21:G21"/>
    <mergeCell ref="C22:D22"/>
    <mergeCell ref="F22:G22"/>
    <mergeCell ref="C23:D23"/>
    <mergeCell ref="F23:G23"/>
    <mergeCell ref="F20:G20"/>
    <mergeCell ref="B29:D29"/>
    <mergeCell ref="E29:H29"/>
    <mergeCell ref="A2:K2"/>
    <mergeCell ref="B4:H4"/>
    <mergeCell ref="B8:D8"/>
    <mergeCell ref="E8:H8"/>
    <mergeCell ref="I8:I9"/>
    <mergeCell ref="J8:J9"/>
    <mergeCell ref="K8:K9"/>
    <mergeCell ref="C9:D9"/>
    <mergeCell ref="F9:G9"/>
    <mergeCell ref="C14:D14"/>
    <mergeCell ref="F14:G14"/>
    <mergeCell ref="I10:I20"/>
    <mergeCell ref="J10:J11"/>
    <mergeCell ref="C15:D15"/>
    <mergeCell ref="F15:G15"/>
    <mergeCell ref="C16:D16"/>
    <mergeCell ref="H6:K6"/>
    <mergeCell ref="F16:G16"/>
    <mergeCell ref="F7:G7"/>
    <mergeCell ref="J16:J19"/>
    <mergeCell ref="F6:G6"/>
    <mergeCell ref="B6:E6"/>
    <mergeCell ref="C17:D17"/>
    <mergeCell ref="C20:D20"/>
    <mergeCell ref="F19:G19"/>
    <mergeCell ref="F13:G13"/>
    <mergeCell ref="J13:J14"/>
    <mergeCell ref="C13:D13"/>
    <mergeCell ref="I29:I30"/>
    <mergeCell ref="J29:J30"/>
    <mergeCell ref="K29:K30"/>
    <mergeCell ref="J34:J35"/>
    <mergeCell ref="J37:J40"/>
    <mergeCell ref="F48:G48"/>
    <mergeCell ref="H48:K48"/>
    <mergeCell ref="I31:I41"/>
    <mergeCell ref="J31:J32"/>
    <mergeCell ref="F40:G40"/>
    <mergeCell ref="F41:G41"/>
    <mergeCell ref="F42:G42"/>
    <mergeCell ref="F43:G43"/>
    <mergeCell ref="F44:G44"/>
    <mergeCell ref="F34:G34"/>
    <mergeCell ref="F38:G38"/>
    <mergeCell ref="F39:G39"/>
    <mergeCell ref="F30:G30"/>
    <mergeCell ref="F35:G35"/>
    <mergeCell ref="F36:G36"/>
    <mergeCell ref="F37:G37"/>
    <mergeCell ref="H49:I49"/>
    <mergeCell ref="B50:D50"/>
    <mergeCell ref="E50:H50"/>
    <mergeCell ref="I50:I51"/>
    <mergeCell ref="J50:J51"/>
    <mergeCell ref="K50:K51"/>
    <mergeCell ref="C51:D51"/>
    <mergeCell ref="F51:G51"/>
    <mergeCell ref="J58:J61"/>
    <mergeCell ref="C59:D59"/>
    <mergeCell ref="F59:G59"/>
    <mergeCell ref="C60:D60"/>
    <mergeCell ref="F60:G60"/>
    <mergeCell ref="C61:D61"/>
    <mergeCell ref="F61:G61"/>
    <mergeCell ref="C55:D55"/>
    <mergeCell ref="F55:G55"/>
    <mergeCell ref="J55:J56"/>
    <mergeCell ref="C56:D56"/>
    <mergeCell ref="F56:G56"/>
    <mergeCell ref="C57:D57"/>
    <mergeCell ref="F57:G57"/>
    <mergeCell ref="K71:K72"/>
    <mergeCell ref="C72:D72"/>
    <mergeCell ref="F72:G72"/>
    <mergeCell ref="C63:D63"/>
    <mergeCell ref="F63:G63"/>
    <mergeCell ref="C64:D64"/>
    <mergeCell ref="F64:G64"/>
    <mergeCell ref="C62:D62"/>
    <mergeCell ref="F62:G62"/>
    <mergeCell ref="C65:D65"/>
    <mergeCell ref="F65:G65"/>
    <mergeCell ref="I52:I62"/>
    <mergeCell ref="J52:J53"/>
    <mergeCell ref="H69:K69"/>
    <mergeCell ref="H70:I70"/>
    <mergeCell ref="B71:D71"/>
    <mergeCell ref="E71:H71"/>
    <mergeCell ref="I71:I72"/>
    <mergeCell ref="J71:J72"/>
    <mergeCell ref="C84:D84"/>
    <mergeCell ref="F84:G84"/>
    <mergeCell ref="C85:D85"/>
    <mergeCell ref="F85:G85"/>
    <mergeCell ref="C86:D86"/>
    <mergeCell ref="F86:G86"/>
    <mergeCell ref="C10:D10"/>
    <mergeCell ref="F10:G10"/>
    <mergeCell ref="C11:D11"/>
    <mergeCell ref="F11:G11"/>
    <mergeCell ref="C12:D12"/>
    <mergeCell ref="F12:G12"/>
    <mergeCell ref="C52:D52"/>
    <mergeCell ref="F52:G52"/>
    <mergeCell ref="C53:D53"/>
    <mergeCell ref="F53:G53"/>
    <mergeCell ref="C54:D54"/>
    <mergeCell ref="F54:G54"/>
    <mergeCell ref="C76:D76"/>
    <mergeCell ref="F76:G76"/>
    <mergeCell ref="C77:D77"/>
    <mergeCell ref="F77:G77"/>
    <mergeCell ref="F69:G69"/>
    <mergeCell ref="F70:G70"/>
    <mergeCell ref="I73:I83"/>
    <mergeCell ref="J73:J74"/>
    <mergeCell ref="J76:J77"/>
    <mergeCell ref="C78:D78"/>
    <mergeCell ref="F78:G78"/>
    <mergeCell ref="C79:D79"/>
    <mergeCell ref="F79:G79"/>
    <mergeCell ref="J79:J82"/>
    <mergeCell ref="C80:D80"/>
    <mergeCell ref="F80:G80"/>
    <mergeCell ref="C81:D81"/>
    <mergeCell ref="F81:G81"/>
    <mergeCell ref="C82:D82"/>
    <mergeCell ref="F82:G82"/>
    <mergeCell ref="C83:D83"/>
    <mergeCell ref="F83:G83"/>
    <mergeCell ref="B27:E27"/>
    <mergeCell ref="B48:E48"/>
    <mergeCell ref="B69:E69"/>
    <mergeCell ref="F73:G73"/>
    <mergeCell ref="F74:G74"/>
    <mergeCell ref="F75:G75"/>
    <mergeCell ref="C73:D73"/>
    <mergeCell ref="C74:D74"/>
    <mergeCell ref="C75:D75"/>
    <mergeCell ref="C58:D58"/>
    <mergeCell ref="F58:G58"/>
    <mergeCell ref="F49:G49"/>
    <mergeCell ref="C41:D41"/>
    <mergeCell ref="C42:D42"/>
    <mergeCell ref="C43:D43"/>
    <mergeCell ref="C44:D44"/>
    <mergeCell ref="C40:D40"/>
    <mergeCell ref="C34:D34"/>
    <mergeCell ref="C39:D39"/>
    <mergeCell ref="C30:D30"/>
    <mergeCell ref="C35:D35"/>
    <mergeCell ref="C36:D36"/>
    <mergeCell ref="C37:D37"/>
    <mergeCell ref="C38:D38"/>
  </mergeCells>
  <phoneticPr fontId="3"/>
  <conditionalFormatting sqref="J15">
    <cfRule type="cellIs" dxfId="120" priority="40" stopIfTrue="1" operator="greaterThan">
      <formula>#REF!</formula>
    </cfRule>
  </conditionalFormatting>
  <conditionalFormatting sqref="J20">
    <cfRule type="cellIs" dxfId="119" priority="39" stopIfTrue="1" operator="greaterThan">
      <formula>#REF!</formula>
    </cfRule>
  </conditionalFormatting>
  <conditionalFormatting sqref="J12">
    <cfRule type="cellIs" dxfId="118" priority="17" stopIfTrue="1" operator="greaterThan">
      <formula>#REF!</formula>
    </cfRule>
  </conditionalFormatting>
  <conditionalFormatting sqref="J78">
    <cfRule type="cellIs" dxfId="117" priority="6" stopIfTrue="1" operator="greaterThan">
      <formula>#REF!</formula>
    </cfRule>
  </conditionalFormatting>
  <conditionalFormatting sqref="J36">
    <cfRule type="cellIs" dxfId="116" priority="12" stopIfTrue="1" operator="greaterThan">
      <formula>#REF!</formula>
    </cfRule>
  </conditionalFormatting>
  <conditionalFormatting sqref="J41">
    <cfRule type="cellIs" dxfId="115" priority="11" stopIfTrue="1" operator="greaterThan">
      <formula>#REF!</formula>
    </cfRule>
  </conditionalFormatting>
  <conditionalFormatting sqref="J33">
    <cfRule type="cellIs" dxfId="114" priority="10" stopIfTrue="1" operator="greaterThan">
      <formula>#REF!</formula>
    </cfRule>
  </conditionalFormatting>
  <conditionalFormatting sqref="J57">
    <cfRule type="cellIs" dxfId="113" priority="9" stopIfTrue="1" operator="greaterThan">
      <formula>#REF!</formula>
    </cfRule>
  </conditionalFormatting>
  <conditionalFormatting sqref="J62">
    <cfRule type="cellIs" dxfId="112" priority="8" stopIfTrue="1" operator="greaterThan">
      <formula>#REF!</formula>
    </cfRule>
  </conditionalFormatting>
  <conditionalFormatting sqref="J54">
    <cfRule type="cellIs" dxfId="111" priority="7" stopIfTrue="1" operator="greaterThan">
      <formula>#REF!</formula>
    </cfRule>
  </conditionalFormatting>
  <conditionalFormatting sqref="J83">
    <cfRule type="cellIs" dxfId="110" priority="5" stopIfTrue="1" operator="greaterThan">
      <formula>#REF!</formula>
    </cfRule>
  </conditionalFormatting>
  <conditionalFormatting sqref="J75">
    <cfRule type="cellIs" dxfId="109" priority="4" stopIfTrue="1" operator="greaterThan">
      <formula>#REF!</formula>
    </cfRule>
  </conditionalFormatting>
  <dataValidations count="4">
    <dataValidation imeMode="off" allowBlank="1" showInputMessage="1" showErrorMessage="1" sqref="B22 E13:E14 B13:B14 B16:B19 E16:E19 B43 E34:E35 B34:B35 B37:B40 E37:E40 B64 E55:E56 B55:B56 B58:B61 E58:E61 B85 E76:E77 B76:B77 B79:B82 E79:E82 B10:B11 E10:E11 E31:E32 B31:B32 B52:B53 B73:B74 E52:E53 E73:E74" xr:uid="{7D6D1094-6BA6-4E5F-8CF5-CE8EC68D8198}"/>
    <dataValidation allowBlank="1" showInputMessage="1" showErrorMessage="1" prompt="自動計算としていますが、不都合がある場合は適宜修正をしてください。" sqref="J20 J15 J41 J62 J36 J33 J57 J54 J12 J83 J78 J75" xr:uid="{F90CCCDF-881C-40FD-8A7E-6BACC013E089}"/>
    <dataValidation type="textLength" operator="equal" allowBlank="1" showInputMessage="1" showErrorMessage="1" errorTitle="消費税計上不可" error="補助対象経費の消費税計上は出来ません。" sqref="H22:I22 E22 H43:I43 E43 H64:I64 E64 H85:I85 E85" xr:uid="{7616F218-1359-47C6-9FB3-AEA9648B5EE2}">
      <formula1>0</formula1>
    </dataValidation>
    <dataValidation type="textLength" operator="equal" allowBlank="1" showInputMessage="1" showErrorMessage="1" errorTitle="消費税計上不可" error="補助金の消費税計上は出来ません。" sqref="J22:K22 J64:K64 J43:K43 J85:K85" xr:uid="{9C9B8AB5-9000-4D70-9005-DAD269D40741}">
      <formula1>0</formula1>
    </dataValidation>
  </dataValidations>
  <pageMargins left="0.74803149606299213" right="0.51181102362204722" top="0.59055118110236227" bottom="0.55118110236220474" header="0.51181102362204722" footer="0.51181102362204722"/>
  <pageSetup paperSize="9" scale="5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7156" r:id="rId4" name="Check Box 4">
              <controlPr defaultSize="0" autoFill="0" autoLine="0" autoPict="0">
                <anchor moveWithCells="1">
                  <from>
                    <xdr:col>7</xdr:col>
                    <xdr:colOff>295275</xdr:colOff>
                    <xdr:row>5</xdr:row>
                    <xdr:rowOff>219075</xdr:rowOff>
                  </from>
                  <to>
                    <xdr:col>7</xdr:col>
                    <xdr:colOff>609600</xdr:colOff>
                    <xdr:row>7</xdr:row>
                    <xdr:rowOff>9525</xdr:rowOff>
                  </to>
                </anchor>
              </controlPr>
            </control>
          </mc:Choice>
        </mc:AlternateContent>
        <mc:AlternateContent xmlns:mc="http://schemas.openxmlformats.org/markup-compatibility/2006">
          <mc:Choice Requires="x14">
            <control shapeId="3377157" r:id="rId5" name="Check Box 5">
              <controlPr defaultSize="0" autoFill="0" autoLine="0" autoPict="0">
                <anchor moveWithCells="1">
                  <from>
                    <xdr:col>9</xdr:col>
                    <xdr:colOff>485775</xdr:colOff>
                    <xdr:row>5</xdr:row>
                    <xdr:rowOff>219075</xdr:rowOff>
                  </from>
                  <to>
                    <xdr:col>9</xdr:col>
                    <xdr:colOff>800100</xdr:colOff>
                    <xdr:row>7</xdr:row>
                    <xdr:rowOff>9525</xdr:rowOff>
                  </to>
                </anchor>
              </controlPr>
            </control>
          </mc:Choice>
        </mc:AlternateContent>
        <mc:AlternateContent xmlns:mc="http://schemas.openxmlformats.org/markup-compatibility/2006">
          <mc:Choice Requires="x14">
            <control shapeId="3377162" r:id="rId6" name="Check Box 10">
              <controlPr defaultSize="0" autoFill="0" autoLine="0" autoPict="0">
                <anchor moveWithCells="1">
                  <from>
                    <xdr:col>7</xdr:col>
                    <xdr:colOff>295275</xdr:colOff>
                    <xdr:row>26</xdr:row>
                    <xdr:rowOff>219075</xdr:rowOff>
                  </from>
                  <to>
                    <xdr:col>7</xdr:col>
                    <xdr:colOff>609600</xdr:colOff>
                    <xdr:row>28</xdr:row>
                    <xdr:rowOff>9525</xdr:rowOff>
                  </to>
                </anchor>
              </controlPr>
            </control>
          </mc:Choice>
        </mc:AlternateContent>
        <mc:AlternateContent xmlns:mc="http://schemas.openxmlformats.org/markup-compatibility/2006">
          <mc:Choice Requires="x14">
            <control shapeId="3377163" r:id="rId7" name="Check Box 11">
              <controlPr defaultSize="0" autoFill="0" autoLine="0" autoPict="0">
                <anchor moveWithCells="1">
                  <from>
                    <xdr:col>9</xdr:col>
                    <xdr:colOff>485775</xdr:colOff>
                    <xdr:row>26</xdr:row>
                    <xdr:rowOff>219075</xdr:rowOff>
                  </from>
                  <to>
                    <xdr:col>9</xdr:col>
                    <xdr:colOff>800100</xdr:colOff>
                    <xdr:row>28</xdr:row>
                    <xdr:rowOff>9525</xdr:rowOff>
                  </to>
                </anchor>
              </controlPr>
            </control>
          </mc:Choice>
        </mc:AlternateContent>
        <mc:AlternateContent xmlns:mc="http://schemas.openxmlformats.org/markup-compatibility/2006">
          <mc:Choice Requires="x14">
            <control shapeId="3377164" r:id="rId8" name="Check Box 12">
              <controlPr defaultSize="0" autoFill="0" autoLine="0" autoPict="0">
                <anchor moveWithCells="1">
                  <from>
                    <xdr:col>7</xdr:col>
                    <xdr:colOff>295275</xdr:colOff>
                    <xdr:row>47</xdr:row>
                    <xdr:rowOff>219075</xdr:rowOff>
                  </from>
                  <to>
                    <xdr:col>7</xdr:col>
                    <xdr:colOff>609600</xdr:colOff>
                    <xdr:row>48</xdr:row>
                    <xdr:rowOff>238125</xdr:rowOff>
                  </to>
                </anchor>
              </controlPr>
            </control>
          </mc:Choice>
        </mc:AlternateContent>
        <mc:AlternateContent xmlns:mc="http://schemas.openxmlformats.org/markup-compatibility/2006">
          <mc:Choice Requires="x14">
            <control shapeId="3377165" r:id="rId9" name="Check Box 13">
              <controlPr defaultSize="0" autoFill="0" autoLine="0" autoPict="0">
                <anchor moveWithCells="1">
                  <from>
                    <xdr:col>9</xdr:col>
                    <xdr:colOff>485775</xdr:colOff>
                    <xdr:row>47</xdr:row>
                    <xdr:rowOff>219075</xdr:rowOff>
                  </from>
                  <to>
                    <xdr:col>9</xdr:col>
                    <xdr:colOff>800100</xdr:colOff>
                    <xdr:row>48</xdr:row>
                    <xdr:rowOff>238125</xdr:rowOff>
                  </to>
                </anchor>
              </controlPr>
            </control>
          </mc:Choice>
        </mc:AlternateContent>
        <mc:AlternateContent xmlns:mc="http://schemas.openxmlformats.org/markup-compatibility/2006">
          <mc:Choice Requires="x14">
            <control shapeId="3377166" r:id="rId10" name="Check Box 14">
              <controlPr defaultSize="0" autoFill="0" autoLine="0" autoPict="0">
                <anchor moveWithCells="1">
                  <from>
                    <xdr:col>7</xdr:col>
                    <xdr:colOff>295275</xdr:colOff>
                    <xdr:row>68</xdr:row>
                    <xdr:rowOff>219075</xdr:rowOff>
                  </from>
                  <to>
                    <xdr:col>7</xdr:col>
                    <xdr:colOff>609600</xdr:colOff>
                    <xdr:row>69</xdr:row>
                    <xdr:rowOff>238125</xdr:rowOff>
                  </to>
                </anchor>
              </controlPr>
            </control>
          </mc:Choice>
        </mc:AlternateContent>
        <mc:AlternateContent xmlns:mc="http://schemas.openxmlformats.org/markup-compatibility/2006">
          <mc:Choice Requires="x14">
            <control shapeId="3377167" r:id="rId11" name="Check Box 15">
              <controlPr defaultSize="0" autoFill="0" autoLine="0" autoPict="0">
                <anchor moveWithCells="1">
                  <from>
                    <xdr:col>9</xdr:col>
                    <xdr:colOff>485775</xdr:colOff>
                    <xdr:row>68</xdr:row>
                    <xdr:rowOff>219075</xdr:rowOff>
                  </from>
                  <to>
                    <xdr:col>9</xdr:col>
                    <xdr:colOff>800100</xdr:colOff>
                    <xdr:row>69</xdr:row>
                    <xdr:rowOff>238125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A6547-5E94-4079-AAFB-1E5A57218DB4}">
  <sheetPr>
    <tabColor rgb="FF3333FF"/>
    <pageSetUpPr fitToPage="1"/>
  </sheetPr>
  <dimension ref="A1:X83"/>
  <sheetViews>
    <sheetView view="pageBreakPreview" zoomScale="85" zoomScaleNormal="85" zoomScaleSheetLayoutView="85" workbookViewId="0"/>
  </sheetViews>
  <sheetFormatPr defaultColWidth="8.7265625" defaultRowHeight="13.5"/>
  <cols>
    <col min="1" max="1" width="11.36328125" style="195" customWidth="1"/>
    <col min="2" max="6" width="10.453125" style="195" customWidth="1"/>
    <col min="7" max="7" width="6.36328125" style="227" customWidth="1"/>
    <col min="8" max="8" width="10.453125" style="195" customWidth="1"/>
    <col min="9" max="9" width="10.90625" style="195" customWidth="1"/>
    <col min="10" max="10" width="11.36328125" style="195" bestFit="1" customWidth="1"/>
    <col min="11" max="14" width="8.7265625" style="195"/>
    <col min="15" max="15" width="8.7265625" style="195" customWidth="1"/>
    <col min="16" max="24" width="8.7265625" style="195" hidden="1" customWidth="1"/>
    <col min="25" max="16384" width="8.7265625" style="195"/>
  </cols>
  <sheetData>
    <row r="1" spans="1:24" ht="18.75" customHeight="1">
      <c r="A1" s="36" t="s">
        <v>400</v>
      </c>
      <c r="B1" s="136"/>
      <c r="C1" s="136"/>
      <c r="D1" s="136"/>
      <c r="E1" s="136"/>
      <c r="F1" s="136"/>
      <c r="G1" s="193"/>
      <c r="H1" s="136"/>
      <c r="I1" s="113"/>
      <c r="J1" s="136"/>
      <c r="K1" s="194"/>
      <c r="L1" s="194"/>
      <c r="M1" s="194"/>
      <c r="V1" s="195" t="s">
        <v>1032</v>
      </c>
      <c r="W1" s="195" t="s">
        <v>1033</v>
      </c>
      <c r="X1" s="195" t="s">
        <v>1035</v>
      </c>
    </row>
    <row r="2" spans="1:24" ht="22.5" customHeight="1">
      <c r="A2" s="1042" t="s">
        <v>990</v>
      </c>
      <c r="B2" s="1043"/>
      <c r="C2" s="1043"/>
      <c r="D2" s="1043"/>
      <c r="E2" s="1043"/>
      <c r="F2" s="1043"/>
      <c r="G2" s="1043"/>
      <c r="H2" s="1043"/>
      <c r="I2" s="1043"/>
      <c r="J2" s="136"/>
      <c r="K2" s="194"/>
      <c r="L2" s="194"/>
      <c r="M2" s="194"/>
      <c r="U2" s="195" t="s">
        <v>1015</v>
      </c>
      <c r="V2" s="758">
        <f>SUM(B9,B28,B47,B66)</f>
        <v>0</v>
      </c>
      <c r="W2" s="758">
        <f>SUM(D9,D28,D47,D66)</f>
        <v>0</v>
      </c>
    </row>
    <row r="3" spans="1:24" ht="9.75" customHeight="1">
      <c r="A3" s="588"/>
      <c r="B3" s="196"/>
      <c r="C3" s="196"/>
      <c r="D3" s="196"/>
      <c r="E3" s="196"/>
      <c r="F3" s="196"/>
      <c r="G3" s="196"/>
      <c r="H3" s="196"/>
      <c r="I3" s="196"/>
      <c r="J3" s="136"/>
      <c r="K3" s="194"/>
      <c r="L3" s="194"/>
      <c r="M3" s="194"/>
      <c r="U3" s="195" t="s">
        <v>186</v>
      </c>
      <c r="V3" s="758">
        <f t="shared" ref="V3:V15" si="0">SUM(B10,B29,B48,B67)</f>
        <v>0</v>
      </c>
      <c r="W3" s="758">
        <f t="shared" ref="W3:W15" si="1">SUM(D10,D29,D48,D67)</f>
        <v>0</v>
      </c>
    </row>
    <row r="4" spans="1:24" ht="18" customHeight="1">
      <c r="A4" s="197" t="s">
        <v>384</v>
      </c>
      <c r="B4" s="1065" t="str">
        <f>IF(申請概要書!$G$5&lt;&gt;"",申請概要書!$G$5,"")</f>
        <v/>
      </c>
      <c r="C4" s="1066"/>
      <c r="D4" s="1065"/>
      <c r="E4" s="1065"/>
      <c r="F4" s="1067"/>
      <c r="G4" s="196"/>
      <c r="H4" s="196"/>
      <c r="I4" s="196"/>
      <c r="J4" s="136"/>
      <c r="K4" s="194"/>
      <c r="L4" s="194"/>
      <c r="M4" s="194"/>
      <c r="U4" s="195" t="s">
        <v>1034</v>
      </c>
      <c r="V4" s="758">
        <f t="shared" si="0"/>
        <v>0</v>
      </c>
      <c r="W4" s="758">
        <f t="shared" si="1"/>
        <v>0</v>
      </c>
      <c r="X4" s="758">
        <f>SUM(H11,H30,H49,H68)</f>
        <v>0</v>
      </c>
    </row>
    <row r="5" spans="1:24" ht="18" customHeight="1" thickBot="1">
      <c r="A5" s="504"/>
      <c r="B5" s="196"/>
      <c r="C5" s="196"/>
      <c r="D5" s="196"/>
      <c r="E5" s="196"/>
      <c r="F5" s="196"/>
      <c r="G5" s="196"/>
      <c r="H5" s="196"/>
      <c r="I5" s="196"/>
      <c r="J5" s="136"/>
      <c r="K5" s="194"/>
      <c r="L5" s="194"/>
      <c r="M5" s="194"/>
      <c r="U5" s="195" t="s">
        <v>991</v>
      </c>
      <c r="V5" s="758">
        <f t="shared" si="0"/>
        <v>0</v>
      </c>
      <c r="W5" s="758">
        <f t="shared" si="1"/>
        <v>0</v>
      </c>
    </row>
    <row r="6" spans="1:24" ht="18" customHeight="1" thickBot="1">
      <c r="A6" s="624" t="s">
        <v>1044</v>
      </c>
      <c r="B6" s="1088"/>
      <c r="C6" s="1089"/>
      <c r="D6" s="1090"/>
      <c r="E6" s="1091"/>
      <c r="F6" s="625" t="s">
        <v>1013</v>
      </c>
      <c r="G6" s="1085"/>
      <c r="H6" s="1086"/>
      <c r="I6" s="1087"/>
      <c r="J6" s="136"/>
      <c r="K6" s="194"/>
      <c r="L6" s="194"/>
      <c r="M6" s="194"/>
      <c r="U6" s="195" t="s">
        <v>383</v>
      </c>
      <c r="V6" s="758">
        <f t="shared" si="0"/>
        <v>0</v>
      </c>
      <c r="W6" s="758">
        <f t="shared" si="1"/>
        <v>0</v>
      </c>
    </row>
    <row r="7" spans="1:24" ht="18" customHeight="1">
      <c r="A7" s="198" t="s">
        <v>193</v>
      </c>
      <c r="B7" s="1044" t="s">
        <v>192</v>
      </c>
      <c r="C7" s="1045"/>
      <c r="D7" s="1046" t="s">
        <v>312</v>
      </c>
      <c r="E7" s="1045"/>
      <c r="F7" s="1045"/>
      <c r="G7" s="1047" t="s">
        <v>162</v>
      </c>
      <c r="H7" s="1048" t="s">
        <v>311</v>
      </c>
      <c r="I7" s="1050" t="s">
        <v>163</v>
      </c>
      <c r="J7" s="136"/>
      <c r="K7" s="194"/>
      <c r="L7" s="194"/>
      <c r="M7" s="194"/>
      <c r="P7" s="195" t="s">
        <v>1016</v>
      </c>
      <c r="Q7" s="195">
        <v>2500000</v>
      </c>
      <c r="U7" s="195" t="s">
        <v>1034</v>
      </c>
      <c r="V7" s="758">
        <f t="shared" si="0"/>
        <v>0</v>
      </c>
      <c r="W7" s="758">
        <f t="shared" si="1"/>
        <v>0</v>
      </c>
      <c r="X7" s="758">
        <f>SUM(H14,H33,H52,H71)</f>
        <v>0</v>
      </c>
    </row>
    <row r="8" spans="1:24" ht="18" customHeight="1">
      <c r="A8" s="199" t="s">
        <v>194</v>
      </c>
      <c r="B8" s="200" t="s">
        <v>5</v>
      </c>
      <c r="C8" s="601" t="s">
        <v>195</v>
      </c>
      <c r="D8" s="586" t="s">
        <v>5</v>
      </c>
      <c r="E8" s="602" t="s">
        <v>1014</v>
      </c>
      <c r="F8" s="587" t="s">
        <v>196</v>
      </c>
      <c r="G8" s="836"/>
      <c r="H8" s="1049"/>
      <c r="I8" s="1051"/>
      <c r="J8" s="136"/>
      <c r="K8" s="194"/>
      <c r="L8" s="194"/>
      <c r="M8" s="194"/>
      <c r="P8" s="195" t="s">
        <v>1017</v>
      </c>
      <c r="Q8" s="195">
        <f>ROUNDDOWN(D14*2/3,0)</f>
        <v>0</v>
      </c>
      <c r="U8" s="195" t="s">
        <v>832</v>
      </c>
      <c r="V8" s="758">
        <f t="shared" si="0"/>
        <v>0</v>
      </c>
      <c r="W8" s="758">
        <f t="shared" si="1"/>
        <v>0</v>
      </c>
    </row>
    <row r="9" spans="1:24" ht="18" customHeight="1">
      <c r="A9" s="362" t="s">
        <v>381</v>
      </c>
      <c r="B9" s="72"/>
      <c r="C9" s="616" t="s">
        <v>1015</v>
      </c>
      <c r="D9" s="642"/>
      <c r="E9" s="640"/>
      <c r="F9" s="56"/>
      <c r="G9" s="1074" t="s">
        <v>1012</v>
      </c>
      <c r="H9" s="1061"/>
      <c r="I9" s="57"/>
      <c r="J9" s="136"/>
      <c r="K9" s="194"/>
      <c r="L9" s="194"/>
      <c r="M9" s="194"/>
      <c r="P9" s="195" t="s">
        <v>1018</v>
      </c>
      <c r="Q9" s="195">
        <f>ROUNDDOWN(D19*2/3,0)</f>
        <v>0</v>
      </c>
      <c r="U9" s="195" t="s">
        <v>942</v>
      </c>
      <c r="V9" s="758">
        <f t="shared" si="0"/>
        <v>0</v>
      </c>
      <c r="W9" s="758">
        <f t="shared" si="1"/>
        <v>0</v>
      </c>
    </row>
    <row r="10" spans="1:24" ht="18" customHeight="1">
      <c r="A10" s="201"/>
      <c r="B10" s="73"/>
      <c r="C10" s="611" t="s">
        <v>186</v>
      </c>
      <c r="D10" s="643"/>
      <c r="E10" s="641"/>
      <c r="F10" s="56"/>
      <c r="G10" s="1075"/>
      <c r="H10" s="1077"/>
      <c r="I10" s="60"/>
      <c r="J10" s="136"/>
      <c r="K10" s="194"/>
      <c r="L10" s="194"/>
      <c r="M10" s="194"/>
      <c r="P10" s="195" t="s">
        <v>1019</v>
      </c>
      <c r="Q10" s="195">
        <f>SUM(Q8:Q9)</f>
        <v>0</v>
      </c>
      <c r="U10" s="195" t="s">
        <v>833</v>
      </c>
      <c r="V10" s="758">
        <f t="shared" si="0"/>
        <v>0</v>
      </c>
      <c r="W10" s="758">
        <f t="shared" si="1"/>
        <v>0</v>
      </c>
    </row>
    <row r="11" spans="1:24" ht="18" customHeight="1">
      <c r="A11" s="202" t="s">
        <v>829</v>
      </c>
      <c r="B11" s="203">
        <f>SUM(B9:B10)</f>
        <v>0</v>
      </c>
      <c r="C11" s="603"/>
      <c r="D11" s="644">
        <f>SUM(D9:D10)</f>
        <v>0</v>
      </c>
      <c r="E11" s="583"/>
      <c r="F11" s="213"/>
      <c r="G11" s="1075"/>
      <c r="H11" s="695">
        <f>ROUNDDOWN(D11*2/3,0)</f>
        <v>0</v>
      </c>
      <c r="I11" s="645"/>
      <c r="J11" s="136"/>
      <c r="K11" s="194"/>
      <c r="L11" s="194"/>
      <c r="M11" s="194"/>
      <c r="P11" s="195" t="s">
        <v>1020</v>
      </c>
      <c r="Q11" s="195" t="b">
        <f>IF(Q10&gt;Q7,TRUE,FALSE)</f>
        <v>0</v>
      </c>
      <c r="U11" s="195" t="s">
        <v>383</v>
      </c>
      <c r="V11" s="758">
        <f t="shared" si="0"/>
        <v>0</v>
      </c>
      <c r="W11" s="758">
        <f t="shared" si="1"/>
        <v>0</v>
      </c>
    </row>
    <row r="12" spans="1:24" ht="18" customHeight="1">
      <c r="A12" s="362" t="s">
        <v>7</v>
      </c>
      <c r="B12" s="72"/>
      <c r="C12" s="614" t="s">
        <v>991</v>
      </c>
      <c r="D12" s="642"/>
      <c r="E12" s="615"/>
      <c r="F12" s="55"/>
      <c r="G12" s="1075"/>
      <c r="H12" s="1061"/>
      <c r="I12" s="57"/>
      <c r="J12" s="136"/>
      <c r="K12" s="194"/>
      <c r="L12" s="194"/>
      <c r="M12" s="194"/>
      <c r="P12" s="195" t="s">
        <v>1021</v>
      </c>
      <c r="Q12" s="195" t="s">
        <v>1022</v>
      </c>
      <c r="R12" s="195">
        <f>IF(Q11=TRUE,ROUNDDOWN((D14*2500000)/(D14+D19),0),ROUNDDOWN(D14*2/3,0))</f>
        <v>0</v>
      </c>
      <c r="U12" s="195" t="s">
        <v>1034</v>
      </c>
      <c r="V12" s="758">
        <f t="shared" si="0"/>
        <v>0</v>
      </c>
      <c r="W12" s="758">
        <f t="shared" si="1"/>
        <v>0</v>
      </c>
      <c r="X12" s="758">
        <f>SUM(H19,H38,H57,H76)</f>
        <v>0</v>
      </c>
    </row>
    <row r="13" spans="1:24" ht="18" customHeight="1">
      <c r="A13" s="201"/>
      <c r="B13" s="74"/>
      <c r="C13" s="620" t="s">
        <v>383</v>
      </c>
      <c r="D13" s="705"/>
      <c r="E13" s="615"/>
      <c r="F13" s="59"/>
      <c r="G13" s="1075"/>
      <c r="H13" s="1037"/>
      <c r="I13" s="60"/>
      <c r="J13" s="136"/>
      <c r="Q13" s="195" t="s">
        <v>1018</v>
      </c>
      <c r="R13" s="195">
        <f>IF(Q11=TRUE,ROUNDDOWN((D19*2500000)/(D14+D19),0),ROUNDDOWN(D19*2/3,0))</f>
        <v>0</v>
      </c>
      <c r="U13" s="195" t="s">
        <v>1006</v>
      </c>
      <c r="V13" s="758">
        <f t="shared" si="0"/>
        <v>0</v>
      </c>
      <c r="W13" s="758">
        <f t="shared" si="1"/>
        <v>0</v>
      </c>
      <c r="X13" s="758">
        <f>SUM(H20,H39,H58,H77)</f>
        <v>0</v>
      </c>
    </row>
    <row r="14" spans="1:24" ht="18" customHeight="1">
      <c r="A14" s="202" t="s">
        <v>829</v>
      </c>
      <c r="B14" s="203">
        <f>SUM(B12:B13)</f>
        <v>0</v>
      </c>
      <c r="C14" s="603"/>
      <c r="D14" s="644">
        <f>SUM(D12:D13)</f>
        <v>0</v>
      </c>
      <c r="E14" s="604"/>
      <c r="F14" s="205"/>
      <c r="G14" s="1075"/>
      <c r="H14" s="644">
        <f>R16</f>
        <v>0</v>
      </c>
      <c r="I14" s="43"/>
      <c r="J14" s="136"/>
      <c r="Q14" s="195" t="s">
        <v>1006</v>
      </c>
      <c r="R14" s="195">
        <f>SUM(R12:R13)</f>
        <v>0</v>
      </c>
      <c r="U14" s="195" t="s">
        <v>1037</v>
      </c>
      <c r="V14" s="758">
        <f t="shared" si="0"/>
        <v>0</v>
      </c>
    </row>
    <row r="15" spans="1:24" ht="18" customHeight="1">
      <c r="A15" s="362" t="s">
        <v>8</v>
      </c>
      <c r="B15" s="72"/>
      <c r="C15" s="616" t="s">
        <v>832</v>
      </c>
      <c r="D15" s="642"/>
      <c r="E15" s="617"/>
      <c r="F15" s="55"/>
      <c r="G15" s="1075"/>
      <c r="H15" s="1036"/>
      <c r="I15" s="57"/>
      <c r="J15" s="136"/>
      <c r="P15" s="195" t="s">
        <v>1010</v>
      </c>
      <c r="R15" s="195">
        <f>Q7-R14</f>
        <v>2500000</v>
      </c>
      <c r="U15" s="195" t="s">
        <v>1038</v>
      </c>
      <c r="V15" s="758">
        <f t="shared" si="0"/>
        <v>0</v>
      </c>
      <c r="W15" s="758">
        <f t="shared" si="1"/>
        <v>0</v>
      </c>
      <c r="X15" s="758">
        <f>SUM(H22,H41,H60,H79)</f>
        <v>0</v>
      </c>
    </row>
    <row r="16" spans="1:24" ht="18" customHeight="1">
      <c r="A16" s="209"/>
      <c r="B16" s="73"/>
      <c r="C16" s="611" t="s">
        <v>942</v>
      </c>
      <c r="D16" s="643"/>
      <c r="E16" s="612"/>
      <c r="F16" s="56"/>
      <c r="G16" s="1075"/>
      <c r="H16" s="1037"/>
      <c r="I16" s="58"/>
      <c r="J16" s="136"/>
      <c r="P16" s="195" t="s">
        <v>1011</v>
      </c>
      <c r="Q16" s="195" t="s">
        <v>1004</v>
      </c>
      <c r="R16" s="195">
        <f>IF(Q11=TRUE,R12+R15,R12)</f>
        <v>0</v>
      </c>
    </row>
    <row r="17" spans="1:18" ht="18" customHeight="1">
      <c r="A17" s="209"/>
      <c r="B17" s="73"/>
      <c r="C17" s="611" t="s">
        <v>833</v>
      </c>
      <c r="D17" s="643"/>
      <c r="E17" s="612"/>
      <c r="F17" s="56"/>
      <c r="G17" s="1075"/>
      <c r="H17" s="1037"/>
      <c r="I17" s="58"/>
      <c r="J17" s="136"/>
      <c r="Q17" s="195" t="s">
        <v>1005</v>
      </c>
      <c r="R17" s="195">
        <f>R13</f>
        <v>0</v>
      </c>
    </row>
    <row r="18" spans="1:18" ht="18" customHeight="1">
      <c r="A18" s="209"/>
      <c r="B18" s="73"/>
      <c r="C18" s="638" t="s">
        <v>987</v>
      </c>
      <c r="D18" s="643"/>
      <c r="E18" s="639"/>
      <c r="F18" s="56"/>
      <c r="G18" s="1075"/>
      <c r="H18" s="1037"/>
      <c r="I18" s="58"/>
      <c r="J18" s="136"/>
    </row>
    <row r="19" spans="1:18" ht="18" customHeight="1" thickBot="1">
      <c r="A19" s="210" t="s">
        <v>829</v>
      </c>
      <c r="B19" s="688">
        <f>SUM(B15:B18)</f>
        <v>0</v>
      </c>
      <c r="C19" s="618"/>
      <c r="D19" s="706">
        <f>SUM(D15:D18)</f>
        <v>0</v>
      </c>
      <c r="E19" s="619"/>
      <c r="F19" s="213"/>
      <c r="G19" s="1076"/>
      <c r="H19" s="695">
        <f>R17</f>
        <v>0</v>
      </c>
      <c r="I19" s="34"/>
      <c r="J19" s="136"/>
    </row>
    <row r="20" spans="1:18" ht="18" customHeight="1" thickTop="1" thickBot="1">
      <c r="A20" s="214" t="s">
        <v>9</v>
      </c>
      <c r="B20" s="215">
        <f>SUM(B11,B14,B19)</f>
        <v>0</v>
      </c>
      <c r="C20" s="607"/>
      <c r="D20" s="707">
        <f>SUM(D11,D14,D19)</f>
        <v>0</v>
      </c>
      <c r="E20" s="608"/>
      <c r="F20" s="216"/>
      <c r="G20" s="216"/>
      <c r="H20" s="693">
        <f>SUM(H11,H14,H19)</f>
        <v>0</v>
      </c>
      <c r="I20" s="35"/>
      <c r="J20" s="136"/>
    </row>
    <row r="21" spans="1:18" ht="18" customHeight="1" thickTop="1" thickBot="1">
      <c r="A21" s="209" t="s">
        <v>10</v>
      </c>
      <c r="B21" s="228"/>
      <c r="C21" s="609"/>
      <c r="D21" s="218"/>
      <c r="E21" s="610"/>
      <c r="F21" s="219"/>
      <c r="G21" s="219"/>
      <c r="H21" s="220"/>
      <c r="I21" s="703"/>
      <c r="J21" s="136"/>
    </row>
    <row r="22" spans="1:18" ht="18" customHeight="1" thickBot="1">
      <c r="A22" s="221" t="s">
        <v>11</v>
      </c>
      <c r="B22" s="222">
        <f>SUM(B20:B21)</f>
        <v>0</v>
      </c>
      <c r="C22" s="605"/>
      <c r="D22" s="708">
        <f>D20</f>
        <v>0</v>
      </c>
      <c r="E22" s="606"/>
      <c r="F22" s="223"/>
      <c r="G22" s="223"/>
      <c r="H22" s="696">
        <f>H20</f>
        <v>0</v>
      </c>
      <c r="I22" s="451"/>
      <c r="J22" s="136"/>
    </row>
    <row r="23" spans="1:18" ht="18" customHeight="1">
      <c r="A23" s="226"/>
      <c r="J23" s="136"/>
    </row>
    <row r="24" spans="1:18" ht="19.5" customHeight="1" thickBot="1"/>
    <row r="25" spans="1:18" ht="18" customHeight="1" thickBot="1">
      <c r="A25" s="624" t="s">
        <v>1044</v>
      </c>
      <c r="B25" s="1088"/>
      <c r="C25" s="1089"/>
      <c r="D25" s="1090"/>
      <c r="E25" s="1091"/>
      <c r="F25" s="625" t="s">
        <v>1013</v>
      </c>
      <c r="G25" s="1085"/>
      <c r="H25" s="1086"/>
      <c r="I25" s="1087"/>
    </row>
    <row r="26" spans="1:18" ht="18" customHeight="1">
      <c r="A26" s="198" t="s">
        <v>193</v>
      </c>
      <c r="B26" s="1044" t="s">
        <v>192</v>
      </c>
      <c r="C26" s="1045"/>
      <c r="D26" s="1046" t="s">
        <v>312</v>
      </c>
      <c r="E26" s="1045"/>
      <c r="F26" s="1045"/>
      <c r="G26" s="1047" t="s">
        <v>162</v>
      </c>
      <c r="H26" s="1048" t="s">
        <v>311</v>
      </c>
      <c r="I26" s="1050" t="s">
        <v>163</v>
      </c>
      <c r="J26" s="136"/>
      <c r="K26" s="194"/>
      <c r="L26" s="194"/>
      <c r="M26" s="194"/>
    </row>
    <row r="27" spans="1:18" ht="18" customHeight="1">
      <c r="A27" s="199" t="s">
        <v>194</v>
      </c>
      <c r="B27" s="200" t="s">
        <v>5</v>
      </c>
      <c r="C27" s="601" t="s">
        <v>195</v>
      </c>
      <c r="D27" s="600" t="s">
        <v>5</v>
      </c>
      <c r="E27" s="602" t="s">
        <v>1014</v>
      </c>
      <c r="F27" s="601" t="s">
        <v>196</v>
      </c>
      <c r="G27" s="836"/>
      <c r="H27" s="1049"/>
      <c r="I27" s="1051"/>
      <c r="J27" s="136"/>
      <c r="K27" s="194"/>
      <c r="L27" s="194"/>
      <c r="M27" s="194"/>
      <c r="P27" s="195" t="s">
        <v>1016</v>
      </c>
      <c r="Q27" s="195">
        <v>2500000</v>
      </c>
    </row>
    <row r="28" spans="1:18" ht="18" customHeight="1">
      <c r="A28" s="362" t="s">
        <v>381</v>
      </c>
      <c r="B28" s="72"/>
      <c r="C28" s="616" t="s">
        <v>1015</v>
      </c>
      <c r="D28" s="642"/>
      <c r="E28" s="640"/>
      <c r="F28" s="56"/>
      <c r="G28" s="1074" t="s">
        <v>1012</v>
      </c>
      <c r="H28" s="1061"/>
      <c r="I28" s="57"/>
      <c r="J28" s="136"/>
      <c r="K28" s="194"/>
      <c r="L28" s="194"/>
      <c r="M28" s="194"/>
      <c r="P28" s="195" t="s">
        <v>1017</v>
      </c>
      <c r="Q28" s="195">
        <f>ROUNDDOWN(D33*2/3,0)</f>
        <v>0</v>
      </c>
    </row>
    <row r="29" spans="1:18" ht="18" customHeight="1">
      <c r="A29" s="201"/>
      <c r="B29" s="73"/>
      <c r="C29" s="611" t="s">
        <v>186</v>
      </c>
      <c r="D29" s="643"/>
      <c r="E29" s="641"/>
      <c r="F29" s="56"/>
      <c r="G29" s="1075"/>
      <c r="H29" s="1077"/>
      <c r="I29" s="60"/>
      <c r="J29" s="136"/>
      <c r="K29" s="194"/>
      <c r="L29" s="194"/>
      <c r="M29" s="194"/>
      <c r="P29" s="195" t="s">
        <v>1018</v>
      </c>
      <c r="Q29" s="195">
        <f>ROUNDDOWN(D38*2/3,0)</f>
        <v>0</v>
      </c>
    </row>
    <row r="30" spans="1:18" ht="18" customHeight="1">
      <c r="A30" s="202" t="s">
        <v>829</v>
      </c>
      <c r="B30" s="203">
        <f>SUM(B28:B29)</f>
        <v>0</v>
      </c>
      <c r="C30" s="603"/>
      <c r="D30" s="644">
        <f>SUM(D28:D29)</f>
        <v>0</v>
      </c>
      <c r="E30" s="583"/>
      <c r="F30" s="213"/>
      <c r="G30" s="1075"/>
      <c r="H30" s="695">
        <f>ROUNDDOWN(D30*2/3,0)</f>
        <v>0</v>
      </c>
      <c r="I30" s="645"/>
      <c r="J30" s="136"/>
      <c r="K30" s="194"/>
      <c r="L30" s="194"/>
      <c r="M30" s="194"/>
      <c r="P30" s="195" t="s">
        <v>1019</v>
      </c>
      <c r="Q30" s="195">
        <f>SUM(Q28:Q29)</f>
        <v>0</v>
      </c>
    </row>
    <row r="31" spans="1:18" ht="18" customHeight="1">
      <c r="A31" s="362" t="s">
        <v>7</v>
      </c>
      <c r="B31" s="72"/>
      <c r="C31" s="614" t="s">
        <v>991</v>
      </c>
      <c r="D31" s="642"/>
      <c r="E31" s="615"/>
      <c r="F31" s="55"/>
      <c r="G31" s="1075"/>
      <c r="H31" s="1061"/>
      <c r="I31" s="57"/>
      <c r="J31" s="136"/>
      <c r="K31" s="194"/>
      <c r="L31" s="194"/>
      <c r="M31" s="194"/>
      <c r="P31" s="195" t="s">
        <v>1020</v>
      </c>
      <c r="Q31" s="195" t="b">
        <f>IF(Q30&gt;Q27,TRUE,FALSE)</f>
        <v>0</v>
      </c>
    </row>
    <row r="32" spans="1:18" ht="18" customHeight="1">
      <c r="A32" s="201"/>
      <c r="B32" s="74"/>
      <c r="C32" s="620" t="s">
        <v>383</v>
      </c>
      <c r="D32" s="705"/>
      <c r="E32" s="615"/>
      <c r="F32" s="59"/>
      <c r="G32" s="1075"/>
      <c r="H32" s="1037"/>
      <c r="I32" s="60"/>
      <c r="J32" s="136"/>
      <c r="K32" s="194"/>
      <c r="L32" s="194"/>
      <c r="M32" s="194"/>
      <c r="P32" s="195" t="s">
        <v>1021</v>
      </c>
      <c r="Q32" s="195" t="s">
        <v>1022</v>
      </c>
      <c r="R32" s="195">
        <f>IF(Q31=TRUE,ROUNDDOWN((D33*2500000)/(D33+D38),0),ROUNDDOWN(D33*2/3,0))</f>
        <v>0</v>
      </c>
    </row>
    <row r="33" spans="1:18" ht="18" customHeight="1">
      <c r="A33" s="202" t="s">
        <v>829</v>
      </c>
      <c r="B33" s="203">
        <f>SUM(B31:B32)</f>
        <v>0</v>
      </c>
      <c r="C33" s="603"/>
      <c r="D33" s="644">
        <f>SUM(D31:D32)</f>
        <v>0</v>
      </c>
      <c r="E33" s="604"/>
      <c r="F33" s="205"/>
      <c r="G33" s="1075"/>
      <c r="H33" s="644">
        <f>R36</f>
        <v>0</v>
      </c>
      <c r="I33" s="43"/>
      <c r="J33" s="136"/>
      <c r="Q33" s="195" t="s">
        <v>1018</v>
      </c>
      <c r="R33" s="195">
        <f>IF(Q31=TRUE,ROUNDDOWN((D38*2500000)/(D33+D38),0),ROUNDDOWN(D38*2/3,0))</f>
        <v>0</v>
      </c>
    </row>
    <row r="34" spans="1:18" ht="18" customHeight="1">
      <c r="A34" s="362" t="s">
        <v>8</v>
      </c>
      <c r="B34" s="72"/>
      <c r="C34" s="616" t="s">
        <v>832</v>
      </c>
      <c r="D34" s="642"/>
      <c r="E34" s="617"/>
      <c r="F34" s="55"/>
      <c r="G34" s="1075"/>
      <c r="H34" s="1036"/>
      <c r="I34" s="57"/>
      <c r="J34" s="136"/>
      <c r="Q34" s="195" t="s">
        <v>1006</v>
      </c>
      <c r="R34" s="195">
        <f>SUM(R32:R33)</f>
        <v>0</v>
      </c>
    </row>
    <row r="35" spans="1:18" ht="18" customHeight="1">
      <c r="A35" s="209"/>
      <c r="B35" s="73"/>
      <c r="C35" s="611" t="s">
        <v>942</v>
      </c>
      <c r="D35" s="643"/>
      <c r="E35" s="612"/>
      <c r="F35" s="56"/>
      <c r="G35" s="1075"/>
      <c r="H35" s="1037"/>
      <c r="I35" s="58"/>
      <c r="J35" s="136"/>
      <c r="P35" s="195" t="s">
        <v>1010</v>
      </c>
      <c r="R35" s="195">
        <f>Q27-R34</f>
        <v>2500000</v>
      </c>
    </row>
    <row r="36" spans="1:18" ht="18" customHeight="1">
      <c r="A36" s="209"/>
      <c r="B36" s="73"/>
      <c r="C36" s="611" t="s">
        <v>833</v>
      </c>
      <c r="D36" s="643"/>
      <c r="E36" s="612"/>
      <c r="F36" s="56"/>
      <c r="G36" s="1075"/>
      <c r="H36" s="1037"/>
      <c r="I36" s="58"/>
      <c r="J36" s="136"/>
      <c r="P36" s="195" t="s">
        <v>1011</v>
      </c>
      <c r="Q36" s="195" t="s">
        <v>1004</v>
      </c>
      <c r="R36" s="195">
        <f>IF(Q31=TRUE,R32+R35,R32)</f>
        <v>0</v>
      </c>
    </row>
    <row r="37" spans="1:18" ht="18" customHeight="1">
      <c r="A37" s="209"/>
      <c r="B37" s="73"/>
      <c r="C37" s="638" t="s">
        <v>923</v>
      </c>
      <c r="D37" s="643"/>
      <c r="E37" s="639"/>
      <c r="F37" s="56"/>
      <c r="G37" s="1075"/>
      <c r="H37" s="1037"/>
      <c r="I37" s="58"/>
      <c r="J37" s="136"/>
      <c r="Q37" s="195" t="s">
        <v>1005</v>
      </c>
      <c r="R37" s="195">
        <f>R33</f>
        <v>0</v>
      </c>
    </row>
    <row r="38" spans="1:18" ht="18" customHeight="1" thickBot="1">
      <c r="A38" s="210" t="s">
        <v>829</v>
      </c>
      <c r="B38" s="688">
        <f>SUM(B34:B37)</f>
        <v>0</v>
      </c>
      <c r="C38" s="618"/>
      <c r="D38" s="706">
        <f>SUM(D34:D37)</f>
        <v>0</v>
      </c>
      <c r="E38" s="619"/>
      <c r="F38" s="213"/>
      <c r="G38" s="1076"/>
      <c r="H38" s="695">
        <f>R37</f>
        <v>0</v>
      </c>
      <c r="I38" s="34"/>
      <c r="J38" s="136"/>
    </row>
    <row r="39" spans="1:18" ht="18" customHeight="1" thickTop="1" thickBot="1">
      <c r="A39" s="214" t="s">
        <v>9</v>
      </c>
      <c r="B39" s="215">
        <f>SUM(B30,B33,B38)</f>
        <v>0</v>
      </c>
      <c r="C39" s="607"/>
      <c r="D39" s="707">
        <f>SUM(D30,D33,D38)</f>
        <v>0</v>
      </c>
      <c r="E39" s="608"/>
      <c r="F39" s="216"/>
      <c r="G39" s="216"/>
      <c r="H39" s="693">
        <f>SUM(H30,H33,H38)</f>
        <v>0</v>
      </c>
      <c r="I39" s="35"/>
      <c r="J39" s="136"/>
    </row>
    <row r="40" spans="1:18" ht="18" customHeight="1" thickTop="1" thickBot="1">
      <c r="A40" s="209" t="s">
        <v>10</v>
      </c>
      <c r="B40" s="228"/>
      <c r="C40" s="609"/>
      <c r="D40" s="218"/>
      <c r="E40" s="610"/>
      <c r="F40" s="219"/>
      <c r="G40" s="219"/>
      <c r="H40" s="220"/>
      <c r="I40" s="363"/>
      <c r="J40" s="136"/>
    </row>
    <row r="41" spans="1:18" ht="18" customHeight="1" thickBot="1">
      <c r="A41" s="221" t="s">
        <v>11</v>
      </c>
      <c r="B41" s="222">
        <f>SUM(B39:B40)</f>
        <v>0</v>
      </c>
      <c r="C41" s="605"/>
      <c r="D41" s="708">
        <f>D39</f>
        <v>0</v>
      </c>
      <c r="E41" s="606"/>
      <c r="F41" s="223"/>
      <c r="G41" s="223"/>
      <c r="H41" s="696">
        <f>H39</f>
        <v>0</v>
      </c>
      <c r="I41" s="451"/>
      <c r="J41" s="136"/>
    </row>
    <row r="42" spans="1:18" ht="18" customHeight="1">
      <c r="J42" s="136"/>
    </row>
    <row r="43" spans="1:18" ht="18" customHeight="1" thickBot="1">
      <c r="J43" s="136"/>
    </row>
    <row r="44" spans="1:18" ht="18" customHeight="1" thickBot="1">
      <c r="A44" s="624" t="s">
        <v>1044</v>
      </c>
      <c r="B44" s="1088"/>
      <c r="C44" s="1089"/>
      <c r="D44" s="1090"/>
      <c r="E44" s="1091"/>
      <c r="F44" s="625" t="s">
        <v>1013</v>
      </c>
      <c r="G44" s="1085"/>
      <c r="H44" s="1086"/>
      <c r="I44" s="1087"/>
    </row>
    <row r="45" spans="1:18" ht="18" customHeight="1">
      <c r="A45" s="198" t="s">
        <v>193</v>
      </c>
      <c r="B45" s="1044" t="s">
        <v>192</v>
      </c>
      <c r="C45" s="1045"/>
      <c r="D45" s="1046" t="s">
        <v>312</v>
      </c>
      <c r="E45" s="1045"/>
      <c r="F45" s="1045"/>
      <c r="G45" s="1047" t="s">
        <v>162</v>
      </c>
      <c r="H45" s="1048" t="s">
        <v>311</v>
      </c>
      <c r="I45" s="1050" t="s">
        <v>163</v>
      </c>
    </row>
    <row r="46" spans="1:18" ht="18" customHeight="1">
      <c r="A46" s="199" t="s">
        <v>194</v>
      </c>
      <c r="B46" s="200" t="s">
        <v>5</v>
      </c>
      <c r="C46" s="601" t="s">
        <v>195</v>
      </c>
      <c r="D46" s="600" t="s">
        <v>5</v>
      </c>
      <c r="E46" s="602" t="s">
        <v>1014</v>
      </c>
      <c r="F46" s="601" t="s">
        <v>196</v>
      </c>
      <c r="G46" s="836"/>
      <c r="H46" s="1049"/>
      <c r="I46" s="1051"/>
      <c r="J46" s="136"/>
      <c r="K46" s="194"/>
      <c r="L46" s="194"/>
      <c r="M46" s="194"/>
    </row>
    <row r="47" spans="1:18" ht="18" customHeight="1">
      <c r="A47" s="362" t="s">
        <v>381</v>
      </c>
      <c r="B47" s="72"/>
      <c r="C47" s="616" t="s">
        <v>1015</v>
      </c>
      <c r="D47" s="642"/>
      <c r="E47" s="640"/>
      <c r="F47" s="56"/>
      <c r="G47" s="1074" t="s">
        <v>1012</v>
      </c>
      <c r="H47" s="1061"/>
      <c r="I47" s="57"/>
      <c r="J47" s="136"/>
      <c r="K47" s="194"/>
      <c r="L47" s="194"/>
      <c r="M47" s="194"/>
      <c r="P47" s="195" t="s">
        <v>1016</v>
      </c>
      <c r="Q47" s="195">
        <v>2500000</v>
      </c>
    </row>
    <row r="48" spans="1:18" ht="18" customHeight="1">
      <c r="A48" s="201"/>
      <c r="B48" s="73"/>
      <c r="C48" s="611" t="s">
        <v>186</v>
      </c>
      <c r="D48" s="643"/>
      <c r="E48" s="641"/>
      <c r="F48" s="56"/>
      <c r="G48" s="1075"/>
      <c r="H48" s="1077"/>
      <c r="I48" s="60"/>
      <c r="J48" s="136"/>
      <c r="K48" s="194"/>
      <c r="L48" s="194"/>
      <c r="M48" s="194"/>
      <c r="P48" s="195" t="s">
        <v>1017</v>
      </c>
      <c r="Q48" s="195">
        <f>ROUNDDOWN(D52*2/3,0)</f>
        <v>0</v>
      </c>
    </row>
    <row r="49" spans="1:18" ht="18" customHeight="1">
      <c r="A49" s="202" t="s">
        <v>829</v>
      </c>
      <c r="B49" s="203">
        <f>SUM(B47:B48)</f>
        <v>0</v>
      </c>
      <c r="C49" s="603"/>
      <c r="D49" s="644">
        <f>SUM(D47:D48)</f>
        <v>0</v>
      </c>
      <c r="E49" s="583"/>
      <c r="F49" s="213"/>
      <c r="G49" s="1075"/>
      <c r="H49" s="695">
        <f>ROUNDDOWN(D49*2/3,0)</f>
        <v>0</v>
      </c>
      <c r="I49" s="645"/>
      <c r="J49" s="136"/>
      <c r="K49" s="194"/>
      <c r="L49" s="194"/>
      <c r="M49" s="194"/>
      <c r="P49" s="195" t="s">
        <v>1018</v>
      </c>
      <c r="Q49" s="195">
        <f>ROUNDDOWN(D57*2/3,0)</f>
        <v>0</v>
      </c>
    </row>
    <row r="50" spans="1:18" ht="18" customHeight="1">
      <c r="A50" s="362" t="s">
        <v>7</v>
      </c>
      <c r="B50" s="72"/>
      <c r="C50" s="614" t="s">
        <v>991</v>
      </c>
      <c r="D50" s="642"/>
      <c r="E50" s="615"/>
      <c r="F50" s="55"/>
      <c r="G50" s="1075"/>
      <c r="H50" s="1061"/>
      <c r="I50" s="57"/>
      <c r="J50" s="136"/>
      <c r="K50" s="194"/>
      <c r="L50" s="194"/>
      <c r="M50" s="194"/>
      <c r="P50" s="195" t="s">
        <v>1019</v>
      </c>
      <c r="Q50" s="195">
        <f>SUM(Q48:Q49)</f>
        <v>0</v>
      </c>
    </row>
    <row r="51" spans="1:18" ht="18" customHeight="1">
      <c r="A51" s="201"/>
      <c r="B51" s="74"/>
      <c r="C51" s="620" t="s">
        <v>383</v>
      </c>
      <c r="D51" s="705"/>
      <c r="E51" s="615"/>
      <c r="F51" s="59"/>
      <c r="G51" s="1075"/>
      <c r="H51" s="1037"/>
      <c r="I51" s="60"/>
      <c r="J51" s="136"/>
      <c r="K51" s="194"/>
      <c r="L51" s="194"/>
      <c r="M51" s="194"/>
      <c r="P51" s="195" t="s">
        <v>1020</v>
      </c>
      <c r="Q51" s="195" t="b">
        <f>IF(Q50&gt;Q47,TRUE,FALSE)</f>
        <v>0</v>
      </c>
    </row>
    <row r="52" spans="1:18" ht="18" customHeight="1">
      <c r="A52" s="202" t="s">
        <v>829</v>
      </c>
      <c r="B52" s="203">
        <f>SUM(B50:B51)</f>
        <v>0</v>
      </c>
      <c r="C52" s="603"/>
      <c r="D52" s="644">
        <f>SUM(D50:D51)</f>
        <v>0</v>
      </c>
      <c r="E52" s="604"/>
      <c r="F52" s="205"/>
      <c r="G52" s="1075"/>
      <c r="H52" s="644">
        <f>R56</f>
        <v>0</v>
      </c>
      <c r="I52" s="43"/>
      <c r="J52" s="136"/>
      <c r="K52" s="194"/>
      <c r="L52" s="194"/>
      <c r="M52" s="194"/>
      <c r="P52" s="195" t="s">
        <v>1021</v>
      </c>
      <c r="Q52" s="195" t="s">
        <v>1022</v>
      </c>
      <c r="R52" s="195">
        <f>IF(Q51=TRUE,ROUNDDOWN((D52*2500000)/(D52+D57),0),ROUNDDOWN(D52*2/3,0))</f>
        <v>0</v>
      </c>
    </row>
    <row r="53" spans="1:18" ht="18" customHeight="1">
      <c r="A53" s="362" t="s">
        <v>8</v>
      </c>
      <c r="B53" s="72"/>
      <c r="C53" s="616" t="s">
        <v>832</v>
      </c>
      <c r="D53" s="642"/>
      <c r="E53" s="617"/>
      <c r="F53" s="55"/>
      <c r="G53" s="1075"/>
      <c r="H53" s="1036"/>
      <c r="I53" s="57"/>
      <c r="J53" s="136"/>
      <c r="Q53" s="195" t="s">
        <v>1018</v>
      </c>
      <c r="R53" s="195">
        <f>IF(Q51=TRUE,ROUNDDOWN((D57*2500000)/(D52+D57),0),ROUNDDOWN(D57*2/3,0))</f>
        <v>0</v>
      </c>
    </row>
    <row r="54" spans="1:18" ht="18" customHeight="1">
      <c r="A54" s="209"/>
      <c r="B54" s="73"/>
      <c r="C54" s="611" t="s">
        <v>942</v>
      </c>
      <c r="D54" s="643"/>
      <c r="E54" s="612"/>
      <c r="F54" s="56"/>
      <c r="G54" s="1075"/>
      <c r="H54" s="1037"/>
      <c r="I54" s="58"/>
      <c r="J54" s="136"/>
      <c r="Q54" s="195" t="s">
        <v>1006</v>
      </c>
      <c r="R54" s="195">
        <f>SUM(R52:R53)</f>
        <v>0</v>
      </c>
    </row>
    <row r="55" spans="1:18" ht="18" customHeight="1">
      <c r="A55" s="209"/>
      <c r="B55" s="73"/>
      <c r="C55" s="611" t="s">
        <v>833</v>
      </c>
      <c r="D55" s="643"/>
      <c r="E55" s="612"/>
      <c r="F55" s="56"/>
      <c r="G55" s="1075"/>
      <c r="H55" s="1037"/>
      <c r="I55" s="58"/>
      <c r="J55" s="136"/>
      <c r="P55" s="195" t="s">
        <v>1010</v>
      </c>
      <c r="R55" s="195">
        <f>Q47-R54</f>
        <v>2500000</v>
      </c>
    </row>
    <row r="56" spans="1:18" ht="18" customHeight="1">
      <c r="A56" s="209"/>
      <c r="B56" s="73"/>
      <c r="C56" s="638" t="s">
        <v>923</v>
      </c>
      <c r="D56" s="643"/>
      <c r="E56" s="639"/>
      <c r="F56" s="56"/>
      <c r="G56" s="1075"/>
      <c r="H56" s="1037"/>
      <c r="I56" s="58"/>
      <c r="J56" s="136"/>
      <c r="P56" s="195" t="s">
        <v>1011</v>
      </c>
      <c r="Q56" s="195" t="s">
        <v>1004</v>
      </c>
      <c r="R56" s="195">
        <f>IF(Q51=TRUE,R52+R55,R52)</f>
        <v>0</v>
      </c>
    </row>
    <row r="57" spans="1:18" ht="18" customHeight="1" thickBot="1">
      <c r="A57" s="210" t="s">
        <v>829</v>
      </c>
      <c r="B57" s="688">
        <f>SUM(B53:B56)</f>
        <v>0</v>
      </c>
      <c r="C57" s="618"/>
      <c r="D57" s="706">
        <f>SUM(D53:D56)</f>
        <v>0</v>
      </c>
      <c r="E57" s="619"/>
      <c r="F57" s="213"/>
      <c r="G57" s="1076"/>
      <c r="H57" s="695">
        <f>R57</f>
        <v>0</v>
      </c>
      <c r="I57" s="34"/>
      <c r="J57" s="136"/>
      <c r="Q57" s="195" t="s">
        <v>1005</v>
      </c>
      <c r="R57" s="195">
        <f>R53</f>
        <v>0</v>
      </c>
    </row>
    <row r="58" spans="1:18" ht="18" customHeight="1" thickTop="1" thickBot="1">
      <c r="A58" s="214" t="s">
        <v>9</v>
      </c>
      <c r="B58" s="215">
        <f>SUM(B49,B52,B57)</f>
        <v>0</v>
      </c>
      <c r="C58" s="607"/>
      <c r="D58" s="707">
        <f>SUM(D49,D52,D57)</f>
        <v>0</v>
      </c>
      <c r="E58" s="608"/>
      <c r="F58" s="216"/>
      <c r="G58" s="216"/>
      <c r="H58" s="693">
        <f>SUM(H49,H52,H57)</f>
        <v>0</v>
      </c>
      <c r="I58" s="35"/>
      <c r="J58" s="136"/>
    </row>
    <row r="59" spans="1:18" ht="18" customHeight="1" thickTop="1" thickBot="1">
      <c r="A59" s="209" t="s">
        <v>10</v>
      </c>
      <c r="B59" s="228"/>
      <c r="C59" s="609"/>
      <c r="D59" s="218"/>
      <c r="E59" s="610"/>
      <c r="F59" s="219"/>
      <c r="G59" s="219"/>
      <c r="H59" s="220"/>
      <c r="I59" s="363"/>
      <c r="J59" s="136"/>
    </row>
    <row r="60" spans="1:18" ht="18" customHeight="1" thickBot="1">
      <c r="A60" s="221" t="s">
        <v>11</v>
      </c>
      <c r="B60" s="222">
        <f>SUM(B58:B59)</f>
        <v>0</v>
      </c>
      <c r="C60" s="605"/>
      <c r="D60" s="708">
        <f>D58</f>
        <v>0</v>
      </c>
      <c r="E60" s="606"/>
      <c r="F60" s="223"/>
      <c r="G60" s="223"/>
      <c r="H60" s="696">
        <f>H58</f>
        <v>0</v>
      </c>
      <c r="I60" s="451"/>
      <c r="J60" s="136"/>
    </row>
    <row r="61" spans="1:18" ht="18" customHeight="1">
      <c r="J61" s="136"/>
    </row>
    <row r="62" spans="1:18" ht="18" customHeight="1" thickBot="1">
      <c r="J62" s="136"/>
    </row>
    <row r="63" spans="1:18" ht="18" customHeight="1" thickBot="1">
      <c r="A63" s="624" t="s">
        <v>1044</v>
      </c>
      <c r="B63" s="1088"/>
      <c r="C63" s="1089"/>
      <c r="D63" s="1090"/>
      <c r="E63" s="1091"/>
      <c r="F63" s="625" t="s">
        <v>1013</v>
      </c>
      <c r="G63" s="1085"/>
      <c r="H63" s="1086"/>
      <c r="I63" s="1087"/>
      <c r="J63" s="136"/>
    </row>
    <row r="64" spans="1:18" ht="18" customHeight="1">
      <c r="A64" s="198" t="s">
        <v>193</v>
      </c>
      <c r="B64" s="1044" t="s">
        <v>192</v>
      </c>
      <c r="C64" s="1045"/>
      <c r="D64" s="1046" t="s">
        <v>312</v>
      </c>
      <c r="E64" s="1045"/>
      <c r="F64" s="1045"/>
      <c r="G64" s="1047" t="s">
        <v>162</v>
      </c>
      <c r="H64" s="1048" t="s">
        <v>311</v>
      </c>
      <c r="I64" s="1050" t="s">
        <v>163</v>
      </c>
    </row>
    <row r="65" spans="1:18" ht="18" customHeight="1">
      <c r="A65" s="199" t="s">
        <v>194</v>
      </c>
      <c r="B65" s="200" t="s">
        <v>5</v>
      </c>
      <c r="C65" s="601" t="s">
        <v>195</v>
      </c>
      <c r="D65" s="600" t="s">
        <v>5</v>
      </c>
      <c r="E65" s="602" t="s">
        <v>1014</v>
      </c>
      <c r="F65" s="601" t="s">
        <v>196</v>
      </c>
      <c r="G65" s="836"/>
      <c r="H65" s="1049"/>
      <c r="I65" s="1051"/>
    </row>
    <row r="66" spans="1:18" ht="18" customHeight="1">
      <c r="A66" s="362" t="s">
        <v>381</v>
      </c>
      <c r="B66" s="72"/>
      <c r="C66" s="616" t="s">
        <v>1015</v>
      </c>
      <c r="D66" s="642"/>
      <c r="E66" s="640"/>
      <c r="F66" s="56"/>
      <c r="G66" s="1074" t="s">
        <v>1012</v>
      </c>
      <c r="H66" s="1061"/>
      <c r="I66" s="57"/>
      <c r="J66" s="136"/>
      <c r="K66" s="194"/>
      <c r="L66" s="194"/>
      <c r="M66" s="194"/>
    </row>
    <row r="67" spans="1:18" ht="18" customHeight="1">
      <c r="A67" s="201"/>
      <c r="B67" s="73"/>
      <c r="C67" s="611" t="s">
        <v>186</v>
      </c>
      <c r="D67" s="643"/>
      <c r="E67" s="641"/>
      <c r="F67" s="56"/>
      <c r="G67" s="1075"/>
      <c r="H67" s="1077"/>
      <c r="I67" s="60"/>
      <c r="J67" s="136"/>
      <c r="K67" s="194"/>
      <c r="L67" s="194"/>
      <c r="M67" s="194"/>
      <c r="P67" s="195" t="s">
        <v>1016</v>
      </c>
      <c r="Q67" s="195">
        <v>2500000</v>
      </c>
    </row>
    <row r="68" spans="1:18" ht="18" customHeight="1">
      <c r="A68" s="202" t="s">
        <v>829</v>
      </c>
      <c r="B68" s="203">
        <f>SUM(B66:B67)</f>
        <v>0</v>
      </c>
      <c r="C68" s="603"/>
      <c r="D68" s="644">
        <f>SUM(D66:D67)</f>
        <v>0</v>
      </c>
      <c r="E68" s="583"/>
      <c r="F68" s="213"/>
      <c r="G68" s="1075"/>
      <c r="H68" s="695">
        <f>ROUNDDOWN(D68*2/3,0)</f>
        <v>0</v>
      </c>
      <c r="I68" s="645"/>
      <c r="J68" s="136"/>
      <c r="K68" s="194"/>
      <c r="L68" s="194"/>
      <c r="M68" s="194"/>
      <c r="P68" s="195" t="s">
        <v>1017</v>
      </c>
      <c r="Q68" s="195">
        <f>ROUNDDOWN(D71*2/3,0)</f>
        <v>0</v>
      </c>
    </row>
    <row r="69" spans="1:18" ht="18" customHeight="1">
      <c r="A69" s="362" t="s">
        <v>7</v>
      </c>
      <c r="B69" s="72"/>
      <c r="C69" s="614" t="s">
        <v>991</v>
      </c>
      <c r="D69" s="642"/>
      <c r="E69" s="615"/>
      <c r="F69" s="55"/>
      <c r="G69" s="1075"/>
      <c r="H69" s="1061"/>
      <c r="I69" s="57"/>
      <c r="J69" s="136"/>
      <c r="K69" s="194"/>
      <c r="L69" s="194"/>
      <c r="M69" s="194"/>
      <c r="P69" s="195" t="s">
        <v>1018</v>
      </c>
      <c r="Q69" s="195">
        <f>ROUNDDOWN(D76*2/3,0)</f>
        <v>0</v>
      </c>
    </row>
    <row r="70" spans="1:18" ht="18" customHeight="1">
      <c r="A70" s="201"/>
      <c r="B70" s="74"/>
      <c r="C70" s="620" t="s">
        <v>383</v>
      </c>
      <c r="D70" s="705"/>
      <c r="E70" s="615"/>
      <c r="F70" s="59"/>
      <c r="G70" s="1075"/>
      <c r="H70" s="1037"/>
      <c r="I70" s="60"/>
      <c r="J70" s="136"/>
      <c r="K70" s="194"/>
      <c r="L70" s="194"/>
      <c r="M70" s="194"/>
      <c r="P70" s="195" t="s">
        <v>1019</v>
      </c>
      <c r="Q70" s="195">
        <f>SUM(Q68:Q69)</f>
        <v>0</v>
      </c>
    </row>
    <row r="71" spans="1:18" ht="18" customHeight="1">
      <c r="A71" s="202" t="s">
        <v>829</v>
      </c>
      <c r="B71" s="203">
        <f>SUM(B69:B70)</f>
        <v>0</v>
      </c>
      <c r="C71" s="603"/>
      <c r="D71" s="644">
        <f>SUM(D69:D70)</f>
        <v>0</v>
      </c>
      <c r="E71" s="604"/>
      <c r="F71" s="205"/>
      <c r="G71" s="1075"/>
      <c r="H71" s="644">
        <f>R76</f>
        <v>0</v>
      </c>
      <c r="I71" s="43"/>
      <c r="J71" s="136"/>
      <c r="K71" s="194"/>
      <c r="L71" s="194"/>
      <c r="M71" s="194"/>
      <c r="P71" s="195" t="s">
        <v>1020</v>
      </c>
      <c r="Q71" s="195" t="b">
        <f>IF(Q70&gt;Q67,TRUE,FALSE)</f>
        <v>0</v>
      </c>
    </row>
    <row r="72" spans="1:18" ht="18" customHeight="1">
      <c r="A72" s="362" t="s">
        <v>8</v>
      </c>
      <c r="B72" s="72"/>
      <c r="C72" s="616" t="s">
        <v>832</v>
      </c>
      <c r="D72" s="642"/>
      <c r="E72" s="617"/>
      <c r="F72" s="55"/>
      <c r="G72" s="1075"/>
      <c r="H72" s="1036"/>
      <c r="I72" s="57"/>
      <c r="J72" s="136"/>
      <c r="K72" s="194"/>
      <c r="L72" s="194"/>
      <c r="M72" s="194"/>
      <c r="P72" s="195" t="s">
        <v>1021</v>
      </c>
      <c r="Q72" s="195" t="s">
        <v>1022</v>
      </c>
      <c r="R72" s="195">
        <f>IF(Q71=TRUE,ROUNDDOWN((D71*2500000)/(D71+D76),0),ROUNDDOWN(D71*2/3,0))</f>
        <v>0</v>
      </c>
    </row>
    <row r="73" spans="1:18" ht="18" customHeight="1">
      <c r="A73" s="209"/>
      <c r="B73" s="73"/>
      <c r="C73" s="611" t="s">
        <v>942</v>
      </c>
      <c r="D73" s="643"/>
      <c r="E73" s="612"/>
      <c r="F73" s="56"/>
      <c r="G73" s="1075"/>
      <c r="H73" s="1037"/>
      <c r="I73" s="58"/>
      <c r="J73" s="136"/>
      <c r="Q73" s="195" t="s">
        <v>1018</v>
      </c>
      <c r="R73" s="195">
        <f>IF(Q71=TRUE,ROUNDDOWN((D76*2500000)/(D71+D76),0),ROUNDDOWN(D76*2/3,0))</f>
        <v>0</v>
      </c>
    </row>
    <row r="74" spans="1:18" ht="18" customHeight="1">
      <c r="A74" s="209"/>
      <c r="B74" s="73"/>
      <c r="C74" s="611" t="s">
        <v>833</v>
      </c>
      <c r="D74" s="643"/>
      <c r="E74" s="612"/>
      <c r="F74" s="56"/>
      <c r="G74" s="1075"/>
      <c r="H74" s="1037"/>
      <c r="I74" s="58"/>
      <c r="J74" s="136"/>
      <c r="Q74" s="195" t="s">
        <v>1006</v>
      </c>
      <c r="R74" s="195">
        <f>SUM(R72:R73)</f>
        <v>0</v>
      </c>
    </row>
    <row r="75" spans="1:18" ht="18" customHeight="1">
      <c r="A75" s="209"/>
      <c r="B75" s="73"/>
      <c r="C75" s="638" t="s">
        <v>923</v>
      </c>
      <c r="D75" s="643"/>
      <c r="E75" s="639"/>
      <c r="F75" s="56"/>
      <c r="G75" s="1075"/>
      <c r="H75" s="1037"/>
      <c r="I75" s="58"/>
      <c r="J75" s="136"/>
      <c r="P75" s="195" t="s">
        <v>1010</v>
      </c>
      <c r="R75" s="195">
        <f>Q67-R74</f>
        <v>2500000</v>
      </c>
    </row>
    <row r="76" spans="1:18" ht="18" customHeight="1" thickBot="1">
      <c r="A76" s="210" t="s">
        <v>829</v>
      </c>
      <c r="B76" s="688">
        <f>SUM(B72:B75)</f>
        <v>0</v>
      </c>
      <c r="C76" s="618"/>
      <c r="D76" s="706">
        <f>SUM(D72:D75)</f>
        <v>0</v>
      </c>
      <c r="E76" s="619"/>
      <c r="F76" s="213"/>
      <c r="G76" s="1076"/>
      <c r="H76" s="695">
        <f>R77</f>
        <v>0</v>
      </c>
      <c r="I76" s="34"/>
      <c r="J76" s="136"/>
      <c r="P76" s="195" t="s">
        <v>1011</v>
      </c>
      <c r="Q76" s="195" t="s">
        <v>1004</v>
      </c>
      <c r="R76" s="195">
        <f>IF(Q71=TRUE,R72+R75,R72)</f>
        <v>0</v>
      </c>
    </row>
    <row r="77" spans="1:18" ht="18" customHeight="1" thickTop="1" thickBot="1">
      <c r="A77" s="214" t="s">
        <v>9</v>
      </c>
      <c r="B77" s="215">
        <f>SUM(B68,B71,B76)</f>
        <v>0</v>
      </c>
      <c r="C77" s="607"/>
      <c r="D77" s="707">
        <f>SUM(D68,D71,D76)</f>
        <v>0</v>
      </c>
      <c r="E77" s="608"/>
      <c r="F77" s="216"/>
      <c r="G77" s="216"/>
      <c r="H77" s="693">
        <f>SUM(H68,H71,H76)</f>
        <v>0</v>
      </c>
      <c r="I77" s="35"/>
      <c r="J77" s="136"/>
      <c r="Q77" s="195" t="s">
        <v>1005</v>
      </c>
      <c r="R77" s="195">
        <f>R73</f>
        <v>0</v>
      </c>
    </row>
    <row r="78" spans="1:18" ht="18" customHeight="1" thickTop="1" thickBot="1">
      <c r="A78" s="209" t="s">
        <v>10</v>
      </c>
      <c r="B78" s="228"/>
      <c r="C78" s="609"/>
      <c r="D78" s="218"/>
      <c r="E78" s="610"/>
      <c r="F78" s="219"/>
      <c r="G78" s="219"/>
      <c r="H78" s="220"/>
      <c r="I78" s="363"/>
      <c r="J78" s="136"/>
    </row>
    <row r="79" spans="1:18" ht="18" customHeight="1" thickBot="1">
      <c r="A79" s="221" t="s">
        <v>11</v>
      </c>
      <c r="B79" s="222">
        <f>SUM(B77:B78)</f>
        <v>0</v>
      </c>
      <c r="C79" s="605"/>
      <c r="D79" s="708">
        <f>D77</f>
        <v>0</v>
      </c>
      <c r="E79" s="606"/>
      <c r="F79" s="223"/>
      <c r="G79" s="223"/>
      <c r="H79" s="696">
        <f>H77</f>
        <v>0</v>
      </c>
      <c r="I79" s="451"/>
      <c r="J79" s="136"/>
    </row>
    <row r="80" spans="1:18" ht="18" customHeight="1">
      <c r="I80" s="748" t="s">
        <v>1073</v>
      </c>
      <c r="J80" s="136"/>
    </row>
    <row r="81" spans="10:10" ht="18" customHeight="1">
      <c r="J81" s="136"/>
    </row>
    <row r="82" spans="10:10" ht="18" customHeight="1">
      <c r="J82" s="136"/>
    </row>
    <row r="83" spans="10:10" ht="18" customHeight="1">
      <c r="J83" s="136"/>
    </row>
  </sheetData>
  <sheetProtection sheet="1" objects="1" scenarios="1"/>
  <mergeCells count="46">
    <mergeCell ref="A2:I2"/>
    <mergeCell ref="B4:F4"/>
    <mergeCell ref="B7:C7"/>
    <mergeCell ref="D7:F7"/>
    <mergeCell ref="G7:G8"/>
    <mergeCell ref="H7:H8"/>
    <mergeCell ref="I7:I8"/>
    <mergeCell ref="B6:E6"/>
    <mergeCell ref="G6:I6"/>
    <mergeCell ref="B25:E25"/>
    <mergeCell ref="B44:E44"/>
    <mergeCell ref="B26:C26"/>
    <mergeCell ref="D26:F26"/>
    <mergeCell ref="G44:I44"/>
    <mergeCell ref="G25:I25"/>
    <mergeCell ref="H12:H13"/>
    <mergeCell ref="H15:H18"/>
    <mergeCell ref="G26:G27"/>
    <mergeCell ref="H26:H27"/>
    <mergeCell ref="I26:I27"/>
    <mergeCell ref="H45:H46"/>
    <mergeCell ref="I45:I46"/>
    <mergeCell ref="B64:C64"/>
    <mergeCell ref="D64:F64"/>
    <mergeCell ref="G64:G65"/>
    <mergeCell ref="H64:H65"/>
    <mergeCell ref="I64:I65"/>
    <mergeCell ref="B63:E63"/>
    <mergeCell ref="B45:C45"/>
    <mergeCell ref="D45:F45"/>
    <mergeCell ref="H69:H70"/>
    <mergeCell ref="H72:H75"/>
    <mergeCell ref="G9:G19"/>
    <mergeCell ref="H9:H10"/>
    <mergeCell ref="G28:G38"/>
    <mergeCell ref="H28:H29"/>
    <mergeCell ref="G47:G57"/>
    <mergeCell ref="H47:H48"/>
    <mergeCell ref="G66:G76"/>
    <mergeCell ref="H66:H67"/>
    <mergeCell ref="H50:H51"/>
    <mergeCell ref="H53:H56"/>
    <mergeCell ref="H31:H32"/>
    <mergeCell ref="H34:H37"/>
    <mergeCell ref="G63:I63"/>
    <mergeCell ref="G45:G46"/>
  </mergeCells>
  <phoneticPr fontId="3"/>
  <conditionalFormatting sqref="H14">
    <cfRule type="cellIs" dxfId="108" priority="18" stopIfTrue="1" operator="greaterThan">
      <formula>#REF!</formula>
    </cfRule>
  </conditionalFormatting>
  <conditionalFormatting sqref="H19">
    <cfRule type="cellIs" dxfId="107" priority="17" stopIfTrue="1" operator="greaterThan">
      <formula>#REF!</formula>
    </cfRule>
  </conditionalFormatting>
  <conditionalFormatting sqref="H11">
    <cfRule type="cellIs" dxfId="106" priority="10" stopIfTrue="1" operator="greaterThan">
      <formula>#REF!</formula>
    </cfRule>
  </conditionalFormatting>
  <conditionalFormatting sqref="H33">
    <cfRule type="cellIs" dxfId="105" priority="9" stopIfTrue="1" operator="greaterThan">
      <formula>#REF!</formula>
    </cfRule>
  </conditionalFormatting>
  <conditionalFormatting sqref="H38">
    <cfRule type="cellIs" dxfId="104" priority="8" stopIfTrue="1" operator="greaterThan">
      <formula>#REF!</formula>
    </cfRule>
  </conditionalFormatting>
  <conditionalFormatting sqref="H30">
    <cfRule type="cellIs" dxfId="103" priority="7" stopIfTrue="1" operator="greaterThan">
      <formula>#REF!</formula>
    </cfRule>
  </conditionalFormatting>
  <conditionalFormatting sqref="H52">
    <cfRule type="cellIs" dxfId="102" priority="6" stopIfTrue="1" operator="greaterThan">
      <formula>#REF!</formula>
    </cfRule>
  </conditionalFormatting>
  <conditionalFormatting sqref="H57">
    <cfRule type="cellIs" dxfId="101" priority="5" stopIfTrue="1" operator="greaterThan">
      <formula>#REF!</formula>
    </cfRule>
  </conditionalFormatting>
  <conditionalFormatting sqref="H49">
    <cfRule type="cellIs" dxfId="100" priority="4" stopIfTrue="1" operator="greaterThan">
      <formula>#REF!</formula>
    </cfRule>
  </conditionalFormatting>
  <conditionalFormatting sqref="H71">
    <cfRule type="cellIs" dxfId="99" priority="3" stopIfTrue="1" operator="greaterThan">
      <formula>#REF!</formula>
    </cfRule>
  </conditionalFormatting>
  <conditionalFormatting sqref="H76">
    <cfRule type="cellIs" dxfId="98" priority="2" stopIfTrue="1" operator="greaterThan">
      <formula>#REF!</formula>
    </cfRule>
  </conditionalFormatting>
  <conditionalFormatting sqref="H68">
    <cfRule type="cellIs" dxfId="97"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H21:I21 H40:I40 H59:I59 H78:I78" xr:uid="{531054B2-B82D-48C9-A9AD-55C5980E8C67}">
      <formula1>0</formula1>
    </dataValidation>
    <dataValidation type="textLength" operator="equal" allowBlank="1" showInputMessage="1" showErrorMessage="1" errorTitle="消費税計上不可" error="補助対象経費の消費税計上は出来ません。" sqref="F21:G21 D21 F40:G40 D40 F59:G59 D59 F78:G78 D78" xr:uid="{59E6F279-CF86-4629-9E1B-9DD064F3F340}">
      <formula1>0</formula1>
    </dataValidation>
    <dataValidation allowBlank="1" showInputMessage="1" showErrorMessage="1" prompt="自動計算としていますが、不都合がある場合は適宜修正をしてください。" sqref="H19 H14 H11 H38 H33 H30 H57 H52 H49 H76 H71 H68" xr:uid="{13450AEC-B22F-4974-9766-DF015E4AC437}"/>
    <dataValidation imeMode="off" allowBlank="1" showInputMessage="1" showErrorMessage="1" sqref="B21 D12:D13 B12:B13 B15:B18 D15:D18 B9:B10 D9:D10 B40 D31:D32 B31:B32 B34:B37 D34:D37 B28:B29 D28:D29 B59 D50:D51 B50:B51 B53:B56 D53:D56 B47:B48 D47:D48 B78 D69:D70 B69:B70 B72:B75 D72:D75 B66:B67 D66:D67" xr:uid="{E6BC64EA-8B17-43FE-A0DD-976646795EE1}"/>
  </dataValidations>
  <pageMargins left="0.74803149606299213" right="0.51181102362204722" top="0.59055118110236227" bottom="0.55118110236220474" header="0.51181102362204722" footer="0.51181102362204722"/>
  <pageSetup paperSize="9" scale="58"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02845-55AB-49DD-8952-929F36AA4127}">
  <sheetPr>
    <tabColor rgb="FF3333FF"/>
    <pageSetUpPr fitToPage="1"/>
  </sheetPr>
  <dimension ref="A1:O34"/>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988</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IF(申請概要書!$G$13&lt;&gt;"",申請概要書!$G$13,"")</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671">
        <f>SUM('（2-1）　蓄電システム、V2Hを除く経費の配分（申請者２）'!B8,'（2-1）蓄電システムの経費の配分（申請者２）'!V2,'（2-1）業務用・産業用V2Hの経費の配分（申請者２）'!V2)</f>
        <v>0</v>
      </c>
      <c r="C8" s="1054" t="s">
        <v>382</v>
      </c>
      <c r="D8" s="1055"/>
      <c r="E8" s="689">
        <f>SUM('（2-1）　蓄電システム、V2Hを除く経費の配分（申請者２）'!E8,'（2-1）蓄電システムの経費の配分（申請者２）'!W2,'（2-1）業務用・産業用V2Hの経費の配分（申請者２）'!W2)</f>
        <v>0</v>
      </c>
      <c r="F8" s="1054" t="s">
        <v>382</v>
      </c>
      <c r="G8" s="1055"/>
      <c r="H8" s="1056" t="s">
        <v>1030</v>
      </c>
      <c r="I8" s="1058" t="s">
        <v>1012</v>
      </c>
      <c r="J8" s="1061"/>
      <c r="K8" s="57"/>
      <c r="L8" s="136"/>
    </row>
    <row r="9" spans="1:15" ht="19.5" customHeight="1">
      <c r="A9" s="201"/>
      <c r="B9" s="672">
        <f>SUM('（2-1）　蓄電システム、V2Hを除く経費の配分（申請者２）'!B9,'（2-1）蓄電システムの経費の配分（申請者２）'!V3,'（2-1）業務用・産業用V2Hの経費の配分（申請者２）'!V3)</f>
        <v>0</v>
      </c>
      <c r="C9" s="1038" t="s">
        <v>186</v>
      </c>
      <c r="D9" s="1039"/>
      <c r="E9" s="690">
        <f>SUM('（2-1）　蓄電システム、V2Hを除く経費の配分（申請者２）'!E9,'（2-1）蓄電システムの経費の配分（申請者２）'!W3,'（2-1）業務用・産業用V2Hの経費の配分（申請者２）'!W3)</f>
        <v>0</v>
      </c>
      <c r="F9" s="1038" t="s">
        <v>186</v>
      </c>
      <c r="G9" s="1039"/>
      <c r="H9" s="1057"/>
      <c r="I9" s="1059"/>
      <c r="J9" s="1062"/>
      <c r="K9" s="58"/>
      <c r="L9" s="136"/>
    </row>
    <row r="10" spans="1:15" ht="19.5" customHeight="1">
      <c r="A10" s="202" t="s">
        <v>829</v>
      </c>
      <c r="B10" s="203">
        <f>SUM(B8:B9)</f>
        <v>0</v>
      </c>
      <c r="C10" s="1025"/>
      <c r="D10" s="1026"/>
      <c r="E10" s="644">
        <f>SUM(E8:E9)</f>
        <v>0</v>
      </c>
      <c r="F10" s="1025"/>
      <c r="G10" s="1026"/>
      <c r="H10" s="205"/>
      <c r="I10" s="1059"/>
      <c r="J10" s="695">
        <f>SUM('（2-1）　蓄電システム、V2Hを除く経費の配分（申請者２）'!J10,'（2-1）蓄電システムの経費の配分（申請者２）'!X4,'（2-1）業務用・産業用V2Hの経費の配分（申請者２）'!X4)</f>
        <v>0</v>
      </c>
      <c r="K10" s="43"/>
      <c r="L10" s="207"/>
    </row>
    <row r="11" spans="1:15" ht="19.5" customHeight="1">
      <c r="A11" s="362" t="s">
        <v>7</v>
      </c>
      <c r="B11" s="673">
        <f>'（2-1）　蓄電システム、V2Hを除く経費の配分（申請者２）'!B11</f>
        <v>0</v>
      </c>
      <c r="C11" s="1063" t="s">
        <v>746</v>
      </c>
      <c r="D11" s="660" t="s">
        <v>464</v>
      </c>
      <c r="E11" s="689">
        <f>'（2-1）　蓄電システム、V2Hを除く経費の配分（申請者２）'!E11</f>
        <v>0</v>
      </c>
      <c r="F11" s="1063" t="s">
        <v>746</v>
      </c>
      <c r="G11" s="660" t="s">
        <v>464</v>
      </c>
      <c r="H11" s="1033" t="s">
        <v>1031</v>
      </c>
      <c r="I11" s="1059"/>
      <c r="J11" s="1061"/>
      <c r="K11" s="57"/>
      <c r="L11" s="136"/>
      <c r="M11" s="717" t="s">
        <v>1059</v>
      </c>
    </row>
    <row r="12" spans="1:15" ht="19.5" customHeight="1">
      <c r="A12" s="201"/>
      <c r="B12" s="674">
        <f>'（2-1）　蓄電システム、V2Hを除く経費の配分（申請者２）'!B12</f>
        <v>0</v>
      </c>
      <c r="C12" s="1064"/>
      <c r="D12" s="662" t="s">
        <v>466</v>
      </c>
      <c r="E12" s="690">
        <f>'（2-1）　蓄電システム、V2Hを除く経費の配分（申請者２）'!E12</f>
        <v>0</v>
      </c>
      <c r="F12" s="1064"/>
      <c r="G12" s="662" t="s">
        <v>466</v>
      </c>
      <c r="H12" s="1034"/>
      <c r="I12" s="1059"/>
      <c r="J12" s="1037"/>
      <c r="K12" s="58"/>
      <c r="L12" s="136"/>
      <c r="M12" s="717" t="s">
        <v>1060</v>
      </c>
    </row>
    <row r="13" spans="1:15" ht="19.5" customHeight="1">
      <c r="A13" s="201"/>
      <c r="B13" s="674">
        <f>'（2-1）　蓄電システム、V2Hを除く経費の配分（申請者２）'!B13</f>
        <v>0</v>
      </c>
      <c r="C13" s="1064"/>
      <c r="D13" s="662" t="s">
        <v>468</v>
      </c>
      <c r="E13" s="690">
        <f>'（2-1）　蓄電システム、V2Hを除く経費の配分（申請者２）'!E13</f>
        <v>0</v>
      </c>
      <c r="F13" s="1064"/>
      <c r="G13" s="662" t="s">
        <v>468</v>
      </c>
      <c r="H13" s="1034"/>
      <c r="I13" s="1059"/>
      <c r="J13" s="1037"/>
      <c r="K13" s="58"/>
      <c r="L13" s="136"/>
    </row>
    <row r="14" spans="1:15" ht="19.5" customHeight="1">
      <c r="A14" s="201"/>
      <c r="B14" s="674">
        <f>'（2-1）　蓄電システム、V2Hを除く経費の配分（申請者２）'!B14</f>
        <v>0</v>
      </c>
      <c r="C14" s="1064"/>
      <c r="D14" s="651" t="s">
        <v>469</v>
      </c>
      <c r="E14" s="690">
        <f>'（2-1）　蓄電システム、V2Hを除く経費の配分（申請者２）'!E14</f>
        <v>0</v>
      </c>
      <c r="F14" s="1064"/>
      <c r="G14" s="651" t="s">
        <v>469</v>
      </c>
      <c r="H14" s="1034"/>
      <c r="I14" s="1059"/>
      <c r="J14" s="1037"/>
      <c r="K14" s="58"/>
      <c r="L14" s="136"/>
    </row>
    <row r="15" spans="1:15" ht="19.5" customHeight="1">
      <c r="A15" s="208"/>
      <c r="B15" s="674">
        <f>'（2-1）　蓄電システム、V2Hを除く経費の配分（申請者２）'!B15</f>
        <v>0</v>
      </c>
      <c r="C15" s="1023"/>
      <c r="D15" s="651" t="s">
        <v>470</v>
      </c>
      <c r="E15" s="690">
        <f>'（2-1）　蓄電システム、V2Hを除く経費の配分（申請者２）'!E15</f>
        <v>0</v>
      </c>
      <c r="F15" s="1023"/>
      <c r="G15" s="651" t="s">
        <v>470</v>
      </c>
      <c r="H15" s="1034"/>
      <c r="I15" s="1059"/>
      <c r="J15" s="1037"/>
      <c r="K15" s="58"/>
      <c r="L15" s="136"/>
    </row>
    <row r="16" spans="1:15" ht="19.5" customHeight="1">
      <c r="A16" s="201"/>
      <c r="B16" s="674">
        <f>'（2-1）　蓄電システム、V2Hを除く経費の配分（申請者２）'!B16</f>
        <v>0</v>
      </c>
      <c r="C16" s="1021" t="s">
        <v>1074</v>
      </c>
      <c r="D16" s="1022"/>
      <c r="E16" s="690">
        <f>'（2-1）　蓄電システム、V2Hを除く経費の配分（申請者２）'!E16</f>
        <v>0</v>
      </c>
      <c r="F16" s="1021" t="s">
        <v>1074</v>
      </c>
      <c r="G16" s="1022"/>
      <c r="H16" s="1034"/>
      <c r="I16" s="1059"/>
      <c r="J16" s="1037"/>
      <c r="K16" s="58"/>
      <c r="L16" s="136"/>
    </row>
    <row r="17" spans="1:12" ht="19.5" customHeight="1">
      <c r="A17" s="201"/>
      <c r="B17" s="674">
        <f>'（2-1）蓄電システムの経費の配分（申請者２）'!V8</f>
        <v>0</v>
      </c>
      <c r="C17" s="1019" t="s">
        <v>1049</v>
      </c>
      <c r="D17" s="651" t="s">
        <v>828</v>
      </c>
      <c r="E17" s="690">
        <f>'（2-1）蓄電システムの経費の配分（申請者２）'!W8</f>
        <v>0</v>
      </c>
      <c r="F17" s="1019" t="s">
        <v>1049</v>
      </c>
      <c r="G17" s="747" t="s">
        <v>828</v>
      </c>
      <c r="H17" s="1034"/>
      <c r="I17" s="1059"/>
      <c r="J17" s="1037"/>
      <c r="K17" s="58"/>
      <c r="L17" s="136"/>
    </row>
    <row r="18" spans="1:12" ht="19.5" customHeight="1">
      <c r="A18" s="201"/>
      <c r="B18" s="674">
        <f>'（2-1）業務用・産業用V2Hの経費の配分（申請者２）'!V7</f>
        <v>0</v>
      </c>
      <c r="C18" s="1020"/>
      <c r="D18" s="651" t="s">
        <v>998</v>
      </c>
      <c r="E18" s="690">
        <f>'（2-1）業務用・産業用V2Hの経費の配分（申請者２）'!W7</f>
        <v>0</v>
      </c>
      <c r="F18" s="1020"/>
      <c r="G18" s="651" t="s">
        <v>998</v>
      </c>
      <c r="H18" s="1034"/>
      <c r="I18" s="1059"/>
      <c r="J18" s="1037"/>
      <c r="K18" s="58"/>
      <c r="L18" s="136"/>
    </row>
    <row r="19" spans="1:12" ht="19.5" customHeight="1">
      <c r="A19" s="201"/>
      <c r="B19" s="674">
        <f>'（2-1）　蓄電システム、V2Hを除く経費の配分（申請者２）'!B17</f>
        <v>0</v>
      </c>
      <c r="C19" s="1020"/>
      <c r="D19" s="651" t="s">
        <v>747</v>
      </c>
      <c r="E19" s="690">
        <f>'（2-1）　蓄電システム、V2Hを除く経費の配分（申請者２）'!E17</f>
        <v>0</v>
      </c>
      <c r="F19" s="1020"/>
      <c r="G19" s="651" t="s">
        <v>747</v>
      </c>
      <c r="H19" s="1034"/>
      <c r="I19" s="1059"/>
      <c r="J19" s="1037"/>
      <c r="K19" s="58"/>
      <c r="L19" s="136"/>
    </row>
    <row r="20" spans="1:12" ht="19.5" customHeight="1">
      <c r="A20" s="201"/>
      <c r="B20" s="675">
        <f>'（2-1）　蓄電システム、V2Hを除く経費の配分（申請者２）'!B18</f>
        <v>0</v>
      </c>
      <c r="C20" s="1020"/>
      <c r="D20" s="651" t="s">
        <v>186</v>
      </c>
      <c r="E20" s="691">
        <f>'（2-1）　蓄電システム、V2Hを除く経費の配分（申請者２）'!E18</f>
        <v>0</v>
      </c>
      <c r="F20" s="1020"/>
      <c r="G20" s="651" t="s">
        <v>186</v>
      </c>
      <c r="H20" s="1034"/>
      <c r="I20" s="1059"/>
      <c r="J20" s="1037"/>
      <c r="K20" s="60"/>
      <c r="L20" s="136"/>
    </row>
    <row r="21" spans="1:12" ht="19.5" customHeight="1">
      <c r="A21" s="201"/>
      <c r="B21" s="675">
        <f>'（2-1）　蓄電システム、V2Hを除く経費の配分（申請者２）'!B19</f>
        <v>0</v>
      </c>
      <c r="C21" s="1021" t="s">
        <v>996</v>
      </c>
      <c r="D21" s="1022"/>
      <c r="E21" s="691">
        <f>'（2-1）　蓄電システム、V2Hを除く経費の配分（申請者２）'!E19</f>
        <v>0</v>
      </c>
      <c r="F21" s="1021" t="s">
        <v>996</v>
      </c>
      <c r="G21" s="1022"/>
      <c r="H21" s="1034"/>
      <c r="I21" s="1059"/>
      <c r="J21" s="1037"/>
      <c r="K21" s="60"/>
      <c r="L21" s="136"/>
    </row>
    <row r="22" spans="1:12" ht="19.5" customHeight="1">
      <c r="A22" s="201"/>
      <c r="B22" s="675">
        <f>'（2-1）　蓄電システム、V2Hを除く経費の配分（申請者２）'!B20</f>
        <v>0</v>
      </c>
      <c r="C22" s="1019" t="s">
        <v>745</v>
      </c>
      <c r="D22" s="475" t="s">
        <v>406</v>
      </c>
      <c r="E22" s="691">
        <f>'（2-1）　蓄電システム、V2Hを除く経費の配分（申請者２）'!E20</f>
        <v>0</v>
      </c>
      <c r="F22" s="1019" t="s">
        <v>745</v>
      </c>
      <c r="G22" s="475" t="s">
        <v>406</v>
      </c>
      <c r="H22" s="1034"/>
      <c r="I22" s="1059"/>
      <c r="J22" s="1037"/>
      <c r="K22" s="60"/>
      <c r="L22" s="136"/>
    </row>
    <row r="23" spans="1:12" ht="19.5" customHeight="1">
      <c r="A23" s="201"/>
      <c r="B23" s="675">
        <f>'（2-1）　蓄電システム、V2Hを除く経費の配分（申請者２）'!B21</f>
        <v>0</v>
      </c>
      <c r="C23" s="1023"/>
      <c r="D23" s="475" t="s">
        <v>407</v>
      </c>
      <c r="E23" s="691">
        <f>'（2-1）　蓄電システム、V2Hを除く経費の配分（申請者２）'!E21</f>
        <v>0</v>
      </c>
      <c r="F23" s="1023"/>
      <c r="G23" s="475" t="s">
        <v>407</v>
      </c>
      <c r="H23" s="1034"/>
      <c r="I23" s="1059"/>
      <c r="J23" s="1037"/>
      <c r="K23" s="60"/>
      <c r="L23" s="136"/>
    </row>
    <row r="24" spans="1:12" ht="19.5" customHeight="1">
      <c r="A24" s="201"/>
      <c r="B24" s="675">
        <f>'（2-1）　蓄電システム、V2Hを除く経費の配分（申請者２）'!B22</f>
        <v>0</v>
      </c>
      <c r="C24" s="1024" t="s">
        <v>383</v>
      </c>
      <c r="D24" s="1022"/>
      <c r="E24" s="691">
        <f>'（2-1）　蓄電システム、V2Hを除く経費の配分（申請者２）'!E22</f>
        <v>0</v>
      </c>
      <c r="F24" s="1024" t="s">
        <v>383</v>
      </c>
      <c r="G24" s="1022"/>
      <c r="H24" s="1035"/>
      <c r="I24" s="1059"/>
      <c r="J24" s="1037"/>
      <c r="K24" s="60"/>
      <c r="L24" s="136"/>
    </row>
    <row r="25" spans="1:12" ht="19.5" customHeight="1">
      <c r="A25" s="202" t="s">
        <v>6</v>
      </c>
      <c r="B25" s="203">
        <f>SUM(B11:B24)</f>
        <v>0</v>
      </c>
      <c r="C25" s="1025"/>
      <c r="D25" s="1026"/>
      <c r="E25" s="644">
        <f>SUM(E11:E24)</f>
        <v>0</v>
      </c>
      <c r="F25" s="1025"/>
      <c r="G25" s="1026"/>
      <c r="H25" s="205"/>
      <c r="I25" s="1059"/>
      <c r="J25" s="695">
        <f>SUM('（2-1）　蓄電システム、V2Hを除く経費の配分（申請者２）'!J23,'（2-1）蓄電システムの経費の配分（申請者２）'!X8,'（2-1）業務用・産業用V2Hの経費の配分（申請者２）'!X7)</f>
        <v>0</v>
      </c>
      <c r="K25" s="60"/>
      <c r="L25" s="136"/>
    </row>
    <row r="26" spans="1:12" ht="19.5" customHeight="1">
      <c r="A26" s="362" t="s">
        <v>8</v>
      </c>
      <c r="B26" s="673">
        <f>SUM('（2-1）　蓄電システム、V2Hを除く経費の配分（申請者２）'!B24,'（2-1）蓄電システムの経費の配分（申請者２）'!V9,'（2-1）業務用・産業用V2Hの経費の配分（申請者２）'!V8)</f>
        <v>0</v>
      </c>
      <c r="C26" s="1040" t="s">
        <v>832</v>
      </c>
      <c r="D26" s="1041"/>
      <c r="E26" s="689">
        <f>SUM('（2-1）　蓄電システム、V2Hを除く経費の配分（申請者２）'!E24,'（2-1）蓄電システムの経費の配分（申請者２）'!W9,'（2-1）業務用・産業用V2Hの経費の配分（申請者２）'!W8)</f>
        <v>0</v>
      </c>
      <c r="F26" s="1040" t="s">
        <v>832</v>
      </c>
      <c r="G26" s="1041"/>
      <c r="H26" s="1033" t="s">
        <v>1031</v>
      </c>
      <c r="I26" s="1059"/>
      <c r="J26" s="1036"/>
      <c r="K26" s="57"/>
      <c r="L26" s="136"/>
    </row>
    <row r="27" spans="1:12" ht="19.5" customHeight="1">
      <c r="A27" s="209"/>
      <c r="B27" s="674">
        <f>SUM('（2-1）　蓄電システム、V2Hを除く経費の配分（申請者２）'!B25,'（2-1）蓄電システムの経費の配分（申請者２）'!V10,'（2-1）業務用・産業用V2Hの経費の配分（申請者２）'!V9)</f>
        <v>0</v>
      </c>
      <c r="C27" s="1038" t="s">
        <v>942</v>
      </c>
      <c r="D27" s="1039"/>
      <c r="E27" s="690">
        <f>SUM('（2-1）　蓄電システム、V2Hを除く経費の配分（申請者２）'!E25,'（2-1）蓄電システムの経費の配分（申請者２）'!W10,'（2-1）業務用・産業用V2Hの経費の配分（申請者２）'!W9)</f>
        <v>0</v>
      </c>
      <c r="F27" s="1038" t="s">
        <v>942</v>
      </c>
      <c r="G27" s="1039"/>
      <c r="H27" s="1034"/>
      <c r="I27" s="1059"/>
      <c r="J27" s="1037"/>
      <c r="K27" s="58"/>
      <c r="L27" s="136"/>
    </row>
    <row r="28" spans="1:12" ht="19.5" customHeight="1">
      <c r="A28" s="209"/>
      <c r="B28" s="674">
        <f>SUM('（2-1）　蓄電システム、V2Hを除く経費の配分（申請者２）'!B26,'（2-1）蓄電システムの経費の配分（申請者２）'!V11,'（2-1）業務用・産業用V2Hの経費の配分（申請者２）'!V10)</f>
        <v>0</v>
      </c>
      <c r="C28" s="1038" t="s">
        <v>833</v>
      </c>
      <c r="D28" s="1039"/>
      <c r="E28" s="690">
        <f>SUM('（2-1）　蓄電システム、V2Hを除く経費の配分（申請者２）'!E26,'（2-1）蓄電システムの経費の配分（申請者２）'!W11,'（2-1）業務用・産業用V2Hの経費の配分（申請者２）'!W10)</f>
        <v>0</v>
      </c>
      <c r="F28" s="1038" t="s">
        <v>833</v>
      </c>
      <c r="G28" s="1039"/>
      <c r="H28" s="1034"/>
      <c r="I28" s="1059"/>
      <c r="J28" s="1037"/>
      <c r="K28" s="58"/>
      <c r="L28" s="136"/>
    </row>
    <row r="29" spans="1:12" ht="19.5" customHeight="1">
      <c r="A29" s="209"/>
      <c r="B29" s="674">
        <f>SUM('（2-1）　蓄電システム、V2Hを除く経費の配分（申請者２）'!B27,'（2-1）蓄電システムの経費の配分（申請者２）'!V12,'（2-1）業務用・産業用V2Hの経費の配分（申請者２）'!V11)</f>
        <v>0</v>
      </c>
      <c r="C29" s="1038" t="s">
        <v>923</v>
      </c>
      <c r="D29" s="1039"/>
      <c r="E29" s="690">
        <f>SUM('（2-1）　蓄電システム、V2Hを除く経費の配分（申請者２）'!E27,'（2-1）蓄電システムの経費の配分（申請者２）'!W12,'（2-1）業務用・産業用V2Hの経費の配分（申請者２）'!W11)</f>
        <v>0</v>
      </c>
      <c r="F29" s="1038" t="s">
        <v>923</v>
      </c>
      <c r="G29" s="1039"/>
      <c r="H29" s="1035"/>
      <c r="I29" s="1059"/>
      <c r="J29" s="1037"/>
      <c r="K29" s="58"/>
      <c r="L29" s="136"/>
    </row>
    <row r="30" spans="1:12" ht="19.5" customHeight="1" thickBot="1">
      <c r="A30" s="210" t="s">
        <v>829</v>
      </c>
      <c r="B30" s="688">
        <f>SUM(B26:B29)</f>
        <v>0</v>
      </c>
      <c r="C30" s="1027"/>
      <c r="D30" s="1028"/>
      <c r="E30" s="692">
        <f>SUM(E26:E29)</f>
        <v>0</v>
      </c>
      <c r="F30" s="1027"/>
      <c r="G30" s="1028"/>
      <c r="H30" s="213"/>
      <c r="I30" s="1060"/>
      <c r="J30" s="695">
        <f>SUM('（2-1）　蓄電システム、V2Hを除く経費の配分（申請者２）'!J28,'（2-1）蓄電システムの経費の配分（申請者２）'!X13,'（2-1）業務用・産業用V2Hの経費の配分（申請者２）'!X12)</f>
        <v>0</v>
      </c>
      <c r="K30" s="34"/>
      <c r="L30" s="136"/>
    </row>
    <row r="31" spans="1:12" ht="19.5" customHeight="1" thickTop="1" thickBot="1">
      <c r="A31" s="214" t="s">
        <v>995</v>
      </c>
      <c r="B31" s="215">
        <f>SUM(B10,B25,B30)</f>
        <v>0</v>
      </c>
      <c r="C31" s="1029"/>
      <c r="D31" s="1030"/>
      <c r="E31" s="693">
        <f>SUM(E10,E25,E30)</f>
        <v>0</v>
      </c>
      <c r="F31" s="1029"/>
      <c r="G31" s="1030"/>
      <c r="H31" s="216"/>
      <c r="I31" s="216"/>
      <c r="J31" s="693">
        <f>SUM(J10,J25,J30)</f>
        <v>0</v>
      </c>
      <c r="K31" s="35"/>
      <c r="L31" s="136"/>
    </row>
    <row r="32" spans="1:12" ht="19.5" customHeight="1" thickTop="1" thickBot="1">
      <c r="A32" s="209" t="s">
        <v>10</v>
      </c>
      <c r="B32" s="676">
        <f>SUM('（2-1）　蓄電システム、V2Hを除く経費の配分（申請者２）'!B30,'（2-1）蓄電システムの経費の配分（申請者２）'!V15,'（2-1）業務用・産業用V2Hの経費の配分（申請者２）'!V14)</f>
        <v>0</v>
      </c>
      <c r="C32" s="1031"/>
      <c r="D32" s="1032"/>
      <c r="E32" s="218"/>
      <c r="F32" s="1031"/>
      <c r="G32" s="1032"/>
      <c r="H32" s="219"/>
      <c r="I32" s="219"/>
      <c r="J32" s="220"/>
      <c r="K32" s="363"/>
      <c r="L32" s="136"/>
    </row>
    <row r="33" spans="1:12" ht="19.5" customHeight="1" thickBot="1">
      <c r="A33" s="221" t="s">
        <v>11</v>
      </c>
      <c r="B33" s="222">
        <f>SUM(B31:B32)</f>
        <v>0</v>
      </c>
      <c r="C33" s="1017"/>
      <c r="D33" s="1018"/>
      <c r="E33" s="694">
        <f>E31</f>
        <v>0</v>
      </c>
      <c r="F33" s="1017"/>
      <c r="G33" s="1018"/>
      <c r="H33" s="223"/>
      <c r="I33" s="223"/>
      <c r="J33" s="696">
        <f>J31</f>
        <v>0</v>
      </c>
      <c r="K33" s="451"/>
      <c r="L33" s="136"/>
    </row>
    <row r="34" spans="1:12" ht="15" customHeight="1">
      <c r="A34" s="680"/>
      <c r="B34" s="681"/>
      <c r="C34" s="682"/>
      <c r="D34" s="682"/>
      <c r="E34" s="683"/>
      <c r="F34" s="682"/>
      <c r="G34" s="682"/>
      <c r="H34" s="684"/>
      <c r="I34" s="684"/>
      <c r="J34" s="683"/>
      <c r="K34" s="685"/>
      <c r="L34" s="136"/>
    </row>
  </sheetData>
  <sheetProtection sheet="1" objects="1" scenarios="1"/>
  <mergeCells count="52">
    <mergeCell ref="A2:K2"/>
    <mergeCell ref="B4:H4"/>
    <mergeCell ref="B6:D6"/>
    <mergeCell ref="E6:H6"/>
    <mergeCell ref="I6:I7"/>
    <mergeCell ref="J6:J7"/>
    <mergeCell ref="K6:K7"/>
    <mergeCell ref="C7:D7"/>
    <mergeCell ref="F7:G7"/>
    <mergeCell ref="J26:J29"/>
    <mergeCell ref="C27:D27"/>
    <mergeCell ref="F27:G27"/>
    <mergeCell ref="F22:F23"/>
    <mergeCell ref="C24:D24"/>
    <mergeCell ref="I8:I30"/>
    <mergeCell ref="J8:J9"/>
    <mergeCell ref="C9:D9"/>
    <mergeCell ref="F9:G9"/>
    <mergeCell ref="C10:D10"/>
    <mergeCell ref="F10:G10"/>
    <mergeCell ref="C11:C15"/>
    <mergeCell ref="F11:F15"/>
    <mergeCell ref="H11:H24"/>
    <mergeCell ref="J11:J24"/>
    <mergeCell ref="C16:D16"/>
    <mergeCell ref="C8:D8"/>
    <mergeCell ref="F8:G8"/>
    <mergeCell ref="C30:D30"/>
    <mergeCell ref="F30:G30"/>
    <mergeCell ref="H8:H9"/>
    <mergeCell ref="C22:C23"/>
    <mergeCell ref="H26:H29"/>
    <mergeCell ref="F16:G16"/>
    <mergeCell ref="C17:C20"/>
    <mergeCell ref="F17:F20"/>
    <mergeCell ref="C21:D21"/>
    <mergeCell ref="F21:G21"/>
    <mergeCell ref="C33:D33"/>
    <mergeCell ref="F33:G33"/>
    <mergeCell ref="F24:G24"/>
    <mergeCell ref="C25:D25"/>
    <mergeCell ref="F25:G25"/>
    <mergeCell ref="C26:D26"/>
    <mergeCell ref="F26:G26"/>
    <mergeCell ref="C31:D31"/>
    <mergeCell ref="F31:G31"/>
    <mergeCell ref="C32:D32"/>
    <mergeCell ref="F32:G32"/>
    <mergeCell ref="C28:D28"/>
    <mergeCell ref="F28:G28"/>
    <mergeCell ref="C29:D29"/>
    <mergeCell ref="F29:G29"/>
  </mergeCells>
  <phoneticPr fontId="3"/>
  <conditionalFormatting sqref="J10">
    <cfRule type="cellIs" dxfId="96" priority="6" stopIfTrue="1" operator="greaterThan">
      <formula>#REF!</formula>
    </cfRule>
  </conditionalFormatting>
  <conditionalFormatting sqref="J30">
    <cfRule type="cellIs" dxfId="95" priority="5" stopIfTrue="1" operator="greaterThan">
      <formula>#REF!</formula>
    </cfRule>
  </conditionalFormatting>
  <conditionalFormatting sqref="J25">
    <cfRule type="cellIs" dxfId="94" priority="1" stopIfTrue="1" operator="greaterThan">
      <formula>#REF!</formula>
    </cfRule>
  </conditionalFormatting>
  <dataValidations count="4">
    <dataValidation imeMode="off" allowBlank="1" showInputMessage="1" showErrorMessage="1" sqref="B32 C22 F17:F18 C11 C17:C18 E8:E9 F22 F11 B26:B29 E26:E29 B8:B9 B11:B24 E11:E24" xr:uid="{6D213080-2544-490F-8ABC-C1553DA5B16A}"/>
    <dataValidation allowBlank="1" showInputMessage="1" showErrorMessage="1" prompt="自動計算としていますが、不都合がある場合は適宜修正をしてください。" sqref="J10 J30 J25" xr:uid="{230D3BCF-3F5B-49B5-A08A-1F326EDDAAF7}"/>
    <dataValidation type="textLength" operator="equal" allowBlank="1" showInputMessage="1" showErrorMessage="1" errorTitle="消費税計上不可" error="補助対象経費の消費税計上は出来ません。" sqref="H32:I32 E32" xr:uid="{2335AE45-EB81-49FB-92AB-C92D1D045D43}">
      <formula1>0</formula1>
    </dataValidation>
    <dataValidation type="textLength" operator="equal" allowBlank="1" showInputMessage="1" showErrorMessage="1" errorTitle="消費税計上不可" error="補助金の消費税計上は出来ません。" sqref="J32:K32" xr:uid="{73098A5A-4900-416E-97CA-D67B6F3E5C83}">
      <formula1>0</formula1>
    </dataValidation>
  </dataValidations>
  <hyperlinks>
    <hyperlink ref="M11" location="'2-1　設備導入事業経費の配分（全体）（申請者３）'!A1" display="2-1　設備導入事業経費の配分（全体）（申請者３）" xr:uid="{74D77775-6FD7-4C46-9733-F0F62BAE7B49}"/>
    <hyperlink ref="M12" location="'2-1　設備導入事業経費の配分（全体）（申請者４）'!Print_Area" display="2-1　設備導入事業経費の配分（全体）（申請者４）" xr:uid="{9C9E2EE5-6BD3-4AE9-9C1F-81EDBFB0ED37}"/>
  </hyperlink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11B94-F463-4852-84FC-C875E02A0407}">
  <sheetPr>
    <tabColor rgb="FF3333FF"/>
    <pageSetUpPr fitToPage="1"/>
  </sheetPr>
  <dimension ref="A1:O32"/>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1029</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IF(申請概要書!$G$13&lt;&gt;"",申請概要書!$G$13,"")</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72"/>
      <c r="C8" s="1054" t="s">
        <v>382</v>
      </c>
      <c r="D8" s="1055"/>
      <c r="E8" s="697"/>
      <c r="F8" s="1054" t="s">
        <v>382</v>
      </c>
      <c r="G8" s="1055"/>
      <c r="H8" s="494"/>
      <c r="I8" s="1058" t="s">
        <v>1012</v>
      </c>
      <c r="J8" s="1061"/>
      <c r="K8" s="57"/>
      <c r="L8" s="136"/>
    </row>
    <row r="9" spans="1:15" ht="19.5" customHeight="1">
      <c r="A9" s="201"/>
      <c r="B9" s="73"/>
      <c r="C9" s="1038" t="s">
        <v>186</v>
      </c>
      <c r="D9" s="1039"/>
      <c r="E9" s="698"/>
      <c r="F9" s="1038" t="s">
        <v>186</v>
      </c>
      <c r="G9" s="1039"/>
      <c r="H9" s="56"/>
      <c r="I9" s="1059"/>
      <c r="J9" s="1062"/>
      <c r="K9" s="58"/>
      <c r="L9" s="136"/>
    </row>
    <row r="10" spans="1:15" ht="19.5" customHeight="1">
      <c r="A10" s="202" t="s">
        <v>829</v>
      </c>
      <c r="B10" s="203">
        <f>SUM(B8:B9)</f>
        <v>0</v>
      </c>
      <c r="C10" s="1025"/>
      <c r="D10" s="1026"/>
      <c r="E10" s="644">
        <f>SUM(E8:E9)</f>
        <v>0</v>
      </c>
      <c r="F10" s="1025"/>
      <c r="G10" s="1026"/>
      <c r="H10" s="205"/>
      <c r="I10" s="1059"/>
      <c r="J10" s="695">
        <f>ROUNDDOWN(E10*2/3,0)</f>
        <v>0</v>
      </c>
      <c r="K10" s="43"/>
      <c r="L10" s="207"/>
    </row>
    <row r="11" spans="1:15" ht="19.5" customHeight="1">
      <c r="A11" s="362" t="s">
        <v>7</v>
      </c>
      <c r="B11" s="72"/>
      <c r="C11" s="1063" t="s">
        <v>746</v>
      </c>
      <c r="D11" s="660" t="s">
        <v>464</v>
      </c>
      <c r="E11" s="697"/>
      <c r="F11" s="1063" t="s">
        <v>746</v>
      </c>
      <c r="G11" s="660" t="s">
        <v>464</v>
      </c>
      <c r="H11" s="55"/>
      <c r="I11" s="1059"/>
      <c r="J11" s="1061"/>
      <c r="K11" s="57"/>
      <c r="L11" s="136"/>
    </row>
    <row r="12" spans="1:15" ht="19.5" customHeight="1">
      <c r="A12" s="201"/>
      <c r="B12" s="73"/>
      <c r="C12" s="1064"/>
      <c r="D12" s="662" t="s">
        <v>466</v>
      </c>
      <c r="E12" s="698"/>
      <c r="F12" s="1064"/>
      <c r="G12" s="662" t="s">
        <v>466</v>
      </c>
      <c r="H12" s="56"/>
      <c r="I12" s="1059"/>
      <c r="J12" s="1037"/>
      <c r="K12" s="58"/>
      <c r="L12" s="136"/>
    </row>
    <row r="13" spans="1:15" ht="19.5" customHeight="1">
      <c r="A13" s="201"/>
      <c r="B13" s="73"/>
      <c r="C13" s="1064"/>
      <c r="D13" s="662" t="s">
        <v>468</v>
      </c>
      <c r="E13" s="698"/>
      <c r="F13" s="1064"/>
      <c r="G13" s="662" t="s">
        <v>468</v>
      </c>
      <c r="H13" s="56"/>
      <c r="I13" s="1059"/>
      <c r="J13" s="1037"/>
      <c r="K13" s="58"/>
      <c r="L13" s="136"/>
    </row>
    <row r="14" spans="1:15" ht="19.5" customHeight="1">
      <c r="A14" s="201"/>
      <c r="B14" s="73"/>
      <c r="C14" s="1064"/>
      <c r="D14" s="651" t="s">
        <v>469</v>
      </c>
      <c r="E14" s="698"/>
      <c r="F14" s="1064"/>
      <c r="G14" s="651" t="s">
        <v>469</v>
      </c>
      <c r="H14" s="56"/>
      <c r="I14" s="1059"/>
      <c r="J14" s="1037"/>
      <c r="K14" s="58"/>
      <c r="L14" s="136"/>
    </row>
    <row r="15" spans="1:15" ht="19.5" customHeight="1">
      <c r="A15" s="208"/>
      <c r="B15" s="73"/>
      <c r="C15" s="1023"/>
      <c r="D15" s="651" t="s">
        <v>470</v>
      </c>
      <c r="E15" s="698"/>
      <c r="F15" s="1023"/>
      <c r="G15" s="651" t="s">
        <v>470</v>
      </c>
      <c r="H15" s="56"/>
      <c r="I15" s="1059"/>
      <c r="J15" s="1037"/>
      <c r="K15" s="58"/>
      <c r="L15" s="136"/>
    </row>
    <row r="16" spans="1:15" ht="19.5" customHeight="1">
      <c r="A16" s="201"/>
      <c r="B16" s="73"/>
      <c r="C16" s="1021" t="s">
        <v>1074</v>
      </c>
      <c r="D16" s="1022"/>
      <c r="E16" s="698"/>
      <c r="F16" s="1021" t="s">
        <v>1074</v>
      </c>
      <c r="G16" s="1022"/>
      <c r="H16" s="56"/>
      <c r="I16" s="1059"/>
      <c r="J16" s="1037"/>
      <c r="K16" s="58"/>
      <c r="L16" s="136"/>
    </row>
    <row r="17" spans="1:12" ht="19.5" customHeight="1">
      <c r="A17" s="201"/>
      <c r="B17" s="73"/>
      <c r="C17" s="1020" t="s">
        <v>1050</v>
      </c>
      <c r="D17" s="651" t="s">
        <v>747</v>
      </c>
      <c r="E17" s="698"/>
      <c r="F17" s="1020" t="s">
        <v>1050</v>
      </c>
      <c r="G17" s="651" t="s">
        <v>747</v>
      </c>
      <c r="H17" s="56"/>
      <c r="I17" s="1059"/>
      <c r="J17" s="1037"/>
      <c r="K17" s="58"/>
      <c r="L17" s="136"/>
    </row>
    <row r="18" spans="1:12" ht="19.5" customHeight="1">
      <c r="A18" s="201"/>
      <c r="B18" s="74"/>
      <c r="C18" s="1020"/>
      <c r="D18" s="651" t="s">
        <v>186</v>
      </c>
      <c r="E18" s="699"/>
      <c r="F18" s="1020"/>
      <c r="G18" s="651" t="s">
        <v>186</v>
      </c>
      <c r="H18" s="59"/>
      <c r="I18" s="1059"/>
      <c r="J18" s="1037"/>
      <c r="K18" s="60"/>
      <c r="L18" s="136"/>
    </row>
    <row r="19" spans="1:12" ht="19.5" customHeight="1">
      <c r="A19" s="201"/>
      <c r="B19" s="74"/>
      <c r="C19" s="1021" t="s">
        <v>996</v>
      </c>
      <c r="D19" s="1022"/>
      <c r="E19" s="699"/>
      <c r="F19" s="1021" t="s">
        <v>996</v>
      </c>
      <c r="G19" s="1022"/>
      <c r="H19" s="59"/>
      <c r="I19" s="1059"/>
      <c r="J19" s="1037"/>
      <c r="K19" s="60"/>
      <c r="L19" s="136"/>
    </row>
    <row r="20" spans="1:12" ht="19.5" customHeight="1">
      <c r="A20" s="201"/>
      <c r="B20" s="74"/>
      <c r="C20" s="1019" t="s">
        <v>745</v>
      </c>
      <c r="D20" s="475" t="s">
        <v>406</v>
      </c>
      <c r="E20" s="699"/>
      <c r="F20" s="1019" t="s">
        <v>745</v>
      </c>
      <c r="G20" s="475" t="s">
        <v>406</v>
      </c>
      <c r="H20" s="59"/>
      <c r="I20" s="1059"/>
      <c r="J20" s="1037"/>
      <c r="K20" s="60"/>
      <c r="L20" s="136"/>
    </row>
    <row r="21" spans="1:12" ht="19.5" customHeight="1">
      <c r="A21" s="201"/>
      <c r="B21" s="74"/>
      <c r="C21" s="1023"/>
      <c r="D21" s="475" t="s">
        <v>407</v>
      </c>
      <c r="E21" s="699"/>
      <c r="F21" s="1023"/>
      <c r="G21" s="475" t="s">
        <v>407</v>
      </c>
      <c r="H21" s="59"/>
      <c r="I21" s="1059"/>
      <c r="J21" s="1037"/>
      <c r="K21" s="60"/>
      <c r="L21" s="136"/>
    </row>
    <row r="22" spans="1:12" ht="19.5" customHeight="1">
      <c r="A22" s="201"/>
      <c r="B22" s="74"/>
      <c r="C22" s="1024" t="s">
        <v>383</v>
      </c>
      <c r="D22" s="1022"/>
      <c r="E22" s="699"/>
      <c r="F22" s="1024" t="s">
        <v>383</v>
      </c>
      <c r="G22" s="1022"/>
      <c r="H22" s="59"/>
      <c r="I22" s="1059"/>
      <c r="J22" s="1037"/>
      <c r="K22" s="60"/>
      <c r="L22" s="136"/>
    </row>
    <row r="23" spans="1:12" ht="19.5" customHeight="1">
      <c r="A23" s="202" t="s">
        <v>6</v>
      </c>
      <c r="B23" s="203">
        <f>SUM(B11:B22)</f>
        <v>0</v>
      </c>
      <c r="C23" s="1025"/>
      <c r="D23" s="1026"/>
      <c r="E23" s="644">
        <f>SUM(E11:E22)</f>
        <v>0</v>
      </c>
      <c r="F23" s="1025"/>
      <c r="G23" s="1026"/>
      <c r="H23" s="205"/>
      <c r="I23" s="1059"/>
      <c r="J23" s="695">
        <f>ROUNDDOWN(E23*2/3,0)</f>
        <v>0</v>
      </c>
      <c r="K23" s="60"/>
      <c r="L23" s="136"/>
    </row>
    <row r="24" spans="1:12" ht="19.5" customHeight="1">
      <c r="A24" s="362" t="s">
        <v>8</v>
      </c>
      <c r="B24" s="72"/>
      <c r="C24" s="1040" t="s">
        <v>832</v>
      </c>
      <c r="D24" s="1041"/>
      <c r="E24" s="697"/>
      <c r="F24" s="1040" t="s">
        <v>832</v>
      </c>
      <c r="G24" s="1041"/>
      <c r="H24" s="55"/>
      <c r="I24" s="1059"/>
      <c r="J24" s="1036"/>
      <c r="K24" s="57"/>
      <c r="L24" s="136"/>
    </row>
    <row r="25" spans="1:12" ht="19.5" customHeight="1">
      <c r="A25" s="209"/>
      <c r="B25" s="73"/>
      <c r="C25" s="1038" t="s">
        <v>942</v>
      </c>
      <c r="D25" s="1039"/>
      <c r="E25" s="698"/>
      <c r="F25" s="1038" t="s">
        <v>942</v>
      </c>
      <c r="G25" s="1039"/>
      <c r="H25" s="56"/>
      <c r="I25" s="1059"/>
      <c r="J25" s="1037"/>
      <c r="K25" s="58"/>
      <c r="L25" s="136"/>
    </row>
    <row r="26" spans="1:12" ht="19.5" customHeight="1">
      <c r="A26" s="209"/>
      <c r="B26" s="73"/>
      <c r="C26" s="1038" t="s">
        <v>833</v>
      </c>
      <c r="D26" s="1039"/>
      <c r="E26" s="698"/>
      <c r="F26" s="1038" t="s">
        <v>833</v>
      </c>
      <c r="G26" s="1039"/>
      <c r="H26" s="56"/>
      <c r="I26" s="1059"/>
      <c r="J26" s="1037"/>
      <c r="K26" s="58"/>
      <c r="L26" s="136"/>
    </row>
    <row r="27" spans="1:12" ht="19.5" customHeight="1">
      <c r="A27" s="209"/>
      <c r="B27" s="73"/>
      <c r="C27" s="1038" t="s">
        <v>923</v>
      </c>
      <c r="D27" s="1039"/>
      <c r="E27" s="698"/>
      <c r="F27" s="1038" t="s">
        <v>923</v>
      </c>
      <c r="G27" s="1039"/>
      <c r="H27" s="56"/>
      <c r="I27" s="1059"/>
      <c r="J27" s="1037"/>
      <c r="K27" s="58"/>
      <c r="L27" s="136"/>
    </row>
    <row r="28" spans="1:12" ht="19.5" customHeight="1" thickBot="1">
      <c r="A28" s="210" t="s">
        <v>829</v>
      </c>
      <c r="B28" s="688">
        <f>SUM(B24:B27)</f>
        <v>0</v>
      </c>
      <c r="C28" s="1027"/>
      <c r="D28" s="1028"/>
      <c r="E28" s="692">
        <f>SUM(E24:E27)</f>
        <v>0</v>
      </c>
      <c r="F28" s="1027"/>
      <c r="G28" s="1028"/>
      <c r="H28" s="213"/>
      <c r="I28" s="1060"/>
      <c r="J28" s="695">
        <f>ROUNDDOWN(E28*2/3,0)</f>
        <v>0</v>
      </c>
      <c r="K28" s="34"/>
      <c r="L28" s="136"/>
    </row>
    <row r="29" spans="1:12" ht="19.5" customHeight="1" thickTop="1" thickBot="1">
      <c r="A29" s="214" t="s">
        <v>995</v>
      </c>
      <c r="B29" s="215">
        <f>SUM(B10,B23,B28)</f>
        <v>0</v>
      </c>
      <c r="C29" s="1029"/>
      <c r="D29" s="1030"/>
      <c r="E29" s="693">
        <f>SUM(E10,E23,E28)</f>
        <v>0</v>
      </c>
      <c r="F29" s="1029"/>
      <c r="G29" s="1030"/>
      <c r="H29" s="216"/>
      <c r="I29" s="216"/>
      <c r="J29" s="693">
        <f>SUM(J10,J23,J28)</f>
        <v>0</v>
      </c>
      <c r="K29" s="35"/>
      <c r="L29" s="136"/>
    </row>
    <row r="30" spans="1:12" ht="19.5" customHeight="1" thickTop="1" thickBot="1">
      <c r="A30" s="209" t="s">
        <v>10</v>
      </c>
      <c r="B30" s="228"/>
      <c r="C30" s="1031"/>
      <c r="D30" s="1032"/>
      <c r="E30" s="218"/>
      <c r="F30" s="1031"/>
      <c r="G30" s="1032"/>
      <c r="H30" s="219"/>
      <c r="I30" s="219"/>
      <c r="J30" s="220"/>
      <c r="K30" s="363"/>
      <c r="L30" s="136"/>
    </row>
    <row r="31" spans="1:12" ht="19.5" customHeight="1" thickBot="1">
      <c r="A31" s="221" t="s">
        <v>11</v>
      </c>
      <c r="B31" s="222">
        <f>SUM(B29:B30)</f>
        <v>0</v>
      </c>
      <c r="C31" s="1017"/>
      <c r="D31" s="1018"/>
      <c r="E31" s="694">
        <f>E29</f>
        <v>0</v>
      </c>
      <c r="F31" s="1017"/>
      <c r="G31" s="1018"/>
      <c r="H31" s="223"/>
      <c r="I31" s="223"/>
      <c r="J31" s="696">
        <f>J29</f>
        <v>0</v>
      </c>
      <c r="K31" s="451"/>
      <c r="L31" s="136"/>
    </row>
    <row r="32" spans="1:12" ht="19.5" customHeight="1">
      <c r="A32" s="226"/>
    </row>
  </sheetData>
  <sheetProtection sheet="1" objects="1" scenarios="1"/>
  <mergeCells count="49">
    <mergeCell ref="A2:K2"/>
    <mergeCell ref="B4:H4"/>
    <mergeCell ref="B6:D6"/>
    <mergeCell ref="E6:H6"/>
    <mergeCell ref="I6:I7"/>
    <mergeCell ref="J6:J7"/>
    <mergeCell ref="K6:K7"/>
    <mergeCell ref="C7:D7"/>
    <mergeCell ref="F7:G7"/>
    <mergeCell ref="C8:D8"/>
    <mergeCell ref="F8:G8"/>
    <mergeCell ref="I8:I28"/>
    <mergeCell ref="J8:J9"/>
    <mergeCell ref="C9:D9"/>
    <mergeCell ref="F9:G9"/>
    <mergeCell ref="C10:D10"/>
    <mergeCell ref="F10:G10"/>
    <mergeCell ref="C11:C15"/>
    <mergeCell ref="F11:F15"/>
    <mergeCell ref="J11:J22"/>
    <mergeCell ref="C16:D16"/>
    <mergeCell ref="F16:G16"/>
    <mergeCell ref="C17:C18"/>
    <mergeCell ref="F17:F18"/>
    <mergeCell ref="C19:D19"/>
    <mergeCell ref="F19:G19"/>
    <mergeCell ref="C20:C21"/>
    <mergeCell ref="F20:F21"/>
    <mergeCell ref="C22:D22"/>
    <mergeCell ref="J24:J27"/>
    <mergeCell ref="C25:D25"/>
    <mergeCell ref="F25:G25"/>
    <mergeCell ref="C26:D26"/>
    <mergeCell ref="F26:G26"/>
    <mergeCell ref="F22:G22"/>
    <mergeCell ref="C23:D23"/>
    <mergeCell ref="F23:G23"/>
    <mergeCell ref="C24:D24"/>
    <mergeCell ref="F24:G24"/>
    <mergeCell ref="C27:D27"/>
    <mergeCell ref="F27:G27"/>
    <mergeCell ref="C31:D31"/>
    <mergeCell ref="F31:G31"/>
    <mergeCell ref="C28:D28"/>
    <mergeCell ref="F28:G28"/>
    <mergeCell ref="C29:D29"/>
    <mergeCell ref="F29:G29"/>
    <mergeCell ref="C30:D30"/>
    <mergeCell ref="F30:G30"/>
  </mergeCells>
  <phoneticPr fontId="3"/>
  <conditionalFormatting sqref="J10">
    <cfRule type="cellIs" dxfId="93" priority="6" stopIfTrue="1" operator="greaterThan">
      <formula>#REF!</formula>
    </cfRule>
  </conditionalFormatting>
  <conditionalFormatting sqref="J28">
    <cfRule type="cellIs" dxfId="92" priority="5" stopIfTrue="1" operator="greaterThan">
      <formula>#REF!</formula>
    </cfRule>
  </conditionalFormatting>
  <conditionalFormatting sqref="J23">
    <cfRule type="cellIs" dxfId="91" priority="4"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30:K30" xr:uid="{4185EA84-297A-4B2A-B4B6-0AB213B9955F}">
      <formula1>0</formula1>
    </dataValidation>
    <dataValidation type="textLength" operator="equal" allowBlank="1" showInputMessage="1" showErrorMessage="1" errorTitle="消費税計上不可" error="補助対象経費の消費税計上は出来ません。" sqref="H30:I30 E30" xr:uid="{DEE69D4C-1B90-4ADD-83FB-14AB13639596}">
      <formula1>0</formula1>
    </dataValidation>
    <dataValidation allowBlank="1" showInputMessage="1" showErrorMessage="1" prompt="自動計算としていますが、不都合がある場合は適宜修正をしてください。" sqref="J10 J28 J23" xr:uid="{BF3D88D6-8636-4383-AFDE-D321EFD76983}"/>
    <dataValidation imeMode="off" allowBlank="1" showInputMessage="1" showErrorMessage="1" sqref="B30 E24:E27 C20 B8:B9 C11 E8:E9 F20 F11 B24:B27 B11:B22 E11:E22" xr:uid="{B803F1C2-F82A-4311-B2E1-1DF53FA1B9C3}"/>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80006-AC99-4A3D-BAB6-F2B0AC08A176}">
  <sheetPr>
    <tabColor rgb="FF3333FF"/>
    <pageSetUpPr fitToPage="1"/>
  </sheetPr>
  <dimension ref="A1:X90"/>
  <sheetViews>
    <sheetView view="pageBreakPreview" zoomScale="85" zoomScaleNormal="85" zoomScaleSheetLayoutView="85" workbookViewId="0"/>
  </sheetViews>
  <sheetFormatPr defaultColWidth="8.7265625" defaultRowHeight="13.5"/>
  <cols>
    <col min="1" max="1" width="11.36328125" style="195" customWidth="1"/>
    <col min="2" max="2" width="10.453125" style="195" customWidth="1"/>
    <col min="3" max="3" width="9.26953125" style="195" customWidth="1"/>
    <col min="4" max="5" width="10.453125" style="195" customWidth="1"/>
    <col min="6" max="6" width="8.45312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 width="8.7265625" style="195"/>
    <col min="17" max="24" width="8.7265625" style="195" hidden="1" customWidth="1"/>
    <col min="25" max="16384" width="8.7265625" style="195"/>
  </cols>
  <sheetData>
    <row r="1" spans="1:24" ht="18.75" customHeight="1">
      <c r="A1" s="36" t="s">
        <v>400</v>
      </c>
      <c r="B1" s="136"/>
      <c r="C1" s="136"/>
      <c r="D1" s="136"/>
      <c r="E1" s="136"/>
      <c r="F1" s="136"/>
      <c r="G1" s="136"/>
      <c r="H1" s="136"/>
      <c r="I1" s="193"/>
      <c r="J1" s="136"/>
      <c r="K1" s="113"/>
      <c r="L1" s="136"/>
      <c r="M1" s="194"/>
      <c r="N1" s="194"/>
      <c r="O1" s="194"/>
      <c r="V1" s="195" t="s">
        <v>1032</v>
      </c>
      <c r="W1" s="195" t="s">
        <v>1033</v>
      </c>
      <c r="X1" s="195" t="s">
        <v>1035</v>
      </c>
    </row>
    <row r="2" spans="1:24" ht="22.5" customHeight="1">
      <c r="A2" s="1042" t="s">
        <v>989</v>
      </c>
      <c r="B2" s="1043"/>
      <c r="C2" s="1043"/>
      <c r="D2" s="1043"/>
      <c r="E2" s="1043"/>
      <c r="F2" s="1043"/>
      <c r="G2" s="1043"/>
      <c r="H2" s="1043"/>
      <c r="I2" s="1043"/>
      <c r="J2" s="1043"/>
      <c r="K2" s="1043"/>
      <c r="L2" s="136"/>
      <c r="M2" s="194"/>
      <c r="N2" s="194"/>
      <c r="O2" s="194"/>
      <c r="U2" s="195" t="s">
        <v>1015</v>
      </c>
      <c r="V2" s="758">
        <f t="shared" ref="V2:V15" si="0">SUM(B10,B31,B52,B73)</f>
        <v>0</v>
      </c>
      <c r="W2" s="758">
        <f t="shared" ref="W2:W13" si="1">SUM(E10,E31,E52,E73)</f>
        <v>0</v>
      </c>
    </row>
    <row r="3" spans="1:24" ht="9.75" customHeight="1">
      <c r="A3" s="668"/>
      <c r="B3" s="196"/>
      <c r="C3" s="196"/>
      <c r="D3" s="196"/>
      <c r="E3" s="196"/>
      <c r="F3" s="196"/>
      <c r="G3" s="196"/>
      <c r="H3" s="196"/>
      <c r="I3" s="196"/>
      <c r="J3" s="196"/>
      <c r="K3" s="196"/>
      <c r="L3" s="136"/>
      <c r="M3" s="194"/>
      <c r="N3" s="194"/>
      <c r="O3" s="194"/>
      <c r="U3" s="195" t="s">
        <v>186</v>
      </c>
      <c r="V3" s="758">
        <f t="shared" si="0"/>
        <v>0</v>
      </c>
      <c r="W3" s="758">
        <f t="shared" si="1"/>
        <v>0</v>
      </c>
    </row>
    <row r="4" spans="1:24" ht="18" customHeight="1">
      <c r="A4" s="197" t="s">
        <v>384</v>
      </c>
      <c r="B4" s="1065" t="str">
        <f>IF(申請概要書!$G$13&lt;&gt;"",申請概要書!$G$13,"")</f>
        <v/>
      </c>
      <c r="C4" s="1066"/>
      <c r="D4" s="1065"/>
      <c r="E4" s="1065"/>
      <c r="F4" s="1066"/>
      <c r="G4" s="1065"/>
      <c r="H4" s="1067"/>
      <c r="I4" s="196"/>
      <c r="J4" s="196"/>
      <c r="K4" s="196"/>
      <c r="L4" s="136"/>
      <c r="M4" s="194"/>
      <c r="N4" s="194"/>
      <c r="O4" s="194"/>
      <c r="U4" s="195" t="s">
        <v>1034</v>
      </c>
      <c r="V4" s="758">
        <f t="shared" si="0"/>
        <v>0</v>
      </c>
      <c r="W4" s="758">
        <f t="shared" si="1"/>
        <v>0</v>
      </c>
      <c r="X4" s="758">
        <f>SUM(J12,J33,J54,J75)</f>
        <v>0</v>
      </c>
    </row>
    <row r="5" spans="1:24" ht="18" customHeight="1" thickBot="1">
      <c r="A5" s="504"/>
      <c r="B5" s="196"/>
      <c r="C5" s="196"/>
      <c r="D5" s="196"/>
      <c r="E5" s="196"/>
      <c r="F5" s="196"/>
      <c r="G5" s="196"/>
      <c r="H5" s="196"/>
      <c r="I5" s="196"/>
      <c r="J5" s="196"/>
      <c r="K5" s="196"/>
      <c r="L5" s="136"/>
      <c r="M5" s="194"/>
      <c r="N5" s="194"/>
      <c r="O5" s="194"/>
      <c r="U5" s="195" t="s">
        <v>828</v>
      </c>
      <c r="V5" s="758">
        <f t="shared" si="0"/>
        <v>0</v>
      </c>
      <c r="W5" s="758">
        <f t="shared" si="1"/>
        <v>0</v>
      </c>
    </row>
    <row r="6" spans="1:24" ht="18" customHeight="1">
      <c r="A6" s="756" t="s">
        <v>1044</v>
      </c>
      <c r="B6" s="1068"/>
      <c r="C6" s="1069"/>
      <c r="D6" s="1070"/>
      <c r="E6" s="1071"/>
      <c r="F6" s="1078" t="s">
        <v>945</v>
      </c>
      <c r="G6" s="1078"/>
      <c r="H6" s="1079"/>
      <c r="I6" s="1079"/>
      <c r="J6" s="1079"/>
      <c r="K6" s="1080"/>
      <c r="L6" s="136"/>
      <c r="M6" s="194"/>
      <c r="N6" s="194"/>
      <c r="O6" s="194"/>
      <c r="R6" s="637" t="s">
        <v>1000</v>
      </c>
      <c r="S6" s="227" t="s">
        <v>1089</v>
      </c>
      <c r="U6" s="195" t="s">
        <v>186</v>
      </c>
      <c r="V6" s="758">
        <f t="shared" si="0"/>
        <v>0</v>
      </c>
      <c r="W6" s="758">
        <f t="shared" si="1"/>
        <v>0</v>
      </c>
    </row>
    <row r="7" spans="1:24" ht="18" customHeight="1" thickBot="1">
      <c r="A7" s="622" t="s">
        <v>940</v>
      </c>
      <c r="B7" s="704"/>
      <c r="C7" s="669" t="s">
        <v>941</v>
      </c>
      <c r="D7" s="704"/>
      <c r="E7" s="623" t="s">
        <v>944</v>
      </c>
      <c r="F7" s="1072" t="str">
        <f>IFERROR(IF(R7=TRUE,IF(S7=TRUE,(E15+E20+B14-(B7*20000))/D7,(E15+E20-(B7*20000))/D7),IF(S7=TRUE,(E15+E20+B14)/D7,(E15+E20)/D7)),"")</f>
        <v/>
      </c>
      <c r="G7" s="1073"/>
      <c r="H7" s="1081" t="s">
        <v>943</v>
      </c>
      <c r="I7" s="1081"/>
      <c r="J7" s="626"/>
      <c r="K7" s="627" t="s">
        <v>1087</v>
      </c>
      <c r="L7" s="136"/>
      <c r="N7" s="194"/>
      <c r="O7" s="194"/>
      <c r="R7" s="702" t="b">
        <v>0</v>
      </c>
      <c r="S7" s="702" t="b">
        <v>0</v>
      </c>
      <c r="U7" s="195" t="s">
        <v>1034</v>
      </c>
      <c r="V7" s="758">
        <f t="shared" si="0"/>
        <v>0</v>
      </c>
      <c r="W7" s="758">
        <f t="shared" si="1"/>
        <v>0</v>
      </c>
      <c r="X7" s="758">
        <f>SUM(J15,J36,J57,J78)</f>
        <v>0</v>
      </c>
    </row>
    <row r="8" spans="1:24" ht="18" customHeight="1">
      <c r="A8" s="198" t="s">
        <v>193</v>
      </c>
      <c r="B8" s="1044" t="s">
        <v>192</v>
      </c>
      <c r="C8" s="1045"/>
      <c r="D8" s="1045"/>
      <c r="E8" s="1046" t="s">
        <v>312</v>
      </c>
      <c r="F8" s="1045"/>
      <c r="G8" s="1045"/>
      <c r="H8" s="1045"/>
      <c r="I8" s="1047" t="s">
        <v>162</v>
      </c>
      <c r="J8" s="1048" t="s">
        <v>311</v>
      </c>
      <c r="K8" s="1050" t="s">
        <v>163</v>
      </c>
      <c r="L8" s="136"/>
      <c r="M8" s="194"/>
      <c r="N8" s="194"/>
      <c r="O8" s="194"/>
      <c r="Q8" s="195" t="s">
        <v>1099</v>
      </c>
      <c r="R8" s="195">
        <f>IF(R7,B7*20000,0)</f>
        <v>0</v>
      </c>
      <c r="U8" s="195" t="s">
        <v>832</v>
      </c>
      <c r="V8" s="758">
        <f t="shared" si="0"/>
        <v>0</v>
      </c>
      <c r="W8" s="758">
        <f t="shared" si="1"/>
        <v>0</v>
      </c>
    </row>
    <row r="9" spans="1:24" ht="18" customHeight="1">
      <c r="A9" s="199" t="s">
        <v>194</v>
      </c>
      <c r="B9" s="200" t="s">
        <v>5</v>
      </c>
      <c r="C9" s="1052" t="s">
        <v>195</v>
      </c>
      <c r="D9" s="1053"/>
      <c r="E9" s="647" t="s">
        <v>5</v>
      </c>
      <c r="F9" s="1052" t="s">
        <v>195</v>
      </c>
      <c r="G9" s="1053"/>
      <c r="H9" s="648" t="s">
        <v>196</v>
      </c>
      <c r="I9" s="836"/>
      <c r="J9" s="1049"/>
      <c r="K9" s="1051"/>
      <c r="L9" s="136"/>
      <c r="M9" s="194"/>
      <c r="N9" s="194"/>
      <c r="O9" s="194"/>
      <c r="Q9" s="195" t="s">
        <v>1001</v>
      </c>
      <c r="R9" s="195">
        <f>IF(S7,D7*155000+R8,D7*190000+R8)</f>
        <v>0</v>
      </c>
      <c r="U9" s="195" t="s">
        <v>942</v>
      </c>
      <c r="V9" s="758">
        <f t="shared" si="0"/>
        <v>0</v>
      </c>
      <c r="W9" s="758">
        <f t="shared" si="1"/>
        <v>0</v>
      </c>
    </row>
    <row r="10" spans="1:24" ht="18" customHeight="1">
      <c r="A10" s="362" t="s">
        <v>381</v>
      </c>
      <c r="B10" s="72"/>
      <c r="C10" s="1054" t="s">
        <v>382</v>
      </c>
      <c r="D10" s="1055"/>
      <c r="E10" s="697"/>
      <c r="F10" s="1054" t="s">
        <v>382</v>
      </c>
      <c r="G10" s="1055"/>
      <c r="H10" s="494"/>
      <c r="I10" s="1074" t="s">
        <v>1012</v>
      </c>
      <c r="J10" s="1061"/>
      <c r="K10" s="57"/>
      <c r="L10" s="136"/>
      <c r="M10" s="194"/>
      <c r="N10" s="194"/>
      <c r="O10" s="194"/>
      <c r="Q10" s="195" t="s">
        <v>1002</v>
      </c>
      <c r="R10" s="195">
        <f>IF(SUM(E15,E20)&lt;=R9,1,0)</f>
        <v>1</v>
      </c>
      <c r="U10" s="195" t="s">
        <v>833</v>
      </c>
      <c r="V10" s="758">
        <f t="shared" si="0"/>
        <v>0</v>
      </c>
      <c r="W10" s="758">
        <f t="shared" si="1"/>
        <v>0</v>
      </c>
    </row>
    <row r="11" spans="1:24" ht="18" customHeight="1">
      <c r="A11" s="201"/>
      <c r="B11" s="73"/>
      <c r="C11" s="1038" t="s">
        <v>186</v>
      </c>
      <c r="D11" s="1039"/>
      <c r="E11" s="698"/>
      <c r="F11" s="1038" t="s">
        <v>186</v>
      </c>
      <c r="G11" s="1039"/>
      <c r="H11" s="56"/>
      <c r="I11" s="1075"/>
      <c r="J11" s="1077"/>
      <c r="K11" s="58"/>
      <c r="L11" s="136"/>
      <c r="M11" s="194"/>
      <c r="N11" s="194"/>
      <c r="O11" s="194"/>
      <c r="Q11" s="195" t="s">
        <v>1003</v>
      </c>
      <c r="R11" s="195" t="s">
        <v>1004</v>
      </c>
      <c r="S11" s="195">
        <f>ROUNDDOWN(E15*2/3,0)</f>
        <v>0</v>
      </c>
      <c r="U11" s="195" t="s">
        <v>383</v>
      </c>
      <c r="V11" s="758">
        <f t="shared" si="0"/>
        <v>0</v>
      </c>
      <c r="W11" s="758">
        <f t="shared" si="1"/>
        <v>0</v>
      </c>
    </row>
    <row r="12" spans="1:24" ht="18" customHeight="1">
      <c r="A12" s="202" t="s">
        <v>829</v>
      </c>
      <c r="B12" s="203">
        <f>SUM(B10:B11)</f>
        <v>0</v>
      </c>
      <c r="C12" s="1025"/>
      <c r="D12" s="1026"/>
      <c r="E12" s="644">
        <f>SUM(E10:E11)</f>
        <v>0</v>
      </c>
      <c r="F12" s="1025"/>
      <c r="G12" s="1026"/>
      <c r="H12" s="205"/>
      <c r="I12" s="1075"/>
      <c r="J12" s="695">
        <f>ROUNDDOWN(E12*2/3,0)*R10</f>
        <v>0</v>
      </c>
      <c r="K12" s="43"/>
      <c r="L12" s="136"/>
      <c r="M12" s="194"/>
      <c r="N12" s="194"/>
      <c r="O12" s="194"/>
      <c r="R12" s="195" t="s">
        <v>667</v>
      </c>
      <c r="S12" s="195">
        <f>ROUNDDOWN(E20*2/3,0)</f>
        <v>0</v>
      </c>
      <c r="U12" s="195" t="s">
        <v>1034</v>
      </c>
      <c r="V12" s="758">
        <f t="shared" si="0"/>
        <v>0</v>
      </c>
      <c r="W12" s="758">
        <f t="shared" si="1"/>
        <v>0</v>
      </c>
      <c r="X12" s="758">
        <f>SUM(J20,J41,J62,J83)</f>
        <v>0</v>
      </c>
    </row>
    <row r="13" spans="1:24" ht="18" customHeight="1">
      <c r="A13" s="362" t="s">
        <v>7</v>
      </c>
      <c r="B13" s="72"/>
      <c r="C13" s="1021" t="s">
        <v>1110</v>
      </c>
      <c r="D13" s="1022"/>
      <c r="E13" s="697"/>
      <c r="F13" s="1021" t="str">
        <f>C13</f>
        <v>蓄電システム</v>
      </c>
      <c r="G13" s="1022"/>
      <c r="H13" s="55"/>
      <c r="I13" s="1075"/>
      <c r="J13" s="1061"/>
      <c r="K13" s="57"/>
      <c r="L13" s="136"/>
      <c r="M13" s="194"/>
      <c r="N13" s="194"/>
      <c r="O13" s="194"/>
      <c r="R13" s="195" t="s">
        <v>664</v>
      </c>
      <c r="S13" s="195">
        <f>SUM(S11:S12)</f>
        <v>0</v>
      </c>
      <c r="U13" s="195" t="s">
        <v>664</v>
      </c>
      <c r="V13" s="758">
        <f t="shared" si="0"/>
        <v>0</v>
      </c>
      <c r="W13" s="758">
        <f t="shared" si="1"/>
        <v>0</v>
      </c>
      <c r="X13" s="758">
        <f>SUM(J21,J42,J63,J84)</f>
        <v>0</v>
      </c>
    </row>
    <row r="14" spans="1:24" ht="18" customHeight="1">
      <c r="A14" s="209"/>
      <c r="B14" s="629"/>
      <c r="C14" s="1021" t="s">
        <v>1090</v>
      </c>
      <c r="D14" s="1022"/>
      <c r="E14" s="700"/>
      <c r="F14" s="1021" t="str">
        <f>C14</f>
        <v>その他</v>
      </c>
      <c r="G14" s="1022"/>
      <c r="H14" s="630"/>
      <c r="I14" s="1075"/>
      <c r="J14" s="1062"/>
      <c r="K14" s="631"/>
      <c r="L14" s="136"/>
      <c r="Q14" s="195" t="s">
        <v>1007</v>
      </c>
      <c r="R14" s="195">
        <f>IF(S7,D7*105000,D7*130000)</f>
        <v>0</v>
      </c>
      <c r="U14" s="195" t="s">
        <v>830</v>
      </c>
      <c r="V14" s="758">
        <f t="shared" si="0"/>
        <v>0</v>
      </c>
    </row>
    <row r="15" spans="1:24" ht="18" customHeight="1">
      <c r="A15" s="202" t="s">
        <v>829</v>
      </c>
      <c r="B15" s="203">
        <f>SUM(B13:B14)</f>
        <v>0</v>
      </c>
      <c r="C15" s="1025"/>
      <c r="D15" s="1026"/>
      <c r="E15" s="644">
        <f>SUM(E13:E14)</f>
        <v>0</v>
      </c>
      <c r="F15" s="1025"/>
      <c r="G15" s="1026"/>
      <c r="H15" s="205"/>
      <c r="I15" s="1075"/>
      <c r="J15" s="644">
        <f>S20</f>
        <v>0</v>
      </c>
      <c r="K15" s="43"/>
      <c r="L15" s="136"/>
      <c r="Q15" s="195" t="s">
        <v>1008</v>
      </c>
      <c r="R15" s="195" t="b">
        <f>IF(S13&gt;R14,TRUE,FALSE)</f>
        <v>0</v>
      </c>
      <c r="U15" s="195" t="s">
        <v>831</v>
      </c>
      <c r="V15" s="758">
        <f t="shared" si="0"/>
        <v>0</v>
      </c>
      <c r="W15" s="758">
        <f t="shared" ref="W15" si="2">SUM(E23,E44,E65,E86)</f>
        <v>0</v>
      </c>
      <c r="X15" s="758">
        <f>SUM(J23,J44,J65,J86)</f>
        <v>0</v>
      </c>
    </row>
    <row r="16" spans="1:24" ht="18" customHeight="1">
      <c r="A16" s="362" t="s">
        <v>8</v>
      </c>
      <c r="B16" s="72"/>
      <c r="C16" s="1040" t="s">
        <v>832</v>
      </c>
      <c r="D16" s="1041"/>
      <c r="E16" s="697"/>
      <c r="F16" s="1040" t="s">
        <v>832</v>
      </c>
      <c r="G16" s="1041"/>
      <c r="H16" s="55"/>
      <c r="I16" s="1075"/>
      <c r="J16" s="1036"/>
      <c r="K16" s="57"/>
      <c r="L16" s="136"/>
      <c r="Q16" s="195" t="s">
        <v>1009</v>
      </c>
      <c r="R16" s="195" t="s">
        <v>1004</v>
      </c>
      <c r="S16" s="195">
        <f>IF(R15=TRUE,ROUNDDOWN(E15*R14/(E15+E20),0),ROUNDDOWN(E15*2/3,0))</f>
        <v>0</v>
      </c>
    </row>
    <row r="17" spans="1:19" ht="18" customHeight="1">
      <c r="A17" s="209"/>
      <c r="B17" s="73"/>
      <c r="C17" s="1038" t="s">
        <v>942</v>
      </c>
      <c r="D17" s="1039"/>
      <c r="E17" s="698"/>
      <c r="F17" s="1038" t="s">
        <v>942</v>
      </c>
      <c r="G17" s="1039"/>
      <c r="H17" s="56"/>
      <c r="I17" s="1075"/>
      <c r="J17" s="1037"/>
      <c r="K17" s="58"/>
      <c r="L17" s="136"/>
      <c r="R17" s="195" t="s">
        <v>667</v>
      </c>
      <c r="S17" s="195">
        <f>IF(R15=TRUE,ROUNDDOWN(E20*R14/(E15+E20),0),ROUNDDOWN(E20*2/3,0))</f>
        <v>0</v>
      </c>
    </row>
    <row r="18" spans="1:19" ht="18" customHeight="1">
      <c r="A18" s="209"/>
      <c r="B18" s="73"/>
      <c r="C18" s="1038" t="s">
        <v>833</v>
      </c>
      <c r="D18" s="1039"/>
      <c r="E18" s="698"/>
      <c r="F18" s="1038" t="s">
        <v>833</v>
      </c>
      <c r="G18" s="1039"/>
      <c r="H18" s="56"/>
      <c r="I18" s="1075"/>
      <c r="J18" s="1037"/>
      <c r="K18" s="58"/>
      <c r="L18" s="136"/>
      <c r="R18" s="195" t="s">
        <v>664</v>
      </c>
      <c r="S18" s="195">
        <f>SUM(S16:S17)</f>
        <v>0</v>
      </c>
    </row>
    <row r="19" spans="1:19" ht="18" customHeight="1">
      <c r="A19" s="209"/>
      <c r="B19" s="73"/>
      <c r="C19" s="1038" t="s">
        <v>923</v>
      </c>
      <c r="D19" s="1039"/>
      <c r="E19" s="698"/>
      <c r="F19" s="1038" t="s">
        <v>923</v>
      </c>
      <c r="G19" s="1039"/>
      <c r="H19" s="56"/>
      <c r="I19" s="1075"/>
      <c r="J19" s="1037"/>
      <c r="K19" s="58"/>
      <c r="L19" s="136"/>
      <c r="Q19" s="195" t="s">
        <v>1010</v>
      </c>
      <c r="S19" s="195">
        <f>R14-S18</f>
        <v>0</v>
      </c>
    </row>
    <row r="20" spans="1:19" ht="18" customHeight="1" thickBot="1">
      <c r="A20" s="202" t="s">
        <v>829</v>
      </c>
      <c r="B20" s="688">
        <f>SUM(B16:B19)</f>
        <v>0</v>
      </c>
      <c r="C20" s="1027"/>
      <c r="D20" s="1028"/>
      <c r="E20" s="692">
        <f>SUM(E16:E19)</f>
        <v>0</v>
      </c>
      <c r="F20" s="1027"/>
      <c r="G20" s="1028"/>
      <c r="H20" s="213"/>
      <c r="I20" s="1076"/>
      <c r="J20" s="695">
        <f>S21</f>
        <v>0</v>
      </c>
      <c r="K20" s="34"/>
      <c r="L20" s="136"/>
      <c r="Q20" s="195" t="s">
        <v>1011</v>
      </c>
      <c r="R20" s="195" t="s">
        <v>1004</v>
      </c>
      <c r="S20" s="195">
        <f>IF(R15=TRUE,S16+S19,S16)*R10</f>
        <v>0</v>
      </c>
    </row>
    <row r="21" spans="1:19" ht="18" customHeight="1" thickTop="1" thickBot="1">
      <c r="A21" s="214" t="s">
        <v>9</v>
      </c>
      <c r="B21" s="215">
        <f>SUM(B15,B20,B12)</f>
        <v>0</v>
      </c>
      <c r="C21" s="1029"/>
      <c r="D21" s="1030"/>
      <c r="E21" s="693">
        <f>SUM(E12,E15,E20)</f>
        <v>0</v>
      </c>
      <c r="F21" s="1029"/>
      <c r="G21" s="1030"/>
      <c r="H21" s="216"/>
      <c r="I21" s="216"/>
      <c r="J21" s="693">
        <f>SUM(J12,J15,J20)</f>
        <v>0</v>
      </c>
      <c r="K21" s="35"/>
      <c r="L21" s="136"/>
      <c r="R21" s="195" t="s">
        <v>667</v>
      </c>
      <c r="S21" s="195">
        <f>S17*R10</f>
        <v>0</v>
      </c>
    </row>
    <row r="22" spans="1:19" ht="18" customHeight="1" thickTop="1" thickBot="1">
      <c r="A22" s="209" t="s">
        <v>10</v>
      </c>
      <c r="B22" s="228"/>
      <c r="C22" s="1031"/>
      <c r="D22" s="1032"/>
      <c r="E22" s="701"/>
      <c r="F22" s="1031"/>
      <c r="G22" s="1032"/>
      <c r="H22" s="219"/>
      <c r="I22" s="219"/>
      <c r="J22" s="220"/>
      <c r="K22" s="703"/>
      <c r="L22" s="136"/>
    </row>
    <row r="23" spans="1:19" ht="18" customHeight="1" thickBot="1">
      <c r="A23" s="221" t="s">
        <v>11</v>
      </c>
      <c r="B23" s="222">
        <f>SUM(B21:B22)</f>
        <v>0</v>
      </c>
      <c r="C23" s="1017"/>
      <c r="D23" s="1018"/>
      <c r="E23" s="694">
        <f>E21</f>
        <v>0</v>
      </c>
      <c r="F23" s="1017"/>
      <c r="G23" s="1018"/>
      <c r="H23" s="223"/>
      <c r="I23" s="223"/>
      <c r="J23" s="696">
        <f>J21</f>
        <v>0</v>
      </c>
      <c r="K23" s="451"/>
      <c r="L23" s="136"/>
    </row>
    <row r="24" spans="1:19" ht="18" customHeight="1">
      <c r="A24" s="226"/>
      <c r="L24" s="136"/>
    </row>
    <row r="25" spans="1:19" ht="19.5" customHeight="1"/>
    <row r="26" spans="1:19" ht="14.25" thickBot="1"/>
    <row r="27" spans="1:19" ht="18" customHeight="1">
      <c r="A27" s="756" t="s">
        <v>1044</v>
      </c>
      <c r="B27" s="1068"/>
      <c r="C27" s="1069"/>
      <c r="D27" s="1070"/>
      <c r="E27" s="1071"/>
      <c r="F27" s="1078" t="s">
        <v>945</v>
      </c>
      <c r="G27" s="1078"/>
      <c r="H27" s="1079"/>
      <c r="I27" s="1079"/>
      <c r="J27" s="1079"/>
      <c r="K27" s="1080"/>
      <c r="R27" s="637" t="s">
        <v>1000</v>
      </c>
      <c r="S27" s="227" t="s">
        <v>1089</v>
      </c>
    </row>
    <row r="28" spans="1:19" ht="18" customHeight="1" thickBot="1">
      <c r="A28" s="622" t="s">
        <v>940</v>
      </c>
      <c r="B28" s="704"/>
      <c r="C28" s="669" t="s">
        <v>941</v>
      </c>
      <c r="D28" s="704"/>
      <c r="E28" s="623" t="s">
        <v>944</v>
      </c>
      <c r="F28" s="1072" t="str">
        <f>IFERROR(IF(R28=TRUE,IF(S28=TRUE,(E36+E41+B35-(B28*20000))/D28,(E36+E41-(B28*20000))/D28),IF(S28=TRUE,(E36+E41+B35)/D28,(E36+E41)/D28)),"")</f>
        <v/>
      </c>
      <c r="G28" s="1073"/>
      <c r="H28" s="1081" t="s">
        <v>943</v>
      </c>
      <c r="I28" s="1081"/>
      <c r="J28" s="626"/>
      <c r="K28" s="627" t="s">
        <v>1087</v>
      </c>
      <c r="L28" s="136"/>
      <c r="M28" s="194"/>
      <c r="N28" s="194"/>
      <c r="O28" s="194"/>
      <c r="R28" s="702" t="b">
        <v>0</v>
      </c>
      <c r="S28" s="702" t="b">
        <v>0</v>
      </c>
    </row>
    <row r="29" spans="1:19" ht="18" customHeight="1">
      <c r="A29" s="198" t="s">
        <v>193</v>
      </c>
      <c r="B29" s="1044" t="s">
        <v>192</v>
      </c>
      <c r="C29" s="1045"/>
      <c r="D29" s="1045"/>
      <c r="E29" s="1046" t="s">
        <v>312</v>
      </c>
      <c r="F29" s="1045"/>
      <c r="G29" s="1045"/>
      <c r="H29" s="1045"/>
      <c r="I29" s="1047" t="s">
        <v>162</v>
      </c>
      <c r="J29" s="1048" t="s">
        <v>311</v>
      </c>
      <c r="K29" s="1050" t="s">
        <v>163</v>
      </c>
      <c r="L29" s="136"/>
      <c r="N29" s="194"/>
      <c r="O29" s="194"/>
      <c r="Q29" s="195" t="s">
        <v>1099</v>
      </c>
      <c r="R29" s="195">
        <f>IF(R28,B28*20000,0)</f>
        <v>0</v>
      </c>
    </row>
    <row r="30" spans="1:19" ht="18" customHeight="1">
      <c r="A30" s="199" t="s">
        <v>194</v>
      </c>
      <c r="B30" s="200" t="s">
        <v>5</v>
      </c>
      <c r="C30" s="1052" t="s">
        <v>195</v>
      </c>
      <c r="D30" s="1053"/>
      <c r="E30" s="647" t="s">
        <v>5</v>
      </c>
      <c r="F30" s="1052" t="s">
        <v>195</v>
      </c>
      <c r="G30" s="1053"/>
      <c r="H30" s="648" t="s">
        <v>196</v>
      </c>
      <c r="I30" s="836"/>
      <c r="J30" s="1049"/>
      <c r="K30" s="1051"/>
      <c r="L30" s="136"/>
      <c r="M30" s="194"/>
      <c r="N30" s="194"/>
      <c r="O30" s="194"/>
      <c r="Q30" s="195" t="s">
        <v>1001</v>
      </c>
      <c r="R30" s="195">
        <f>IF(S28,D28*155000+R29,D28*190000+R29)</f>
        <v>0</v>
      </c>
    </row>
    <row r="31" spans="1:19" ht="18" customHeight="1">
      <c r="A31" s="362" t="s">
        <v>381</v>
      </c>
      <c r="B31" s="72"/>
      <c r="C31" s="1054" t="s">
        <v>382</v>
      </c>
      <c r="D31" s="1055"/>
      <c r="E31" s="697"/>
      <c r="F31" s="1054" t="s">
        <v>382</v>
      </c>
      <c r="G31" s="1055"/>
      <c r="H31" s="494"/>
      <c r="I31" s="1082" t="s">
        <v>1012</v>
      </c>
      <c r="J31" s="1061"/>
      <c r="K31" s="57"/>
      <c r="L31" s="136"/>
      <c r="M31" s="194"/>
      <c r="N31" s="194"/>
      <c r="O31" s="194"/>
      <c r="Q31" s="195" t="s">
        <v>1002</v>
      </c>
      <c r="R31" s="195">
        <f>IF(SUM(E36,E41)&lt;=R30,1,0)</f>
        <v>1</v>
      </c>
    </row>
    <row r="32" spans="1:19" ht="18" customHeight="1">
      <c r="A32" s="201"/>
      <c r="B32" s="73"/>
      <c r="C32" s="1038" t="s">
        <v>186</v>
      </c>
      <c r="D32" s="1039"/>
      <c r="E32" s="698"/>
      <c r="F32" s="1038" t="s">
        <v>186</v>
      </c>
      <c r="G32" s="1039"/>
      <c r="H32" s="56"/>
      <c r="I32" s="1083"/>
      <c r="J32" s="1077"/>
      <c r="K32" s="631"/>
      <c r="L32" s="136"/>
      <c r="M32" s="194"/>
      <c r="N32" s="194"/>
      <c r="O32" s="194"/>
      <c r="Q32" s="195" t="s">
        <v>1003</v>
      </c>
      <c r="R32" s="195" t="s">
        <v>1004</v>
      </c>
      <c r="S32" s="195">
        <f>ROUNDDOWN(E36*2/3,0)</f>
        <v>0</v>
      </c>
    </row>
    <row r="33" spans="1:19" ht="18" customHeight="1">
      <c r="A33" s="202" t="s">
        <v>829</v>
      </c>
      <c r="B33" s="203">
        <f>SUM(B31:B32)</f>
        <v>0</v>
      </c>
      <c r="C33" s="1025"/>
      <c r="D33" s="1026"/>
      <c r="E33" s="644">
        <f>SUM(E31:E32)</f>
        <v>0</v>
      </c>
      <c r="F33" s="1025"/>
      <c r="G33" s="1026"/>
      <c r="H33" s="205"/>
      <c r="I33" s="1083"/>
      <c r="J33" s="695">
        <f>ROUNDDOWN(E33*2/3,0)*R31</f>
        <v>0</v>
      </c>
      <c r="K33" s="43"/>
      <c r="L33" s="136"/>
      <c r="M33" s="194"/>
      <c r="N33" s="194"/>
      <c r="O33" s="194"/>
      <c r="R33" s="195" t="s">
        <v>667</v>
      </c>
      <c r="S33" s="195">
        <f>ROUNDDOWN(E41*2/3,0)</f>
        <v>0</v>
      </c>
    </row>
    <row r="34" spans="1:19" ht="18" customHeight="1">
      <c r="A34" s="362" t="s">
        <v>7</v>
      </c>
      <c r="B34" s="72"/>
      <c r="C34" s="1021" t="s">
        <v>1110</v>
      </c>
      <c r="D34" s="1022"/>
      <c r="E34" s="697"/>
      <c r="F34" s="1021" t="str">
        <f>C34</f>
        <v>蓄電システム</v>
      </c>
      <c r="G34" s="1022"/>
      <c r="H34" s="55"/>
      <c r="I34" s="1083"/>
      <c r="J34" s="1061"/>
      <c r="K34" s="57"/>
      <c r="L34" s="136"/>
      <c r="M34" s="194"/>
      <c r="N34" s="194"/>
      <c r="O34" s="194"/>
      <c r="R34" s="195" t="s">
        <v>664</v>
      </c>
      <c r="S34" s="195">
        <f>SUM(S32:S33)</f>
        <v>0</v>
      </c>
    </row>
    <row r="35" spans="1:19" ht="18" customHeight="1">
      <c r="A35" s="209"/>
      <c r="B35" s="629"/>
      <c r="C35" s="1021" t="s">
        <v>186</v>
      </c>
      <c r="D35" s="1022"/>
      <c r="E35" s="700"/>
      <c r="F35" s="1021" t="str">
        <f>C35</f>
        <v>その他</v>
      </c>
      <c r="G35" s="1022"/>
      <c r="H35" s="630"/>
      <c r="I35" s="1083"/>
      <c r="J35" s="1062"/>
      <c r="K35" s="631"/>
      <c r="L35" s="136"/>
      <c r="M35" s="194"/>
      <c r="N35" s="194"/>
      <c r="O35" s="194"/>
      <c r="Q35" s="195" t="s">
        <v>1007</v>
      </c>
      <c r="R35" s="195">
        <f>IF(S28,D28*105000,D28*130000)</f>
        <v>0</v>
      </c>
    </row>
    <row r="36" spans="1:19" ht="18" customHeight="1">
      <c r="A36" s="202" t="s">
        <v>829</v>
      </c>
      <c r="B36" s="203">
        <f>SUM(B34:B35)</f>
        <v>0</v>
      </c>
      <c r="C36" s="1025"/>
      <c r="D36" s="1026"/>
      <c r="E36" s="644">
        <f>SUM(E34:E35)</f>
        <v>0</v>
      </c>
      <c r="F36" s="1025"/>
      <c r="G36" s="1026"/>
      <c r="H36" s="205"/>
      <c r="I36" s="1083"/>
      <c r="J36" s="644">
        <f>S41</f>
        <v>0</v>
      </c>
      <c r="K36" s="43"/>
      <c r="L36" s="136"/>
      <c r="Q36" s="195" t="s">
        <v>1008</v>
      </c>
      <c r="R36" s="195" t="b">
        <f>IF(S34&gt;R35,TRUE,FALSE)</f>
        <v>0</v>
      </c>
    </row>
    <row r="37" spans="1:19" ht="18" customHeight="1">
      <c r="A37" s="362" t="s">
        <v>8</v>
      </c>
      <c r="B37" s="72"/>
      <c r="C37" s="1040" t="s">
        <v>832</v>
      </c>
      <c r="D37" s="1041"/>
      <c r="E37" s="697"/>
      <c r="F37" s="1040" t="s">
        <v>832</v>
      </c>
      <c r="G37" s="1041"/>
      <c r="H37" s="55"/>
      <c r="I37" s="1083"/>
      <c r="J37" s="1036"/>
      <c r="K37" s="57"/>
      <c r="L37" s="136"/>
      <c r="Q37" s="195" t="s">
        <v>1009</v>
      </c>
      <c r="R37" s="195" t="s">
        <v>1004</v>
      </c>
      <c r="S37" s="195">
        <f>IF(R36=TRUE,ROUNDDOWN(E36*R35/(E36+E41),0),ROUNDDOWN(E36*2/3,0))</f>
        <v>0</v>
      </c>
    </row>
    <row r="38" spans="1:19" ht="18" customHeight="1">
      <c r="A38" s="209"/>
      <c r="B38" s="73"/>
      <c r="C38" s="1038" t="s">
        <v>942</v>
      </c>
      <c r="D38" s="1039"/>
      <c r="E38" s="698"/>
      <c r="F38" s="1038" t="s">
        <v>942</v>
      </c>
      <c r="G38" s="1039"/>
      <c r="H38" s="56"/>
      <c r="I38" s="1083"/>
      <c r="J38" s="1037"/>
      <c r="K38" s="58"/>
      <c r="L38" s="136"/>
      <c r="R38" s="195" t="s">
        <v>667</v>
      </c>
      <c r="S38" s="195">
        <f>IF(R36=TRUE,ROUNDDOWN(E41*R35/(E36+E41),0),ROUNDDOWN(E41*2/3,0))</f>
        <v>0</v>
      </c>
    </row>
    <row r="39" spans="1:19" ht="18" customHeight="1">
      <c r="A39" s="209"/>
      <c r="B39" s="73"/>
      <c r="C39" s="1038" t="s">
        <v>833</v>
      </c>
      <c r="D39" s="1039"/>
      <c r="E39" s="698"/>
      <c r="F39" s="1038" t="s">
        <v>833</v>
      </c>
      <c r="G39" s="1039"/>
      <c r="H39" s="56"/>
      <c r="I39" s="1083"/>
      <c r="J39" s="1037"/>
      <c r="K39" s="58"/>
      <c r="L39" s="136"/>
      <c r="R39" s="195" t="s">
        <v>664</v>
      </c>
      <c r="S39" s="195">
        <f>SUM(S37:S38)</f>
        <v>0</v>
      </c>
    </row>
    <row r="40" spans="1:19" ht="18" customHeight="1">
      <c r="A40" s="209"/>
      <c r="B40" s="73"/>
      <c r="C40" s="1038" t="s">
        <v>923</v>
      </c>
      <c r="D40" s="1039"/>
      <c r="E40" s="698"/>
      <c r="F40" s="1038" t="s">
        <v>923</v>
      </c>
      <c r="G40" s="1039"/>
      <c r="H40" s="56"/>
      <c r="I40" s="1083"/>
      <c r="J40" s="1037"/>
      <c r="K40" s="58"/>
      <c r="L40" s="136"/>
      <c r="Q40" s="195" t="s">
        <v>1010</v>
      </c>
      <c r="S40" s="195">
        <f>R35-S39</f>
        <v>0</v>
      </c>
    </row>
    <row r="41" spans="1:19" ht="18" customHeight="1" thickBot="1">
      <c r="A41" s="202" t="s">
        <v>829</v>
      </c>
      <c r="B41" s="688">
        <f>SUM(B37:B40)</f>
        <v>0</v>
      </c>
      <c r="C41" s="1027"/>
      <c r="D41" s="1028"/>
      <c r="E41" s="692">
        <f>SUM(E37:E40)</f>
        <v>0</v>
      </c>
      <c r="F41" s="1027"/>
      <c r="G41" s="1028"/>
      <c r="H41" s="213"/>
      <c r="I41" s="1084"/>
      <c r="J41" s="695">
        <f>S42</f>
        <v>0</v>
      </c>
      <c r="K41" s="34"/>
      <c r="L41" s="136"/>
      <c r="Q41" s="195" t="s">
        <v>1011</v>
      </c>
      <c r="R41" s="195" t="s">
        <v>1004</v>
      </c>
      <c r="S41" s="195">
        <f>IF(R36=TRUE,S37+S40,S37)*R31</f>
        <v>0</v>
      </c>
    </row>
    <row r="42" spans="1:19" ht="18" customHeight="1" thickTop="1" thickBot="1">
      <c r="A42" s="214" t="s">
        <v>9</v>
      </c>
      <c r="B42" s="215">
        <f>SUM(B36,B41,B33)</f>
        <v>0</v>
      </c>
      <c r="C42" s="1029"/>
      <c r="D42" s="1030"/>
      <c r="E42" s="693">
        <f>SUM(E33,E36,E41)</f>
        <v>0</v>
      </c>
      <c r="F42" s="1029"/>
      <c r="G42" s="1030"/>
      <c r="H42" s="216"/>
      <c r="I42" s="216"/>
      <c r="J42" s="693">
        <f>SUM(J33,J36,J41)</f>
        <v>0</v>
      </c>
      <c r="K42" s="35"/>
      <c r="L42" s="136"/>
      <c r="R42" s="195" t="s">
        <v>667</v>
      </c>
      <c r="S42" s="195">
        <f>S38*R31</f>
        <v>0</v>
      </c>
    </row>
    <row r="43" spans="1:19" ht="18" customHeight="1" thickTop="1" thickBot="1">
      <c r="A43" s="209" t="s">
        <v>10</v>
      </c>
      <c r="B43" s="228"/>
      <c r="C43" s="1031"/>
      <c r="D43" s="1032"/>
      <c r="E43" s="701"/>
      <c r="F43" s="1031"/>
      <c r="G43" s="1032"/>
      <c r="H43" s="219"/>
      <c r="I43" s="219"/>
      <c r="J43" s="220"/>
      <c r="K43" s="363"/>
      <c r="L43" s="136"/>
    </row>
    <row r="44" spans="1:19" ht="18" customHeight="1" thickBot="1">
      <c r="A44" s="221" t="s">
        <v>11</v>
      </c>
      <c r="B44" s="222">
        <f>SUM(B42:B43)</f>
        <v>0</v>
      </c>
      <c r="C44" s="1017"/>
      <c r="D44" s="1018"/>
      <c r="E44" s="694">
        <f>E42</f>
        <v>0</v>
      </c>
      <c r="F44" s="1017"/>
      <c r="G44" s="1018"/>
      <c r="H44" s="223"/>
      <c r="I44" s="223"/>
      <c r="J44" s="696">
        <f>J42</f>
        <v>0</v>
      </c>
      <c r="K44" s="451"/>
      <c r="L44" s="136"/>
    </row>
    <row r="45" spans="1:19" ht="18" customHeight="1">
      <c r="A45" s="226"/>
      <c r="L45" s="136"/>
    </row>
    <row r="46" spans="1:19" ht="18" customHeight="1">
      <c r="L46" s="136"/>
    </row>
    <row r="47" spans="1:19" ht="14.25" thickBot="1"/>
    <row r="48" spans="1:19" ht="18" customHeight="1">
      <c r="A48" s="756" t="s">
        <v>1044</v>
      </c>
      <c r="B48" s="1068"/>
      <c r="C48" s="1069"/>
      <c r="D48" s="1070"/>
      <c r="E48" s="1071"/>
      <c r="F48" s="1078" t="s">
        <v>945</v>
      </c>
      <c r="G48" s="1078"/>
      <c r="H48" s="1079"/>
      <c r="I48" s="1079"/>
      <c r="J48" s="1079"/>
      <c r="K48" s="1080"/>
      <c r="R48" s="637" t="s">
        <v>1000</v>
      </c>
      <c r="S48" s="227" t="s">
        <v>1089</v>
      </c>
    </row>
    <row r="49" spans="1:19" ht="19.5" thickBot="1">
      <c r="A49" s="622" t="s">
        <v>940</v>
      </c>
      <c r="B49" s="704"/>
      <c r="C49" s="669" t="s">
        <v>941</v>
      </c>
      <c r="D49" s="704"/>
      <c r="E49" s="623" t="s">
        <v>944</v>
      </c>
      <c r="F49" s="1072" t="str">
        <f>IFERROR(IF(R49=TRUE,IF(S49=TRUE,(E57+E62+B56-(B49*20000))/D49,(E57+E62-(B49*20000))/D49),IF(S49=TRUE,(E57+E62+B56)/D49,(E57+E62)/D49)),"")</f>
        <v/>
      </c>
      <c r="G49" s="1073"/>
      <c r="H49" s="1081" t="s">
        <v>943</v>
      </c>
      <c r="I49" s="1081"/>
      <c r="J49" s="626"/>
      <c r="K49" s="627" t="s">
        <v>1087</v>
      </c>
      <c r="R49" s="702" t="b">
        <v>0</v>
      </c>
      <c r="S49" s="702" t="b">
        <v>0</v>
      </c>
    </row>
    <row r="50" spans="1:19" ht="18" customHeight="1">
      <c r="A50" s="198" t="s">
        <v>193</v>
      </c>
      <c r="B50" s="1044" t="s">
        <v>192</v>
      </c>
      <c r="C50" s="1045"/>
      <c r="D50" s="1045"/>
      <c r="E50" s="1046" t="s">
        <v>312</v>
      </c>
      <c r="F50" s="1045"/>
      <c r="G50" s="1045"/>
      <c r="H50" s="1045"/>
      <c r="I50" s="1047" t="s">
        <v>162</v>
      </c>
      <c r="J50" s="1048" t="s">
        <v>311</v>
      </c>
      <c r="K50" s="1050" t="s">
        <v>163</v>
      </c>
      <c r="L50" s="136"/>
      <c r="M50" s="194"/>
      <c r="N50" s="194"/>
      <c r="O50" s="194"/>
      <c r="Q50" s="195" t="s">
        <v>1099</v>
      </c>
      <c r="R50" s="195">
        <f>IF(R49,B49*20000,0)</f>
        <v>0</v>
      </c>
    </row>
    <row r="51" spans="1:19" ht="18" customHeight="1">
      <c r="A51" s="199" t="s">
        <v>194</v>
      </c>
      <c r="B51" s="200" t="s">
        <v>5</v>
      </c>
      <c r="C51" s="1052" t="s">
        <v>195</v>
      </c>
      <c r="D51" s="1053"/>
      <c r="E51" s="647" t="s">
        <v>5</v>
      </c>
      <c r="F51" s="1052" t="s">
        <v>195</v>
      </c>
      <c r="G51" s="1053"/>
      <c r="H51" s="648" t="s">
        <v>196</v>
      </c>
      <c r="I51" s="836"/>
      <c r="J51" s="1049"/>
      <c r="K51" s="1051"/>
      <c r="L51" s="136"/>
      <c r="N51" s="194"/>
      <c r="O51" s="194"/>
      <c r="Q51" s="195" t="s">
        <v>1001</v>
      </c>
      <c r="R51" s="195">
        <f>IF(S49,D49*155000+R50,D49*190000+R50)</f>
        <v>0</v>
      </c>
    </row>
    <row r="52" spans="1:19" ht="18" customHeight="1">
      <c r="A52" s="362" t="s">
        <v>381</v>
      </c>
      <c r="B52" s="72"/>
      <c r="C52" s="1054" t="s">
        <v>382</v>
      </c>
      <c r="D52" s="1055"/>
      <c r="E52" s="697"/>
      <c r="F52" s="1054" t="s">
        <v>382</v>
      </c>
      <c r="G52" s="1055"/>
      <c r="H52" s="55"/>
      <c r="I52" s="1074" t="s">
        <v>1012</v>
      </c>
      <c r="J52" s="1061"/>
      <c r="K52" s="57"/>
      <c r="L52" s="136"/>
      <c r="M52" s="194"/>
      <c r="N52" s="194"/>
      <c r="O52" s="194"/>
      <c r="Q52" s="195" t="s">
        <v>1002</v>
      </c>
      <c r="R52" s="195">
        <f>IF(SUM(E57,E62)&lt;=R51,1,0)</f>
        <v>1</v>
      </c>
    </row>
    <row r="53" spans="1:19" ht="18" customHeight="1">
      <c r="A53" s="201"/>
      <c r="B53" s="73"/>
      <c r="C53" s="1038" t="s">
        <v>186</v>
      </c>
      <c r="D53" s="1039"/>
      <c r="E53" s="698"/>
      <c r="F53" s="1038" t="s">
        <v>186</v>
      </c>
      <c r="G53" s="1039"/>
      <c r="H53" s="630"/>
      <c r="I53" s="1075"/>
      <c r="J53" s="1077"/>
      <c r="K53" s="631"/>
      <c r="L53" s="136"/>
      <c r="M53" s="194"/>
      <c r="N53" s="194"/>
      <c r="O53" s="194"/>
      <c r="Q53" s="195" t="s">
        <v>1003</v>
      </c>
      <c r="R53" s="195" t="s">
        <v>1004</v>
      </c>
      <c r="S53" s="195">
        <f>ROUNDDOWN(E57*2/3,0)</f>
        <v>0</v>
      </c>
    </row>
    <row r="54" spans="1:19" ht="18" customHeight="1">
      <c r="A54" s="202" t="s">
        <v>829</v>
      </c>
      <c r="B54" s="203">
        <f>SUM(B52:B53)</f>
        <v>0</v>
      </c>
      <c r="C54" s="1025"/>
      <c r="D54" s="1026"/>
      <c r="E54" s="644">
        <f>SUM(E52:E53)</f>
        <v>0</v>
      </c>
      <c r="F54" s="1025"/>
      <c r="G54" s="1026"/>
      <c r="H54" s="205"/>
      <c r="I54" s="1075"/>
      <c r="J54" s="695">
        <f>ROUNDDOWN(E54*2/3,0)*R52</f>
        <v>0</v>
      </c>
      <c r="K54" s="43"/>
      <c r="L54" s="136"/>
      <c r="M54" s="194"/>
      <c r="N54" s="194"/>
      <c r="O54" s="194"/>
      <c r="R54" s="195" t="s">
        <v>667</v>
      </c>
      <c r="S54" s="195">
        <f>ROUNDDOWN(E62*2/3,0)</f>
        <v>0</v>
      </c>
    </row>
    <row r="55" spans="1:19" ht="18" customHeight="1">
      <c r="A55" s="362" t="s">
        <v>7</v>
      </c>
      <c r="B55" s="72"/>
      <c r="C55" s="1021" t="s">
        <v>1110</v>
      </c>
      <c r="D55" s="1022"/>
      <c r="E55" s="697"/>
      <c r="F55" s="1021" t="str">
        <f>C55</f>
        <v>蓄電システム</v>
      </c>
      <c r="G55" s="1022"/>
      <c r="H55" s="55"/>
      <c r="I55" s="1075"/>
      <c r="J55" s="1061"/>
      <c r="K55" s="57"/>
      <c r="L55" s="136"/>
      <c r="M55" s="194"/>
      <c r="N55" s="194"/>
      <c r="O55" s="194"/>
      <c r="R55" s="195" t="s">
        <v>664</v>
      </c>
      <c r="S55" s="195">
        <f>SUM(S53:S54)</f>
        <v>0</v>
      </c>
    </row>
    <row r="56" spans="1:19" ht="18" customHeight="1">
      <c r="A56" s="209"/>
      <c r="B56" s="629"/>
      <c r="C56" s="1021" t="s">
        <v>186</v>
      </c>
      <c r="D56" s="1022"/>
      <c r="E56" s="700"/>
      <c r="F56" s="1021" t="str">
        <f>C56</f>
        <v>その他</v>
      </c>
      <c r="G56" s="1022"/>
      <c r="H56" s="630"/>
      <c r="I56" s="1075"/>
      <c r="J56" s="1062"/>
      <c r="K56" s="631"/>
      <c r="L56" s="136"/>
      <c r="M56" s="194"/>
      <c r="N56" s="194"/>
      <c r="O56" s="194"/>
      <c r="Q56" s="195" t="s">
        <v>1007</v>
      </c>
      <c r="R56" s="195">
        <f>IF(S49,D49*105000,D49*130000)</f>
        <v>0</v>
      </c>
    </row>
    <row r="57" spans="1:19" ht="18" customHeight="1">
      <c r="A57" s="202" t="s">
        <v>829</v>
      </c>
      <c r="B57" s="203">
        <f>SUM(B55:B56)</f>
        <v>0</v>
      </c>
      <c r="C57" s="1025"/>
      <c r="D57" s="1026"/>
      <c r="E57" s="644">
        <f>SUM(E55:E56)</f>
        <v>0</v>
      </c>
      <c r="F57" s="1025"/>
      <c r="G57" s="1026"/>
      <c r="H57" s="205"/>
      <c r="I57" s="1075"/>
      <c r="J57" s="644">
        <f>S62</f>
        <v>0</v>
      </c>
      <c r="K57" s="43"/>
      <c r="L57" s="136"/>
      <c r="Q57" s="195" t="s">
        <v>1008</v>
      </c>
      <c r="R57" s="195" t="b">
        <f>IF(S55&gt;R56,TRUE,FALSE)</f>
        <v>0</v>
      </c>
    </row>
    <row r="58" spans="1:19" ht="18" customHeight="1">
      <c r="A58" s="362" t="s">
        <v>8</v>
      </c>
      <c r="B58" s="72"/>
      <c r="C58" s="1040" t="s">
        <v>832</v>
      </c>
      <c r="D58" s="1041"/>
      <c r="E58" s="697"/>
      <c r="F58" s="1040" t="s">
        <v>832</v>
      </c>
      <c r="G58" s="1041"/>
      <c r="H58" s="55"/>
      <c r="I58" s="1075"/>
      <c r="J58" s="1036"/>
      <c r="K58" s="57"/>
      <c r="L58" s="136"/>
      <c r="Q58" s="195" t="s">
        <v>1009</v>
      </c>
      <c r="R58" s="195" t="s">
        <v>1004</v>
      </c>
      <c r="S58" s="195">
        <f>IF(R57=TRUE,ROUNDDOWN(E57*R56/(E57+E62),0),ROUNDDOWN(E57*2/3,0))</f>
        <v>0</v>
      </c>
    </row>
    <row r="59" spans="1:19" ht="18" customHeight="1">
      <c r="A59" s="209"/>
      <c r="B59" s="73"/>
      <c r="C59" s="1038" t="s">
        <v>942</v>
      </c>
      <c r="D59" s="1039"/>
      <c r="E59" s="698"/>
      <c r="F59" s="1038" t="s">
        <v>942</v>
      </c>
      <c r="G59" s="1039"/>
      <c r="H59" s="56"/>
      <c r="I59" s="1075"/>
      <c r="J59" s="1037"/>
      <c r="K59" s="58"/>
      <c r="L59" s="136"/>
      <c r="R59" s="195" t="s">
        <v>667</v>
      </c>
      <c r="S59" s="195">
        <f>IF(R57=TRUE,ROUNDDOWN(E62*R56/(E57+E62),0),ROUNDDOWN(E62*2/3,0))</f>
        <v>0</v>
      </c>
    </row>
    <row r="60" spans="1:19" ht="18" customHeight="1">
      <c r="A60" s="209"/>
      <c r="B60" s="73"/>
      <c r="C60" s="1038" t="s">
        <v>833</v>
      </c>
      <c r="D60" s="1039"/>
      <c r="E60" s="698"/>
      <c r="F60" s="1038" t="s">
        <v>833</v>
      </c>
      <c r="G60" s="1039"/>
      <c r="H60" s="56"/>
      <c r="I60" s="1075"/>
      <c r="J60" s="1037"/>
      <c r="K60" s="58"/>
      <c r="L60" s="136"/>
      <c r="R60" s="195" t="s">
        <v>664</v>
      </c>
      <c r="S60" s="195">
        <f>SUM(S58:S59)</f>
        <v>0</v>
      </c>
    </row>
    <row r="61" spans="1:19" ht="18" customHeight="1">
      <c r="A61" s="209"/>
      <c r="B61" s="73"/>
      <c r="C61" s="1038" t="s">
        <v>923</v>
      </c>
      <c r="D61" s="1039"/>
      <c r="E61" s="698"/>
      <c r="F61" s="1038" t="s">
        <v>923</v>
      </c>
      <c r="G61" s="1039"/>
      <c r="H61" s="56"/>
      <c r="I61" s="1075"/>
      <c r="J61" s="1037"/>
      <c r="K61" s="58"/>
      <c r="L61" s="136"/>
      <c r="Q61" s="195" t="s">
        <v>1010</v>
      </c>
      <c r="S61" s="195">
        <f>R56-S60</f>
        <v>0</v>
      </c>
    </row>
    <row r="62" spans="1:19" ht="18" customHeight="1" thickBot="1">
      <c r="A62" s="202" t="s">
        <v>829</v>
      </c>
      <c r="B62" s="688">
        <f>SUM(B58:B61)</f>
        <v>0</v>
      </c>
      <c r="C62" s="1027"/>
      <c r="D62" s="1028"/>
      <c r="E62" s="692">
        <f>SUM(E58:E61)</f>
        <v>0</v>
      </c>
      <c r="F62" s="1027"/>
      <c r="G62" s="1028"/>
      <c r="H62" s="213"/>
      <c r="I62" s="1076"/>
      <c r="J62" s="695">
        <f>S63</f>
        <v>0</v>
      </c>
      <c r="K62" s="34"/>
      <c r="L62" s="136"/>
      <c r="Q62" s="195" t="s">
        <v>1011</v>
      </c>
      <c r="R62" s="195" t="s">
        <v>1004</v>
      </c>
      <c r="S62" s="195">
        <f>IF(R57=TRUE,S58+S61,S58)*R52</f>
        <v>0</v>
      </c>
    </row>
    <row r="63" spans="1:19" ht="18" customHeight="1" thickTop="1" thickBot="1">
      <c r="A63" s="214" t="s">
        <v>9</v>
      </c>
      <c r="B63" s="215">
        <f>SUM(B57,B62,B54)</f>
        <v>0</v>
      </c>
      <c r="C63" s="1029"/>
      <c r="D63" s="1030"/>
      <c r="E63" s="693">
        <f>SUM(E54,E57,E62)</f>
        <v>0</v>
      </c>
      <c r="F63" s="1029"/>
      <c r="G63" s="1030"/>
      <c r="H63" s="216"/>
      <c r="I63" s="216"/>
      <c r="J63" s="693">
        <f>SUM(J54,J57,J62)</f>
        <v>0</v>
      </c>
      <c r="K63" s="35"/>
      <c r="L63" s="136"/>
      <c r="R63" s="195" t="s">
        <v>667</v>
      </c>
      <c r="S63" s="195">
        <f>S59*R52</f>
        <v>0</v>
      </c>
    </row>
    <row r="64" spans="1:19" ht="18" customHeight="1" thickTop="1" thickBot="1">
      <c r="A64" s="209" t="s">
        <v>10</v>
      </c>
      <c r="B64" s="228"/>
      <c r="C64" s="1031"/>
      <c r="D64" s="1032"/>
      <c r="E64" s="218"/>
      <c r="F64" s="1031"/>
      <c r="G64" s="1032"/>
      <c r="H64" s="219"/>
      <c r="I64" s="219"/>
      <c r="J64" s="220"/>
      <c r="K64" s="363"/>
      <c r="L64" s="136"/>
    </row>
    <row r="65" spans="1:19" ht="18" customHeight="1" thickBot="1">
      <c r="A65" s="221" t="s">
        <v>11</v>
      </c>
      <c r="B65" s="222">
        <f>SUM(B63:B64)</f>
        <v>0</v>
      </c>
      <c r="C65" s="1017"/>
      <c r="D65" s="1018"/>
      <c r="E65" s="694">
        <f>E63</f>
        <v>0</v>
      </c>
      <c r="F65" s="1017"/>
      <c r="G65" s="1018"/>
      <c r="H65" s="223"/>
      <c r="I65" s="223"/>
      <c r="J65" s="696">
        <f>J63</f>
        <v>0</v>
      </c>
      <c r="K65" s="451"/>
      <c r="L65" s="136"/>
    </row>
    <row r="66" spans="1:19" ht="18" customHeight="1">
      <c r="A66" s="226"/>
      <c r="L66" s="136"/>
    </row>
    <row r="67" spans="1:19" ht="18" customHeight="1">
      <c r="L67" s="136"/>
    </row>
    <row r="68" spans="1:19" ht="18" customHeight="1" thickBot="1">
      <c r="L68" s="136"/>
    </row>
    <row r="69" spans="1:19" ht="18" customHeight="1">
      <c r="A69" s="756" t="s">
        <v>1044</v>
      </c>
      <c r="B69" s="1068"/>
      <c r="C69" s="1069"/>
      <c r="D69" s="1070"/>
      <c r="E69" s="1071"/>
      <c r="F69" s="1078" t="s">
        <v>945</v>
      </c>
      <c r="G69" s="1078"/>
      <c r="H69" s="1079"/>
      <c r="I69" s="1079"/>
      <c r="J69" s="1079"/>
      <c r="K69" s="1080"/>
      <c r="R69" s="637" t="s">
        <v>1000</v>
      </c>
      <c r="S69" s="227" t="s">
        <v>1089</v>
      </c>
    </row>
    <row r="70" spans="1:19" ht="19.5" thickBot="1">
      <c r="A70" s="622" t="s">
        <v>940</v>
      </c>
      <c r="B70" s="704"/>
      <c r="C70" s="669" t="s">
        <v>941</v>
      </c>
      <c r="D70" s="704"/>
      <c r="E70" s="623" t="s">
        <v>944</v>
      </c>
      <c r="F70" s="1072" t="str">
        <f>IFERROR(IF(R70=TRUE,IF(S70=TRUE,(E78+E83+B77-(B70*20000))/D70,(E78+E83-(B70*20000))/D70),IF(S70=TRUE,(E78+E83+B77)/D70,(E78+E83)/D70)),"")</f>
        <v/>
      </c>
      <c r="G70" s="1073"/>
      <c r="H70" s="1081" t="s">
        <v>943</v>
      </c>
      <c r="I70" s="1081"/>
      <c r="J70" s="626"/>
      <c r="K70" s="627" t="s">
        <v>1087</v>
      </c>
      <c r="R70" s="702" t="b">
        <v>0</v>
      </c>
      <c r="S70" s="702" t="b">
        <v>0</v>
      </c>
    </row>
    <row r="71" spans="1:19">
      <c r="A71" s="198" t="s">
        <v>193</v>
      </c>
      <c r="B71" s="1044" t="s">
        <v>192</v>
      </c>
      <c r="C71" s="1045"/>
      <c r="D71" s="1045"/>
      <c r="E71" s="1046" t="s">
        <v>312</v>
      </c>
      <c r="F71" s="1045"/>
      <c r="G71" s="1045"/>
      <c r="H71" s="1045"/>
      <c r="I71" s="1047" t="s">
        <v>162</v>
      </c>
      <c r="J71" s="1048" t="s">
        <v>311</v>
      </c>
      <c r="K71" s="1050" t="s">
        <v>163</v>
      </c>
      <c r="Q71" s="195" t="s">
        <v>1099</v>
      </c>
      <c r="R71" s="195">
        <f>IF(R70,B70*20000,0)</f>
        <v>0</v>
      </c>
    </row>
    <row r="72" spans="1:19" ht="18" customHeight="1">
      <c r="A72" s="199" t="s">
        <v>194</v>
      </c>
      <c r="B72" s="200" t="s">
        <v>5</v>
      </c>
      <c r="C72" s="1052" t="s">
        <v>195</v>
      </c>
      <c r="D72" s="1053"/>
      <c r="E72" s="647" t="s">
        <v>5</v>
      </c>
      <c r="F72" s="1052" t="s">
        <v>195</v>
      </c>
      <c r="G72" s="1053"/>
      <c r="H72" s="648" t="s">
        <v>196</v>
      </c>
      <c r="I72" s="836"/>
      <c r="J72" s="1049"/>
      <c r="K72" s="1051"/>
      <c r="L72" s="136"/>
      <c r="M72" s="194"/>
      <c r="N72" s="194"/>
      <c r="O72" s="194"/>
      <c r="Q72" s="195" t="s">
        <v>1001</v>
      </c>
      <c r="R72" s="195">
        <f>IF(S70,D70*155000+R71,D70*190000+R71)</f>
        <v>0</v>
      </c>
    </row>
    <row r="73" spans="1:19" ht="18" customHeight="1">
      <c r="A73" s="362" t="s">
        <v>381</v>
      </c>
      <c r="B73" s="72"/>
      <c r="C73" s="1054" t="s">
        <v>382</v>
      </c>
      <c r="D73" s="1055"/>
      <c r="E73" s="697"/>
      <c r="F73" s="1054" t="s">
        <v>382</v>
      </c>
      <c r="G73" s="1055"/>
      <c r="H73" s="494"/>
      <c r="I73" s="1074" t="s">
        <v>1012</v>
      </c>
      <c r="J73" s="1061"/>
      <c r="K73" s="57"/>
      <c r="L73" s="136"/>
      <c r="N73" s="194"/>
      <c r="O73" s="194"/>
      <c r="Q73" s="195" t="s">
        <v>1002</v>
      </c>
      <c r="R73" s="195">
        <f>IF(SUM(E78,E83)&lt;=R72,1,0)</f>
        <v>1</v>
      </c>
    </row>
    <row r="74" spans="1:19" ht="18" customHeight="1">
      <c r="A74" s="201"/>
      <c r="B74" s="73"/>
      <c r="C74" s="1038" t="s">
        <v>186</v>
      </c>
      <c r="D74" s="1039"/>
      <c r="E74" s="698"/>
      <c r="F74" s="1038" t="s">
        <v>186</v>
      </c>
      <c r="G74" s="1039"/>
      <c r="H74" s="56"/>
      <c r="I74" s="1075"/>
      <c r="J74" s="1077"/>
      <c r="K74" s="631"/>
      <c r="L74" s="136"/>
      <c r="M74" s="194"/>
      <c r="N74" s="194"/>
      <c r="O74" s="194"/>
      <c r="Q74" s="195" t="s">
        <v>1003</v>
      </c>
      <c r="R74" s="195" t="s">
        <v>1004</v>
      </c>
      <c r="S74" s="195">
        <f>ROUNDDOWN(E78*2/3,0)</f>
        <v>0</v>
      </c>
    </row>
    <row r="75" spans="1:19" ht="18" customHeight="1">
      <c r="A75" s="202" t="s">
        <v>829</v>
      </c>
      <c r="B75" s="203">
        <f>SUM(B73:B74)</f>
        <v>0</v>
      </c>
      <c r="C75" s="1025"/>
      <c r="D75" s="1026"/>
      <c r="E75" s="644">
        <f>SUM(E73:E74)</f>
        <v>0</v>
      </c>
      <c r="F75" s="1025"/>
      <c r="G75" s="1026"/>
      <c r="H75" s="205"/>
      <c r="I75" s="1075"/>
      <c r="J75" s="695">
        <f>ROUNDDOWN(E75*2/3,0)*R73</f>
        <v>0</v>
      </c>
      <c r="K75" s="43"/>
      <c r="L75" s="136"/>
      <c r="M75" s="194"/>
      <c r="N75" s="194"/>
      <c r="O75" s="194"/>
      <c r="R75" s="195" t="s">
        <v>667</v>
      </c>
      <c r="S75" s="195">
        <f>ROUNDDOWN(E83*2/3,0)</f>
        <v>0</v>
      </c>
    </row>
    <row r="76" spans="1:19" ht="18" customHeight="1">
      <c r="A76" s="362" t="s">
        <v>7</v>
      </c>
      <c r="B76" s="72"/>
      <c r="C76" s="1021" t="s">
        <v>1110</v>
      </c>
      <c r="D76" s="1022"/>
      <c r="E76" s="697"/>
      <c r="F76" s="1021" t="str">
        <f>C76</f>
        <v>蓄電システム</v>
      </c>
      <c r="G76" s="1022"/>
      <c r="H76" s="55"/>
      <c r="I76" s="1075"/>
      <c r="J76" s="1061"/>
      <c r="K76" s="57"/>
      <c r="L76" s="136"/>
      <c r="M76" s="194"/>
      <c r="N76" s="194"/>
      <c r="O76" s="194"/>
      <c r="R76" s="195" t="s">
        <v>664</v>
      </c>
      <c r="S76" s="195">
        <f>SUM(S74:S75)</f>
        <v>0</v>
      </c>
    </row>
    <row r="77" spans="1:19" ht="18" customHeight="1">
      <c r="A77" s="209"/>
      <c r="B77" s="629"/>
      <c r="C77" s="1021" t="s">
        <v>186</v>
      </c>
      <c r="D77" s="1022"/>
      <c r="E77" s="700"/>
      <c r="F77" s="1021" t="str">
        <f>C77</f>
        <v>その他</v>
      </c>
      <c r="G77" s="1022"/>
      <c r="H77" s="630"/>
      <c r="I77" s="1075"/>
      <c r="J77" s="1062"/>
      <c r="K77" s="631"/>
      <c r="L77" s="136"/>
      <c r="M77" s="194"/>
      <c r="N77" s="194"/>
      <c r="O77" s="194"/>
      <c r="Q77" s="195" t="s">
        <v>1007</v>
      </c>
      <c r="R77" s="195">
        <f>IF(S70,D70*105000,D70*130000)</f>
        <v>0</v>
      </c>
    </row>
    <row r="78" spans="1:19" ht="18" customHeight="1">
      <c r="A78" s="202" t="s">
        <v>829</v>
      </c>
      <c r="B78" s="203">
        <f>SUM(B76:B77)</f>
        <v>0</v>
      </c>
      <c r="C78" s="1025"/>
      <c r="D78" s="1026"/>
      <c r="E78" s="644">
        <f>SUM(E76:E77)</f>
        <v>0</v>
      </c>
      <c r="F78" s="1025"/>
      <c r="G78" s="1026"/>
      <c r="H78" s="205"/>
      <c r="I78" s="1075"/>
      <c r="J78" s="644">
        <f>S83</f>
        <v>0</v>
      </c>
      <c r="K78" s="43"/>
      <c r="L78" s="136"/>
      <c r="M78" s="194"/>
      <c r="N78" s="194"/>
      <c r="O78" s="194"/>
      <c r="Q78" s="195" t="s">
        <v>1008</v>
      </c>
      <c r="R78" s="195" t="b">
        <f>IF(S76&gt;R77,TRUE,FALSE)</f>
        <v>0</v>
      </c>
    </row>
    <row r="79" spans="1:19" ht="18" customHeight="1">
      <c r="A79" s="362" t="s">
        <v>8</v>
      </c>
      <c r="B79" s="72"/>
      <c r="C79" s="1040" t="s">
        <v>832</v>
      </c>
      <c r="D79" s="1041"/>
      <c r="E79" s="697"/>
      <c r="F79" s="1040" t="s">
        <v>832</v>
      </c>
      <c r="G79" s="1041"/>
      <c r="H79" s="55"/>
      <c r="I79" s="1075"/>
      <c r="J79" s="1036"/>
      <c r="K79" s="57"/>
      <c r="L79" s="136"/>
      <c r="Q79" s="195" t="s">
        <v>1009</v>
      </c>
      <c r="R79" s="195" t="s">
        <v>1004</v>
      </c>
      <c r="S79" s="195">
        <f>IF(R78=TRUE,ROUNDDOWN(E78*R77/(E78+E83),0),ROUNDDOWN(E78*2/3,0))</f>
        <v>0</v>
      </c>
    </row>
    <row r="80" spans="1:19" ht="18" customHeight="1">
      <c r="A80" s="209"/>
      <c r="B80" s="73"/>
      <c r="C80" s="1038" t="s">
        <v>942</v>
      </c>
      <c r="D80" s="1039"/>
      <c r="E80" s="698"/>
      <c r="F80" s="1038" t="s">
        <v>942</v>
      </c>
      <c r="G80" s="1039"/>
      <c r="H80" s="56"/>
      <c r="I80" s="1075"/>
      <c r="J80" s="1037"/>
      <c r="K80" s="58"/>
      <c r="L80" s="136"/>
      <c r="R80" s="195" t="s">
        <v>667</v>
      </c>
      <c r="S80" s="195">
        <f>IF(R78=TRUE,ROUNDDOWN(E83*R77/(E78+E83),0),ROUNDDOWN(E83*2/3,0))</f>
        <v>0</v>
      </c>
    </row>
    <row r="81" spans="1:19" ht="18" customHeight="1">
      <c r="A81" s="209"/>
      <c r="B81" s="73"/>
      <c r="C81" s="1038" t="s">
        <v>833</v>
      </c>
      <c r="D81" s="1039"/>
      <c r="E81" s="698"/>
      <c r="F81" s="1038" t="s">
        <v>833</v>
      </c>
      <c r="G81" s="1039"/>
      <c r="H81" s="56"/>
      <c r="I81" s="1075"/>
      <c r="J81" s="1037"/>
      <c r="K81" s="58"/>
      <c r="L81" s="136"/>
      <c r="R81" s="195" t="s">
        <v>664</v>
      </c>
      <c r="S81" s="195">
        <f>SUM(S79:S80)</f>
        <v>0</v>
      </c>
    </row>
    <row r="82" spans="1:19" ht="18" customHeight="1">
      <c r="A82" s="209"/>
      <c r="B82" s="73"/>
      <c r="C82" s="1038" t="s">
        <v>923</v>
      </c>
      <c r="D82" s="1039"/>
      <c r="E82" s="698"/>
      <c r="F82" s="1038" t="s">
        <v>923</v>
      </c>
      <c r="G82" s="1039"/>
      <c r="H82" s="56"/>
      <c r="I82" s="1075"/>
      <c r="J82" s="1037"/>
      <c r="K82" s="58"/>
      <c r="L82" s="136"/>
      <c r="Q82" s="195" t="s">
        <v>1010</v>
      </c>
      <c r="S82" s="195">
        <f>R77-S81</f>
        <v>0</v>
      </c>
    </row>
    <row r="83" spans="1:19" ht="18" customHeight="1" thickBot="1">
      <c r="A83" s="202" t="s">
        <v>829</v>
      </c>
      <c r="B83" s="688">
        <f>SUM(B79:B82)</f>
        <v>0</v>
      </c>
      <c r="C83" s="1027"/>
      <c r="D83" s="1028"/>
      <c r="E83" s="692">
        <f>SUM(E79:E82)</f>
        <v>0</v>
      </c>
      <c r="F83" s="1027"/>
      <c r="G83" s="1028"/>
      <c r="H83" s="213"/>
      <c r="I83" s="1076"/>
      <c r="J83" s="695">
        <f>S84</f>
        <v>0</v>
      </c>
      <c r="K83" s="34"/>
      <c r="L83" s="136"/>
      <c r="Q83" s="195" t="s">
        <v>1011</v>
      </c>
      <c r="R83" s="195" t="s">
        <v>1004</v>
      </c>
      <c r="S83" s="195">
        <f>IF(R78=TRUE,S79+S82,S79)*R73</f>
        <v>0</v>
      </c>
    </row>
    <row r="84" spans="1:19" ht="18" customHeight="1" thickTop="1" thickBot="1">
      <c r="A84" s="214" t="s">
        <v>9</v>
      </c>
      <c r="B84" s="215">
        <f>SUM(B78,B83)</f>
        <v>0</v>
      </c>
      <c r="C84" s="1029"/>
      <c r="D84" s="1030"/>
      <c r="E84" s="693">
        <f>SUM(E78,E83)</f>
        <v>0</v>
      </c>
      <c r="F84" s="1029"/>
      <c r="G84" s="1030"/>
      <c r="H84" s="216"/>
      <c r="I84" s="216"/>
      <c r="J84" s="693">
        <f>SUM(J75,J78,J83)</f>
        <v>0</v>
      </c>
      <c r="K84" s="35"/>
      <c r="L84" s="136"/>
      <c r="R84" s="195" t="s">
        <v>667</v>
      </c>
      <c r="S84" s="195">
        <f>S80*R73</f>
        <v>0</v>
      </c>
    </row>
    <row r="85" spans="1:19" ht="18" customHeight="1" thickTop="1" thickBot="1">
      <c r="A85" s="209" t="s">
        <v>10</v>
      </c>
      <c r="B85" s="228"/>
      <c r="C85" s="1031"/>
      <c r="D85" s="1032"/>
      <c r="E85" s="218"/>
      <c r="F85" s="1031"/>
      <c r="G85" s="1032"/>
      <c r="H85" s="219"/>
      <c r="I85" s="219"/>
      <c r="J85" s="220"/>
      <c r="K85" s="363"/>
      <c r="L85" s="136"/>
    </row>
    <row r="86" spans="1:19" ht="18" customHeight="1" thickBot="1">
      <c r="A86" s="221" t="s">
        <v>11</v>
      </c>
      <c r="B86" s="222">
        <f>SUM(B84:B85)</f>
        <v>0</v>
      </c>
      <c r="C86" s="1017"/>
      <c r="D86" s="1018"/>
      <c r="E86" s="694">
        <f>E84</f>
        <v>0</v>
      </c>
      <c r="F86" s="1017"/>
      <c r="G86" s="1018"/>
      <c r="H86" s="223"/>
      <c r="I86" s="223"/>
      <c r="J86" s="696">
        <f>J84</f>
        <v>0</v>
      </c>
      <c r="K86" s="451"/>
      <c r="L86" s="136"/>
    </row>
    <row r="87" spans="1:19" ht="18" customHeight="1">
      <c r="A87" s="226"/>
      <c r="K87" s="748" t="s">
        <v>1073</v>
      </c>
      <c r="L87" s="136"/>
    </row>
    <row r="88" spans="1:19" ht="18" customHeight="1">
      <c r="L88" s="136"/>
    </row>
    <row r="89" spans="1:19" ht="18" customHeight="1">
      <c r="L89" s="136"/>
    </row>
    <row r="90" spans="1:19" ht="18" customHeight="1">
      <c r="L90" s="136"/>
    </row>
  </sheetData>
  <sheetProtection sheet="1" objects="1" scenarios="1"/>
  <mergeCells count="178">
    <mergeCell ref="B8:D8"/>
    <mergeCell ref="E8:H8"/>
    <mergeCell ref="I8:I9"/>
    <mergeCell ref="J8:J9"/>
    <mergeCell ref="K8:K9"/>
    <mergeCell ref="C9:D9"/>
    <mergeCell ref="F9:G9"/>
    <mergeCell ref="A2:K2"/>
    <mergeCell ref="B4:H4"/>
    <mergeCell ref="F6:G6"/>
    <mergeCell ref="H6:K6"/>
    <mergeCell ref="F7:G7"/>
    <mergeCell ref="H7:I7"/>
    <mergeCell ref="B6:E6"/>
    <mergeCell ref="J13:J14"/>
    <mergeCell ref="C14:D14"/>
    <mergeCell ref="F14:G14"/>
    <mergeCell ref="C15:D15"/>
    <mergeCell ref="F15:G15"/>
    <mergeCell ref="C10:D10"/>
    <mergeCell ref="F10:G10"/>
    <mergeCell ref="I10:I20"/>
    <mergeCell ref="J10:J11"/>
    <mergeCell ref="C11:D11"/>
    <mergeCell ref="F11:G11"/>
    <mergeCell ref="C12:D12"/>
    <mergeCell ref="F12:G12"/>
    <mergeCell ref="C13:D13"/>
    <mergeCell ref="F13:G13"/>
    <mergeCell ref="C20:D20"/>
    <mergeCell ref="F20:G20"/>
    <mergeCell ref="C21:D21"/>
    <mergeCell ref="F21:G21"/>
    <mergeCell ref="C22:D22"/>
    <mergeCell ref="F22:G22"/>
    <mergeCell ref="C16:D16"/>
    <mergeCell ref="F16:G16"/>
    <mergeCell ref="J16:J19"/>
    <mergeCell ref="C17:D17"/>
    <mergeCell ref="F17:G17"/>
    <mergeCell ref="C18:D18"/>
    <mergeCell ref="F18:G18"/>
    <mergeCell ref="C19:D19"/>
    <mergeCell ref="F19:G19"/>
    <mergeCell ref="B29:D29"/>
    <mergeCell ref="E29:H29"/>
    <mergeCell ref="I29:I30"/>
    <mergeCell ref="J29:J30"/>
    <mergeCell ref="K29:K30"/>
    <mergeCell ref="C30:D30"/>
    <mergeCell ref="F30:G30"/>
    <mergeCell ref="C23:D23"/>
    <mergeCell ref="F23:G23"/>
    <mergeCell ref="F27:G27"/>
    <mergeCell ref="H27:K27"/>
    <mergeCell ref="F28:G28"/>
    <mergeCell ref="H28:I28"/>
    <mergeCell ref="B27:E27"/>
    <mergeCell ref="J34:J35"/>
    <mergeCell ref="C35:D35"/>
    <mergeCell ref="F35:G35"/>
    <mergeCell ref="C36:D36"/>
    <mergeCell ref="F36:G36"/>
    <mergeCell ref="C31:D31"/>
    <mergeCell ref="F31:G31"/>
    <mergeCell ref="I31:I41"/>
    <mergeCell ref="J31:J32"/>
    <mergeCell ref="C32:D32"/>
    <mergeCell ref="F32:G32"/>
    <mergeCell ref="C33:D33"/>
    <mergeCell ref="F33:G33"/>
    <mergeCell ref="C34:D34"/>
    <mergeCell ref="F34:G34"/>
    <mergeCell ref="C41:D41"/>
    <mergeCell ref="F41:G41"/>
    <mergeCell ref="C42:D42"/>
    <mergeCell ref="F42:G42"/>
    <mergeCell ref="C43:D43"/>
    <mergeCell ref="F43:G43"/>
    <mergeCell ref="C37:D37"/>
    <mergeCell ref="F37:G37"/>
    <mergeCell ref="J37:J40"/>
    <mergeCell ref="C38:D38"/>
    <mergeCell ref="F38:G38"/>
    <mergeCell ref="C39:D39"/>
    <mergeCell ref="F39:G39"/>
    <mergeCell ref="C40:D40"/>
    <mergeCell ref="F40:G40"/>
    <mergeCell ref="B50:D50"/>
    <mergeCell ref="E50:H50"/>
    <mergeCell ref="I50:I51"/>
    <mergeCell ref="J50:J51"/>
    <mergeCell ref="K50:K51"/>
    <mergeCell ref="C51:D51"/>
    <mergeCell ref="F51:G51"/>
    <mergeCell ref="C44:D44"/>
    <mergeCell ref="F44:G44"/>
    <mergeCell ref="F48:G48"/>
    <mergeCell ref="H48:K48"/>
    <mergeCell ref="F49:G49"/>
    <mergeCell ref="H49:I49"/>
    <mergeCell ref="B48:E48"/>
    <mergeCell ref="J55:J56"/>
    <mergeCell ref="C56:D56"/>
    <mergeCell ref="F56:G56"/>
    <mergeCell ref="C57:D57"/>
    <mergeCell ref="F57:G57"/>
    <mergeCell ref="C52:D52"/>
    <mergeCell ref="F52:G52"/>
    <mergeCell ref="I52:I62"/>
    <mergeCell ref="J52:J53"/>
    <mergeCell ref="C53:D53"/>
    <mergeCell ref="F53:G53"/>
    <mergeCell ref="C54:D54"/>
    <mergeCell ref="F54:G54"/>
    <mergeCell ref="C55:D55"/>
    <mergeCell ref="F55:G55"/>
    <mergeCell ref="C62:D62"/>
    <mergeCell ref="F62:G62"/>
    <mergeCell ref="C63:D63"/>
    <mergeCell ref="F63:G63"/>
    <mergeCell ref="C64:D64"/>
    <mergeCell ref="F64:G64"/>
    <mergeCell ref="C58:D58"/>
    <mergeCell ref="F58:G58"/>
    <mergeCell ref="J58:J61"/>
    <mergeCell ref="C59:D59"/>
    <mergeCell ref="F59:G59"/>
    <mergeCell ref="C60:D60"/>
    <mergeCell ref="F60:G60"/>
    <mergeCell ref="C61:D61"/>
    <mergeCell ref="F61:G61"/>
    <mergeCell ref="B71:D71"/>
    <mergeCell ref="E71:H71"/>
    <mergeCell ref="I71:I72"/>
    <mergeCell ref="J71:J72"/>
    <mergeCell ref="K71:K72"/>
    <mergeCell ref="C72:D72"/>
    <mergeCell ref="F72:G72"/>
    <mergeCell ref="C65:D65"/>
    <mergeCell ref="F65:G65"/>
    <mergeCell ref="F69:G69"/>
    <mergeCell ref="H69:K69"/>
    <mergeCell ref="F70:G70"/>
    <mergeCell ref="H70:I70"/>
    <mergeCell ref="B69:E69"/>
    <mergeCell ref="C73:D73"/>
    <mergeCell ref="F73:G73"/>
    <mergeCell ref="I73:I83"/>
    <mergeCell ref="J73:J74"/>
    <mergeCell ref="C74:D74"/>
    <mergeCell ref="F74:G74"/>
    <mergeCell ref="C75:D75"/>
    <mergeCell ref="F75:G75"/>
    <mergeCell ref="C76:D76"/>
    <mergeCell ref="F76:G76"/>
    <mergeCell ref="J79:J82"/>
    <mergeCell ref="C80:D80"/>
    <mergeCell ref="F80:G80"/>
    <mergeCell ref="C81:D81"/>
    <mergeCell ref="F81:G81"/>
    <mergeCell ref="C82:D82"/>
    <mergeCell ref="F82:G82"/>
    <mergeCell ref="J76:J77"/>
    <mergeCell ref="C77:D77"/>
    <mergeCell ref="F77:G77"/>
    <mergeCell ref="C78:D78"/>
    <mergeCell ref="F78:G78"/>
    <mergeCell ref="C86:D86"/>
    <mergeCell ref="F86:G86"/>
    <mergeCell ref="C83:D83"/>
    <mergeCell ref="F83:G83"/>
    <mergeCell ref="C84:D84"/>
    <mergeCell ref="F84:G84"/>
    <mergeCell ref="C85:D85"/>
    <mergeCell ref="F85:G85"/>
    <mergeCell ref="C79:D79"/>
    <mergeCell ref="F79:G79"/>
  </mergeCells>
  <phoneticPr fontId="3"/>
  <conditionalFormatting sqref="J15">
    <cfRule type="cellIs" dxfId="90" priority="15" stopIfTrue="1" operator="greaterThan">
      <formula>#REF!</formula>
    </cfRule>
  </conditionalFormatting>
  <conditionalFormatting sqref="J20">
    <cfRule type="cellIs" dxfId="89" priority="14" stopIfTrue="1" operator="greaterThan">
      <formula>#REF!</formula>
    </cfRule>
  </conditionalFormatting>
  <conditionalFormatting sqref="J12">
    <cfRule type="cellIs" dxfId="88" priority="11" stopIfTrue="1" operator="greaterThan">
      <formula>#REF!</formula>
    </cfRule>
  </conditionalFormatting>
  <conditionalFormatting sqref="J78">
    <cfRule type="cellIs" dxfId="87" priority="4" stopIfTrue="1" operator="greaterThan">
      <formula>#REF!</formula>
    </cfRule>
  </conditionalFormatting>
  <conditionalFormatting sqref="J36">
    <cfRule type="cellIs" dxfId="86" priority="10" stopIfTrue="1" operator="greaterThan">
      <formula>#REF!</formula>
    </cfRule>
  </conditionalFormatting>
  <conditionalFormatting sqref="J41">
    <cfRule type="cellIs" dxfId="85" priority="9" stopIfTrue="1" operator="greaterThan">
      <formula>#REF!</formula>
    </cfRule>
  </conditionalFormatting>
  <conditionalFormatting sqref="J33">
    <cfRule type="cellIs" dxfId="84" priority="8" stopIfTrue="1" operator="greaterThan">
      <formula>#REF!</formula>
    </cfRule>
  </conditionalFormatting>
  <conditionalFormatting sqref="J57">
    <cfRule type="cellIs" dxfId="83" priority="7" stopIfTrue="1" operator="greaterThan">
      <formula>#REF!</formula>
    </cfRule>
  </conditionalFormatting>
  <conditionalFormatting sqref="J62">
    <cfRule type="cellIs" dxfId="82" priority="6" stopIfTrue="1" operator="greaterThan">
      <formula>#REF!</formula>
    </cfRule>
  </conditionalFormatting>
  <conditionalFormatting sqref="J54">
    <cfRule type="cellIs" dxfId="81" priority="5" stopIfTrue="1" operator="greaterThan">
      <formula>#REF!</formula>
    </cfRule>
  </conditionalFormatting>
  <conditionalFormatting sqref="J83">
    <cfRule type="cellIs" dxfId="80" priority="3" stopIfTrue="1" operator="greaterThan">
      <formula>#REF!</formula>
    </cfRule>
  </conditionalFormatting>
  <conditionalFormatting sqref="J75">
    <cfRule type="cellIs" dxfId="79" priority="2"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22:K22 J64:K64 J43:K43 J85:K85" xr:uid="{C04D1686-09EA-455E-8C0A-0E1A9C76EE84}">
      <formula1>0</formula1>
    </dataValidation>
    <dataValidation type="textLength" operator="equal" allowBlank="1" showInputMessage="1" showErrorMessage="1" errorTitle="消費税計上不可" error="補助対象経費の消費税計上は出来ません。" sqref="H22:I22 E22 H43:I43 E43 H64:I64 E64 H85:I85 E85" xr:uid="{A7C2B965-1818-47E4-9B49-DADDA9315F97}">
      <formula1>0</formula1>
    </dataValidation>
    <dataValidation allowBlank="1" showInputMessage="1" showErrorMessage="1" prompt="自動計算としていますが、不都合がある場合は適宜修正をしてください。" sqref="J20 J15 J41 J62 J36 J33 J57 J54 J12 J83 J78 J75" xr:uid="{623F47E8-92EF-4810-B351-0093C5AD2763}"/>
    <dataValidation imeMode="off" allowBlank="1" showInputMessage="1" showErrorMessage="1" sqref="B22 E13:E14 B13:B14 B16:B19 E16:E19 B43 E34:E35 B34:B35 B37:B40 E37:E40 B64 E55:E56 B55:B56 B58:B61 E58:E61 B85 E76:E77 B76:B77 B79:B82 E79:E82 B10:B11 E10:E11 E31:E32 B31:B32 B52:B53 B73:B74 E52:E53 E73:E74" xr:uid="{7F9888E6-5422-4E94-847C-7175E725DAE5}"/>
  </dataValidations>
  <pageMargins left="0.74803149606299213" right="0.51181102362204722" top="0.59055118110236227" bottom="0.55118110236220474" header="0.51181102362204722" footer="0.51181102362204722"/>
  <pageSetup paperSize="9" scale="5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18113" r:id="rId4" name="Check Box 1">
              <controlPr defaultSize="0" autoFill="0" autoLine="0" autoPict="0">
                <anchor moveWithCells="1">
                  <from>
                    <xdr:col>7</xdr:col>
                    <xdr:colOff>295275</xdr:colOff>
                    <xdr:row>5</xdr:row>
                    <xdr:rowOff>219075</xdr:rowOff>
                  </from>
                  <to>
                    <xdr:col>7</xdr:col>
                    <xdr:colOff>609600</xdr:colOff>
                    <xdr:row>7</xdr:row>
                    <xdr:rowOff>9525</xdr:rowOff>
                  </to>
                </anchor>
              </controlPr>
            </control>
          </mc:Choice>
        </mc:AlternateContent>
        <mc:AlternateContent xmlns:mc="http://schemas.openxmlformats.org/markup-compatibility/2006">
          <mc:Choice Requires="x14">
            <control shapeId="3418114" r:id="rId5" name="Check Box 2">
              <controlPr defaultSize="0" autoFill="0" autoLine="0" autoPict="0">
                <anchor moveWithCells="1">
                  <from>
                    <xdr:col>9</xdr:col>
                    <xdr:colOff>485775</xdr:colOff>
                    <xdr:row>5</xdr:row>
                    <xdr:rowOff>219075</xdr:rowOff>
                  </from>
                  <to>
                    <xdr:col>9</xdr:col>
                    <xdr:colOff>800100</xdr:colOff>
                    <xdr:row>7</xdr:row>
                    <xdr:rowOff>9525</xdr:rowOff>
                  </to>
                </anchor>
              </controlPr>
            </control>
          </mc:Choice>
        </mc:AlternateContent>
        <mc:AlternateContent xmlns:mc="http://schemas.openxmlformats.org/markup-compatibility/2006">
          <mc:Choice Requires="x14">
            <control shapeId="3418115" r:id="rId6" name="Check Box 3">
              <controlPr defaultSize="0" autoFill="0" autoLine="0" autoPict="0">
                <anchor moveWithCells="1">
                  <from>
                    <xdr:col>7</xdr:col>
                    <xdr:colOff>295275</xdr:colOff>
                    <xdr:row>26</xdr:row>
                    <xdr:rowOff>219075</xdr:rowOff>
                  </from>
                  <to>
                    <xdr:col>7</xdr:col>
                    <xdr:colOff>609600</xdr:colOff>
                    <xdr:row>28</xdr:row>
                    <xdr:rowOff>9525</xdr:rowOff>
                  </to>
                </anchor>
              </controlPr>
            </control>
          </mc:Choice>
        </mc:AlternateContent>
        <mc:AlternateContent xmlns:mc="http://schemas.openxmlformats.org/markup-compatibility/2006">
          <mc:Choice Requires="x14">
            <control shapeId="3418116" r:id="rId7" name="Check Box 4">
              <controlPr defaultSize="0" autoFill="0" autoLine="0" autoPict="0">
                <anchor moveWithCells="1">
                  <from>
                    <xdr:col>9</xdr:col>
                    <xdr:colOff>485775</xdr:colOff>
                    <xdr:row>26</xdr:row>
                    <xdr:rowOff>219075</xdr:rowOff>
                  </from>
                  <to>
                    <xdr:col>9</xdr:col>
                    <xdr:colOff>800100</xdr:colOff>
                    <xdr:row>28</xdr:row>
                    <xdr:rowOff>9525</xdr:rowOff>
                  </to>
                </anchor>
              </controlPr>
            </control>
          </mc:Choice>
        </mc:AlternateContent>
        <mc:AlternateContent xmlns:mc="http://schemas.openxmlformats.org/markup-compatibility/2006">
          <mc:Choice Requires="x14">
            <control shapeId="3418117" r:id="rId8" name="Check Box 5">
              <controlPr defaultSize="0" autoFill="0" autoLine="0" autoPict="0">
                <anchor moveWithCells="1">
                  <from>
                    <xdr:col>7</xdr:col>
                    <xdr:colOff>295275</xdr:colOff>
                    <xdr:row>47</xdr:row>
                    <xdr:rowOff>219075</xdr:rowOff>
                  </from>
                  <to>
                    <xdr:col>7</xdr:col>
                    <xdr:colOff>609600</xdr:colOff>
                    <xdr:row>48</xdr:row>
                    <xdr:rowOff>238125</xdr:rowOff>
                  </to>
                </anchor>
              </controlPr>
            </control>
          </mc:Choice>
        </mc:AlternateContent>
        <mc:AlternateContent xmlns:mc="http://schemas.openxmlformats.org/markup-compatibility/2006">
          <mc:Choice Requires="x14">
            <control shapeId="3418118" r:id="rId9" name="Check Box 6">
              <controlPr defaultSize="0" autoFill="0" autoLine="0" autoPict="0">
                <anchor moveWithCells="1">
                  <from>
                    <xdr:col>9</xdr:col>
                    <xdr:colOff>485775</xdr:colOff>
                    <xdr:row>47</xdr:row>
                    <xdr:rowOff>219075</xdr:rowOff>
                  </from>
                  <to>
                    <xdr:col>9</xdr:col>
                    <xdr:colOff>800100</xdr:colOff>
                    <xdr:row>48</xdr:row>
                    <xdr:rowOff>238125</xdr:rowOff>
                  </to>
                </anchor>
              </controlPr>
            </control>
          </mc:Choice>
        </mc:AlternateContent>
        <mc:AlternateContent xmlns:mc="http://schemas.openxmlformats.org/markup-compatibility/2006">
          <mc:Choice Requires="x14">
            <control shapeId="3418119" r:id="rId10" name="Check Box 7">
              <controlPr defaultSize="0" autoFill="0" autoLine="0" autoPict="0">
                <anchor moveWithCells="1">
                  <from>
                    <xdr:col>7</xdr:col>
                    <xdr:colOff>295275</xdr:colOff>
                    <xdr:row>68</xdr:row>
                    <xdr:rowOff>219075</xdr:rowOff>
                  </from>
                  <to>
                    <xdr:col>7</xdr:col>
                    <xdr:colOff>609600</xdr:colOff>
                    <xdr:row>69</xdr:row>
                    <xdr:rowOff>238125</xdr:rowOff>
                  </to>
                </anchor>
              </controlPr>
            </control>
          </mc:Choice>
        </mc:AlternateContent>
        <mc:AlternateContent xmlns:mc="http://schemas.openxmlformats.org/markup-compatibility/2006">
          <mc:Choice Requires="x14">
            <control shapeId="3418120" r:id="rId11" name="Check Box 8">
              <controlPr defaultSize="0" autoFill="0" autoLine="0" autoPict="0">
                <anchor moveWithCells="1">
                  <from>
                    <xdr:col>9</xdr:col>
                    <xdr:colOff>485775</xdr:colOff>
                    <xdr:row>68</xdr:row>
                    <xdr:rowOff>219075</xdr:rowOff>
                  </from>
                  <to>
                    <xdr:col>9</xdr:col>
                    <xdr:colOff>800100</xdr:colOff>
                    <xdr:row>69</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2:X22"/>
  <sheetViews>
    <sheetView zoomScaleNormal="100" workbookViewId="0">
      <selection activeCell="C2" sqref="C2"/>
    </sheetView>
  </sheetViews>
  <sheetFormatPr defaultColWidth="8.7265625" defaultRowHeight="13.5"/>
  <cols>
    <col min="1" max="6" width="8.7265625" style="25"/>
    <col min="7" max="7" width="18.36328125" style="25" customWidth="1"/>
    <col min="8" max="8" width="23.1796875" style="25" bestFit="1" customWidth="1"/>
    <col min="9" max="9" width="9.81640625" style="25" bestFit="1" customWidth="1"/>
    <col min="10" max="16384" width="8.7265625" style="25"/>
  </cols>
  <sheetData>
    <row r="2" spans="2:24">
      <c r="B2" s="61" t="s">
        <v>499</v>
      </c>
      <c r="C2" s="25" t="s">
        <v>600</v>
      </c>
      <c r="E2" s="25" t="s">
        <v>618</v>
      </c>
      <c r="G2" s="25" t="s">
        <v>498</v>
      </c>
      <c r="V2" s="25" t="s">
        <v>599</v>
      </c>
    </row>
    <row r="3" spans="2:24">
      <c r="B3" s="25" t="s">
        <v>500</v>
      </c>
      <c r="C3" s="68" t="s">
        <v>575</v>
      </c>
      <c r="D3" s="68" t="s">
        <v>601</v>
      </c>
      <c r="E3" s="68" t="s">
        <v>619</v>
      </c>
      <c r="F3" s="68" t="s">
        <v>626</v>
      </c>
      <c r="G3" s="68" t="s">
        <v>543</v>
      </c>
      <c r="H3" s="68" t="s">
        <v>544</v>
      </c>
      <c r="I3" s="68" t="s">
        <v>467</v>
      </c>
      <c r="J3" s="68" t="s">
        <v>198</v>
      </c>
      <c r="K3" s="68" t="s">
        <v>509</v>
      </c>
      <c r="L3" s="68" t="s">
        <v>510</v>
      </c>
      <c r="M3" s="68" t="s">
        <v>471</v>
      </c>
      <c r="N3" s="68" t="s">
        <v>386</v>
      </c>
      <c r="O3" s="68" t="s">
        <v>1023</v>
      </c>
      <c r="P3" s="68" t="s">
        <v>748</v>
      </c>
      <c r="Q3" s="68" t="s">
        <v>1079</v>
      </c>
      <c r="R3" s="68" t="s">
        <v>406</v>
      </c>
      <c r="S3" s="68" t="s">
        <v>407</v>
      </c>
      <c r="T3" s="68" t="s">
        <v>383</v>
      </c>
      <c r="U3" s="68" t="s">
        <v>545</v>
      </c>
      <c r="V3" s="68" t="s">
        <v>551</v>
      </c>
      <c r="W3" s="68" t="s">
        <v>611</v>
      </c>
      <c r="X3" s="68" t="s">
        <v>760</v>
      </c>
    </row>
    <row r="4" spans="2:24">
      <c r="B4" s="25">
        <v>1</v>
      </c>
      <c r="C4" s="25" t="s">
        <v>629</v>
      </c>
      <c r="D4" s="25" t="s">
        <v>601</v>
      </c>
      <c r="E4" s="25" t="s">
        <v>621</v>
      </c>
      <c r="F4" s="25" t="s">
        <v>465</v>
      </c>
      <c r="G4" s="25" t="s">
        <v>501</v>
      </c>
      <c r="H4" s="25" t="s">
        <v>502</v>
      </c>
      <c r="I4" s="25" t="s">
        <v>507</v>
      </c>
      <c r="J4" s="25" t="s">
        <v>507</v>
      </c>
      <c r="K4" s="25" t="s">
        <v>507</v>
      </c>
      <c r="L4" s="25" t="s">
        <v>507</v>
      </c>
      <c r="M4" s="25" t="s">
        <v>521</v>
      </c>
      <c r="N4" s="25" t="s">
        <v>523</v>
      </c>
      <c r="O4" s="25" t="s">
        <v>1024</v>
      </c>
      <c r="P4" s="25" t="s">
        <v>527</v>
      </c>
      <c r="Q4" s="25" t="s">
        <v>536</v>
      </c>
      <c r="R4" s="25" t="s">
        <v>406</v>
      </c>
      <c r="S4" s="25" t="s">
        <v>407</v>
      </c>
      <c r="T4" s="25" t="s">
        <v>383</v>
      </c>
      <c r="U4" s="25" t="s">
        <v>546</v>
      </c>
      <c r="V4" s="25" t="s">
        <v>465</v>
      </c>
      <c r="W4" s="26" t="s">
        <v>608</v>
      </c>
      <c r="X4" s="25" t="s">
        <v>761</v>
      </c>
    </row>
    <row r="5" spans="2:24">
      <c r="B5" s="25">
        <v>2</v>
      </c>
      <c r="C5" s="25" t="s">
        <v>630</v>
      </c>
      <c r="E5" s="25" t="s">
        <v>620</v>
      </c>
      <c r="F5" s="25" t="s">
        <v>467</v>
      </c>
      <c r="G5" s="25" t="s">
        <v>467</v>
      </c>
      <c r="H5" s="25" t="s">
        <v>503</v>
      </c>
      <c r="I5" s="25" t="s">
        <v>508</v>
      </c>
      <c r="J5" s="25" t="s">
        <v>511</v>
      </c>
      <c r="K5" s="25" t="s">
        <v>515</v>
      </c>
      <c r="L5" s="25" t="s">
        <v>517</v>
      </c>
      <c r="M5" s="25" t="s">
        <v>522</v>
      </c>
      <c r="N5" s="25" t="s">
        <v>524</v>
      </c>
      <c r="P5" s="25" t="s">
        <v>528</v>
      </c>
      <c r="Q5" s="25" t="s">
        <v>537</v>
      </c>
      <c r="R5" s="25" t="s">
        <v>542</v>
      </c>
      <c r="S5" s="25" t="s">
        <v>186</v>
      </c>
      <c r="U5" s="25" t="s">
        <v>758</v>
      </c>
      <c r="V5" s="25" t="s">
        <v>467</v>
      </c>
      <c r="W5" s="27" t="s">
        <v>609</v>
      </c>
      <c r="X5" s="25" t="s">
        <v>762</v>
      </c>
    </row>
    <row r="6" spans="2:24">
      <c r="B6" s="25">
        <v>3</v>
      </c>
      <c r="E6" s="25" t="s">
        <v>622</v>
      </c>
      <c r="F6" s="25" t="s">
        <v>198</v>
      </c>
      <c r="G6" s="25" t="s">
        <v>198</v>
      </c>
      <c r="H6" s="25" t="s">
        <v>504</v>
      </c>
      <c r="I6" s="25" t="s">
        <v>505</v>
      </c>
      <c r="J6" s="25" t="s">
        <v>512</v>
      </c>
      <c r="K6" s="25" t="s">
        <v>516</v>
      </c>
      <c r="L6" s="25" t="s">
        <v>513</v>
      </c>
      <c r="M6" s="25" t="s">
        <v>516</v>
      </c>
      <c r="N6" s="25" t="s">
        <v>525</v>
      </c>
      <c r="P6" s="25" t="s">
        <v>529</v>
      </c>
      <c r="Q6" s="25" t="s">
        <v>538</v>
      </c>
      <c r="V6" s="25" t="s">
        <v>198</v>
      </c>
      <c r="W6" s="25" t="s">
        <v>610</v>
      </c>
      <c r="X6" s="25" t="s">
        <v>763</v>
      </c>
    </row>
    <row r="7" spans="2:24">
      <c r="B7" s="25">
        <v>4</v>
      </c>
      <c r="F7" s="25" t="s">
        <v>509</v>
      </c>
      <c r="G7" s="25" t="s">
        <v>509</v>
      </c>
      <c r="H7" s="25" t="s">
        <v>505</v>
      </c>
      <c r="I7" s="25" t="s">
        <v>506</v>
      </c>
      <c r="J7" s="25" t="s">
        <v>513</v>
      </c>
      <c r="K7" s="25" t="s">
        <v>505</v>
      </c>
      <c r="L7" s="25" t="s">
        <v>518</v>
      </c>
      <c r="M7" s="25" t="s">
        <v>372</v>
      </c>
      <c r="N7" s="25" t="s">
        <v>505</v>
      </c>
      <c r="P7" s="25" t="s">
        <v>530</v>
      </c>
      <c r="Q7" s="25" t="s">
        <v>539</v>
      </c>
      <c r="V7" s="25" t="s">
        <v>509</v>
      </c>
      <c r="W7" s="25" t="s">
        <v>605</v>
      </c>
    </row>
    <row r="8" spans="2:24">
      <c r="B8" s="25">
        <v>5</v>
      </c>
      <c r="F8" s="25" t="s">
        <v>510</v>
      </c>
      <c r="G8" s="25" t="s">
        <v>510</v>
      </c>
      <c r="H8" s="25" t="s">
        <v>506</v>
      </c>
      <c r="I8" s="25" t="s">
        <v>383</v>
      </c>
      <c r="J8" s="25" t="s">
        <v>514</v>
      </c>
      <c r="K8" s="25" t="s">
        <v>506</v>
      </c>
      <c r="L8" s="25" t="s">
        <v>519</v>
      </c>
      <c r="M8" s="25" t="s">
        <v>383</v>
      </c>
      <c r="N8" s="25" t="s">
        <v>372</v>
      </c>
      <c r="P8" s="25" t="s">
        <v>531</v>
      </c>
      <c r="Q8" s="25" t="s">
        <v>540</v>
      </c>
      <c r="V8" s="25" t="s">
        <v>510</v>
      </c>
      <c r="W8" s="25" t="s">
        <v>606</v>
      </c>
    </row>
    <row r="9" spans="2:24">
      <c r="B9" s="25">
        <v>6</v>
      </c>
      <c r="F9" s="25" t="s">
        <v>386</v>
      </c>
      <c r="G9" s="25" t="s">
        <v>1079</v>
      </c>
      <c r="H9" s="25" t="s">
        <v>383</v>
      </c>
      <c r="J9" s="25" t="s">
        <v>505</v>
      </c>
      <c r="K9" s="25" t="s">
        <v>383</v>
      </c>
      <c r="L9" s="25" t="s">
        <v>520</v>
      </c>
      <c r="N9" s="25" t="s">
        <v>526</v>
      </c>
      <c r="P9" s="25" t="s">
        <v>532</v>
      </c>
      <c r="Q9" s="25" t="s">
        <v>541</v>
      </c>
      <c r="W9" s="25" t="s">
        <v>607</v>
      </c>
    </row>
    <row r="10" spans="2:24">
      <c r="B10" s="25">
        <v>7</v>
      </c>
      <c r="F10" s="25" t="s">
        <v>1052</v>
      </c>
      <c r="G10" s="25" t="s">
        <v>386</v>
      </c>
      <c r="J10" s="25" t="s">
        <v>506</v>
      </c>
      <c r="L10" s="25" t="s">
        <v>506</v>
      </c>
      <c r="P10" s="25" t="s">
        <v>533</v>
      </c>
      <c r="Q10" s="25" t="s">
        <v>186</v>
      </c>
    </row>
    <row r="11" spans="2:24">
      <c r="B11" s="25">
        <v>8</v>
      </c>
      <c r="F11" s="25" t="s">
        <v>748</v>
      </c>
      <c r="G11" s="25" t="s">
        <v>1023</v>
      </c>
      <c r="J11" s="25" t="s">
        <v>383</v>
      </c>
      <c r="L11" s="25" t="s">
        <v>383</v>
      </c>
      <c r="P11" s="25" t="s">
        <v>534</v>
      </c>
    </row>
    <row r="12" spans="2:24">
      <c r="B12" s="25">
        <v>9</v>
      </c>
      <c r="G12" s="25" t="s">
        <v>748</v>
      </c>
      <c r="P12" s="25" t="s">
        <v>535</v>
      </c>
    </row>
    <row r="13" spans="2:24">
      <c r="B13" s="25">
        <v>10</v>
      </c>
      <c r="G13" s="25" t="s">
        <v>471</v>
      </c>
      <c r="P13" s="25" t="s">
        <v>1109</v>
      </c>
    </row>
    <row r="14" spans="2:24">
      <c r="B14" s="25">
        <v>11</v>
      </c>
      <c r="G14" s="25" t="s">
        <v>406</v>
      </c>
      <c r="P14" s="25" t="s">
        <v>525</v>
      </c>
    </row>
    <row r="15" spans="2:24">
      <c r="B15" s="25">
        <v>12</v>
      </c>
      <c r="G15" s="25" t="s">
        <v>407</v>
      </c>
      <c r="P15" s="25" t="s">
        <v>505</v>
      </c>
    </row>
    <row r="16" spans="2:24">
      <c r="B16" s="25">
        <v>13</v>
      </c>
      <c r="G16" s="25" t="s">
        <v>383</v>
      </c>
      <c r="P16" s="25" t="s">
        <v>186</v>
      </c>
    </row>
    <row r="17" spans="2:2">
      <c r="B17" s="25">
        <v>14</v>
      </c>
    </row>
    <row r="18" spans="2:2">
      <c r="B18" s="25">
        <v>15</v>
      </c>
    </row>
    <row r="20" spans="2:2">
      <c r="B20" s="25" t="s">
        <v>1036</v>
      </c>
    </row>
    <row r="21" spans="2:2">
      <c r="B21" s="25" t="s">
        <v>1082</v>
      </c>
    </row>
    <row r="22" spans="2:2">
      <c r="B22" s="25" t="s">
        <v>1083</v>
      </c>
    </row>
  </sheetData>
  <phoneticPr fontId="3"/>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818-750C-4FF8-8BF7-F371EC2184E6}">
  <sheetPr>
    <tabColor rgb="FF3333FF"/>
    <pageSetUpPr fitToPage="1"/>
  </sheetPr>
  <dimension ref="A1:X83"/>
  <sheetViews>
    <sheetView view="pageBreakPreview" zoomScale="85" zoomScaleNormal="85" zoomScaleSheetLayoutView="85" workbookViewId="0"/>
  </sheetViews>
  <sheetFormatPr defaultColWidth="8.7265625" defaultRowHeight="13.5"/>
  <cols>
    <col min="1" max="1" width="11.36328125" style="195" customWidth="1"/>
    <col min="2" max="6" width="10.453125" style="195" customWidth="1"/>
    <col min="7" max="7" width="6.36328125" style="227" customWidth="1"/>
    <col min="8" max="8" width="10.453125" style="195" customWidth="1"/>
    <col min="9" max="9" width="10.90625" style="195" customWidth="1"/>
    <col min="10" max="10" width="11.36328125" style="195" bestFit="1" customWidth="1"/>
    <col min="11" max="15" width="8.7265625" style="195"/>
    <col min="16" max="24" width="8.7265625" style="195" hidden="1" customWidth="1"/>
    <col min="25" max="16384" width="8.7265625" style="195"/>
  </cols>
  <sheetData>
    <row r="1" spans="1:24" ht="18.75" customHeight="1">
      <c r="A1" s="36" t="s">
        <v>400</v>
      </c>
      <c r="B1" s="136"/>
      <c r="C1" s="136"/>
      <c r="D1" s="136"/>
      <c r="E1" s="136"/>
      <c r="F1" s="136"/>
      <c r="G1" s="193"/>
      <c r="H1" s="136"/>
      <c r="I1" s="113"/>
      <c r="J1" s="136"/>
      <c r="K1" s="194"/>
      <c r="L1" s="194"/>
      <c r="M1" s="194"/>
      <c r="V1" s="195" t="s">
        <v>1032</v>
      </c>
      <c r="W1" s="195" t="s">
        <v>1033</v>
      </c>
      <c r="X1" s="195" t="s">
        <v>1035</v>
      </c>
    </row>
    <row r="2" spans="1:24" ht="22.5" customHeight="1">
      <c r="A2" s="1042" t="s">
        <v>990</v>
      </c>
      <c r="B2" s="1043"/>
      <c r="C2" s="1043"/>
      <c r="D2" s="1043"/>
      <c r="E2" s="1043"/>
      <c r="F2" s="1043"/>
      <c r="G2" s="1043"/>
      <c r="H2" s="1043"/>
      <c r="I2" s="1043"/>
      <c r="J2" s="136"/>
      <c r="K2" s="194"/>
      <c r="L2" s="194"/>
      <c r="M2" s="194"/>
      <c r="U2" s="195" t="s">
        <v>1015</v>
      </c>
      <c r="V2" s="758">
        <f>SUM(B9,B28,B47,B66)</f>
        <v>0</v>
      </c>
      <c r="W2" s="758">
        <f>SUM(D9,D28,D47,D66)</f>
        <v>0</v>
      </c>
    </row>
    <row r="3" spans="1:24" ht="9.75" customHeight="1">
      <c r="A3" s="668"/>
      <c r="B3" s="196"/>
      <c r="C3" s="196"/>
      <c r="D3" s="196"/>
      <c r="E3" s="196"/>
      <c r="F3" s="196"/>
      <c r="G3" s="196"/>
      <c r="H3" s="196"/>
      <c r="I3" s="196"/>
      <c r="J3" s="136"/>
      <c r="K3" s="194"/>
      <c r="L3" s="194"/>
      <c r="M3" s="194"/>
      <c r="U3" s="195" t="s">
        <v>186</v>
      </c>
      <c r="V3" s="758">
        <f t="shared" ref="V3:V15" si="0">SUM(B10,B29,B48,B67)</f>
        <v>0</v>
      </c>
      <c r="W3" s="758">
        <f t="shared" ref="W3:W15" si="1">SUM(D10,D29,D48,D67)</f>
        <v>0</v>
      </c>
    </row>
    <row r="4" spans="1:24" ht="18" customHeight="1">
      <c r="A4" s="197" t="s">
        <v>384</v>
      </c>
      <c r="B4" s="1065" t="str">
        <f>IF(申請概要書!$G$13&lt;&gt;"",申請概要書!$G$13,"")</f>
        <v/>
      </c>
      <c r="C4" s="1066"/>
      <c r="D4" s="1065"/>
      <c r="E4" s="1065"/>
      <c r="F4" s="1067"/>
      <c r="G4" s="196"/>
      <c r="H4" s="196"/>
      <c r="I4" s="196"/>
      <c r="J4" s="136"/>
      <c r="K4" s="194"/>
      <c r="L4" s="194"/>
      <c r="M4" s="194"/>
      <c r="U4" s="195" t="s">
        <v>1034</v>
      </c>
      <c r="V4" s="758">
        <f t="shared" si="0"/>
        <v>0</v>
      </c>
      <c r="W4" s="758">
        <f t="shared" si="1"/>
        <v>0</v>
      </c>
      <c r="X4" s="758">
        <f>SUM(H11,H30,H49,H68)</f>
        <v>0</v>
      </c>
    </row>
    <row r="5" spans="1:24" ht="18" customHeight="1" thickBot="1">
      <c r="A5" s="504"/>
      <c r="B5" s="196"/>
      <c r="C5" s="196"/>
      <c r="D5" s="196"/>
      <c r="E5" s="196"/>
      <c r="F5" s="196"/>
      <c r="G5" s="196"/>
      <c r="H5" s="196"/>
      <c r="I5" s="196"/>
      <c r="J5" s="136"/>
      <c r="K5" s="194"/>
      <c r="L5" s="194"/>
      <c r="M5" s="194"/>
      <c r="U5" s="195" t="s">
        <v>991</v>
      </c>
      <c r="V5" s="758">
        <f t="shared" si="0"/>
        <v>0</v>
      </c>
      <c r="W5" s="758">
        <f t="shared" si="1"/>
        <v>0</v>
      </c>
    </row>
    <row r="6" spans="1:24" ht="18" customHeight="1" thickBot="1">
      <c r="A6" s="624" t="s">
        <v>1044</v>
      </c>
      <c r="B6" s="1088"/>
      <c r="C6" s="1089"/>
      <c r="D6" s="1090"/>
      <c r="E6" s="1091"/>
      <c r="F6" s="670" t="s">
        <v>1013</v>
      </c>
      <c r="G6" s="1085"/>
      <c r="H6" s="1086"/>
      <c r="I6" s="1087"/>
      <c r="J6" s="136"/>
      <c r="K6" s="194"/>
      <c r="L6" s="194"/>
      <c r="M6" s="194"/>
      <c r="U6" s="195" t="s">
        <v>383</v>
      </c>
      <c r="V6" s="758">
        <f t="shared" si="0"/>
        <v>0</v>
      </c>
      <c r="W6" s="758">
        <f t="shared" si="1"/>
        <v>0</v>
      </c>
    </row>
    <row r="7" spans="1:24" ht="18" customHeight="1">
      <c r="A7" s="198" t="s">
        <v>193</v>
      </c>
      <c r="B7" s="1044" t="s">
        <v>192</v>
      </c>
      <c r="C7" s="1045"/>
      <c r="D7" s="1046" t="s">
        <v>312</v>
      </c>
      <c r="E7" s="1045"/>
      <c r="F7" s="1045"/>
      <c r="G7" s="1047" t="s">
        <v>162</v>
      </c>
      <c r="H7" s="1048" t="s">
        <v>311</v>
      </c>
      <c r="I7" s="1050" t="s">
        <v>163</v>
      </c>
      <c r="J7" s="136"/>
      <c r="K7" s="194"/>
      <c r="L7" s="194"/>
      <c r="M7" s="194"/>
      <c r="P7" s="195" t="s">
        <v>1016</v>
      </c>
      <c r="Q7" s="195">
        <v>2500000</v>
      </c>
      <c r="U7" s="195" t="s">
        <v>1034</v>
      </c>
      <c r="V7" s="758">
        <f t="shared" si="0"/>
        <v>0</v>
      </c>
      <c r="W7" s="758">
        <f t="shared" si="1"/>
        <v>0</v>
      </c>
      <c r="X7" s="758">
        <f>SUM(H14,H33,H52,H71)</f>
        <v>0</v>
      </c>
    </row>
    <row r="8" spans="1:24" ht="18" customHeight="1">
      <c r="A8" s="199" t="s">
        <v>194</v>
      </c>
      <c r="B8" s="200" t="s">
        <v>5</v>
      </c>
      <c r="C8" s="648" t="s">
        <v>195</v>
      </c>
      <c r="D8" s="647" t="s">
        <v>5</v>
      </c>
      <c r="E8" s="649" t="s">
        <v>195</v>
      </c>
      <c r="F8" s="648" t="s">
        <v>196</v>
      </c>
      <c r="G8" s="836"/>
      <c r="H8" s="1049"/>
      <c r="I8" s="1051"/>
      <c r="J8" s="136"/>
      <c r="K8" s="194"/>
      <c r="L8" s="194"/>
      <c r="M8" s="194"/>
      <c r="P8" s="195" t="s">
        <v>1017</v>
      </c>
      <c r="Q8" s="195">
        <f>ROUNDDOWN(D14*2/3,0)</f>
        <v>0</v>
      </c>
      <c r="U8" s="195" t="s">
        <v>832</v>
      </c>
      <c r="V8" s="758">
        <f t="shared" si="0"/>
        <v>0</v>
      </c>
      <c r="W8" s="758">
        <f t="shared" si="1"/>
        <v>0</v>
      </c>
    </row>
    <row r="9" spans="1:24" ht="18" customHeight="1">
      <c r="A9" s="362" t="s">
        <v>381</v>
      </c>
      <c r="B9" s="72"/>
      <c r="C9" s="664" t="s">
        <v>1015</v>
      </c>
      <c r="D9" s="642"/>
      <c r="E9" s="640"/>
      <c r="F9" s="56"/>
      <c r="G9" s="1074" t="s">
        <v>1012</v>
      </c>
      <c r="H9" s="1061"/>
      <c r="I9" s="57"/>
      <c r="J9" s="136"/>
      <c r="K9" s="194"/>
      <c r="L9" s="194"/>
      <c r="M9" s="194"/>
      <c r="P9" s="195" t="s">
        <v>1018</v>
      </c>
      <c r="Q9" s="195">
        <f>ROUNDDOWN(D19*2/3,0)</f>
        <v>0</v>
      </c>
      <c r="U9" s="195" t="s">
        <v>942</v>
      </c>
      <c r="V9" s="758">
        <f t="shared" si="0"/>
        <v>0</v>
      </c>
      <c r="W9" s="758">
        <f t="shared" si="1"/>
        <v>0</v>
      </c>
    </row>
    <row r="10" spans="1:24" ht="18" customHeight="1">
      <c r="A10" s="201"/>
      <c r="B10" s="73"/>
      <c r="C10" s="661" t="s">
        <v>186</v>
      </c>
      <c r="D10" s="643"/>
      <c r="E10" s="641"/>
      <c r="F10" s="56"/>
      <c r="G10" s="1075"/>
      <c r="H10" s="1077"/>
      <c r="I10" s="60"/>
      <c r="J10" s="136"/>
      <c r="K10" s="194"/>
      <c r="L10" s="194"/>
      <c r="M10" s="194"/>
      <c r="P10" s="195" t="s">
        <v>370</v>
      </c>
      <c r="Q10" s="195">
        <f>SUM(Q8:Q9)</f>
        <v>0</v>
      </c>
      <c r="U10" s="195" t="s">
        <v>833</v>
      </c>
      <c r="V10" s="758">
        <f t="shared" si="0"/>
        <v>0</v>
      </c>
      <c r="W10" s="758">
        <f t="shared" si="1"/>
        <v>0</v>
      </c>
    </row>
    <row r="11" spans="1:24" ht="18" customHeight="1">
      <c r="A11" s="202" t="s">
        <v>829</v>
      </c>
      <c r="B11" s="203">
        <f>SUM(B9:B10)</f>
        <v>0</v>
      </c>
      <c r="C11" s="652"/>
      <c r="D11" s="644">
        <f>SUM(D9:D10)</f>
        <v>0</v>
      </c>
      <c r="E11" s="583"/>
      <c r="F11" s="213"/>
      <c r="G11" s="1075"/>
      <c r="H11" s="695">
        <f>ROUNDDOWN(D11*2/3,0)</f>
        <v>0</v>
      </c>
      <c r="I11" s="645"/>
      <c r="J11" s="136"/>
      <c r="K11" s="194"/>
      <c r="L11" s="194"/>
      <c r="M11" s="194"/>
      <c r="P11" s="195" t="s">
        <v>1020</v>
      </c>
      <c r="Q11" s="195" t="b">
        <f>IF(Q10&gt;Q7,TRUE,FALSE)</f>
        <v>0</v>
      </c>
      <c r="U11" s="195" t="s">
        <v>383</v>
      </c>
      <c r="V11" s="758">
        <f t="shared" si="0"/>
        <v>0</v>
      </c>
      <c r="W11" s="758">
        <f t="shared" si="1"/>
        <v>0</v>
      </c>
    </row>
    <row r="12" spans="1:24" ht="18" customHeight="1">
      <c r="A12" s="362" t="s">
        <v>7</v>
      </c>
      <c r="B12" s="72"/>
      <c r="C12" s="650" t="s">
        <v>991</v>
      </c>
      <c r="D12" s="642"/>
      <c r="E12" s="651"/>
      <c r="F12" s="55"/>
      <c r="G12" s="1075"/>
      <c r="H12" s="1061"/>
      <c r="I12" s="57"/>
      <c r="J12" s="136"/>
      <c r="K12" s="194"/>
      <c r="L12" s="194"/>
      <c r="M12" s="194"/>
      <c r="P12" s="195" t="s">
        <v>1021</v>
      </c>
      <c r="Q12" s="195" t="s">
        <v>1022</v>
      </c>
      <c r="R12" s="195">
        <f>IF(Q11=TRUE,ROUNDDOWN((D14*2500000)/(D14+D19),0),ROUNDDOWN(D14*2/3,0))</f>
        <v>0</v>
      </c>
      <c r="U12" s="195" t="s">
        <v>1034</v>
      </c>
      <c r="V12" s="758">
        <f t="shared" si="0"/>
        <v>0</v>
      </c>
      <c r="W12" s="758">
        <f t="shared" si="1"/>
        <v>0</v>
      </c>
      <c r="X12" s="758">
        <f>SUM(H19,H38,H57,H76)</f>
        <v>0</v>
      </c>
    </row>
    <row r="13" spans="1:24" ht="18" customHeight="1">
      <c r="A13" s="201"/>
      <c r="B13" s="74"/>
      <c r="C13" s="663" t="s">
        <v>383</v>
      </c>
      <c r="D13" s="705"/>
      <c r="E13" s="651"/>
      <c r="F13" s="59"/>
      <c r="G13" s="1075"/>
      <c r="H13" s="1037"/>
      <c r="I13" s="60"/>
      <c r="J13" s="136"/>
      <c r="Q13" s="195" t="s">
        <v>1018</v>
      </c>
      <c r="R13" s="195">
        <f>IF(Q11=TRUE,ROUNDDOWN((D19*2500000)/(D14+D19),0),ROUNDDOWN(D19*2/3,0))</f>
        <v>0</v>
      </c>
      <c r="U13" s="195" t="s">
        <v>664</v>
      </c>
      <c r="V13" s="758">
        <f t="shared" si="0"/>
        <v>0</v>
      </c>
      <c r="W13" s="758">
        <f t="shared" si="1"/>
        <v>0</v>
      </c>
      <c r="X13" s="758">
        <f>SUM(H20,H39,H58,H77)</f>
        <v>0</v>
      </c>
    </row>
    <row r="14" spans="1:24" ht="18" customHeight="1">
      <c r="A14" s="202" t="s">
        <v>829</v>
      </c>
      <c r="B14" s="203">
        <f>SUM(B12:B13)</f>
        <v>0</v>
      </c>
      <c r="C14" s="652"/>
      <c r="D14" s="644">
        <f>SUM(D12:D13)</f>
        <v>0</v>
      </c>
      <c r="E14" s="653"/>
      <c r="F14" s="205"/>
      <c r="G14" s="1075"/>
      <c r="H14" s="644">
        <f>R16</f>
        <v>0</v>
      </c>
      <c r="I14" s="43"/>
      <c r="J14" s="136"/>
      <c r="Q14" s="195" t="s">
        <v>664</v>
      </c>
      <c r="R14" s="195">
        <f>SUM(R12:R13)</f>
        <v>0</v>
      </c>
      <c r="U14" s="195" t="s">
        <v>830</v>
      </c>
      <c r="V14" s="758">
        <f t="shared" si="0"/>
        <v>0</v>
      </c>
    </row>
    <row r="15" spans="1:24" ht="18" customHeight="1">
      <c r="A15" s="362" t="s">
        <v>8</v>
      </c>
      <c r="B15" s="72"/>
      <c r="C15" s="664" t="s">
        <v>832</v>
      </c>
      <c r="D15" s="642"/>
      <c r="E15" s="665"/>
      <c r="F15" s="55"/>
      <c r="G15" s="1075"/>
      <c r="H15" s="1036"/>
      <c r="I15" s="57"/>
      <c r="J15" s="136"/>
      <c r="P15" s="195" t="s">
        <v>1010</v>
      </c>
      <c r="R15" s="195">
        <f>Q7-R14</f>
        <v>2500000</v>
      </c>
      <c r="U15" s="195" t="s">
        <v>831</v>
      </c>
      <c r="V15" s="758">
        <f t="shared" si="0"/>
        <v>0</v>
      </c>
      <c r="W15" s="758">
        <f t="shared" si="1"/>
        <v>0</v>
      </c>
      <c r="X15" s="758">
        <f>SUM(H22,H41,H60,H79)</f>
        <v>0</v>
      </c>
    </row>
    <row r="16" spans="1:24" ht="18" customHeight="1">
      <c r="A16" s="209"/>
      <c r="B16" s="73"/>
      <c r="C16" s="661" t="s">
        <v>942</v>
      </c>
      <c r="D16" s="643"/>
      <c r="E16" s="662"/>
      <c r="F16" s="56"/>
      <c r="G16" s="1075"/>
      <c r="H16" s="1037"/>
      <c r="I16" s="58"/>
      <c r="J16" s="136"/>
      <c r="P16" s="195" t="s">
        <v>1011</v>
      </c>
      <c r="Q16" s="195" t="s">
        <v>1004</v>
      </c>
      <c r="R16" s="195">
        <f>IF(Q11=TRUE,R12+R15,R12)</f>
        <v>0</v>
      </c>
    </row>
    <row r="17" spans="1:18" ht="18" customHeight="1">
      <c r="A17" s="209"/>
      <c r="B17" s="73"/>
      <c r="C17" s="661" t="s">
        <v>833</v>
      </c>
      <c r="D17" s="643"/>
      <c r="E17" s="662"/>
      <c r="F17" s="56"/>
      <c r="G17" s="1075"/>
      <c r="H17" s="1037"/>
      <c r="I17" s="58"/>
      <c r="J17" s="136"/>
      <c r="Q17" s="195" t="s">
        <v>667</v>
      </c>
      <c r="R17" s="195">
        <f>R13</f>
        <v>0</v>
      </c>
    </row>
    <row r="18" spans="1:18" ht="18" customHeight="1">
      <c r="A18" s="209"/>
      <c r="B18" s="73"/>
      <c r="C18" s="638" t="s">
        <v>923</v>
      </c>
      <c r="D18" s="643"/>
      <c r="E18" s="639"/>
      <c r="F18" s="56"/>
      <c r="G18" s="1075"/>
      <c r="H18" s="1037"/>
      <c r="I18" s="58"/>
      <c r="J18" s="136"/>
    </row>
    <row r="19" spans="1:18" ht="18" customHeight="1" thickBot="1">
      <c r="A19" s="210" t="s">
        <v>829</v>
      </c>
      <c r="B19" s="688">
        <f>SUM(B15:B18)</f>
        <v>0</v>
      </c>
      <c r="C19" s="666"/>
      <c r="D19" s="706">
        <f>SUM(D15:D18)</f>
        <v>0</v>
      </c>
      <c r="E19" s="667"/>
      <c r="F19" s="213"/>
      <c r="G19" s="1076"/>
      <c r="H19" s="695">
        <f>R17</f>
        <v>0</v>
      </c>
      <c r="I19" s="34"/>
      <c r="J19" s="136"/>
    </row>
    <row r="20" spans="1:18" ht="18" customHeight="1" thickTop="1" thickBot="1">
      <c r="A20" s="214" t="s">
        <v>9</v>
      </c>
      <c r="B20" s="215">
        <f>SUM(B11,B14,B19)</f>
        <v>0</v>
      </c>
      <c r="C20" s="654"/>
      <c r="D20" s="707">
        <f>SUM(D11,D14,D19)</f>
        <v>0</v>
      </c>
      <c r="E20" s="655"/>
      <c r="F20" s="216"/>
      <c r="G20" s="216"/>
      <c r="H20" s="693">
        <f>SUM(H11,H14,H19)</f>
        <v>0</v>
      </c>
      <c r="I20" s="35"/>
      <c r="J20" s="136"/>
    </row>
    <row r="21" spans="1:18" ht="18" customHeight="1" thickTop="1" thickBot="1">
      <c r="A21" s="209" t="s">
        <v>10</v>
      </c>
      <c r="B21" s="228"/>
      <c r="C21" s="656"/>
      <c r="D21" s="218"/>
      <c r="E21" s="657"/>
      <c r="F21" s="219"/>
      <c r="G21" s="219"/>
      <c r="H21" s="220"/>
      <c r="I21" s="703"/>
      <c r="J21" s="136"/>
    </row>
    <row r="22" spans="1:18" ht="18" customHeight="1" thickBot="1">
      <c r="A22" s="221" t="s">
        <v>11</v>
      </c>
      <c r="B22" s="222">
        <f>SUM(B20:B21)</f>
        <v>0</v>
      </c>
      <c r="C22" s="658"/>
      <c r="D22" s="708">
        <f>D20</f>
        <v>0</v>
      </c>
      <c r="E22" s="659"/>
      <c r="F22" s="223"/>
      <c r="G22" s="223"/>
      <c r="H22" s="696">
        <f>H20</f>
        <v>0</v>
      </c>
      <c r="I22" s="451"/>
      <c r="J22" s="136"/>
    </row>
    <row r="23" spans="1:18" ht="18" customHeight="1">
      <c r="A23" s="226"/>
      <c r="J23" s="136"/>
    </row>
    <row r="24" spans="1:18" ht="19.5" customHeight="1" thickBot="1"/>
    <row r="25" spans="1:18" ht="18" customHeight="1" thickBot="1">
      <c r="A25" s="624" t="s">
        <v>1044</v>
      </c>
      <c r="B25" s="1088"/>
      <c r="C25" s="1089"/>
      <c r="D25" s="1090"/>
      <c r="E25" s="1091"/>
      <c r="F25" s="670" t="s">
        <v>1013</v>
      </c>
      <c r="G25" s="1085"/>
      <c r="H25" s="1086"/>
      <c r="I25" s="1087"/>
    </row>
    <row r="26" spans="1:18" ht="18" customHeight="1">
      <c r="A26" s="198" t="s">
        <v>193</v>
      </c>
      <c r="B26" s="1044" t="s">
        <v>192</v>
      </c>
      <c r="C26" s="1045"/>
      <c r="D26" s="1046" t="s">
        <v>312</v>
      </c>
      <c r="E26" s="1045"/>
      <c r="F26" s="1045"/>
      <c r="G26" s="1047" t="s">
        <v>162</v>
      </c>
      <c r="H26" s="1048" t="s">
        <v>311</v>
      </c>
      <c r="I26" s="1050" t="s">
        <v>163</v>
      </c>
      <c r="J26" s="136"/>
      <c r="K26" s="194"/>
      <c r="L26" s="194"/>
      <c r="M26" s="194"/>
    </row>
    <row r="27" spans="1:18" ht="18" customHeight="1">
      <c r="A27" s="199" t="s">
        <v>194</v>
      </c>
      <c r="B27" s="200" t="s">
        <v>5</v>
      </c>
      <c r="C27" s="648" t="s">
        <v>195</v>
      </c>
      <c r="D27" s="647" t="s">
        <v>5</v>
      </c>
      <c r="E27" s="649" t="s">
        <v>195</v>
      </c>
      <c r="F27" s="648" t="s">
        <v>196</v>
      </c>
      <c r="G27" s="836"/>
      <c r="H27" s="1049"/>
      <c r="I27" s="1051"/>
      <c r="J27" s="136"/>
      <c r="K27" s="194"/>
      <c r="L27" s="194"/>
      <c r="M27" s="194"/>
      <c r="P27" s="195" t="s">
        <v>1016</v>
      </c>
      <c r="Q27" s="195">
        <v>2500000</v>
      </c>
    </row>
    <row r="28" spans="1:18" ht="18" customHeight="1">
      <c r="A28" s="362" t="s">
        <v>381</v>
      </c>
      <c r="B28" s="72"/>
      <c r="C28" s="664" t="s">
        <v>1015</v>
      </c>
      <c r="D28" s="642"/>
      <c r="E28" s="640"/>
      <c r="F28" s="56"/>
      <c r="G28" s="1074" t="s">
        <v>1012</v>
      </c>
      <c r="H28" s="1061"/>
      <c r="I28" s="57"/>
      <c r="J28" s="136"/>
      <c r="K28" s="194"/>
      <c r="L28" s="194"/>
      <c r="M28" s="194"/>
      <c r="P28" s="195" t="s">
        <v>1017</v>
      </c>
      <c r="Q28" s="195">
        <f>ROUNDDOWN(D33*2/3,0)</f>
        <v>0</v>
      </c>
    </row>
    <row r="29" spans="1:18" ht="18" customHeight="1">
      <c r="A29" s="201"/>
      <c r="B29" s="73"/>
      <c r="C29" s="661" t="s">
        <v>186</v>
      </c>
      <c r="D29" s="643"/>
      <c r="E29" s="641"/>
      <c r="F29" s="56"/>
      <c r="G29" s="1075"/>
      <c r="H29" s="1077"/>
      <c r="I29" s="60"/>
      <c r="J29" s="136"/>
      <c r="K29" s="194"/>
      <c r="L29" s="194"/>
      <c r="M29" s="194"/>
      <c r="P29" s="195" t="s">
        <v>1018</v>
      </c>
      <c r="Q29" s="195">
        <f>ROUNDDOWN(D38*2/3,0)</f>
        <v>0</v>
      </c>
    </row>
    <row r="30" spans="1:18" ht="18" customHeight="1">
      <c r="A30" s="202" t="s">
        <v>829</v>
      </c>
      <c r="B30" s="203">
        <f>SUM(B28:B29)</f>
        <v>0</v>
      </c>
      <c r="C30" s="652"/>
      <c r="D30" s="644">
        <f>SUM(D28:D29)</f>
        <v>0</v>
      </c>
      <c r="E30" s="583"/>
      <c r="F30" s="213"/>
      <c r="G30" s="1075"/>
      <c r="H30" s="695">
        <f>ROUNDDOWN(D30*2/3,0)</f>
        <v>0</v>
      </c>
      <c r="I30" s="645"/>
      <c r="J30" s="136"/>
      <c r="K30" s="194"/>
      <c r="L30" s="194"/>
      <c r="M30" s="194"/>
      <c r="P30" s="195" t="s">
        <v>370</v>
      </c>
      <c r="Q30" s="195">
        <f>SUM(Q28:Q29)</f>
        <v>0</v>
      </c>
    </row>
    <row r="31" spans="1:18" ht="18" customHeight="1">
      <c r="A31" s="362" t="s">
        <v>7</v>
      </c>
      <c r="B31" s="72"/>
      <c r="C31" s="650" t="s">
        <v>991</v>
      </c>
      <c r="D31" s="642"/>
      <c r="E31" s="651"/>
      <c r="F31" s="55"/>
      <c r="G31" s="1075"/>
      <c r="H31" s="1061"/>
      <c r="I31" s="57"/>
      <c r="J31" s="136"/>
      <c r="K31" s="194"/>
      <c r="L31" s="194"/>
      <c r="M31" s="194"/>
      <c r="P31" s="195" t="s">
        <v>1020</v>
      </c>
      <c r="Q31" s="195" t="b">
        <f>IF(Q30&gt;Q27,TRUE,FALSE)</f>
        <v>0</v>
      </c>
    </row>
    <row r="32" spans="1:18" ht="18" customHeight="1">
      <c r="A32" s="201"/>
      <c r="B32" s="74"/>
      <c r="C32" s="663" t="s">
        <v>383</v>
      </c>
      <c r="D32" s="705"/>
      <c r="E32" s="651"/>
      <c r="F32" s="59"/>
      <c r="G32" s="1075"/>
      <c r="H32" s="1037"/>
      <c r="I32" s="60"/>
      <c r="J32" s="136"/>
      <c r="K32" s="194"/>
      <c r="L32" s="194"/>
      <c r="M32" s="194"/>
      <c r="P32" s="195" t="s">
        <v>1021</v>
      </c>
      <c r="Q32" s="195" t="s">
        <v>1022</v>
      </c>
      <c r="R32" s="195">
        <f>IF(Q31=TRUE,ROUNDDOWN((D33*2500000)/(D33+D38),0),ROUNDDOWN(D33*2/3,0))</f>
        <v>0</v>
      </c>
    </row>
    <row r="33" spans="1:18" ht="18" customHeight="1">
      <c r="A33" s="202" t="s">
        <v>829</v>
      </c>
      <c r="B33" s="203">
        <f>SUM(B31:B32)</f>
        <v>0</v>
      </c>
      <c r="C33" s="652"/>
      <c r="D33" s="644">
        <f>SUM(D31:D32)</f>
        <v>0</v>
      </c>
      <c r="E33" s="653"/>
      <c r="F33" s="205"/>
      <c r="G33" s="1075"/>
      <c r="H33" s="644">
        <f>R36</f>
        <v>0</v>
      </c>
      <c r="I33" s="43"/>
      <c r="J33" s="136"/>
      <c r="Q33" s="195" t="s">
        <v>1018</v>
      </c>
      <c r="R33" s="195">
        <f>IF(Q31=TRUE,ROUNDDOWN((D38*2500000)/(D33+D38),0),ROUNDDOWN(D38*2/3,0))</f>
        <v>0</v>
      </c>
    </row>
    <row r="34" spans="1:18" ht="18" customHeight="1">
      <c r="A34" s="362" t="s">
        <v>8</v>
      </c>
      <c r="B34" s="72"/>
      <c r="C34" s="664" t="s">
        <v>832</v>
      </c>
      <c r="D34" s="642"/>
      <c r="E34" s="665"/>
      <c r="F34" s="55"/>
      <c r="G34" s="1075"/>
      <c r="H34" s="1036"/>
      <c r="I34" s="57"/>
      <c r="J34" s="136"/>
      <c r="Q34" s="195" t="s">
        <v>664</v>
      </c>
      <c r="R34" s="195">
        <f>SUM(R32:R33)</f>
        <v>0</v>
      </c>
    </row>
    <row r="35" spans="1:18" ht="18" customHeight="1">
      <c r="A35" s="209"/>
      <c r="B35" s="73"/>
      <c r="C35" s="661" t="s">
        <v>942</v>
      </c>
      <c r="D35" s="643"/>
      <c r="E35" s="662"/>
      <c r="F35" s="56"/>
      <c r="G35" s="1075"/>
      <c r="H35" s="1037"/>
      <c r="I35" s="58"/>
      <c r="J35" s="136"/>
      <c r="P35" s="195" t="s">
        <v>1010</v>
      </c>
      <c r="R35" s="195">
        <f>Q27-R34</f>
        <v>2500000</v>
      </c>
    </row>
    <row r="36" spans="1:18" ht="18" customHeight="1">
      <c r="A36" s="209"/>
      <c r="B36" s="73"/>
      <c r="C36" s="661" t="s">
        <v>833</v>
      </c>
      <c r="D36" s="643"/>
      <c r="E36" s="662"/>
      <c r="F36" s="56"/>
      <c r="G36" s="1075"/>
      <c r="H36" s="1037"/>
      <c r="I36" s="58"/>
      <c r="J36" s="136"/>
      <c r="P36" s="195" t="s">
        <v>1011</v>
      </c>
      <c r="Q36" s="195" t="s">
        <v>1004</v>
      </c>
      <c r="R36" s="195">
        <f>IF(Q31=TRUE,R32+R35,R32)</f>
        <v>0</v>
      </c>
    </row>
    <row r="37" spans="1:18" ht="18" customHeight="1">
      <c r="A37" s="209"/>
      <c r="B37" s="73"/>
      <c r="C37" s="638" t="s">
        <v>923</v>
      </c>
      <c r="D37" s="643"/>
      <c r="E37" s="639"/>
      <c r="F37" s="56"/>
      <c r="G37" s="1075"/>
      <c r="H37" s="1037"/>
      <c r="I37" s="58"/>
      <c r="J37" s="136"/>
      <c r="Q37" s="195" t="s">
        <v>667</v>
      </c>
      <c r="R37" s="195">
        <f>R33</f>
        <v>0</v>
      </c>
    </row>
    <row r="38" spans="1:18" ht="18" customHeight="1" thickBot="1">
      <c r="A38" s="210" t="s">
        <v>829</v>
      </c>
      <c r="B38" s="688">
        <f>SUM(B34:B37)</f>
        <v>0</v>
      </c>
      <c r="C38" s="666"/>
      <c r="D38" s="706">
        <f>SUM(D34:D37)</f>
        <v>0</v>
      </c>
      <c r="E38" s="667"/>
      <c r="F38" s="213"/>
      <c r="G38" s="1076"/>
      <c r="H38" s="695">
        <f>R37</f>
        <v>0</v>
      </c>
      <c r="I38" s="34"/>
      <c r="J38" s="136"/>
    </row>
    <row r="39" spans="1:18" ht="18" customHeight="1" thickTop="1" thickBot="1">
      <c r="A39" s="214" t="s">
        <v>9</v>
      </c>
      <c r="B39" s="215">
        <f>SUM(B30,B33,B38)</f>
        <v>0</v>
      </c>
      <c r="C39" s="654"/>
      <c r="D39" s="707">
        <f>SUM(D30,D33,D38)</f>
        <v>0</v>
      </c>
      <c r="E39" s="655"/>
      <c r="F39" s="216"/>
      <c r="G39" s="216"/>
      <c r="H39" s="693">
        <f>SUM(H30,H33,H38)</f>
        <v>0</v>
      </c>
      <c r="I39" s="35"/>
      <c r="J39" s="136"/>
    </row>
    <row r="40" spans="1:18" ht="18" customHeight="1" thickTop="1" thickBot="1">
      <c r="A40" s="209" t="s">
        <v>10</v>
      </c>
      <c r="B40" s="228"/>
      <c r="C40" s="656"/>
      <c r="D40" s="218"/>
      <c r="E40" s="657"/>
      <c r="F40" s="219"/>
      <c r="G40" s="219"/>
      <c r="H40" s="220"/>
      <c r="I40" s="363"/>
      <c r="J40" s="136"/>
    </row>
    <row r="41" spans="1:18" ht="18" customHeight="1" thickBot="1">
      <c r="A41" s="221" t="s">
        <v>11</v>
      </c>
      <c r="B41" s="222">
        <f>SUM(B39:B40)</f>
        <v>0</v>
      </c>
      <c r="C41" s="658"/>
      <c r="D41" s="708">
        <f>D39</f>
        <v>0</v>
      </c>
      <c r="E41" s="659"/>
      <c r="F41" s="223"/>
      <c r="G41" s="223"/>
      <c r="H41" s="696">
        <f>H39</f>
        <v>0</v>
      </c>
      <c r="I41" s="451"/>
      <c r="J41" s="136"/>
    </row>
    <row r="42" spans="1:18" ht="18" customHeight="1">
      <c r="J42" s="136"/>
    </row>
    <row r="43" spans="1:18" ht="18" customHeight="1" thickBot="1">
      <c r="J43" s="136"/>
    </row>
    <row r="44" spans="1:18" ht="18" customHeight="1" thickBot="1">
      <c r="A44" s="624" t="s">
        <v>1044</v>
      </c>
      <c r="B44" s="1088"/>
      <c r="C44" s="1089"/>
      <c r="D44" s="1090"/>
      <c r="E44" s="1091"/>
      <c r="F44" s="670" t="s">
        <v>1013</v>
      </c>
      <c r="G44" s="1085"/>
      <c r="H44" s="1086"/>
      <c r="I44" s="1087"/>
    </row>
    <row r="45" spans="1:18" ht="18" customHeight="1">
      <c r="A45" s="198" t="s">
        <v>193</v>
      </c>
      <c r="B45" s="1044" t="s">
        <v>192</v>
      </c>
      <c r="C45" s="1045"/>
      <c r="D45" s="1046" t="s">
        <v>312</v>
      </c>
      <c r="E45" s="1045"/>
      <c r="F45" s="1045"/>
      <c r="G45" s="1047" t="s">
        <v>162</v>
      </c>
      <c r="H45" s="1048" t="s">
        <v>311</v>
      </c>
      <c r="I45" s="1050" t="s">
        <v>163</v>
      </c>
    </row>
    <row r="46" spans="1:18" ht="18" customHeight="1">
      <c r="A46" s="199" t="s">
        <v>194</v>
      </c>
      <c r="B46" s="200" t="s">
        <v>5</v>
      </c>
      <c r="C46" s="648" t="s">
        <v>195</v>
      </c>
      <c r="D46" s="647" t="s">
        <v>5</v>
      </c>
      <c r="E46" s="649" t="s">
        <v>195</v>
      </c>
      <c r="F46" s="648" t="s">
        <v>196</v>
      </c>
      <c r="G46" s="836"/>
      <c r="H46" s="1049"/>
      <c r="I46" s="1051"/>
      <c r="J46" s="136"/>
      <c r="K46" s="194"/>
      <c r="L46" s="194"/>
      <c r="M46" s="194"/>
    </row>
    <row r="47" spans="1:18" ht="18" customHeight="1">
      <c r="A47" s="362" t="s">
        <v>381</v>
      </c>
      <c r="B47" s="72"/>
      <c r="C47" s="664" t="s">
        <v>1015</v>
      </c>
      <c r="D47" s="642"/>
      <c r="E47" s="640"/>
      <c r="F47" s="56"/>
      <c r="G47" s="1074" t="s">
        <v>1012</v>
      </c>
      <c r="H47" s="1061"/>
      <c r="I47" s="57"/>
      <c r="J47" s="136"/>
      <c r="K47" s="194"/>
      <c r="L47" s="194"/>
      <c r="M47" s="194"/>
      <c r="P47" s="195" t="s">
        <v>1016</v>
      </c>
      <c r="Q47" s="195">
        <v>2500000</v>
      </c>
    </row>
    <row r="48" spans="1:18" ht="18" customHeight="1">
      <c r="A48" s="201"/>
      <c r="B48" s="73"/>
      <c r="C48" s="661" t="s">
        <v>186</v>
      </c>
      <c r="D48" s="643"/>
      <c r="E48" s="641"/>
      <c r="F48" s="56"/>
      <c r="G48" s="1075"/>
      <c r="H48" s="1077"/>
      <c r="I48" s="60"/>
      <c r="J48" s="136"/>
      <c r="K48" s="194"/>
      <c r="L48" s="194"/>
      <c r="M48" s="194"/>
      <c r="P48" s="195" t="s">
        <v>1017</v>
      </c>
      <c r="Q48" s="195">
        <f>ROUNDDOWN(D52*2/3,0)</f>
        <v>0</v>
      </c>
    </row>
    <row r="49" spans="1:18" ht="18" customHeight="1">
      <c r="A49" s="202" t="s">
        <v>829</v>
      </c>
      <c r="B49" s="203">
        <f>SUM(B47:B48)</f>
        <v>0</v>
      </c>
      <c r="C49" s="652"/>
      <c r="D49" s="644">
        <f>SUM(D47:D48)</f>
        <v>0</v>
      </c>
      <c r="E49" s="583"/>
      <c r="F49" s="213"/>
      <c r="G49" s="1075"/>
      <c r="H49" s="695">
        <f>ROUNDDOWN(D49*2/3,0)</f>
        <v>0</v>
      </c>
      <c r="I49" s="645"/>
      <c r="J49" s="136"/>
      <c r="K49" s="194"/>
      <c r="L49" s="194"/>
      <c r="M49" s="194"/>
      <c r="P49" s="195" t="s">
        <v>1018</v>
      </c>
      <c r="Q49" s="195">
        <f>ROUNDDOWN(D57*2/3,0)</f>
        <v>0</v>
      </c>
    </row>
    <row r="50" spans="1:18" ht="18" customHeight="1">
      <c r="A50" s="362" t="s">
        <v>7</v>
      </c>
      <c r="B50" s="72"/>
      <c r="C50" s="650" t="s">
        <v>991</v>
      </c>
      <c r="D50" s="642"/>
      <c r="E50" s="651"/>
      <c r="F50" s="55"/>
      <c r="G50" s="1075"/>
      <c r="H50" s="1061"/>
      <c r="I50" s="57"/>
      <c r="J50" s="136"/>
      <c r="K50" s="194"/>
      <c r="L50" s="194"/>
      <c r="M50" s="194"/>
      <c r="P50" s="195" t="s">
        <v>370</v>
      </c>
      <c r="Q50" s="195">
        <f>SUM(Q48:Q49)</f>
        <v>0</v>
      </c>
    </row>
    <row r="51" spans="1:18" ht="18" customHeight="1">
      <c r="A51" s="201"/>
      <c r="B51" s="74"/>
      <c r="C51" s="663" t="s">
        <v>383</v>
      </c>
      <c r="D51" s="705"/>
      <c r="E51" s="651"/>
      <c r="F51" s="59"/>
      <c r="G51" s="1075"/>
      <c r="H51" s="1037"/>
      <c r="I51" s="60"/>
      <c r="J51" s="136"/>
      <c r="K51" s="194"/>
      <c r="L51" s="194"/>
      <c r="M51" s="194"/>
      <c r="P51" s="195" t="s">
        <v>1020</v>
      </c>
      <c r="Q51" s="195" t="b">
        <f>IF(Q50&gt;Q47,TRUE,FALSE)</f>
        <v>0</v>
      </c>
    </row>
    <row r="52" spans="1:18" ht="18" customHeight="1">
      <c r="A52" s="202" t="s">
        <v>829</v>
      </c>
      <c r="B52" s="203">
        <f>SUM(B50:B51)</f>
        <v>0</v>
      </c>
      <c r="C52" s="652"/>
      <c r="D52" s="644">
        <f>SUM(D50:D51)</f>
        <v>0</v>
      </c>
      <c r="E52" s="653"/>
      <c r="F52" s="205"/>
      <c r="G52" s="1075"/>
      <c r="H52" s="644">
        <f>R56</f>
        <v>0</v>
      </c>
      <c r="I52" s="43"/>
      <c r="J52" s="136"/>
      <c r="K52" s="194"/>
      <c r="L52" s="194"/>
      <c r="M52" s="194"/>
      <c r="P52" s="195" t="s">
        <v>1021</v>
      </c>
      <c r="Q52" s="195" t="s">
        <v>1022</v>
      </c>
      <c r="R52" s="195">
        <f>IF(Q51=TRUE,ROUNDDOWN((D52*2500000)/(D52+D57),0),ROUNDDOWN(D52*2/3,0))</f>
        <v>0</v>
      </c>
    </row>
    <row r="53" spans="1:18" ht="18" customHeight="1">
      <c r="A53" s="362" t="s">
        <v>8</v>
      </c>
      <c r="B53" s="72"/>
      <c r="C53" s="664" t="s">
        <v>832</v>
      </c>
      <c r="D53" s="642"/>
      <c r="E53" s="665"/>
      <c r="F53" s="55"/>
      <c r="G53" s="1075"/>
      <c r="H53" s="1036"/>
      <c r="I53" s="57"/>
      <c r="J53" s="136"/>
      <c r="Q53" s="195" t="s">
        <v>1018</v>
      </c>
      <c r="R53" s="195">
        <f>IF(Q51=TRUE,ROUNDDOWN((D57*2500000)/(D52+D57),0),ROUNDDOWN(D57*2/3,0))</f>
        <v>0</v>
      </c>
    </row>
    <row r="54" spans="1:18" ht="18" customHeight="1">
      <c r="A54" s="209"/>
      <c r="B54" s="73"/>
      <c r="C54" s="661" t="s">
        <v>942</v>
      </c>
      <c r="D54" s="643"/>
      <c r="E54" s="662"/>
      <c r="F54" s="56"/>
      <c r="G54" s="1075"/>
      <c r="H54" s="1037"/>
      <c r="I54" s="58"/>
      <c r="J54" s="136"/>
      <c r="Q54" s="195" t="s">
        <v>664</v>
      </c>
      <c r="R54" s="195">
        <f>SUM(R52:R53)</f>
        <v>0</v>
      </c>
    </row>
    <row r="55" spans="1:18" ht="18" customHeight="1">
      <c r="A55" s="209"/>
      <c r="B55" s="73"/>
      <c r="C55" s="661" t="s">
        <v>833</v>
      </c>
      <c r="D55" s="643"/>
      <c r="E55" s="662"/>
      <c r="F55" s="56"/>
      <c r="G55" s="1075"/>
      <c r="H55" s="1037"/>
      <c r="I55" s="58"/>
      <c r="J55" s="136"/>
      <c r="P55" s="195" t="s">
        <v>1010</v>
      </c>
      <c r="R55" s="195">
        <f>Q47-R54</f>
        <v>2500000</v>
      </c>
    </row>
    <row r="56" spans="1:18" ht="18" customHeight="1">
      <c r="A56" s="209"/>
      <c r="B56" s="73"/>
      <c r="C56" s="638" t="s">
        <v>923</v>
      </c>
      <c r="D56" s="643"/>
      <c r="E56" s="639"/>
      <c r="F56" s="56"/>
      <c r="G56" s="1075"/>
      <c r="H56" s="1037"/>
      <c r="I56" s="58"/>
      <c r="J56" s="136"/>
      <c r="P56" s="195" t="s">
        <v>1011</v>
      </c>
      <c r="Q56" s="195" t="s">
        <v>1004</v>
      </c>
      <c r="R56" s="195">
        <f>IF(Q51=TRUE,R52+R55,R52)</f>
        <v>0</v>
      </c>
    </row>
    <row r="57" spans="1:18" ht="18" customHeight="1" thickBot="1">
      <c r="A57" s="210" t="s">
        <v>829</v>
      </c>
      <c r="B57" s="688">
        <f>SUM(B53:B56)</f>
        <v>0</v>
      </c>
      <c r="C57" s="666"/>
      <c r="D57" s="706">
        <f>SUM(D53:D56)</f>
        <v>0</v>
      </c>
      <c r="E57" s="667"/>
      <c r="F57" s="213"/>
      <c r="G57" s="1076"/>
      <c r="H57" s="695">
        <f>R57</f>
        <v>0</v>
      </c>
      <c r="I57" s="34"/>
      <c r="J57" s="136"/>
      <c r="Q57" s="195" t="s">
        <v>667</v>
      </c>
      <c r="R57" s="195">
        <f>R53</f>
        <v>0</v>
      </c>
    </row>
    <row r="58" spans="1:18" ht="18" customHeight="1" thickTop="1" thickBot="1">
      <c r="A58" s="214" t="s">
        <v>9</v>
      </c>
      <c r="B58" s="215">
        <f>SUM(B49,B52,B57)</f>
        <v>0</v>
      </c>
      <c r="C58" s="654"/>
      <c r="D58" s="707">
        <f>SUM(D49,D52,D57)</f>
        <v>0</v>
      </c>
      <c r="E58" s="655"/>
      <c r="F58" s="216"/>
      <c r="G58" s="216"/>
      <c r="H58" s="693">
        <f>SUM(H49,H52,H57)</f>
        <v>0</v>
      </c>
      <c r="I58" s="35"/>
      <c r="J58" s="136"/>
    </row>
    <row r="59" spans="1:18" ht="18" customHeight="1" thickTop="1" thickBot="1">
      <c r="A59" s="209" t="s">
        <v>10</v>
      </c>
      <c r="B59" s="228"/>
      <c r="C59" s="656"/>
      <c r="D59" s="218"/>
      <c r="E59" s="657"/>
      <c r="F59" s="219"/>
      <c r="G59" s="219"/>
      <c r="H59" s="220"/>
      <c r="I59" s="363"/>
      <c r="J59" s="136"/>
    </row>
    <row r="60" spans="1:18" ht="18" customHeight="1" thickBot="1">
      <c r="A60" s="221" t="s">
        <v>11</v>
      </c>
      <c r="B60" s="222">
        <f>SUM(B58:B59)</f>
        <v>0</v>
      </c>
      <c r="C60" s="658"/>
      <c r="D60" s="708">
        <f>D58</f>
        <v>0</v>
      </c>
      <c r="E60" s="659"/>
      <c r="F60" s="223"/>
      <c r="G60" s="223"/>
      <c r="H60" s="696">
        <f>H58</f>
        <v>0</v>
      </c>
      <c r="I60" s="451"/>
      <c r="J60" s="136"/>
    </row>
    <row r="61" spans="1:18" ht="18" customHeight="1">
      <c r="J61" s="136"/>
    </row>
    <row r="62" spans="1:18" ht="18" customHeight="1" thickBot="1">
      <c r="J62" s="136"/>
    </row>
    <row r="63" spans="1:18" ht="18" customHeight="1" thickBot="1">
      <c r="A63" s="624" t="s">
        <v>1044</v>
      </c>
      <c r="B63" s="1088"/>
      <c r="C63" s="1089"/>
      <c r="D63" s="1090"/>
      <c r="E63" s="1091"/>
      <c r="F63" s="670" t="s">
        <v>1013</v>
      </c>
      <c r="G63" s="1085"/>
      <c r="H63" s="1086"/>
      <c r="I63" s="1087"/>
      <c r="J63" s="136"/>
    </row>
    <row r="64" spans="1:18" ht="18" customHeight="1">
      <c r="A64" s="198" t="s">
        <v>193</v>
      </c>
      <c r="B64" s="1044" t="s">
        <v>192</v>
      </c>
      <c r="C64" s="1045"/>
      <c r="D64" s="1046" t="s">
        <v>312</v>
      </c>
      <c r="E64" s="1045"/>
      <c r="F64" s="1045"/>
      <c r="G64" s="1047" t="s">
        <v>162</v>
      </c>
      <c r="H64" s="1048" t="s">
        <v>311</v>
      </c>
      <c r="I64" s="1050" t="s">
        <v>163</v>
      </c>
    </row>
    <row r="65" spans="1:18" ht="18" customHeight="1">
      <c r="A65" s="199" t="s">
        <v>194</v>
      </c>
      <c r="B65" s="200" t="s">
        <v>5</v>
      </c>
      <c r="C65" s="648" t="s">
        <v>195</v>
      </c>
      <c r="D65" s="647" t="s">
        <v>5</v>
      </c>
      <c r="E65" s="649" t="s">
        <v>195</v>
      </c>
      <c r="F65" s="648" t="s">
        <v>196</v>
      </c>
      <c r="G65" s="836"/>
      <c r="H65" s="1049"/>
      <c r="I65" s="1051"/>
    </row>
    <row r="66" spans="1:18" ht="18" customHeight="1">
      <c r="A66" s="362" t="s">
        <v>381</v>
      </c>
      <c r="B66" s="72"/>
      <c r="C66" s="664" t="s">
        <v>1015</v>
      </c>
      <c r="D66" s="642"/>
      <c r="E66" s="640"/>
      <c r="F66" s="56"/>
      <c r="G66" s="1074" t="s">
        <v>1012</v>
      </c>
      <c r="H66" s="1061"/>
      <c r="I66" s="57"/>
      <c r="J66" s="136"/>
      <c r="K66" s="194"/>
      <c r="L66" s="194"/>
      <c r="M66" s="194"/>
    </row>
    <row r="67" spans="1:18" ht="18" customHeight="1">
      <c r="A67" s="201"/>
      <c r="B67" s="73"/>
      <c r="C67" s="661" t="s">
        <v>186</v>
      </c>
      <c r="D67" s="643"/>
      <c r="E67" s="641"/>
      <c r="F67" s="56"/>
      <c r="G67" s="1075"/>
      <c r="H67" s="1077"/>
      <c r="I67" s="60"/>
      <c r="J67" s="136"/>
      <c r="K67" s="194"/>
      <c r="L67" s="194"/>
      <c r="M67" s="194"/>
      <c r="P67" s="195" t="s">
        <v>1016</v>
      </c>
      <c r="Q67" s="195">
        <v>2500000</v>
      </c>
    </row>
    <row r="68" spans="1:18" ht="18" customHeight="1">
      <c r="A68" s="202" t="s">
        <v>829</v>
      </c>
      <c r="B68" s="203">
        <f>SUM(B66:B67)</f>
        <v>0</v>
      </c>
      <c r="C68" s="652"/>
      <c r="D68" s="644">
        <f>SUM(D66:D67)</f>
        <v>0</v>
      </c>
      <c r="E68" s="583"/>
      <c r="F68" s="213"/>
      <c r="G68" s="1075"/>
      <c r="H68" s="695">
        <f>ROUNDDOWN(D68*2/3,0)</f>
        <v>0</v>
      </c>
      <c r="I68" s="645"/>
      <c r="J68" s="136"/>
      <c r="K68" s="194"/>
      <c r="L68" s="194"/>
      <c r="M68" s="194"/>
      <c r="P68" s="195" t="s">
        <v>1017</v>
      </c>
      <c r="Q68" s="195">
        <f>ROUNDDOWN(D71*2/3,0)</f>
        <v>0</v>
      </c>
    </row>
    <row r="69" spans="1:18" ht="18" customHeight="1">
      <c r="A69" s="362" t="s">
        <v>7</v>
      </c>
      <c r="B69" s="72"/>
      <c r="C69" s="650" t="s">
        <v>991</v>
      </c>
      <c r="D69" s="642"/>
      <c r="E69" s="651"/>
      <c r="F69" s="55"/>
      <c r="G69" s="1075"/>
      <c r="H69" s="1061"/>
      <c r="I69" s="57"/>
      <c r="J69" s="136"/>
      <c r="K69" s="194"/>
      <c r="L69" s="194"/>
      <c r="M69" s="194"/>
      <c r="P69" s="195" t="s">
        <v>1018</v>
      </c>
      <c r="Q69" s="195">
        <f>ROUNDDOWN(D76*2/3,0)</f>
        <v>0</v>
      </c>
    </row>
    <row r="70" spans="1:18" ht="18" customHeight="1">
      <c r="A70" s="201"/>
      <c r="B70" s="74"/>
      <c r="C70" s="663" t="s">
        <v>383</v>
      </c>
      <c r="D70" s="705"/>
      <c r="E70" s="651"/>
      <c r="F70" s="59"/>
      <c r="G70" s="1075"/>
      <c r="H70" s="1037"/>
      <c r="I70" s="60"/>
      <c r="J70" s="136"/>
      <c r="K70" s="194"/>
      <c r="L70" s="194"/>
      <c r="M70" s="194"/>
      <c r="P70" s="195" t="s">
        <v>370</v>
      </c>
      <c r="Q70" s="195">
        <f>SUM(Q68:Q69)</f>
        <v>0</v>
      </c>
    </row>
    <row r="71" spans="1:18" ht="18" customHeight="1">
      <c r="A71" s="202" t="s">
        <v>829</v>
      </c>
      <c r="B71" s="203">
        <f>SUM(B69:B70)</f>
        <v>0</v>
      </c>
      <c r="C71" s="652"/>
      <c r="D71" s="644">
        <f>SUM(D69:D70)</f>
        <v>0</v>
      </c>
      <c r="E71" s="653"/>
      <c r="F71" s="205"/>
      <c r="G71" s="1075"/>
      <c r="H71" s="644">
        <f>R76</f>
        <v>0</v>
      </c>
      <c r="I71" s="43"/>
      <c r="J71" s="136"/>
      <c r="K71" s="194"/>
      <c r="L71" s="194"/>
      <c r="M71" s="194"/>
      <c r="P71" s="195" t="s">
        <v>1020</v>
      </c>
      <c r="Q71" s="195" t="b">
        <f>IF(Q70&gt;Q67,TRUE,FALSE)</f>
        <v>0</v>
      </c>
    </row>
    <row r="72" spans="1:18" ht="18" customHeight="1">
      <c r="A72" s="362" t="s">
        <v>8</v>
      </c>
      <c r="B72" s="72"/>
      <c r="C72" s="664" t="s">
        <v>832</v>
      </c>
      <c r="D72" s="642"/>
      <c r="E72" s="665"/>
      <c r="F72" s="55"/>
      <c r="G72" s="1075"/>
      <c r="H72" s="1036"/>
      <c r="I72" s="57"/>
      <c r="J72" s="136"/>
      <c r="K72" s="194"/>
      <c r="L72" s="194"/>
      <c r="M72" s="194"/>
      <c r="P72" s="195" t="s">
        <v>1021</v>
      </c>
      <c r="Q72" s="195" t="s">
        <v>1022</v>
      </c>
      <c r="R72" s="195">
        <f>IF(Q71=TRUE,ROUNDDOWN((D71*2500000)/(D71+D76),0),ROUNDDOWN(D71*2/3,0))</f>
        <v>0</v>
      </c>
    </row>
    <row r="73" spans="1:18" ht="18" customHeight="1">
      <c r="A73" s="209"/>
      <c r="B73" s="73"/>
      <c r="C73" s="661" t="s">
        <v>942</v>
      </c>
      <c r="D73" s="643"/>
      <c r="E73" s="662"/>
      <c r="F73" s="56"/>
      <c r="G73" s="1075"/>
      <c r="H73" s="1037"/>
      <c r="I73" s="58"/>
      <c r="J73" s="136"/>
      <c r="Q73" s="195" t="s">
        <v>1018</v>
      </c>
      <c r="R73" s="195">
        <f>IF(Q71=TRUE,ROUNDDOWN((D76*2500000)/(D71+D76),0),ROUNDDOWN(D76*2/3,0))</f>
        <v>0</v>
      </c>
    </row>
    <row r="74" spans="1:18" ht="18" customHeight="1">
      <c r="A74" s="209"/>
      <c r="B74" s="73"/>
      <c r="C74" s="661" t="s">
        <v>833</v>
      </c>
      <c r="D74" s="643"/>
      <c r="E74" s="662"/>
      <c r="F74" s="56"/>
      <c r="G74" s="1075"/>
      <c r="H74" s="1037"/>
      <c r="I74" s="58"/>
      <c r="J74" s="136"/>
      <c r="Q74" s="195" t="s">
        <v>664</v>
      </c>
      <c r="R74" s="195">
        <f>SUM(R72:R73)</f>
        <v>0</v>
      </c>
    </row>
    <row r="75" spans="1:18" ht="18" customHeight="1">
      <c r="A75" s="209"/>
      <c r="B75" s="73"/>
      <c r="C75" s="638" t="s">
        <v>923</v>
      </c>
      <c r="D75" s="643"/>
      <c r="E75" s="639"/>
      <c r="F75" s="56"/>
      <c r="G75" s="1075"/>
      <c r="H75" s="1037"/>
      <c r="I75" s="58"/>
      <c r="J75" s="136"/>
      <c r="P75" s="195" t="s">
        <v>1010</v>
      </c>
      <c r="R75" s="195">
        <f>Q67-R74</f>
        <v>2500000</v>
      </c>
    </row>
    <row r="76" spans="1:18" ht="18" customHeight="1" thickBot="1">
      <c r="A76" s="210" t="s">
        <v>829</v>
      </c>
      <c r="B76" s="688">
        <f>SUM(B72:B75)</f>
        <v>0</v>
      </c>
      <c r="C76" s="666"/>
      <c r="D76" s="706">
        <f>SUM(D72:D75)</f>
        <v>0</v>
      </c>
      <c r="E76" s="667"/>
      <c r="F76" s="213"/>
      <c r="G76" s="1076"/>
      <c r="H76" s="695">
        <f>R77</f>
        <v>0</v>
      </c>
      <c r="I76" s="34"/>
      <c r="J76" s="136"/>
      <c r="P76" s="195" t="s">
        <v>1011</v>
      </c>
      <c r="Q76" s="195" t="s">
        <v>1004</v>
      </c>
      <c r="R76" s="195">
        <f>IF(Q71=TRUE,R72+R75,R72)</f>
        <v>0</v>
      </c>
    </row>
    <row r="77" spans="1:18" ht="18" customHeight="1" thickTop="1" thickBot="1">
      <c r="A77" s="214" t="s">
        <v>9</v>
      </c>
      <c r="B77" s="215">
        <f>SUM(B68,B71,B76)</f>
        <v>0</v>
      </c>
      <c r="C77" s="654"/>
      <c r="D77" s="707">
        <f>SUM(D68,D71,D76)</f>
        <v>0</v>
      </c>
      <c r="E77" s="655"/>
      <c r="F77" s="216"/>
      <c r="G77" s="216"/>
      <c r="H77" s="693">
        <f>SUM(H68,H71,H76)</f>
        <v>0</v>
      </c>
      <c r="I77" s="35"/>
      <c r="J77" s="136"/>
      <c r="Q77" s="195" t="s">
        <v>667</v>
      </c>
      <c r="R77" s="195">
        <f>R73</f>
        <v>0</v>
      </c>
    </row>
    <row r="78" spans="1:18" ht="18" customHeight="1" thickTop="1" thickBot="1">
      <c r="A78" s="209" t="s">
        <v>10</v>
      </c>
      <c r="B78" s="228"/>
      <c r="C78" s="656"/>
      <c r="D78" s="218"/>
      <c r="E78" s="657"/>
      <c r="F78" s="219"/>
      <c r="G78" s="219"/>
      <c r="H78" s="220"/>
      <c r="I78" s="363"/>
      <c r="J78" s="136"/>
    </row>
    <row r="79" spans="1:18" ht="18" customHeight="1" thickBot="1">
      <c r="A79" s="221" t="s">
        <v>11</v>
      </c>
      <c r="B79" s="222">
        <f>SUM(B77:B78)</f>
        <v>0</v>
      </c>
      <c r="C79" s="658"/>
      <c r="D79" s="708">
        <f>D77</f>
        <v>0</v>
      </c>
      <c r="E79" s="659"/>
      <c r="F79" s="223"/>
      <c r="G79" s="223"/>
      <c r="H79" s="696">
        <f>H77</f>
        <v>0</v>
      </c>
      <c r="I79" s="451"/>
      <c r="J79" s="136"/>
    </row>
    <row r="80" spans="1:18" ht="18" customHeight="1">
      <c r="I80" s="748" t="s">
        <v>1073</v>
      </c>
      <c r="J80" s="136"/>
    </row>
    <row r="81" spans="10:10" ht="18" customHeight="1">
      <c r="J81" s="136"/>
    </row>
    <row r="82" spans="10:10" ht="18" customHeight="1">
      <c r="J82" s="136"/>
    </row>
    <row r="83" spans="10:10" ht="18" customHeight="1">
      <c r="J83" s="136"/>
    </row>
  </sheetData>
  <sheetProtection sheet="1" objects="1" scenarios="1"/>
  <mergeCells count="46">
    <mergeCell ref="H34:H37"/>
    <mergeCell ref="B25:E25"/>
    <mergeCell ref="A2:I2"/>
    <mergeCell ref="B4:F4"/>
    <mergeCell ref="G6:I6"/>
    <mergeCell ref="B7:C7"/>
    <mergeCell ref="D7:F7"/>
    <mergeCell ref="G7:G8"/>
    <mergeCell ref="H7:H8"/>
    <mergeCell ref="I7:I8"/>
    <mergeCell ref="B6:E6"/>
    <mergeCell ref="G9:G19"/>
    <mergeCell ref="H9:H10"/>
    <mergeCell ref="H12:H13"/>
    <mergeCell ref="H15:H18"/>
    <mergeCell ref="G25:I25"/>
    <mergeCell ref="B63:E63"/>
    <mergeCell ref="B26:C26"/>
    <mergeCell ref="D26:F26"/>
    <mergeCell ref="G26:G27"/>
    <mergeCell ref="H26:H27"/>
    <mergeCell ref="G44:I44"/>
    <mergeCell ref="B45:C45"/>
    <mergeCell ref="D45:F45"/>
    <mergeCell ref="G45:G46"/>
    <mergeCell ref="H45:H46"/>
    <mergeCell ref="I45:I46"/>
    <mergeCell ref="B44:E44"/>
    <mergeCell ref="I26:I27"/>
    <mergeCell ref="G28:G38"/>
    <mergeCell ref="H28:H29"/>
    <mergeCell ref="H31:H32"/>
    <mergeCell ref="G66:G76"/>
    <mergeCell ref="H66:H67"/>
    <mergeCell ref="H69:H70"/>
    <mergeCell ref="H72:H75"/>
    <mergeCell ref="G47:G57"/>
    <mergeCell ref="H47:H48"/>
    <mergeCell ref="H50:H51"/>
    <mergeCell ref="H53:H56"/>
    <mergeCell ref="G63:I63"/>
    <mergeCell ref="B64:C64"/>
    <mergeCell ref="D64:F64"/>
    <mergeCell ref="G64:G65"/>
    <mergeCell ref="H64:H65"/>
    <mergeCell ref="I64:I65"/>
  </mergeCells>
  <phoneticPr fontId="3"/>
  <conditionalFormatting sqref="H14">
    <cfRule type="cellIs" dxfId="78" priority="12" stopIfTrue="1" operator="greaterThan">
      <formula>#REF!</formula>
    </cfRule>
  </conditionalFormatting>
  <conditionalFormatting sqref="H19">
    <cfRule type="cellIs" dxfId="77" priority="11" stopIfTrue="1" operator="greaterThan">
      <formula>#REF!</formula>
    </cfRule>
  </conditionalFormatting>
  <conditionalFormatting sqref="H11">
    <cfRule type="cellIs" dxfId="76" priority="10" stopIfTrue="1" operator="greaterThan">
      <formula>#REF!</formula>
    </cfRule>
  </conditionalFormatting>
  <conditionalFormatting sqref="H33">
    <cfRule type="cellIs" dxfId="75" priority="9" stopIfTrue="1" operator="greaterThan">
      <formula>#REF!</formula>
    </cfRule>
  </conditionalFormatting>
  <conditionalFormatting sqref="H38">
    <cfRule type="cellIs" dxfId="74" priority="8" stopIfTrue="1" operator="greaterThan">
      <formula>#REF!</formula>
    </cfRule>
  </conditionalFormatting>
  <conditionalFormatting sqref="H30">
    <cfRule type="cellIs" dxfId="73" priority="7" stopIfTrue="1" operator="greaterThan">
      <formula>#REF!</formula>
    </cfRule>
  </conditionalFormatting>
  <conditionalFormatting sqref="H52">
    <cfRule type="cellIs" dxfId="72" priority="6" stopIfTrue="1" operator="greaterThan">
      <formula>#REF!</formula>
    </cfRule>
  </conditionalFormatting>
  <conditionalFormatting sqref="H57">
    <cfRule type="cellIs" dxfId="71" priority="5" stopIfTrue="1" operator="greaterThan">
      <formula>#REF!</formula>
    </cfRule>
  </conditionalFormatting>
  <conditionalFormatting sqref="H49">
    <cfRule type="cellIs" dxfId="70" priority="4" stopIfTrue="1" operator="greaterThan">
      <formula>#REF!</formula>
    </cfRule>
  </conditionalFormatting>
  <conditionalFormatting sqref="H71">
    <cfRule type="cellIs" dxfId="69" priority="3" stopIfTrue="1" operator="greaterThan">
      <formula>#REF!</formula>
    </cfRule>
  </conditionalFormatting>
  <conditionalFormatting sqref="H76">
    <cfRule type="cellIs" dxfId="68" priority="2" stopIfTrue="1" operator="greaterThan">
      <formula>#REF!</formula>
    </cfRule>
  </conditionalFormatting>
  <conditionalFormatting sqref="H68">
    <cfRule type="cellIs" dxfId="67" priority="1" stopIfTrue="1" operator="greaterThan">
      <formula>#REF!</formula>
    </cfRule>
  </conditionalFormatting>
  <dataValidations count="4">
    <dataValidation imeMode="off" allowBlank="1" showInputMessage="1" showErrorMessage="1" sqref="B21 D12:D13 B12:B13 B15:B18 D15:D18 B9:B10 D9:D10 B40 D31:D32 B31:B32 B34:B37 D34:D37 B28:B29 D28:D29 B59 D50:D51 B50:B51 B53:B56 D53:D56 B47:B48 D47:D48 B78 D69:D70 B69:B70 B72:B75 D72:D75 B66:B67 D66:D67" xr:uid="{5F43BE1F-E22C-4220-A402-208A298D9F19}"/>
    <dataValidation allowBlank="1" showInputMessage="1" showErrorMessage="1" prompt="自動計算としていますが、不都合がある場合は適宜修正をしてください。" sqref="H19 H14 H11 H38 H33 H30 H57 H52 H49 H76 H71 H68" xr:uid="{5F97FAAD-DC57-4AC7-BCED-8C2C322C6499}"/>
    <dataValidation type="textLength" operator="equal" allowBlank="1" showInputMessage="1" showErrorMessage="1" errorTitle="消費税計上不可" error="補助対象経費の消費税計上は出来ません。" sqref="F21:G21 D21 F40:G40 D40 F59:G59 D59 F78:G78 D78" xr:uid="{B07A6F5C-6036-4C4D-94EC-96387DAED381}">
      <formula1>0</formula1>
    </dataValidation>
    <dataValidation type="textLength" operator="equal" allowBlank="1" showInputMessage="1" showErrorMessage="1" errorTitle="消費税計上不可" error="補助金の消費税計上は出来ません。" sqref="H21:I21 H40:I40 H59:I59 H78:I78" xr:uid="{DACBD7DA-407E-4E6C-B8C8-E11D59EB4109}">
      <formula1>0</formula1>
    </dataValidation>
  </dataValidations>
  <pageMargins left="0.74803149606299213" right="0.51181102362204722" top="0.59055118110236227" bottom="0.55118110236220474" header="0.51181102362204722" footer="0.51181102362204722"/>
  <pageSetup paperSize="9" scale="58"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8">
    <tabColor rgb="FF3333FF"/>
  </sheetPr>
  <dimension ref="A1:M35"/>
  <sheetViews>
    <sheetView showZeros="0" view="pageBreakPreview" zoomScale="85" zoomScaleNormal="70" zoomScaleSheetLayoutView="85" workbookViewId="0"/>
  </sheetViews>
  <sheetFormatPr defaultColWidth="8.7265625" defaultRowHeight="13.5"/>
  <cols>
    <col min="1" max="1" width="2.36328125" style="229" customWidth="1"/>
    <col min="2" max="2" width="8.26953125" style="229" customWidth="1"/>
    <col min="3" max="7" width="11.6328125" style="229" customWidth="1"/>
    <col min="8" max="8" width="11.6328125" style="248" customWidth="1"/>
    <col min="9" max="12" width="11.6328125" style="229" customWidth="1"/>
    <col min="13" max="13" width="10.1796875" style="229" customWidth="1"/>
    <col min="14" max="16384" width="8.7265625" style="229"/>
  </cols>
  <sheetData>
    <row r="1" spans="1:13" ht="18.75" customHeight="1">
      <c r="A1" s="36" t="s">
        <v>623</v>
      </c>
      <c r="C1" s="230"/>
      <c r="D1" s="230"/>
      <c r="E1" s="112"/>
      <c r="F1" s="112"/>
      <c r="G1" s="112"/>
      <c r="H1" s="231"/>
      <c r="I1" s="112"/>
      <c r="J1" s="112"/>
      <c r="K1" s="112"/>
      <c r="L1" s="112"/>
      <c r="M1" s="113"/>
    </row>
    <row r="2" spans="1:13" ht="22.5" customHeight="1">
      <c r="A2" s="1125" t="s">
        <v>624</v>
      </c>
      <c r="B2" s="968"/>
      <c r="C2" s="968"/>
      <c r="D2" s="968"/>
      <c r="E2" s="968"/>
      <c r="F2" s="968"/>
      <c r="G2" s="968"/>
      <c r="H2" s="968"/>
      <c r="I2" s="968"/>
      <c r="J2" s="968"/>
      <c r="K2" s="968"/>
      <c r="L2" s="968"/>
      <c r="M2" s="968"/>
    </row>
    <row r="3" spans="1:13" ht="17.25" customHeight="1">
      <c r="B3" s="380"/>
      <c r="C3" s="380"/>
      <c r="D3" s="380"/>
      <c r="E3" s="380"/>
      <c r="F3" s="380"/>
      <c r="G3" s="380"/>
      <c r="H3" s="380"/>
      <c r="I3" s="380"/>
      <c r="J3" s="380"/>
      <c r="K3" s="380"/>
      <c r="L3" s="380"/>
      <c r="M3" s="380"/>
    </row>
    <row r="4" spans="1:13" ht="22.5" customHeight="1">
      <c r="B4" s="197" t="s">
        <v>384</v>
      </c>
      <c r="C4" s="1065" t="str">
        <f>IF(申請概要書!$G$5&lt;&gt;"",申請概要書!$G$5,"")</f>
        <v/>
      </c>
      <c r="D4" s="1065"/>
      <c r="E4" s="1065"/>
      <c r="F4" s="1065"/>
      <c r="G4" s="1067"/>
      <c r="H4" s="380"/>
      <c r="I4" s="380"/>
      <c r="J4" s="380"/>
      <c r="K4" s="380"/>
      <c r="L4" s="380"/>
      <c r="M4" s="380"/>
    </row>
    <row r="5" spans="1:13" ht="9" customHeight="1">
      <c r="B5" s="380"/>
      <c r="C5" s="380"/>
      <c r="D5" s="380"/>
      <c r="E5" s="380"/>
      <c r="F5" s="380"/>
      <c r="G5" s="380"/>
      <c r="H5" s="380"/>
      <c r="I5" s="380"/>
      <c r="J5" s="380"/>
      <c r="K5" s="380"/>
      <c r="L5" s="380"/>
      <c r="M5" s="380"/>
    </row>
    <row r="6" spans="1:13" s="232" customFormat="1" ht="18" customHeight="1">
      <c r="B6" s="48" t="s">
        <v>220</v>
      </c>
      <c r="C6" s="48"/>
      <c r="D6" s="48"/>
      <c r="E6" s="112"/>
      <c r="F6" s="112"/>
      <c r="G6" s="112"/>
      <c r="H6" s="231"/>
      <c r="I6" s="112"/>
      <c r="J6" s="112"/>
      <c r="K6" s="112"/>
      <c r="L6" s="112"/>
      <c r="M6" s="233" t="s">
        <v>12</v>
      </c>
    </row>
    <row r="7" spans="1:13" s="232" customFormat="1" ht="27" customHeight="1">
      <c r="B7" s="234"/>
      <c r="C7" s="1129" t="s">
        <v>310</v>
      </c>
      <c r="D7" s="1131" t="s">
        <v>157</v>
      </c>
      <c r="E7" s="1122" t="s">
        <v>13</v>
      </c>
      <c r="F7" s="1123"/>
      <c r="G7" s="1124"/>
      <c r="H7" s="1126" t="s">
        <v>427</v>
      </c>
      <c r="I7" s="1127"/>
      <c r="J7" s="1127"/>
      <c r="K7" s="1128"/>
      <c r="L7" s="1098" t="s">
        <v>166</v>
      </c>
      <c r="M7" s="1099"/>
    </row>
    <row r="8" spans="1:13" s="232" customFormat="1" ht="42" customHeight="1" thickBot="1">
      <c r="B8" s="235"/>
      <c r="C8" s="1130"/>
      <c r="D8" s="1130"/>
      <c r="E8" s="236" t="s">
        <v>393</v>
      </c>
      <c r="F8" s="236" t="s">
        <v>197</v>
      </c>
      <c r="G8" s="237" t="s">
        <v>938</v>
      </c>
      <c r="H8" s="238" t="s">
        <v>14</v>
      </c>
      <c r="I8" s="141" t="s">
        <v>392</v>
      </c>
      <c r="J8" s="239" t="s">
        <v>15</v>
      </c>
      <c r="K8" s="240" t="s">
        <v>939</v>
      </c>
      <c r="L8" s="1100"/>
      <c r="M8" s="1101"/>
    </row>
    <row r="9" spans="1:13" s="232" customFormat="1" ht="36" customHeight="1" thickTop="1">
      <c r="B9" s="241" t="s">
        <v>1094</v>
      </c>
      <c r="C9" s="242">
        <f>'2-1　設備導入事業経費の配分（全体）（申請者１）'!B33</f>
        <v>0</v>
      </c>
      <c r="D9" s="242">
        <f>'2-1　設備導入事業経費の配分（全体）（申請者１）'!E33</f>
        <v>0</v>
      </c>
      <c r="E9" s="242">
        <f>'2-1　設備導入事業経費の配分（全体）（申請者１）'!J33</f>
        <v>0</v>
      </c>
      <c r="F9" s="71"/>
      <c r="G9" s="242">
        <f>SUM(E9:F9)</f>
        <v>0</v>
      </c>
      <c r="H9" s="242">
        <f>C9-I9-J9</f>
        <v>0</v>
      </c>
      <c r="I9" s="71"/>
      <c r="J9" s="71"/>
      <c r="K9" s="759">
        <f>SUM(H9:J9)</f>
        <v>0</v>
      </c>
      <c r="L9" s="1102"/>
      <c r="M9" s="1103"/>
    </row>
    <row r="10" spans="1:13" s="232" customFormat="1" ht="18.75" customHeight="1">
      <c r="B10" s="243"/>
      <c r="C10" s="244"/>
      <c r="D10" s="244"/>
      <c r="E10" s="245"/>
      <c r="F10" s="245"/>
      <c r="G10" s="245"/>
      <c r="H10" s="246"/>
      <c r="I10" s="245"/>
      <c r="J10" s="245"/>
      <c r="K10" s="245"/>
      <c r="L10" s="245"/>
      <c r="M10" s="245"/>
    </row>
    <row r="11" spans="1:13" s="232" customFormat="1" ht="18.75" customHeight="1">
      <c r="B11" s="1104" t="s">
        <v>394</v>
      </c>
      <c r="C11" s="1105"/>
      <c r="D11" s="1105"/>
      <c r="E11" s="1105"/>
      <c r="F11" s="1105"/>
      <c r="G11" s="1105"/>
      <c r="H11" s="1105"/>
      <c r="I11" s="1105"/>
      <c r="J11" s="1105"/>
      <c r="K11" s="1105"/>
      <c r="L11" s="1105"/>
      <c r="M11" s="1105"/>
    </row>
    <row r="12" spans="1:13" s="232" customFormat="1" ht="23.25" customHeight="1">
      <c r="B12" s="1118" t="s">
        <v>395</v>
      </c>
      <c r="C12" s="1119"/>
      <c r="D12" s="394" t="s">
        <v>396</v>
      </c>
      <c r="E12" s="1118" t="s">
        <v>397</v>
      </c>
      <c r="F12" s="1120"/>
      <c r="G12" s="1120"/>
      <c r="H12" s="1120"/>
      <c r="I12" s="1120"/>
      <c r="J12" s="1120"/>
      <c r="K12" s="1121"/>
      <c r="L12" s="1119"/>
      <c r="M12" s="245"/>
    </row>
    <row r="13" spans="1:13" s="232" customFormat="1" ht="23.25" customHeight="1">
      <c r="B13" s="1106"/>
      <c r="C13" s="1107"/>
      <c r="D13" s="452"/>
      <c r="E13" s="1108"/>
      <c r="F13" s="1107"/>
      <c r="G13" s="1107"/>
      <c r="H13" s="1107"/>
      <c r="I13" s="1107"/>
      <c r="J13" s="1107"/>
      <c r="K13" s="1109"/>
      <c r="L13" s="1107"/>
      <c r="M13" s="245"/>
    </row>
    <row r="14" spans="1:13" s="232" customFormat="1" ht="23.25" customHeight="1">
      <c r="B14" s="1106"/>
      <c r="C14" s="1107"/>
      <c r="D14" s="452"/>
      <c r="E14" s="1108"/>
      <c r="F14" s="1107"/>
      <c r="G14" s="1107"/>
      <c r="H14" s="1107"/>
      <c r="I14" s="1107"/>
      <c r="J14" s="1107"/>
      <c r="K14" s="1109"/>
      <c r="L14" s="1107"/>
      <c r="M14" s="245"/>
    </row>
    <row r="15" spans="1:13" s="232" customFormat="1" ht="23.25" customHeight="1" thickBot="1">
      <c r="B15" s="1110"/>
      <c r="C15" s="1111"/>
      <c r="D15" s="453"/>
      <c r="E15" s="1112"/>
      <c r="F15" s="1111"/>
      <c r="G15" s="1111"/>
      <c r="H15" s="1111"/>
      <c r="I15" s="1111"/>
      <c r="J15" s="1111"/>
      <c r="K15" s="1113"/>
      <c r="L15" s="1111"/>
      <c r="M15" s="245"/>
    </row>
    <row r="16" spans="1:13" s="232" customFormat="1" ht="23.25" customHeight="1" thickTop="1">
      <c r="B16" s="1114" t="s">
        <v>370</v>
      </c>
      <c r="C16" s="1115"/>
      <c r="D16" s="454">
        <f>SUM(D13:D15)</f>
        <v>0</v>
      </c>
      <c r="E16" s="1116"/>
      <c r="F16" s="1117"/>
      <c r="G16" s="1117"/>
      <c r="H16" s="1117"/>
      <c r="I16" s="1117"/>
      <c r="J16" s="1117"/>
      <c r="K16" s="1117"/>
      <c r="L16" s="1117"/>
      <c r="M16" s="245"/>
    </row>
    <row r="17" spans="2:13" s="232" customFormat="1" ht="18.75" customHeight="1">
      <c r="B17" s="243"/>
      <c r="C17" s="244"/>
      <c r="D17" s="244"/>
      <c r="E17" s="245"/>
      <c r="F17" s="245"/>
      <c r="G17" s="245"/>
      <c r="H17" s="246"/>
      <c r="I17" s="245"/>
      <c r="J17" s="245"/>
      <c r="K17" s="245"/>
      <c r="L17" s="245"/>
      <c r="M17" s="245"/>
    </row>
    <row r="18" spans="2:13" s="232" customFormat="1" ht="18.75" customHeight="1">
      <c r="B18" s="1104" t="s">
        <v>398</v>
      </c>
      <c r="C18" s="1105"/>
      <c r="D18" s="1105"/>
      <c r="E18" s="1105"/>
      <c r="F18" s="1105"/>
      <c r="G18" s="1105"/>
      <c r="H18" s="1105"/>
      <c r="I18" s="1105"/>
      <c r="J18" s="1105"/>
      <c r="K18" s="1105"/>
      <c r="L18" s="1105"/>
      <c r="M18" s="1105"/>
    </row>
    <row r="19" spans="2:13" s="232" customFormat="1" ht="33.75" customHeight="1">
      <c r="B19" s="1118" t="s">
        <v>373</v>
      </c>
      <c r="C19" s="1132"/>
      <c r="D19" s="394" t="s">
        <v>369</v>
      </c>
      <c r="E19" s="247" t="s">
        <v>375</v>
      </c>
      <c r="F19" s="1095" t="s">
        <v>374</v>
      </c>
      <c r="G19" s="1096"/>
      <c r="H19" s="1096"/>
      <c r="I19" s="1096"/>
      <c r="J19" s="1096"/>
      <c r="K19" s="1096"/>
      <c r="L19" s="1097"/>
      <c r="M19" s="245"/>
    </row>
    <row r="20" spans="2:13" s="232" customFormat="1" ht="23.25" customHeight="1">
      <c r="B20" s="1143"/>
      <c r="C20" s="1144"/>
      <c r="D20" s="452"/>
      <c r="E20" s="456"/>
      <c r="F20" s="1133"/>
      <c r="G20" s="1134"/>
      <c r="H20" s="1134"/>
      <c r="I20" s="1134"/>
      <c r="J20" s="1134"/>
      <c r="K20" s="1134"/>
      <c r="L20" s="1135"/>
      <c r="M20" s="245"/>
    </row>
    <row r="21" spans="2:13" s="232" customFormat="1" ht="23.25" customHeight="1">
      <c r="B21" s="1143"/>
      <c r="C21" s="1144"/>
      <c r="D21" s="452"/>
      <c r="E21" s="456"/>
      <c r="F21" s="1133"/>
      <c r="G21" s="1134"/>
      <c r="H21" s="1134"/>
      <c r="I21" s="1134"/>
      <c r="J21" s="1134"/>
      <c r="K21" s="1134"/>
      <c r="L21" s="1135"/>
      <c r="M21" s="245"/>
    </row>
    <row r="22" spans="2:13" s="232" customFormat="1" ht="23.25" customHeight="1">
      <c r="B22" s="1143"/>
      <c r="C22" s="1144"/>
      <c r="D22" s="452"/>
      <c r="E22" s="456"/>
      <c r="F22" s="1133"/>
      <c r="G22" s="1134"/>
      <c r="H22" s="1134"/>
      <c r="I22" s="1134"/>
      <c r="J22" s="1134"/>
      <c r="K22" s="1134"/>
      <c r="L22" s="1135"/>
      <c r="M22" s="245"/>
    </row>
    <row r="23" spans="2:13" s="232" customFormat="1" ht="23.25" customHeight="1" thickBot="1">
      <c r="B23" s="1145"/>
      <c r="C23" s="1146"/>
      <c r="D23" s="453"/>
      <c r="E23" s="457"/>
      <c r="F23" s="1147"/>
      <c r="G23" s="1148"/>
      <c r="H23" s="1148"/>
      <c r="I23" s="1148"/>
      <c r="J23" s="1148"/>
      <c r="K23" s="1148"/>
      <c r="L23" s="1149"/>
      <c r="M23" s="245"/>
    </row>
    <row r="24" spans="2:13" s="232" customFormat="1" ht="23.25" customHeight="1" thickTop="1">
      <c r="B24" s="1114" t="s">
        <v>370</v>
      </c>
      <c r="C24" s="1115"/>
      <c r="D24" s="455">
        <f>SUM(D20:D23)</f>
        <v>0</v>
      </c>
      <c r="E24" s="361"/>
      <c r="F24" s="1092"/>
      <c r="G24" s="1093"/>
      <c r="H24" s="1093"/>
      <c r="I24" s="1093"/>
      <c r="J24" s="1093"/>
      <c r="K24" s="1093"/>
      <c r="L24" s="1094"/>
      <c r="M24" s="245"/>
    </row>
    <row r="25" spans="2:13" s="232" customFormat="1" ht="18.75" customHeight="1">
      <c r="B25" s="243"/>
      <c r="C25" s="244"/>
      <c r="D25" s="244"/>
      <c r="E25" s="245"/>
      <c r="F25" s="245"/>
      <c r="G25" s="245"/>
      <c r="H25" s="246"/>
      <c r="I25" s="245"/>
      <c r="J25" s="245"/>
      <c r="K25" s="245"/>
      <c r="L25" s="245"/>
      <c r="M25" s="245"/>
    </row>
    <row r="26" spans="2:13" ht="18.75" customHeight="1">
      <c r="B26" s="229" t="s">
        <v>399</v>
      </c>
    </row>
    <row r="27" spans="2:13" ht="90" customHeight="1">
      <c r="B27" s="1139"/>
      <c r="C27" s="1140"/>
      <c r="D27" s="1140"/>
      <c r="E27" s="1140"/>
      <c r="F27" s="1140"/>
      <c r="G27" s="1140"/>
      <c r="H27" s="1140"/>
      <c r="I27" s="1140"/>
      <c r="J27" s="1140"/>
      <c r="K27" s="1141"/>
      <c r="L27" s="1142"/>
    </row>
    <row r="28" spans="2:13" ht="21.75" customHeight="1"/>
    <row r="29" spans="2:13" ht="21.75" customHeight="1">
      <c r="B29" s="229" t="s">
        <v>425</v>
      </c>
    </row>
    <row r="30" spans="2:13" s="232" customFormat="1" ht="23.25" customHeight="1">
      <c r="B30" s="1118" t="s">
        <v>395</v>
      </c>
      <c r="C30" s="1119"/>
      <c r="D30" s="394" t="s">
        <v>396</v>
      </c>
      <c r="E30" s="249" t="s">
        <v>426</v>
      </c>
      <c r="F30" s="249" t="s">
        <v>428</v>
      </c>
      <c r="G30" s="1095" t="s">
        <v>397</v>
      </c>
      <c r="H30" s="1096"/>
      <c r="I30" s="1096"/>
      <c r="J30" s="1096"/>
      <c r="K30" s="1096"/>
      <c r="L30" s="1097"/>
      <c r="M30" s="245"/>
    </row>
    <row r="31" spans="2:13" s="232" customFormat="1" ht="23.25" customHeight="1">
      <c r="B31" s="1106"/>
      <c r="C31" s="1107"/>
      <c r="D31" s="452"/>
      <c r="E31" s="458"/>
      <c r="F31" s="459"/>
      <c r="G31" s="1136"/>
      <c r="H31" s="1137"/>
      <c r="I31" s="1137"/>
      <c r="J31" s="1137"/>
      <c r="K31" s="1137"/>
      <c r="L31" s="1138"/>
      <c r="M31" s="245"/>
    </row>
    <row r="32" spans="2:13" s="232" customFormat="1" ht="23.25" customHeight="1">
      <c r="B32" s="1106"/>
      <c r="C32" s="1107"/>
      <c r="D32" s="452"/>
      <c r="E32" s="458"/>
      <c r="F32" s="459"/>
      <c r="G32" s="1136"/>
      <c r="H32" s="1137"/>
      <c r="I32" s="1137"/>
      <c r="J32" s="1137"/>
      <c r="K32" s="1137"/>
      <c r="L32" s="1138"/>
      <c r="M32" s="245"/>
    </row>
    <row r="33" spans="2:13" s="232" customFormat="1" ht="23.25" customHeight="1" thickBot="1">
      <c r="B33" s="1110"/>
      <c r="C33" s="1111"/>
      <c r="D33" s="453"/>
      <c r="E33" s="458"/>
      <c r="F33" s="460"/>
      <c r="G33" s="1147"/>
      <c r="H33" s="1148"/>
      <c r="I33" s="1148"/>
      <c r="J33" s="1148"/>
      <c r="K33" s="1148"/>
      <c r="L33" s="1149"/>
      <c r="M33" s="245"/>
    </row>
    <row r="34" spans="2:13" s="232" customFormat="1" ht="23.25" customHeight="1" thickTop="1">
      <c r="B34" s="1114" t="s">
        <v>370</v>
      </c>
      <c r="C34" s="1115"/>
      <c r="D34" s="455">
        <f>SUM(D31:D33)</f>
        <v>0</v>
      </c>
      <c r="E34" s="1116"/>
      <c r="F34" s="1150"/>
      <c r="G34" s="1117"/>
      <c r="H34" s="1117"/>
      <c r="I34" s="1117"/>
      <c r="J34" s="1117"/>
      <c r="K34" s="1117"/>
      <c r="L34" s="1117"/>
      <c r="M34" s="245"/>
    </row>
    <row r="35" spans="2:13">
      <c r="M35" s="750" t="s">
        <v>1072</v>
      </c>
    </row>
  </sheetData>
  <sheetProtection sheet="1" objects="1" scenarios="1"/>
  <mergeCells count="43">
    <mergeCell ref="B33:C33"/>
    <mergeCell ref="B34:C34"/>
    <mergeCell ref="E34:L34"/>
    <mergeCell ref="G33:L33"/>
    <mergeCell ref="G32:L32"/>
    <mergeCell ref="B19:C19"/>
    <mergeCell ref="F22:L22"/>
    <mergeCell ref="F21:L21"/>
    <mergeCell ref="B31:C31"/>
    <mergeCell ref="B32:C32"/>
    <mergeCell ref="G31:L31"/>
    <mergeCell ref="G30:L30"/>
    <mergeCell ref="B30:C30"/>
    <mergeCell ref="B27:L27"/>
    <mergeCell ref="B20:C20"/>
    <mergeCell ref="B21:C21"/>
    <mergeCell ref="B22:C22"/>
    <mergeCell ref="B23:C23"/>
    <mergeCell ref="B24:C24"/>
    <mergeCell ref="F23:L23"/>
    <mergeCell ref="F20:L20"/>
    <mergeCell ref="A2:M2"/>
    <mergeCell ref="C4:G4"/>
    <mergeCell ref="H7:K7"/>
    <mergeCell ref="E13:L13"/>
    <mergeCell ref="C7:C8"/>
    <mergeCell ref="D7:D8"/>
    <mergeCell ref="F24:L24"/>
    <mergeCell ref="F19:L19"/>
    <mergeCell ref="L7:M8"/>
    <mergeCell ref="L9:M9"/>
    <mergeCell ref="B18:M18"/>
    <mergeCell ref="B14:C14"/>
    <mergeCell ref="E14:L14"/>
    <mergeCell ref="B15:C15"/>
    <mergeCell ref="E15:L15"/>
    <mergeCell ref="B16:C16"/>
    <mergeCell ref="E16:L16"/>
    <mergeCell ref="B11:M11"/>
    <mergeCell ref="B12:C12"/>
    <mergeCell ref="E12:L12"/>
    <mergeCell ref="B13:C13"/>
    <mergeCell ref="E7:G7"/>
  </mergeCells>
  <phoneticPr fontId="3"/>
  <dataValidations count="3">
    <dataValidation type="list" allowBlank="1" showInputMessage="1" showErrorMessage="1" sqref="E20:E23" xr:uid="{00000000-0002-0000-0D00-000001000000}">
      <formula1>有無チェック</formula1>
    </dataValidation>
    <dataValidation type="list" allowBlank="1" showInputMessage="1" showErrorMessage="1" sqref="E31:E33" xr:uid="{00000000-0002-0000-0D00-000002000000}">
      <formula1>計上方法</formula1>
    </dataValidation>
    <dataValidation imeMode="off" allowBlank="1" showInputMessage="1" showErrorMessage="1" sqref="D13:D15 D20:D23 D31:D33 J9" xr:uid="{00000000-0002-0000-0D00-000003000000}"/>
  </dataValidations>
  <pageMargins left="0.43307086614173229" right="0" top="0.15748031496062992" bottom="0.15748031496062992" header="0.31496062992125984" footer="0.31496062992125984"/>
  <pageSetup paperSize="9" scale="66" fitToHeight="0" orientation="landscape" r:id="rId1"/>
  <rowBreaks count="1" manualBreakCount="1">
    <brk id="67" max="11"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8">
    <tabColor rgb="FF3333FF"/>
  </sheetPr>
  <dimension ref="A1:O35"/>
  <sheetViews>
    <sheetView showZeros="0" view="pageBreakPreview" zoomScale="85" zoomScaleNormal="70" zoomScaleSheetLayoutView="85" workbookViewId="0"/>
  </sheetViews>
  <sheetFormatPr defaultColWidth="8.7265625" defaultRowHeight="13.5"/>
  <cols>
    <col min="1" max="1" width="2.36328125" style="229" customWidth="1"/>
    <col min="2" max="2" width="8.26953125" style="229" customWidth="1"/>
    <col min="3" max="7" width="11.6328125" style="229" customWidth="1"/>
    <col min="8" max="8" width="11.6328125" style="248" customWidth="1"/>
    <col min="9" max="12" width="11.6328125" style="229" customWidth="1"/>
    <col min="13" max="13" width="10.1796875" style="229" customWidth="1"/>
    <col min="14" max="16384" width="8.7265625" style="229"/>
  </cols>
  <sheetData>
    <row r="1" spans="1:15" ht="18.75" customHeight="1">
      <c r="A1" s="36" t="s">
        <v>623</v>
      </c>
      <c r="C1" s="230"/>
      <c r="D1" s="230"/>
      <c r="E1" s="112"/>
      <c r="F1" s="112"/>
      <c r="G1" s="112"/>
      <c r="H1" s="231"/>
      <c r="I1" s="112"/>
      <c r="J1" s="112"/>
      <c r="K1" s="112"/>
      <c r="L1" s="112"/>
      <c r="M1" s="113"/>
    </row>
    <row r="2" spans="1:15" ht="22.5" customHeight="1">
      <c r="A2" s="1125" t="s">
        <v>624</v>
      </c>
      <c r="B2" s="968"/>
      <c r="C2" s="968"/>
      <c r="D2" s="968"/>
      <c r="E2" s="968"/>
      <c r="F2" s="968"/>
      <c r="G2" s="968"/>
      <c r="H2" s="968"/>
      <c r="I2" s="968"/>
      <c r="J2" s="968"/>
      <c r="K2" s="968"/>
      <c r="L2" s="968"/>
      <c r="M2" s="968"/>
    </row>
    <row r="3" spans="1:15" ht="17.25" customHeight="1">
      <c r="B3" s="380"/>
      <c r="C3" s="380"/>
      <c r="D3" s="380"/>
      <c r="E3" s="380"/>
      <c r="F3" s="380"/>
      <c r="G3" s="380"/>
      <c r="H3" s="380"/>
      <c r="I3" s="380"/>
      <c r="J3" s="380"/>
      <c r="K3" s="380"/>
      <c r="L3" s="380"/>
      <c r="M3" s="380"/>
    </row>
    <row r="4" spans="1:15" ht="22.5" customHeight="1">
      <c r="B4" s="197" t="s">
        <v>384</v>
      </c>
      <c r="C4" s="1065" t="str">
        <f>IF(申請概要書!$G$13&lt;&gt;"",申請概要書!$G$13,"")</f>
        <v/>
      </c>
      <c r="D4" s="1065"/>
      <c r="E4" s="1065"/>
      <c r="F4" s="1065"/>
      <c r="G4" s="1067"/>
      <c r="H4" s="380"/>
      <c r="I4" s="380"/>
      <c r="J4" s="380"/>
      <c r="K4" s="380"/>
      <c r="L4" s="380"/>
      <c r="M4" s="380"/>
    </row>
    <row r="5" spans="1:15" ht="9" customHeight="1">
      <c r="B5" s="380"/>
      <c r="C5" s="380"/>
      <c r="D5" s="380"/>
      <c r="E5" s="380"/>
      <c r="F5" s="380"/>
      <c r="G5" s="380"/>
      <c r="H5" s="380"/>
      <c r="I5" s="380"/>
      <c r="J5" s="380"/>
      <c r="K5" s="380"/>
      <c r="L5" s="380"/>
      <c r="M5" s="380"/>
    </row>
    <row r="6" spans="1:15" s="232" customFormat="1" ht="18" customHeight="1">
      <c r="B6" s="48" t="s">
        <v>220</v>
      </c>
      <c r="C6" s="48"/>
      <c r="D6" s="48"/>
      <c r="E6" s="112"/>
      <c r="F6" s="112"/>
      <c r="G6" s="112"/>
      <c r="H6" s="231"/>
      <c r="I6" s="112"/>
      <c r="J6" s="112"/>
      <c r="K6" s="112"/>
      <c r="L6" s="112"/>
      <c r="M6" s="233" t="s">
        <v>12</v>
      </c>
    </row>
    <row r="7" spans="1:15" s="232" customFormat="1" ht="27" customHeight="1">
      <c r="B7" s="234"/>
      <c r="C7" s="1129" t="s">
        <v>310</v>
      </c>
      <c r="D7" s="1131" t="s">
        <v>157</v>
      </c>
      <c r="E7" s="1122" t="s">
        <v>13</v>
      </c>
      <c r="F7" s="1123"/>
      <c r="G7" s="1124"/>
      <c r="H7" s="1126" t="s">
        <v>427</v>
      </c>
      <c r="I7" s="1127"/>
      <c r="J7" s="1127"/>
      <c r="K7" s="1128"/>
      <c r="L7" s="1098" t="s">
        <v>166</v>
      </c>
      <c r="M7" s="1099"/>
    </row>
    <row r="8" spans="1:15" s="232" customFormat="1" ht="42" customHeight="1" thickBot="1">
      <c r="B8" s="235"/>
      <c r="C8" s="1130"/>
      <c r="D8" s="1130"/>
      <c r="E8" s="236" t="s">
        <v>393</v>
      </c>
      <c r="F8" s="236" t="s">
        <v>197</v>
      </c>
      <c r="G8" s="237" t="s">
        <v>938</v>
      </c>
      <c r="H8" s="238" t="s">
        <v>14</v>
      </c>
      <c r="I8" s="141" t="s">
        <v>392</v>
      </c>
      <c r="J8" s="239" t="s">
        <v>15</v>
      </c>
      <c r="K8" s="240" t="s">
        <v>939</v>
      </c>
      <c r="L8" s="1100"/>
      <c r="M8" s="1101"/>
    </row>
    <row r="9" spans="1:15" s="232" customFormat="1" ht="36" customHeight="1" thickTop="1">
      <c r="B9" s="241" t="s">
        <v>1094</v>
      </c>
      <c r="C9" s="242">
        <f>'2-1　設備導入事業経費の配分（全体）（申請者２）'!B33</f>
        <v>0</v>
      </c>
      <c r="D9" s="242">
        <f>'2-1　設備導入事業経費の配分（全体）（申請者２）'!E33</f>
        <v>0</v>
      </c>
      <c r="E9" s="242">
        <f>'2-1　設備導入事業経費の配分（全体）（申請者２）'!J33</f>
        <v>0</v>
      </c>
      <c r="F9" s="71"/>
      <c r="G9" s="242">
        <f>SUM(E9:F9)</f>
        <v>0</v>
      </c>
      <c r="H9" s="242">
        <f>C9-I9-J9</f>
        <v>0</v>
      </c>
      <c r="I9" s="71"/>
      <c r="J9" s="71"/>
      <c r="K9" s="760">
        <f>SUM(H9:J9)</f>
        <v>0</v>
      </c>
      <c r="L9" s="1102"/>
      <c r="M9" s="1103"/>
      <c r="O9" s="461" t="s">
        <v>736</v>
      </c>
    </row>
    <row r="10" spans="1:15" s="232" customFormat="1" ht="18.75" customHeight="1">
      <c r="B10" s="243"/>
      <c r="C10" s="244"/>
      <c r="D10" s="244"/>
      <c r="E10" s="245"/>
      <c r="F10" s="245"/>
      <c r="G10" s="245"/>
      <c r="H10" s="246"/>
      <c r="I10" s="245"/>
      <c r="J10" s="245"/>
      <c r="K10" s="245"/>
      <c r="L10" s="245"/>
      <c r="M10" s="245"/>
    </row>
    <row r="11" spans="1:15" s="232" customFormat="1" ht="18.75" customHeight="1">
      <c r="B11" s="1104" t="s">
        <v>394</v>
      </c>
      <c r="C11" s="1105"/>
      <c r="D11" s="1105"/>
      <c r="E11" s="1105"/>
      <c r="F11" s="1105"/>
      <c r="G11" s="1105"/>
      <c r="H11" s="1105"/>
      <c r="I11" s="1105"/>
      <c r="J11" s="1105"/>
      <c r="K11" s="1105"/>
      <c r="L11" s="1105"/>
      <c r="M11" s="1105"/>
    </row>
    <row r="12" spans="1:15" s="232" customFormat="1" ht="23.25" customHeight="1">
      <c r="B12" s="1118" t="s">
        <v>395</v>
      </c>
      <c r="C12" s="1119"/>
      <c r="D12" s="394" t="s">
        <v>396</v>
      </c>
      <c r="E12" s="1118" t="s">
        <v>397</v>
      </c>
      <c r="F12" s="1120"/>
      <c r="G12" s="1120"/>
      <c r="H12" s="1120"/>
      <c r="I12" s="1120"/>
      <c r="J12" s="1120"/>
      <c r="K12" s="1121"/>
      <c r="L12" s="1119"/>
      <c r="M12" s="245"/>
    </row>
    <row r="13" spans="1:15" s="232" customFormat="1" ht="23.25" customHeight="1">
      <c r="B13" s="1106"/>
      <c r="C13" s="1107"/>
      <c r="D13" s="452"/>
      <c r="E13" s="1108"/>
      <c r="F13" s="1107"/>
      <c r="G13" s="1107"/>
      <c r="H13" s="1107"/>
      <c r="I13" s="1107"/>
      <c r="J13" s="1107"/>
      <c r="K13" s="1109"/>
      <c r="L13" s="1107"/>
      <c r="M13" s="245"/>
    </row>
    <row r="14" spans="1:15" s="232" customFormat="1" ht="23.25" customHeight="1">
      <c r="B14" s="1106"/>
      <c r="C14" s="1107"/>
      <c r="D14" s="452"/>
      <c r="E14" s="1108"/>
      <c r="F14" s="1107"/>
      <c r="G14" s="1107"/>
      <c r="H14" s="1107"/>
      <c r="I14" s="1107"/>
      <c r="J14" s="1107"/>
      <c r="K14" s="1109"/>
      <c r="L14" s="1107"/>
      <c r="M14" s="245"/>
    </row>
    <row r="15" spans="1:15" s="232" customFormat="1" ht="23.25" customHeight="1" thickBot="1">
      <c r="B15" s="1110"/>
      <c r="C15" s="1111"/>
      <c r="D15" s="453"/>
      <c r="E15" s="1112"/>
      <c r="F15" s="1111"/>
      <c r="G15" s="1111"/>
      <c r="H15" s="1111"/>
      <c r="I15" s="1111"/>
      <c r="J15" s="1111"/>
      <c r="K15" s="1113"/>
      <c r="L15" s="1111"/>
      <c r="M15" s="245"/>
    </row>
    <row r="16" spans="1:15" s="232" customFormat="1" ht="23.25" customHeight="1" thickTop="1">
      <c r="B16" s="1114" t="s">
        <v>370</v>
      </c>
      <c r="C16" s="1115"/>
      <c r="D16" s="454">
        <f>SUM(D13:D15)</f>
        <v>0</v>
      </c>
      <c r="E16" s="1116"/>
      <c r="F16" s="1117"/>
      <c r="G16" s="1117"/>
      <c r="H16" s="1117"/>
      <c r="I16" s="1117"/>
      <c r="J16" s="1117"/>
      <c r="K16" s="1117"/>
      <c r="L16" s="1117"/>
      <c r="M16" s="245"/>
    </row>
    <row r="17" spans="2:13" s="232" customFormat="1" ht="18.75" customHeight="1">
      <c r="B17" s="243"/>
      <c r="C17" s="244"/>
      <c r="D17" s="244"/>
      <c r="E17" s="245"/>
      <c r="F17" s="245"/>
      <c r="G17" s="245"/>
      <c r="H17" s="246"/>
      <c r="I17" s="245"/>
      <c r="J17" s="245"/>
      <c r="K17" s="245"/>
      <c r="L17" s="245"/>
      <c r="M17" s="245"/>
    </row>
    <row r="18" spans="2:13" s="232" customFormat="1" ht="18.75" customHeight="1">
      <c r="B18" s="1104" t="s">
        <v>398</v>
      </c>
      <c r="C18" s="1105"/>
      <c r="D18" s="1105"/>
      <c r="E18" s="1105"/>
      <c r="F18" s="1105"/>
      <c r="G18" s="1105"/>
      <c r="H18" s="1105"/>
      <c r="I18" s="1105"/>
      <c r="J18" s="1105"/>
      <c r="K18" s="1105"/>
      <c r="L18" s="1105"/>
      <c r="M18" s="1105"/>
    </row>
    <row r="19" spans="2:13" s="232" customFormat="1" ht="33.75" customHeight="1">
      <c r="B19" s="1118" t="s">
        <v>373</v>
      </c>
      <c r="C19" s="1132"/>
      <c r="D19" s="394" t="s">
        <v>369</v>
      </c>
      <c r="E19" s="247" t="s">
        <v>375</v>
      </c>
      <c r="F19" s="1095" t="s">
        <v>374</v>
      </c>
      <c r="G19" s="1096"/>
      <c r="H19" s="1096"/>
      <c r="I19" s="1096"/>
      <c r="J19" s="1096"/>
      <c r="K19" s="1096"/>
      <c r="L19" s="1097"/>
      <c r="M19" s="245"/>
    </row>
    <row r="20" spans="2:13" s="232" customFormat="1" ht="23.25" customHeight="1">
      <c r="B20" s="1143"/>
      <c r="C20" s="1144"/>
      <c r="D20" s="452"/>
      <c r="E20" s="456"/>
      <c r="F20" s="1133"/>
      <c r="G20" s="1134"/>
      <c r="H20" s="1134"/>
      <c r="I20" s="1134"/>
      <c r="J20" s="1134"/>
      <c r="K20" s="1134"/>
      <c r="L20" s="1135"/>
      <c r="M20" s="245"/>
    </row>
    <row r="21" spans="2:13" s="232" customFormat="1" ht="23.25" customHeight="1">
      <c r="B21" s="1143"/>
      <c r="C21" s="1144"/>
      <c r="D21" s="452"/>
      <c r="E21" s="456"/>
      <c r="F21" s="1133"/>
      <c r="G21" s="1134"/>
      <c r="H21" s="1134"/>
      <c r="I21" s="1134"/>
      <c r="J21" s="1134"/>
      <c r="K21" s="1134"/>
      <c r="L21" s="1135"/>
      <c r="M21" s="245"/>
    </row>
    <row r="22" spans="2:13" s="232" customFormat="1" ht="23.25" customHeight="1">
      <c r="B22" s="1143"/>
      <c r="C22" s="1144"/>
      <c r="D22" s="452"/>
      <c r="E22" s="456"/>
      <c r="F22" s="1133"/>
      <c r="G22" s="1134"/>
      <c r="H22" s="1134"/>
      <c r="I22" s="1134"/>
      <c r="J22" s="1134"/>
      <c r="K22" s="1134"/>
      <c r="L22" s="1135"/>
      <c r="M22" s="245"/>
    </row>
    <row r="23" spans="2:13" s="232" customFormat="1" ht="23.25" customHeight="1" thickBot="1">
      <c r="B23" s="1145"/>
      <c r="C23" s="1146"/>
      <c r="D23" s="453"/>
      <c r="E23" s="457"/>
      <c r="F23" s="1147"/>
      <c r="G23" s="1148"/>
      <c r="H23" s="1148"/>
      <c r="I23" s="1148"/>
      <c r="J23" s="1148"/>
      <c r="K23" s="1148"/>
      <c r="L23" s="1149"/>
      <c r="M23" s="245"/>
    </row>
    <row r="24" spans="2:13" s="232" customFormat="1" ht="23.25" customHeight="1" thickTop="1">
      <c r="B24" s="1114" t="s">
        <v>370</v>
      </c>
      <c r="C24" s="1115"/>
      <c r="D24" s="455">
        <f>SUM(D20:D23)</f>
        <v>0</v>
      </c>
      <c r="E24" s="361"/>
      <c r="F24" s="1092"/>
      <c r="G24" s="1093"/>
      <c r="H24" s="1093"/>
      <c r="I24" s="1093"/>
      <c r="J24" s="1093"/>
      <c r="K24" s="1093"/>
      <c r="L24" s="1094"/>
      <c r="M24" s="245"/>
    </row>
    <row r="25" spans="2:13" s="232" customFormat="1" ht="18.75" customHeight="1">
      <c r="B25" s="243"/>
      <c r="C25" s="244"/>
      <c r="D25" s="244"/>
      <c r="E25" s="245"/>
      <c r="F25" s="245"/>
      <c r="G25" s="245"/>
      <c r="H25" s="246"/>
      <c r="I25" s="245"/>
      <c r="J25" s="245"/>
      <c r="K25" s="245"/>
      <c r="L25" s="245"/>
      <c r="M25" s="245"/>
    </row>
    <row r="26" spans="2:13" ht="18.75" customHeight="1">
      <c r="B26" s="229" t="s">
        <v>399</v>
      </c>
    </row>
    <row r="27" spans="2:13" ht="90" customHeight="1">
      <c r="B27" s="1139"/>
      <c r="C27" s="1140"/>
      <c r="D27" s="1140"/>
      <c r="E27" s="1140"/>
      <c r="F27" s="1140"/>
      <c r="G27" s="1140"/>
      <c r="H27" s="1140"/>
      <c r="I27" s="1140"/>
      <c r="J27" s="1140"/>
      <c r="K27" s="1141"/>
      <c r="L27" s="1142"/>
    </row>
    <row r="28" spans="2:13" ht="21.75" customHeight="1"/>
    <row r="29" spans="2:13" ht="21.75" customHeight="1">
      <c r="B29" s="229" t="s">
        <v>425</v>
      </c>
    </row>
    <row r="30" spans="2:13" s="232" customFormat="1" ht="23.25" customHeight="1">
      <c r="B30" s="1118" t="s">
        <v>395</v>
      </c>
      <c r="C30" s="1119"/>
      <c r="D30" s="394" t="s">
        <v>396</v>
      </c>
      <c r="E30" s="249" t="s">
        <v>426</v>
      </c>
      <c r="F30" s="249" t="s">
        <v>428</v>
      </c>
      <c r="G30" s="1095" t="s">
        <v>397</v>
      </c>
      <c r="H30" s="1096"/>
      <c r="I30" s="1096"/>
      <c r="J30" s="1096"/>
      <c r="K30" s="1096"/>
      <c r="L30" s="1097"/>
      <c r="M30" s="245"/>
    </row>
    <row r="31" spans="2:13" s="232" customFormat="1" ht="23.25" customHeight="1">
      <c r="B31" s="1106"/>
      <c r="C31" s="1107"/>
      <c r="D31" s="452"/>
      <c r="E31" s="458"/>
      <c r="F31" s="459"/>
      <c r="G31" s="1136"/>
      <c r="H31" s="1137"/>
      <c r="I31" s="1137"/>
      <c r="J31" s="1137"/>
      <c r="K31" s="1137"/>
      <c r="L31" s="1138"/>
      <c r="M31" s="245"/>
    </row>
    <row r="32" spans="2:13" s="232" customFormat="1" ht="23.25" customHeight="1">
      <c r="B32" s="1106"/>
      <c r="C32" s="1107"/>
      <c r="D32" s="452"/>
      <c r="E32" s="458"/>
      <c r="F32" s="459"/>
      <c r="G32" s="1136"/>
      <c r="H32" s="1137"/>
      <c r="I32" s="1137"/>
      <c r="J32" s="1137"/>
      <c r="K32" s="1137"/>
      <c r="L32" s="1138"/>
      <c r="M32" s="245"/>
    </row>
    <row r="33" spans="2:13" s="232" customFormat="1" ht="23.25" customHeight="1" thickBot="1">
      <c r="B33" s="1110"/>
      <c r="C33" s="1111"/>
      <c r="D33" s="453"/>
      <c r="E33" s="458"/>
      <c r="F33" s="460"/>
      <c r="G33" s="1147"/>
      <c r="H33" s="1148"/>
      <c r="I33" s="1148"/>
      <c r="J33" s="1148"/>
      <c r="K33" s="1148"/>
      <c r="L33" s="1149"/>
      <c r="M33" s="245"/>
    </row>
    <row r="34" spans="2:13" s="232" customFormat="1" ht="23.25" customHeight="1" thickTop="1">
      <c r="B34" s="1114" t="s">
        <v>370</v>
      </c>
      <c r="C34" s="1115"/>
      <c r="D34" s="455">
        <f>SUM(D31:D33)</f>
        <v>0</v>
      </c>
      <c r="E34" s="1116"/>
      <c r="F34" s="1150"/>
      <c r="G34" s="1117"/>
      <c r="H34" s="1117"/>
      <c r="I34" s="1117"/>
      <c r="J34" s="1117"/>
      <c r="K34" s="1117"/>
      <c r="L34" s="1117"/>
      <c r="M34" s="245"/>
    </row>
    <row r="35" spans="2:13">
      <c r="M35" s="750" t="s">
        <v>1072</v>
      </c>
    </row>
  </sheetData>
  <sheetProtection sheet="1" objects="1" scenarios="1"/>
  <mergeCells count="43">
    <mergeCell ref="L9:M9"/>
    <mergeCell ref="A2:M2"/>
    <mergeCell ref="C4:G4"/>
    <mergeCell ref="C7:C8"/>
    <mergeCell ref="D7:D8"/>
    <mergeCell ref="E7:G7"/>
    <mergeCell ref="H7:K7"/>
    <mergeCell ref="L7:M8"/>
    <mergeCell ref="B19:C19"/>
    <mergeCell ref="F19:L19"/>
    <mergeCell ref="B11:M11"/>
    <mergeCell ref="B12:C12"/>
    <mergeCell ref="E12:L12"/>
    <mergeCell ref="B13:C13"/>
    <mergeCell ref="E13:L13"/>
    <mergeCell ref="B14:C14"/>
    <mergeCell ref="E14:L14"/>
    <mergeCell ref="B15:C15"/>
    <mergeCell ref="E15:L15"/>
    <mergeCell ref="B16:C16"/>
    <mergeCell ref="E16:L16"/>
    <mergeCell ref="B18:M18"/>
    <mergeCell ref="B30:C30"/>
    <mergeCell ref="G30:L30"/>
    <mergeCell ref="B20:C20"/>
    <mergeCell ref="F20:L20"/>
    <mergeCell ref="B21:C21"/>
    <mergeCell ref="F21:L21"/>
    <mergeCell ref="B22:C22"/>
    <mergeCell ref="F22:L22"/>
    <mergeCell ref="B23:C23"/>
    <mergeCell ref="F23:L23"/>
    <mergeCell ref="B24:C24"/>
    <mergeCell ref="F24:L24"/>
    <mergeCell ref="B27:L27"/>
    <mergeCell ref="B34:C34"/>
    <mergeCell ref="E34:L34"/>
    <mergeCell ref="B31:C31"/>
    <mergeCell ref="G31:L31"/>
    <mergeCell ref="B32:C32"/>
    <mergeCell ref="G32:L32"/>
    <mergeCell ref="B33:C33"/>
    <mergeCell ref="G33:L33"/>
  </mergeCells>
  <phoneticPr fontId="3"/>
  <dataValidations count="3">
    <dataValidation imeMode="off" allowBlank="1" showInputMessage="1" showErrorMessage="1" sqref="D13:D15 D20:D23 D31:D33 J9" xr:uid="{00000000-0002-0000-0E00-000000000000}"/>
    <dataValidation type="list" allowBlank="1" showInputMessage="1" showErrorMessage="1" sqref="E31:E33" xr:uid="{00000000-0002-0000-0E00-000001000000}">
      <formula1>計上方法</formula1>
    </dataValidation>
    <dataValidation type="list" allowBlank="1" showInputMessage="1" showErrorMessage="1" sqref="E20:E23" xr:uid="{00000000-0002-0000-0E00-000002000000}">
      <formula1>有無チェック</formula1>
    </dataValidation>
  </dataValidations>
  <hyperlinks>
    <hyperlink ref="O9" location="'2-3　補助事業に要する経費、及びその調達方法（申請者３）'!A1" display="'2-3　補助事業に要する経費、及びその調達方法（申請者３）'!A1" xr:uid="{00000000-0004-0000-0E00-000000000000}"/>
  </hyperlinks>
  <pageMargins left="0.43307086614173229" right="0" top="0.15748031496062992" bottom="0.15748031496062992" header="0.31496062992125984" footer="0.31496062992125984"/>
  <pageSetup paperSize="9" scale="66" fitToHeight="0" orientation="landscape" blackAndWhite="1" r:id="rId1"/>
  <rowBreaks count="1" manualBreakCount="1">
    <brk id="67" max="11"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2">
    <tabColor rgb="FF3333FF"/>
    <pageSetUpPr fitToPage="1"/>
  </sheetPr>
  <dimension ref="A1:O45"/>
  <sheetViews>
    <sheetView view="pageBreakPreview" zoomScale="70" zoomScaleNormal="70" zoomScaleSheetLayoutView="70" workbookViewId="0"/>
  </sheetViews>
  <sheetFormatPr defaultColWidth="8.7265625" defaultRowHeight="18.75"/>
  <cols>
    <col min="1" max="1" width="2.90625" style="254" customWidth="1"/>
    <col min="2" max="2" width="5" style="254" customWidth="1"/>
    <col min="3" max="6" width="9.08984375" style="254" customWidth="1"/>
    <col min="7" max="7" width="11.1796875" style="254" customWidth="1"/>
    <col min="8" max="9" width="4.54296875" style="254" customWidth="1"/>
    <col min="10" max="10" width="8.54296875" style="254" customWidth="1"/>
    <col min="11" max="11" width="22.453125" style="254" customWidth="1"/>
    <col min="12" max="12" width="6.90625" style="254" customWidth="1"/>
    <col min="13" max="13" width="8.26953125" style="254" customWidth="1"/>
    <col min="14" max="14" width="8.7265625" style="254"/>
    <col min="15" max="15" width="54.6328125" style="254" customWidth="1"/>
    <col min="16" max="16384" width="8.7265625" style="254"/>
  </cols>
  <sheetData>
    <row r="1" spans="1:15" ht="18.75" customHeight="1">
      <c r="A1" s="36" t="s">
        <v>567</v>
      </c>
      <c r="B1" s="250"/>
      <c r="C1" s="250"/>
      <c r="D1" s="251"/>
      <c r="E1" s="251"/>
      <c r="F1" s="251"/>
      <c r="G1" s="252"/>
      <c r="H1" s="252"/>
      <c r="I1" s="250"/>
      <c r="J1" s="250"/>
      <c r="K1" s="250"/>
      <c r="L1" s="250"/>
      <c r="M1" s="113"/>
    </row>
    <row r="2" spans="1:15" ht="22.15" customHeight="1">
      <c r="A2" s="253"/>
      <c r="B2" s="1173" t="s">
        <v>323</v>
      </c>
      <c r="C2" s="1173"/>
      <c r="D2" s="1173"/>
      <c r="E2" s="1173"/>
      <c r="F2" s="1173"/>
      <c r="G2" s="1173"/>
      <c r="H2" s="1173"/>
      <c r="I2" s="1173"/>
      <c r="J2" s="1173"/>
      <c r="K2" s="1173"/>
      <c r="L2" s="1173"/>
      <c r="M2" s="1173"/>
    </row>
    <row r="3" spans="1:15" ht="17.25" customHeight="1">
      <c r="A3" s="253"/>
      <c r="B3" s="1174" t="s">
        <v>751</v>
      </c>
      <c r="C3" s="1174"/>
      <c r="D3" s="1174"/>
      <c r="E3" s="1174"/>
      <c r="F3" s="1174"/>
      <c r="G3" s="1174"/>
      <c r="H3" s="1174"/>
      <c r="I3" s="1174"/>
      <c r="J3" s="1174"/>
      <c r="K3" s="1174"/>
      <c r="L3" s="1174"/>
      <c r="M3" s="1174"/>
    </row>
    <row r="4" spans="1:15" ht="17.25" customHeight="1">
      <c r="A4" s="253"/>
      <c r="B4" s="1174" t="s">
        <v>569</v>
      </c>
      <c r="C4" s="1174"/>
      <c r="D4" s="1174"/>
      <c r="E4" s="1174"/>
      <c r="F4" s="1174"/>
      <c r="G4" s="1174"/>
      <c r="H4" s="1174"/>
      <c r="I4" s="1174"/>
      <c r="J4" s="1174"/>
      <c r="K4" s="1174"/>
      <c r="L4" s="1174"/>
      <c r="M4" s="1174"/>
    </row>
    <row r="5" spans="1:15" ht="17.25" customHeight="1">
      <c r="A5" s="253"/>
      <c r="B5" s="1174" t="s">
        <v>285</v>
      </c>
      <c r="C5" s="1174"/>
      <c r="D5" s="1174"/>
      <c r="E5" s="1174"/>
      <c r="F5" s="1174"/>
      <c r="G5" s="1174"/>
      <c r="H5" s="1174"/>
      <c r="I5" s="1174"/>
      <c r="J5" s="1174"/>
      <c r="K5" s="1174"/>
      <c r="L5" s="1174"/>
      <c r="M5" s="1174"/>
    </row>
    <row r="6" spans="1:15" ht="17.25" customHeight="1">
      <c r="A6" s="253"/>
      <c r="B6" s="1174" t="s">
        <v>286</v>
      </c>
      <c r="C6" s="1174"/>
      <c r="D6" s="1174"/>
      <c r="E6" s="1174"/>
      <c r="F6" s="1174"/>
      <c r="G6" s="1174"/>
      <c r="H6" s="1174"/>
      <c r="I6" s="1174"/>
      <c r="J6" s="1174"/>
      <c r="K6" s="1174"/>
      <c r="L6" s="1174"/>
      <c r="M6" s="1174"/>
    </row>
    <row r="7" spans="1:15" ht="10.5" customHeight="1">
      <c r="A7" s="253"/>
      <c r="B7" s="381"/>
      <c r="C7" s="381"/>
      <c r="D7" s="381"/>
      <c r="E7" s="381"/>
      <c r="F7" s="381"/>
      <c r="G7" s="381"/>
      <c r="H7" s="381"/>
      <c r="I7" s="381"/>
      <c r="J7" s="381"/>
      <c r="K7" s="381"/>
      <c r="L7" s="381"/>
      <c r="M7" s="381"/>
    </row>
    <row r="8" spans="1:15" ht="20.100000000000001" customHeight="1">
      <c r="A8" s="253"/>
      <c r="B8" s="1181" t="s">
        <v>387</v>
      </c>
      <c r="C8" s="1181"/>
      <c r="D8" s="1186" t="str">
        <f>IF(申請概要書!$G$5&lt;&gt;"",申請概要書!$G$5,"")</f>
        <v/>
      </c>
      <c r="E8" s="1187"/>
      <c r="F8" s="1187"/>
      <c r="G8" s="1187"/>
      <c r="H8" s="1188"/>
      <c r="I8" s="1151" t="s">
        <v>413</v>
      </c>
      <c r="J8" s="1152"/>
      <c r="K8" s="1153"/>
      <c r="L8" s="1154"/>
      <c r="M8" s="1155"/>
    </row>
    <row r="9" spans="1:15" ht="19.5" customHeight="1">
      <c r="A9" s="253"/>
      <c r="B9" s="1169" t="s">
        <v>411</v>
      </c>
      <c r="C9" s="1170"/>
      <c r="D9" s="1156"/>
      <c r="E9" s="1157"/>
      <c r="F9" s="1158"/>
      <c r="G9" s="1159"/>
      <c r="H9" s="1160"/>
      <c r="I9" s="1160"/>
      <c r="J9" s="1160"/>
      <c r="K9" s="1160"/>
      <c r="L9" s="1160"/>
      <c r="M9" s="1161"/>
    </row>
    <row r="10" spans="1:15" ht="30" customHeight="1">
      <c r="A10" s="253"/>
      <c r="B10" s="1171"/>
      <c r="C10" s="1172"/>
      <c r="D10" s="1182"/>
      <c r="E10" s="1183"/>
      <c r="F10" s="1183"/>
      <c r="G10" s="1183"/>
      <c r="H10" s="1183"/>
      <c r="I10" s="1183"/>
      <c r="J10" s="1183"/>
      <c r="K10" s="1183"/>
      <c r="L10" s="1183"/>
      <c r="M10" s="1184"/>
    </row>
    <row r="11" spans="1:15" ht="22.15" customHeight="1">
      <c r="A11" s="253"/>
      <c r="B11" s="252" t="s">
        <v>749</v>
      </c>
      <c r="C11" s="255"/>
      <c r="D11" s="255"/>
      <c r="E11" s="255"/>
      <c r="F11" s="253"/>
      <c r="G11" s="252"/>
      <c r="H11" s="252"/>
      <c r="I11" s="250"/>
      <c r="J11" s="250"/>
      <c r="K11" s="250"/>
      <c r="L11" s="250"/>
      <c r="M11" s="253"/>
    </row>
    <row r="12" spans="1:15" ht="27" customHeight="1">
      <c r="A12" s="253"/>
      <c r="B12" s="1175" t="s">
        <v>171</v>
      </c>
      <c r="C12" s="1166" t="s">
        <v>199</v>
      </c>
      <c r="D12" s="1167"/>
      <c r="E12" s="1168"/>
      <c r="F12" s="1164" t="s">
        <v>172</v>
      </c>
      <c r="G12" s="1177" t="s">
        <v>412</v>
      </c>
      <c r="H12" s="1164" t="s">
        <v>665</v>
      </c>
      <c r="I12" s="1164" t="s">
        <v>173</v>
      </c>
      <c r="J12" s="1178" t="s">
        <v>568</v>
      </c>
      <c r="K12" s="1185" t="s">
        <v>414</v>
      </c>
      <c r="L12" s="1162" t="s">
        <v>653</v>
      </c>
      <c r="M12" s="1164" t="s">
        <v>166</v>
      </c>
    </row>
    <row r="13" spans="1:15" ht="27" customHeight="1">
      <c r="A13" s="250"/>
      <c r="B13" s="1176"/>
      <c r="C13" s="1166" t="s">
        <v>200</v>
      </c>
      <c r="D13" s="1168"/>
      <c r="E13" s="382" t="s">
        <v>201</v>
      </c>
      <c r="F13" s="1165"/>
      <c r="G13" s="1165"/>
      <c r="H13" s="1165"/>
      <c r="I13" s="1165"/>
      <c r="J13" s="1179"/>
      <c r="K13" s="1163"/>
      <c r="L13" s="1163"/>
      <c r="M13" s="1180"/>
    </row>
    <row r="14" spans="1:15" ht="29.25" customHeight="1">
      <c r="A14" s="256"/>
      <c r="B14" s="383">
        <v>1</v>
      </c>
      <c r="C14" s="54"/>
      <c r="D14" s="257"/>
      <c r="E14" s="37"/>
      <c r="F14" s="37"/>
      <c r="G14" s="37"/>
      <c r="H14" s="62"/>
      <c r="I14" s="44"/>
      <c r="J14" s="37"/>
      <c r="K14" s="52"/>
      <c r="L14" s="64"/>
      <c r="M14" s="37"/>
      <c r="O14" s="506"/>
    </row>
    <row r="15" spans="1:15" ht="29.25" customHeight="1">
      <c r="A15" s="256"/>
      <c r="B15" s="383">
        <v>2</v>
      </c>
      <c r="C15" s="54"/>
      <c r="D15" s="257"/>
      <c r="E15" s="37"/>
      <c r="F15" s="37"/>
      <c r="G15" s="37"/>
      <c r="H15" s="62"/>
      <c r="I15" s="44"/>
      <c r="J15" s="37"/>
      <c r="K15" s="52"/>
      <c r="L15" s="64"/>
      <c r="M15" s="37"/>
    </row>
    <row r="16" spans="1:15" ht="29.25" customHeight="1">
      <c r="A16" s="256"/>
      <c r="B16" s="383">
        <v>3</v>
      </c>
      <c r="C16" s="54"/>
      <c r="D16" s="257"/>
      <c r="E16" s="37"/>
      <c r="F16" s="37"/>
      <c r="G16" s="37"/>
      <c r="H16" s="62"/>
      <c r="I16" s="44"/>
      <c r="J16" s="37"/>
      <c r="K16" s="52"/>
      <c r="L16" s="64"/>
      <c r="M16" s="37"/>
    </row>
    <row r="17" spans="1:13" ht="29.25" customHeight="1">
      <c r="A17" s="256"/>
      <c r="B17" s="383">
        <v>4</v>
      </c>
      <c r="C17" s="54"/>
      <c r="D17" s="257"/>
      <c r="E17" s="37"/>
      <c r="F17" s="37"/>
      <c r="G17" s="37"/>
      <c r="H17" s="62"/>
      <c r="I17" s="44"/>
      <c r="J17" s="37"/>
      <c r="K17" s="52"/>
      <c r="L17" s="64"/>
      <c r="M17" s="37"/>
    </row>
    <row r="18" spans="1:13" ht="29.25" customHeight="1">
      <c r="A18" s="256"/>
      <c r="B18" s="383">
        <v>5</v>
      </c>
      <c r="C18" s="54"/>
      <c r="D18" s="257"/>
      <c r="E18" s="37"/>
      <c r="F18" s="37"/>
      <c r="G18" s="37"/>
      <c r="H18" s="62"/>
      <c r="I18" s="44"/>
      <c r="J18" s="37"/>
      <c r="K18" s="52"/>
      <c r="L18" s="64"/>
      <c r="M18" s="37"/>
    </row>
    <row r="19" spans="1:13" ht="29.25" customHeight="1">
      <c r="A19" s="256"/>
      <c r="B19" s="383">
        <v>6</v>
      </c>
      <c r="C19" s="54"/>
      <c r="D19" s="257"/>
      <c r="E19" s="37"/>
      <c r="F19" s="37"/>
      <c r="G19" s="37"/>
      <c r="H19" s="62"/>
      <c r="I19" s="44"/>
      <c r="J19" s="37"/>
      <c r="K19" s="52"/>
      <c r="L19" s="64"/>
      <c r="M19" s="37"/>
    </row>
    <row r="20" spans="1:13" ht="29.25" customHeight="1">
      <c r="A20" s="256"/>
      <c r="B20" s="383">
        <v>7</v>
      </c>
      <c r="C20" s="54"/>
      <c r="D20" s="257"/>
      <c r="E20" s="37"/>
      <c r="F20" s="37"/>
      <c r="G20" s="37"/>
      <c r="H20" s="62"/>
      <c r="I20" s="44"/>
      <c r="J20" s="37"/>
      <c r="K20" s="52"/>
      <c r="L20" s="64"/>
      <c r="M20" s="37"/>
    </row>
    <row r="21" spans="1:13" ht="29.25" customHeight="1">
      <c r="A21" s="256"/>
      <c r="B21" s="383">
        <v>8</v>
      </c>
      <c r="C21" s="54"/>
      <c r="D21" s="257"/>
      <c r="E21" s="37"/>
      <c r="F21" s="37"/>
      <c r="G21" s="37"/>
      <c r="H21" s="62"/>
      <c r="I21" s="44"/>
      <c r="J21" s="37"/>
      <c r="K21" s="52"/>
      <c r="L21" s="64"/>
      <c r="M21" s="37"/>
    </row>
    <row r="22" spans="1:13" ht="29.25" customHeight="1">
      <c r="A22" s="256"/>
      <c r="B22" s="383">
        <v>9</v>
      </c>
      <c r="C22" s="54"/>
      <c r="D22" s="257"/>
      <c r="E22" s="37"/>
      <c r="F22" s="37"/>
      <c r="G22" s="37"/>
      <c r="H22" s="62"/>
      <c r="I22" s="44"/>
      <c r="J22" s="37"/>
      <c r="K22" s="52"/>
      <c r="L22" s="64"/>
      <c r="M22" s="37"/>
    </row>
    <row r="23" spans="1:13" ht="29.25" customHeight="1">
      <c r="A23" s="256"/>
      <c r="B23" s="383">
        <v>10</v>
      </c>
      <c r="C23" s="54"/>
      <c r="D23" s="257"/>
      <c r="E23" s="37"/>
      <c r="F23" s="37"/>
      <c r="G23" s="37"/>
      <c r="H23" s="62"/>
      <c r="I23" s="44"/>
      <c r="J23" s="37"/>
      <c r="K23" s="52"/>
      <c r="L23" s="64"/>
      <c r="M23" s="37"/>
    </row>
    <row r="24" spans="1:13" ht="29.25" customHeight="1">
      <c r="A24" s="256"/>
      <c r="B24" s="383">
        <v>11</v>
      </c>
      <c r="C24" s="54"/>
      <c r="D24" s="257"/>
      <c r="E24" s="37"/>
      <c r="F24" s="37"/>
      <c r="G24" s="37"/>
      <c r="H24" s="62"/>
      <c r="I24" s="44"/>
      <c r="J24" s="37"/>
      <c r="K24" s="52"/>
      <c r="L24" s="64"/>
      <c r="M24" s="37"/>
    </row>
    <row r="25" spans="1:13" ht="29.25" customHeight="1">
      <c r="A25" s="256"/>
      <c r="B25" s="383">
        <v>12</v>
      </c>
      <c r="C25" s="54"/>
      <c r="D25" s="257"/>
      <c r="E25" s="37"/>
      <c r="F25" s="37"/>
      <c r="G25" s="37"/>
      <c r="H25" s="62"/>
      <c r="I25" s="44"/>
      <c r="J25" s="37"/>
      <c r="K25" s="52"/>
      <c r="L25" s="64"/>
      <c r="M25" s="37"/>
    </row>
    <row r="26" spans="1:13" ht="29.25" customHeight="1">
      <c r="A26" s="256"/>
      <c r="B26" s="383">
        <v>13</v>
      </c>
      <c r="C26" s="54"/>
      <c r="D26" s="257"/>
      <c r="E26" s="37"/>
      <c r="F26" s="37"/>
      <c r="G26" s="37"/>
      <c r="H26" s="62"/>
      <c r="I26" s="45"/>
      <c r="J26" s="38"/>
      <c r="K26" s="53"/>
      <c r="L26" s="65"/>
      <c r="M26" s="38"/>
    </row>
    <row r="27" spans="1:13" ht="29.25" customHeight="1">
      <c r="A27" s="256"/>
      <c r="B27" s="383">
        <v>14</v>
      </c>
      <c r="C27" s="54"/>
      <c r="D27" s="257"/>
      <c r="E27" s="37"/>
      <c r="F27" s="37"/>
      <c r="G27" s="37"/>
      <c r="H27" s="62"/>
      <c r="I27" s="44"/>
      <c r="J27" s="37"/>
      <c r="K27" s="52"/>
      <c r="L27" s="64"/>
      <c r="M27" s="37"/>
    </row>
    <row r="28" spans="1:13" ht="11.45" customHeight="1">
      <c r="A28" s="256"/>
      <c r="B28" s="481"/>
      <c r="C28" s="482"/>
      <c r="D28" s="483"/>
      <c r="E28" s="484"/>
      <c r="F28" s="484"/>
      <c r="G28" s="484"/>
      <c r="H28" s="484"/>
      <c r="I28" s="485"/>
      <c r="J28" s="484"/>
      <c r="K28" s="484"/>
      <c r="L28" s="486"/>
      <c r="M28" s="484"/>
    </row>
    <row r="29" spans="1:13" ht="21.6" customHeight="1">
      <c r="A29" s="256"/>
      <c r="B29" s="492" t="s">
        <v>750</v>
      </c>
      <c r="C29" s="487"/>
      <c r="D29" s="488"/>
      <c r="E29" s="489"/>
      <c r="F29" s="489"/>
      <c r="G29" s="489"/>
      <c r="H29" s="489"/>
      <c r="I29" s="490"/>
      <c r="J29" s="489"/>
      <c r="K29" s="489"/>
      <c r="L29" s="491"/>
      <c r="M29" s="489"/>
    </row>
    <row r="30" spans="1:13" ht="27" customHeight="1">
      <c r="A30" s="256"/>
      <c r="B30" s="1175" t="s">
        <v>171</v>
      </c>
      <c r="C30" s="1166" t="s">
        <v>199</v>
      </c>
      <c r="D30" s="1167"/>
      <c r="E30" s="1168"/>
      <c r="F30" s="1164" t="s">
        <v>172</v>
      </c>
      <c r="G30" s="1177" t="s">
        <v>412</v>
      </c>
      <c r="H30" s="1164" t="s">
        <v>665</v>
      </c>
      <c r="I30" s="1164" t="s">
        <v>173</v>
      </c>
      <c r="J30" s="1178" t="s">
        <v>568</v>
      </c>
      <c r="K30" s="1185" t="s">
        <v>414</v>
      </c>
      <c r="L30" s="1162" t="s">
        <v>653</v>
      </c>
      <c r="M30" s="1164" t="s">
        <v>166</v>
      </c>
    </row>
    <row r="31" spans="1:13" ht="27" customHeight="1">
      <c r="A31" s="256"/>
      <c r="B31" s="1176"/>
      <c r="C31" s="1166" t="s">
        <v>200</v>
      </c>
      <c r="D31" s="1168"/>
      <c r="E31" s="471" t="s">
        <v>201</v>
      </c>
      <c r="F31" s="1165"/>
      <c r="G31" s="1165"/>
      <c r="H31" s="1165"/>
      <c r="I31" s="1165"/>
      <c r="J31" s="1179"/>
      <c r="K31" s="1163"/>
      <c r="L31" s="1163"/>
      <c r="M31" s="1180"/>
    </row>
    <row r="32" spans="1:13" ht="29.25" customHeight="1">
      <c r="A32" s="256"/>
      <c r="B32" s="383">
        <v>1</v>
      </c>
      <c r="C32" s="54"/>
      <c r="D32" s="257"/>
      <c r="E32" s="37"/>
      <c r="F32" s="37"/>
      <c r="G32" s="37"/>
      <c r="H32" s="62"/>
      <c r="I32" s="44"/>
      <c r="J32" s="37"/>
      <c r="K32" s="52"/>
      <c r="L32" s="64"/>
      <c r="M32" s="37"/>
    </row>
    <row r="33" spans="1:13" ht="29.25" customHeight="1">
      <c r="A33" s="256"/>
      <c r="B33" s="383">
        <v>2</v>
      </c>
      <c r="C33" s="54"/>
      <c r="D33" s="257"/>
      <c r="E33" s="37"/>
      <c r="F33" s="37"/>
      <c r="G33" s="37"/>
      <c r="H33" s="62"/>
      <c r="I33" s="44"/>
      <c r="J33" s="37"/>
      <c r="K33" s="52"/>
      <c r="L33" s="64"/>
      <c r="M33" s="37"/>
    </row>
    <row r="34" spans="1:13" ht="29.25" customHeight="1">
      <c r="A34" s="256"/>
      <c r="B34" s="470">
        <v>3</v>
      </c>
      <c r="C34" s="54"/>
      <c r="D34" s="257"/>
      <c r="E34" s="62"/>
      <c r="F34" s="62"/>
      <c r="G34" s="62"/>
      <c r="H34" s="62"/>
      <c r="I34" s="63"/>
      <c r="J34" s="62"/>
      <c r="K34" s="62"/>
      <c r="L34" s="64"/>
      <c r="M34" s="62"/>
    </row>
    <row r="35" spans="1:13" ht="29.25" customHeight="1">
      <c r="A35" s="256"/>
      <c r="B35" s="470">
        <v>4</v>
      </c>
      <c r="C35" s="54"/>
      <c r="D35" s="257"/>
      <c r="E35" s="62"/>
      <c r="F35" s="62"/>
      <c r="G35" s="62"/>
      <c r="H35" s="62"/>
      <c r="I35" s="63"/>
      <c r="J35" s="62"/>
      <c r="K35" s="62"/>
      <c r="L35" s="64"/>
      <c r="M35" s="62"/>
    </row>
    <row r="36" spans="1:13" ht="29.25" customHeight="1">
      <c r="A36" s="256"/>
      <c r="B36" s="470">
        <v>5</v>
      </c>
      <c r="C36" s="70"/>
      <c r="D36" s="257"/>
      <c r="E36" s="62"/>
      <c r="F36" s="62"/>
      <c r="G36" s="62"/>
      <c r="H36" s="62"/>
      <c r="I36" s="63"/>
      <c r="J36" s="62"/>
      <c r="K36" s="62"/>
      <c r="L36" s="64"/>
      <c r="M36" s="62"/>
    </row>
    <row r="37" spans="1:13" ht="29.25" customHeight="1">
      <c r="A37" s="256"/>
      <c r="B37" s="470">
        <v>6</v>
      </c>
      <c r="C37" s="70"/>
      <c r="D37" s="257"/>
      <c r="E37" s="62"/>
      <c r="F37" s="62"/>
      <c r="G37" s="62"/>
      <c r="H37" s="62"/>
      <c r="I37" s="63"/>
      <c r="J37" s="62"/>
      <c r="K37" s="62"/>
      <c r="L37" s="64"/>
      <c r="M37" s="62"/>
    </row>
    <row r="38" spans="1:13" ht="29.25" customHeight="1">
      <c r="A38" s="256"/>
      <c r="B38" s="470">
        <v>7</v>
      </c>
      <c r="C38" s="70"/>
      <c r="D38" s="257"/>
      <c r="E38" s="62"/>
      <c r="F38" s="62"/>
      <c r="G38" s="62"/>
      <c r="H38" s="62"/>
      <c r="I38" s="63"/>
      <c r="J38" s="62"/>
      <c r="K38" s="62"/>
      <c r="L38" s="64"/>
      <c r="M38" s="62"/>
    </row>
    <row r="39" spans="1:13" ht="29.25" customHeight="1">
      <c r="A39" s="256"/>
      <c r="B39" s="470">
        <v>8</v>
      </c>
      <c r="C39" s="70"/>
      <c r="D39" s="257"/>
      <c r="E39" s="62"/>
      <c r="F39" s="62"/>
      <c r="G39" s="62"/>
      <c r="H39" s="62"/>
      <c r="I39" s="63"/>
      <c r="J39" s="62"/>
      <c r="K39" s="62"/>
      <c r="L39" s="64"/>
      <c r="M39" s="62"/>
    </row>
    <row r="40" spans="1:13" ht="29.25" customHeight="1">
      <c r="A40" s="256"/>
      <c r="B40" s="470">
        <v>9</v>
      </c>
      <c r="C40" s="70"/>
      <c r="D40" s="257"/>
      <c r="E40" s="62"/>
      <c r="F40" s="62"/>
      <c r="G40" s="62"/>
      <c r="H40" s="62"/>
      <c r="I40" s="63"/>
      <c r="J40" s="62"/>
      <c r="K40" s="62"/>
      <c r="L40" s="64"/>
      <c r="M40" s="62"/>
    </row>
    <row r="41" spans="1:13" ht="29.25" customHeight="1">
      <c r="A41" s="256"/>
      <c r="B41" s="470">
        <v>10</v>
      </c>
      <c r="C41" s="70"/>
      <c r="D41" s="257"/>
      <c r="E41" s="62"/>
      <c r="F41" s="62"/>
      <c r="G41" s="62"/>
      <c r="H41" s="62"/>
      <c r="I41" s="63"/>
      <c r="J41" s="62"/>
      <c r="K41" s="62"/>
      <c r="L41" s="64"/>
      <c r="M41" s="62"/>
    </row>
    <row r="42" spans="1:13" ht="29.25" customHeight="1">
      <c r="A42" s="256"/>
      <c r="B42" s="470">
        <v>11</v>
      </c>
      <c r="C42" s="70"/>
      <c r="D42" s="257"/>
      <c r="E42" s="62"/>
      <c r="F42" s="62"/>
      <c r="G42" s="62"/>
      <c r="H42" s="62"/>
      <c r="I42" s="63"/>
      <c r="J42" s="62"/>
      <c r="K42" s="62"/>
      <c r="L42" s="64"/>
      <c r="M42" s="62"/>
    </row>
    <row r="43" spans="1:13" ht="29.25" customHeight="1">
      <c r="A43" s="256"/>
      <c r="B43" s="470">
        <v>12</v>
      </c>
      <c r="C43" s="70"/>
      <c r="D43" s="257"/>
      <c r="E43" s="62"/>
      <c r="F43" s="62"/>
      <c r="G43" s="62"/>
      <c r="H43" s="62"/>
      <c r="I43" s="63"/>
      <c r="J43" s="62"/>
      <c r="K43" s="62"/>
      <c r="L43" s="64"/>
      <c r="M43" s="62"/>
    </row>
    <row r="44" spans="1:13" ht="29.25" customHeight="1">
      <c r="A44" s="256"/>
      <c r="B44" s="470">
        <v>13</v>
      </c>
      <c r="C44" s="70"/>
      <c r="D44" s="257"/>
      <c r="E44" s="62"/>
      <c r="F44" s="62"/>
      <c r="G44" s="62"/>
      <c r="H44" s="62"/>
      <c r="I44" s="63"/>
      <c r="J44" s="62"/>
      <c r="K44" s="62"/>
      <c r="L44" s="64"/>
      <c r="M44" s="62"/>
    </row>
    <row r="45" spans="1:13" ht="29.25" customHeight="1">
      <c r="A45" s="256"/>
      <c r="B45" s="470">
        <v>14</v>
      </c>
      <c r="C45" s="70"/>
      <c r="D45" s="257"/>
      <c r="E45" s="62"/>
      <c r="F45" s="62"/>
      <c r="G45" s="62"/>
      <c r="H45" s="62"/>
      <c r="I45" s="63"/>
      <c r="J45" s="62"/>
      <c r="K45" s="62"/>
      <c r="L45" s="64"/>
      <c r="M45" s="62"/>
    </row>
  </sheetData>
  <sheetProtection sheet="1" formatColumns="0" formatRows="0" insertRows="0"/>
  <mergeCells count="35">
    <mergeCell ref="B30:B31"/>
    <mergeCell ref="C30:E30"/>
    <mergeCell ref="F30:F31"/>
    <mergeCell ref="G30:G31"/>
    <mergeCell ref="H30:H31"/>
    <mergeCell ref="C31:D31"/>
    <mergeCell ref="I30:I31"/>
    <mergeCell ref="J30:J31"/>
    <mergeCell ref="K30:K31"/>
    <mergeCell ref="L30:L31"/>
    <mergeCell ref="M30:M31"/>
    <mergeCell ref="B2:M2"/>
    <mergeCell ref="B4:M4"/>
    <mergeCell ref="B5:M5"/>
    <mergeCell ref="B6:M6"/>
    <mergeCell ref="B12:B13"/>
    <mergeCell ref="F12:F13"/>
    <mergeCell ref="G12:G13"/>
    <mergeCell ref="I12:I13"/>
    <mergeCell ref="J12:J13"/>
    <mergeCell ref="M12:M13"/>
    <mergeCell ref="B8:C8"/>
    <mergeCell ref="D10:M10"/>
    <mergeCell ref="K12:K13"/>
    <mergeCell ref="B3:M3"/>
    <mergeCell ref="D8:H8"/>
    <mergeCell ref="C13:D13"/>
    <mergeCell ref="I8:J8"/>
    <mergeCell ref="K8:M8"/>
    <mergeCell ref="D9:F9"/>
    <mergeCell ref="G9:M9"/>
    <mergeCell ref="L12:L13"/>
    <mergeCell ref="H12:H13"/>
    <mergeCell ref="C12:E12"/>
    <mergeCell ref="B9:C10"/>
  </mergeCells>
  <phoneticPr fontId="4"/>
  <dataValidations xWindow="154" yWindow="692" count="4">
    <dataValidation allowBlank="1" showInputMessage="1" showErrorMessage="1" prompt="郵便番号を半角で_x000a_「XXX-XXXX」の形で記入してください。" sqref="D9" xr:uid="{00000000-0002-0000-0F00-000000000000}"/>
    <dataValidation type="list" allowBlank="1" showInputMessage="1" showErrorMessage="1" sqref="L32:L45 L14:L29" xr:uid="{00000000-0002-0000-0F00-000001000000}">
      <formula1>既存設備の改造</formula1>
    </dataValidation>
    <dataValidation imeMode="off" allowBlank="1" showInputMessage="1" showErrorMessage="1" sqref="I32:I45 I14:I29" xr:uid="{00000000-0002-0000-0F00-000002000000}"/>
    <dataValidation type="list" allowBlank="1" showInputMessage="1" showErrorMessage="1" sqref="D14:D27 D32:D45" xr:uid="{00000000-0002-0000-0F00-000003000000}">
      <formula1>INDIRECT($C14)</formula1>
    </dataValidation>
  </dataValidations>
  <pageMargins left="0.74803149606299213" right="0.51181102362204722" top="0.59055118110236227" bottom="0.35433070866141736" header="0.51181102362204722" footer="0.51181102362204722"/>
  <pageSetup paperSize="9" scale="84" fitToHeight="0" orientation="landscape" r:id="rId1"/>
  <headerFooter alignWithMargins="0"/>
  <rowBreaks count="2" manualBreakCount="2">
    <brk id="27" max="12" man="1"/>
    <brk id="46" max="12" man="1"/>
  </rowBreaks>
  <drawing r:id="rId2"/>
  <extLst>
    <ext xmlns:x14="http://schemas.microsoft.com/office/spreadsheetml/2009/9/main" uri="{CCE6A557-97BC-4b89-ADB6-D9C93CAAB3DF}">
      <x14:dataValidations xmlns:xm="http://schemas.microsoft.com/office/excel/2006/main" xWindow="154" yWindow="692" count="1">
        <x14:dataValidation type="list" allowBlank="1" showInputMessage="1" showErrorMessage="1" xr:uid="{00000000-0002-0000-0F00-000004000000}">
          <x14:formula1>
            <xm:f>入力リスト!$G$4:$G$16</xm:f>
          </x14:formula1>
          <xm:sqref>C32:C45 C14:C27</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rgb="FF3333FF"/>
    <pageSetUpPr fitToPage="1"/>
  </sheetPr>
  <dimension ref="A1:S45"/>
  <sheetViews>
    <sheetView view="pageBreakPreview" zoomScale="70" zoomScaleNormal="70" zoomScaleSheetLayoutView="70" workbookViewId="0"/>
  </sheetViews>
  <sheetFormatPr defaultColWidth="8.7265625" defaultRowHeight="18.75"/>
  <cols>
    <col min="1" max="1" width="2.90625" style="254" customWidth="1"/>
    <col min="2" max="2" width="5" style="254" customWidth="1"/>
    <col min="3" max="6" width="9.08984375" style="254" customWidth="1"/>
    <col min="7" max="7" width="11.1796875" style="254" customWidth="1"/>
    <col min="8" max="9" width="4.54296875" style="254" customWidth="1"/>
    <col min="10" max="10" width="8.54296875" style="254" customWidth="1"/>
    <col min="11" max="11" width="22.453125" style="254" customWidth="1"/>
    <col min="12" max="12" width="6.90625" style="254" customWidth="1"/>
    <col min="13" max="13" width="8.26953125" style="254" customWidth="1"/>
    <col min="14" max="14" width="8.7265625" style="254"/>
    <col min="15" max="15" width="54.6328125" style="254" customWidth="1"/>
    <col min="16" max="16384" width="8.7265625" style="254"/>
  </cols>
  <sheetData>
    <row r="1" spans="1:19" ht="18.75" customHeight="1">
      <c r="A1" s="36" t="s">
        <v>567</v>
      </c>
      <c r="B1" s="250"/>
      <c r="C1" s="250"/>
      <c r="D1" s="251"/>
      <c r="E1" s="251"/>
      <c r="F1" s="251"/>
      <c r="G1" s="252"/>
      <c r="H1" s="252"/>
      <c r="I1" s="250"/>
      <c r="J1" s="250"/>
      <c r="K1" s="250"/>
      <c r="L1" s="250"/>
      <c r="M1" s="113"/>
    </row>
    <row r="2" spans="1:19" ht="22.15" customHeight="1">
      <c r="A2" s="253"/>
      <c r="B2" s="1173" t="s">
        <v>323</v>
      </c>
      <c r="C2" s="1173"/>
      <c r="D2" s="1173"/>
      <c r="E2" s="1173"/>
      <c r="F2" s="1173"/>
      <c r="G2" s="1173"/>
      <c r="H2" s="1173"/>
      <c r="I2" s="1173"/>
      <c r="J2" s="1173"/>
      <c r="K2" s="1173"/>
      <c r="L2" s="1173"/>
      <c r="M2" s="1173"/>
    </row>
    <row r="3" spans="1:19" ht="17.25" customHeight="1">
      <c r="A3" s="253"/>
      <c r="B3" s="1174" t="s">
        <v>751</v>
      </c>
      <c r="C3" s="1174"/>
      <c r="D3" s="1174"/>
      <c r="E3" s="1174"/>
      <c r="F3" s="1174"/>
      <c r="G3" s="1174"/>
      <c r="H3" s="1174"/>
      <c r="I3" s="1174"/>
      <c r="J3" s="1174"/>
      <c r="K3" s="1174"/>
      <c r="L3" s="1174"/>
      <c r="M3" s="1174"/>
    </row>
    <row r="4" spans="1:19" ht="17.25" customHeight="1">
      <c r="A4" s="253"/>
      <c r="B4" s="1174" t="s">
        <v>569</v>
      </c>
      <c r="C4" s="1174"/>
      <c r="D4" s="1174"/>
      <c r="E4" s="1174"/>
      <c r="F4" s="1174"/>
      <c r="G4" s="1174"/>
      <c r="H4" s="1174"/>
      <c r="I4" s="1174"/>
      <c r="J4" s="1174"/>
      <c r="K4" s="1174"/>
      <c r="L4" s="1174"/>
      <c r="M4" s="1174"/>
    </row>
    <row r="5" spans="1:19" ht="17.25" customHeight="1">
      <c r="A5" s="253"/>
      <c r="B5" s="1174" t="s">
        <v>285</v>
      </c>
      <c r="C5" s="1174"/>
      <c r="D5" s="1174"/>
      <c r="E5" s="1174"/>
      <c r="F5" s="1174"/>
      <c r="G5" s="1174"/>
      <c r="H5" s="1174"/>
      <c r="I5" s="1174"/>
      <c r="J5" s="1174"/>
      <c r="K5" s="1174"/>
      <c r="L5" s="1174"/>
      <c r="M5" s="1174"/>
    </row>
    <row r="6" spans="1:19" ht="17.25" customHeight="1">
      <c r="A6" s="253"/>
      <c r="B6" s="1174" t="s">
        <v>286</v>
      </c>
      <c r="C6" s="1174"/>
      <c r="D6" s="1174"/>
      <c r="E6" s="1174"/>
      <c r="F6" s="1174"/>
      <c r="G6" s="1174"/>
      <c r="H6" s="1174"/>
      <c r="I6" s="1174"/>
      <c r="J6" s="1174"/>
      <c r="K6" s="1174"/>
      <c r="L6" s="1174"/>
      <c r="M6" s="1174"/>
    </row>
    <row r="7" spans="1:19" ht="10.5" customHeight="1">
      <c r="A7" s="253"/>
      <c r="B7" s="381"/>
      <c r="C7" s="381"/>
      <c r="D7" s="381"/>
      <c r="E7" s="381"/>
      <c r="F7" s="381"/>
      <c r="G7" s="381"/>
      <c r="H7" s="381"/>
      <c r="I7" s="381"/>
      <c r="J7" s="381"/>
      <c r="K7" s="381"/>
      <c r="L7" s="381"/>
      <c r="M7" s="381"/>
    </row>
    <row r="8" spans="1:19" ht="20.100000000000001" customHeight="1">
      <c r="A8" s="253"/>
      <c r="B8" s="1181" t="s">
        <v>387</v>
      </c>
      <c r="C8" s="1181"/>
      <c r="D8" s="1186" t="str">
        <f>IF(申請概要書!$G$13&lt;&gt;"",申請概要書!$G$13,"")</f>
        <v/>
      </c>
      <c r="E8" s="1187"/>
      <c r="F8" s="1187"/>
      <c r="G8" s="1187"/>
      <c r="H8" s="1188"/>
      <c r="I8" s="1151" t="s">
        <v>413</v>
      </c>
      <c r="J8" s="1152"/>
      <c r="K8" s="1153"/>
      <c r="L8" s="1154"/>
      <c r="M8" s="1155"/>
    </row>
    <row r="9" spans="1:19" ht="19.5" customHeight="1">
      <c r="A9" s="253"/>
      <c r="B9" s="1169" t="s">
        <v>411</v>
      </c>
      <c r="C9" s="1170"/>
      <c r="D9" s="1156"/>
      <c r="E9" s="1157"/>
      <c r="F9" s="1158"/>
      <c r="G9" s="1159"/>
      <c r="H9" s="1160"/>
      <c r="I9" s="1160"/>
      <c r="J9" s="1160"/>
      <c r="K9" s="1160"/>
      <c r="L9" s="1160"/>
      <c r="M9" s="1161"/>
    </row>
    <row r="10" spans="1:19" ht="30" customHeight="1">
      <c r="A10" s="253"/>
      <c r="B10" s="1171"/>
      <c r="C10" s="1172"/>
      <c r="D10" s="1182"/>
      <c r="E10" s="1183"/>
      <c r="F10" s="1183"/>
      <c r="G10" s="1183"/>
      <c r="H10" s="1183"/>
      <c r="I10" s="1183"/>
      <c r="J10" s="1183"/>
      <c r="K10" s="1183"/>
      <c r="L10" s="1183"/>
      <c r="M10" s="1184"/>
    </row>
    <row r="11" spans="1:19" ht="22.15" customHeight="1">
      <c r="A11" s="253"/>
      <c r="B11" s="252" t="s">
        <v>752</v>
      </c>
      <c r="C11" s="255"/>
      <c r="D11" s="255"/>
      <c r="E11" s="255"/>
      <c r="F11" s="253"/>
      <c r="G11" s="252"/>
      <c r="H11" s="252"/>
      <c r="I11" s="250"/>
      <c r="J11" s="250"/>
      <c r="K11" s="250"/>
      <c r="L11" s="250"/>
      <c r="M11" s="253"/>
    </row>
    <row r="12" spans="1:19" ht="27" customHeight="1">
      <c r="A12" s="253"/>
      <c r="B12" s="1175" t="s">
        <v>171</v>
      </c>
      <c r="C12" s="1166" t="s">
        <v>199</v>
      </c>
      <c r="D12" s="1167"/>
      <c r="E12" s="1168"/>
      <c r="F12" s="1164" t="s">
        <v>172</v>
      </c>
      <c r="G12" s="1177" t="s">
        <v>412</v>
      </c>
      <c r="H12" s="1164" t="s">
        <v>665</v>
      </c>
      <c r="I12" s="1164" t="s">
        <v>173</v>
      </c>
      <c r="J12" s="1178" t="s">
        <v>568</v>
      </c>
      <c r="K12" s="1185" t="s">
        <v>414</v>
      </c>
      <c r="L12" s="1162" t="s">
        <v>653</v>
      </c>
      <c r="M12" s="1164" t="s">
        <v>166</v>
      </c>
      <c r="O12" s="1189" t="s">
        <v>737</v>
      </c>
      <c r="P12" s="1189"/>
      <c r="Q12" s="1189"/>
      <c r="R12" s="1189"/>
      <c r="S12" s="1189"/>
    </row>
    <row r="13" spans="1:19" ht="27" customHeight="1">
      <c r="A13" s="250"/>
      <c r="B13" s="1176"/>
      <c r="C13" s="1166" t="s">
        <v>200</v>
      </c>
      <c r="D13" s="1168"/>
      <c r="E13" s="382" t="s">
        <v>201</v>
      </c>
      <c r="F13" s="1165"/>
      <c r="G13" s="1165"/>
      <c r="H13" s="1165"/>
      <c r="I13" s="1165"/>
      <c r="J13" s="1179"/>
      <c r="K13" s="1163"/>
      <c r="L13" s="1163"/>
      <c r="M13" s="1180"/>
      <c r="O13" s="1189" t="s">
        <v>738</v>
      </c>
      <c r="P13" s="1189"/>
      <c r="Q13" s="1189"/>
      <c r="R13" s="1189"/>
      <c r="S13" s="1189"/>
    </row>
    <row r="14" spans="1:19" ht="29.25" customHeight="1">
      <c r="A14" s="256"/>
      <c r="B14" s="383">
        <v>1</v>
      </c>
      <c r="C14" s="54"/>
      <c r="D14" s="257"/>
      <c r="E14" s="37"/>
      <c r="F14" s="37"/>
      <c r="G14" s="37"/>
      <c r="H14" s="62"/>
      <c r="I14" s="44"/>
      <c r="J14" s="37"/>
      <c r="K14" s="52"/>
      <c r="L14" s="64"/>
      <c r="M14" s="37"/>
      <c r="O14" s="506"/>
    </row>
    <row r="15" spans="1:19" ht="29.25" customHeight="1">
      <c r="A15" s="256"/>
      <c r="B15" s="383">
        <v>2</v>
      </c>
      <c r="C15" s="54"/>
      <c r="D15" s="257"/>
      <c r="E15" s="37"/>
      <c r="F15" s="37"/>
      <c r="G15" s="37"/>
      <c r="H15" s="62"/>
      <c r="I15" s="44"/>
      <c r="J15" s="37"/>
      <c r="K15" s="52"/>
      <c r="L15" s="64"/>
      <c r="M15" s="37"/>
    </row>
    <row r="16" spans="1:19" ht="29.25" customHeight="1">
      <c r="A16" s="256"/>
      <c r="B16" s="383">
        <v>3</v>
      </c>
      <c r="C16" s="54"/>
      <c r="D16" s="257"/>
      <c r="E16" s="37"/>
      <c r="F16" s="37"/>
      <c r="G16" s="37"/>
      <c r="H16" s="62"/>
      <c r="I16" s="44"/>
      <c r="J16" s="37"/>
      <c r="K16" s="52"/>
      <c r="L16" s="64"/>
      <c r="M16" s="37"/>
    </row>
    <row r="17" spans="1:13" ht="29.25" customHeight="1">
      <c r="A17" s="256"/>
      <c r="B17" s="383">
        <v>4</v>
      </c>
      <c r="C17" s="54"/>
      <c r="D17" s="257"/>
      <c r="E17" s="37"/>
      <c r="F17" s="37"/>
      <c r="G17" s="37"/>
      <c r="H17" s="62"/>
      <c r="I17" s="44"/>
      <c r="J17" s="37"/>
      <c r="K17" s="52"/>
      <c r="L17" s="64"/>
      <c r="M17" s="37"/>
    </row>
    <row r="18" spans="1:13" ht="29.25" customHeight="1">
      <c r="A18" s="256"/>
      <c r="B18" s="383">
        <v>5</v>
      </c>
      <c r="C18" s="54"/>
      <c r="D18" s="257"/>
      <c r="E18" s="37"/>
      <c r="F18" s="37"/>
      <c r="G18" s="37"/>
      <c r="H18" s="62"/>
      <c r="I18" s="44"/>
      <c r="J18" s="37"/>
      <c r="K18" s="52"/>
      <c r="L18" s="64"/>
      <c r="M18" s="37"/>
    </row>
    <row r="19" spans="1:13" ht="29.25" customHeight="1">
      <c r="A19" s="256"/>
      <c r="B19" s="383">
        <v>6</v>
      </c>
      <c r="C19" s="54"/>
      <c r="D19" s="257"/>
      <c r="E19" s="37"/>
      <c r="F19" s="37"/>
      <c r="G19" s="37"/>
      <c r="H19" s="62"/>
      <c r="I19" s="44"/>
      <c r="J19" s="37"/>
      <c r="K19" s="52"/>
      <c r="L19" s="64"/>
      <c r="M19" s="37"/>
    </row>
    <row r="20" spans="1:13" ht="29.25" customHeight="1">
      <c r="A20" s="256"/>
      <c r="B20" s="383">
        <v>7</v>
      </c>
      <c r="C20" s="54"/>
      <c r="D20" s="257"/>
      <c r="E20" s="37"/>
      <c r="F20" s="37"/>
      <c r="G20" s="37"/>
      <c r="H20" s="62"/>
      <c r="I20" s="44"/>
      <c r="J20" s="37"/>
      <c r="K20" s="52"/>
      <c r="L20" s="64"/>
      <c r="M20" s="37"/>
    </row>
    <row r="21" spans="1:13" ht="29.25" customHeight="1">
      <c r="A21" s="256"/>
      <c r="B21" s="383">
        <v>8</v>
      </c>
      <c r="C21" s="54"/>
      <c r="D21" s="257"/>
      <c r="E21" s="37"/>
      <c r="F21" s="37"/>
      <c r="G21" s="37"/>
      <c r="H21" s="62"/>
      <c r="I21" s="44"/>
      <c r="J21" s="37"/>
      <c r="K21" s="52"/>
      <c r="L21" s="64"/>
      <c r="M21" s="37"/>
    </row>
    <row r="22" spans="1:13" ht="29.25" customHeight="1">
      <c r="A22" s="256"/>
      <c r="B22" s="383">
        <v>9</v>
      </c>
      <c r="C22" s="54"/>
      <c r="D22" s="257"/>
      <c r="E22" s="37"/>
      <c r="F22" s="37"/>
      <c r="G22" s="37"/>
      <c r="H22" s="62"/>
      <c r="I22" s="44"/>
      <c r="J22" s="37"/>
      <c r="K22" s="52"/>
      <c r="L22" s="64"/>
      <c r="M22" s="37"/>
    </row>
    <row r="23" spans="1:13" ht="29.25" customHeight="1">
      <c r="A23" s="256"/>
      <c r="B23" s="383">
        <v>10</v>
      </c>
      <c r="C23" s="54"/>
      <c r="D23" s="257"/>
      <c r="E23" s="37"/>
      <c r="F23" s="37"/>
      <c r="G23" s="37"/>
      <c r="H23" s="62"/>
      <c r="I23" s="44"/>
      <c r="J23" s="37"/>
      <c r="K23" s="52"/>
      <c r="L23" s="64"/>
      <c r="M23" s="37"/>
    </row>
    <row r="24" spans="1:13" ht="29.25" customHeight="1">
      <c r="A24" s="256"/>
      <c r="B24" s="383">
        <v>11</v>
      </c>
      <c r="C24" s="54"/>
      <c r="D24" s="257"/>
      <c r="E24" s="37"/>
      <c r="F24" s="37"/>
      <c r="G24" s="37"/>
      <c r="H24" s="62"/>
      <c r="I24" s="44"/>
      <c r="J24" s="37"/>
      <c r="K24" s="52"/>
      <c r="L24" s="64"/>
      <c r="M24" s="37"/>
    </row>
    <row r="25" spans="1:13" ht="29.25" customHeight="1">
      <c r="A25" s="256"/>
      <c r="B25" s="383">
        <v>12</v>
      </c>
      <c r="C25" s="54"/>
      <c r="D25" s="257"/>
      <c r="E25" s="37"/>
      <c r="F25" s="37"/>
      <c r="G25" s="37"/>
      <c r="H25" s="62"/>
      <c r="I25" s="44"/>
      <c r="J25" s="37"/>
      <c r="K25" s="52"/>
      <c r="L25" s="64"/>
      <c r="M25" s="37"/>
    </row>
    <row r="26" spans="1:13" ht="29.25" customHeight="1">
      <c r="A26" s="256"/>
      <c r="B26" s="383">
        <v>13</v>
      </c>
      <c r="C26" s="54"/>
      <c r="D26" s="257"/>
      <c r="E26" s="37"/>
      <c r="F26" s="37"/>
      <c r="G26" s="37"/>
      <c r="H26" s="62"/>
      <c r="I26" s="45"/>
      <c r="J26" s="38"/>
      <c r="K26" s="53"/>
      <c r="L26" s="65"/>
      <c r="M26" s="38"/>
    </row>
    <row r="27" spans="1:13" ht="29.25" customHeight="1">
      <c r="A27" s="256"/>
      <c r="B27" s="383">
        <v>14</v>
      </c>
      <c r="C27" s="54"/>
      <c r="D27" s="257"/>
      <c r="E27" s="37"/>
      <c r="F27" s="37"/>
      <c r="G27" s="37"/>
      <c r="H27" s="62"/>
      <c r="I27" s="44"/>
      <c r="J27" s="37"/>
      <c r="K27" s="52"/>
      <c r="L27" s="64"/>
      <c r="M27" s="37"/>
    </row>
    <row r="28" spans="1:13" ht="11.45" customHeight="1">
      <c r="A28" s="256"/>
      <c r="B28" s="481"/>
      <c r="C28" s="482"/>
      <c r="D28" s="483"/>
      <c r="E28" s="484"/>
      <c r="F28" s="484"/>
      <c r="G28" s="484"/>
      <c r="H28" s="484"/>
      <c r="I28" s="485"/>
      <c r="J28" s="484"/>
      <c r="K28" s="484"/>
      <c r="L28" s="486"/>
      <c r="M28" s="484"/>
    </row>
    <row r="29" spans="1:13" ht="21.6" customHeight="1">
      <c r="A29" s="256"/>
      <c r="B29" s="492" t="s">
        <v>750</v>
      </c>
      <c r="C29" s="487"/>
      <c r="D29" s="488"/>
      <c r="E29" s="489"/>
      <c r="F29" s="489"/>
      <c r="G29" s="489"/>
      <c r="H29" s="489"/>
      <c r="I29" s="490"/>
      <c r="J29" s="489"/>
      <c r="K29" s="489"/>
      <c r="L29" s="491"/>
      <c r="M29" s="489"/>
    </row>
    <row r="30" spans="1:13" ht="27" customHeight="1">
      <c r="A30" s="256"/>
      <c r="B30" s="1175" t="s">
        <v>171</v>
      </c>
      <c r="C30" s="1166" t="s">
        <v>199</v>
      </c>
      <c r="D30" s="1167"/>
      <c r="E30" s="1168"/>
      <c r="F30" s="1164" t="s">
        <v>172</v>
      </c>
      <c r="G30" s="1177" t="s">
        <v>412</v>
      </c>
      <c r="H30" s="1164" t="s">
        <v>665</v>
      </c>
      <c r="I30" s="1164" t="s">
        <v>173</v>
      </c>
      <c r="J30" s="1178" t="s">
        <v>568</v>
      </c>
      <c r="K30" s="1185" t="s">
        <v>414</v>
      </c>
      <c r="L30" s="1162" t="s">
        <v>653</v>
      </c>
      <c r="M30" s="1164" t="s">
        <v>166</v>
      </c>
    </row>
    <row r="31" spans="1:13" ht="27" customHeight="1">
      <c r="A31" s="256"/>
      <c r="B31" s="1176"/>
      <c r="C31" s="1166" t="s">
        <v>200</v>
      </c>
      <c r="D31" s="1168"/>
      <c r="E31" s="471" t="s">
        <v>201</v>
      </c>
      <c r="F31" s="1165"/>
      <c r="G31" s="1165"/>
      <c r="H31" s="1165"/>
      <c r="I31" s="1165"/>
      <c r="J31" s="1179"/>
      <c r="K31" s="1163"/>
      <c r="L31" s="1163"/>
      <c r="M31" s="1180"/>
    </row>
    <row r="32" spans="1:13" ht="29.25" customHeight="1">
      <c r="A32" s="256"/>
      <c r="B32" s="383">
        <v>1</v>
      </c>
      <c r="C32" s="54"/>
      <c r="D32" s="257"/>
      <c r="E32" s="37"/>
      <c r="F32" s="37"/>
      <c r="G32" s="37"/>
      <c r="H32" s="62"/>
      <c r="I32" s="44"/>
      <c r="J32" s="37"/>
      <c r="K32" s="52"/>
      <c r="L32" s="64"/>
      <c r="M32" s="37"/>
    </row>
    <row r="33" spans="1:13" ht="29.25" customHeight="1">
      <c r="A33" s="256"/>
      <c r="B33" s="383">
        <v>2</v>
      </c>
      <c r="C33" s="54"/>
      <c r="D33" s="257"/>
      <c r="E33" s="37"/>
      <c r="F33" s="37"/>
      <c r="G33" s="37"/>
      <c r="H33" s="62"/>
      <c r="I33" s="44"/>
      <c r="J33" s="37"/>
      <c r="K33" s="52"/>
      <c r="L33" s="64"/>
      <c r="M33" s="37"/>
    </row>
    <row r="34" spans="1:13" ht="29.25" customHeight="1">
      <c r="A34" s="256"/>
      <c r="B34" s="470">
        <v>3</v>
      </c>
      <c r="C34" s="54"/>
      <c r="D34" s="257"/>
      <c r="E34" s="62"/>
      <c r="F34" s="62"/>
      <c r="G34" s="62"/>
      <c r="H34" s="62"/>
      <c r="I34" s="63"/>
      <c r="J34" s="62"/>
      <c r="K34" s="62"/>
      <c r="L34" s="64"/>
      <c r="M34" s="62"/>
    </row>
    <row r="35" spans="1:13" ht="29.25" customHeight="1">
      <c r="A35" s="256"/>
      <c r="B35" s="470">
        <v>4</v>
      </c>
      <c r="C35" s="54"/>
      <c r="D35" s="257"/>
      <c r="E35" s="62"/>
      <c r="F35" s="62"/>
      <c r="G35" s="62"/>
      <c r="H35" s="62"/>
      <c r="I35" s="63"/>
      <c r="J35" s="62"/>
      <c r="K35" s="62"/>
      <c r="L35" s="64"/>
      <c r="M35" s="62"/>
    </row>
    <row r="36" spans="1:13" ht="29.25" customHeight="1">
      <c r="A36" s="256"/>
      <c r="B36" s="470">
        <v>5</v>
      </c>
      <c r="C36" s="70"/>
      <c r="D36" s="257"/>
      <c r="E36" s="62"/>
      <c r="F36" s="62"/>
      <c r="G36" s="62"/>
      <c r="H36" s="62"/>
      <c r="I36" s="63"/>
      <c r="J36" s="62"/>
      <c r="K36" s="62"/>
      <c r="L36" s="64"/>
      <c r="M36" s="62"/>
    </row>
    <row r="37" spans="1:13" ht="29.25" customHeight="1">
      <c r="A37" s="256"/>
      <c r="B37" s="470">
        <v>6</v>
      </c>
      <c r="C37" s="70"/>
      <c r="D37" s="257"/>
      <c r="E37" s="62"/>
      <c r="F37" s="62"/>
      <c r="G37" s="62"/>
      <c r="H37" s="62"/>
      <c r="I37" s="63"/>
      <c r="J37" s="62"/>
      <c r="K37" s="62"/>
      <c r="L37" s="64"/>
      <c r="M37" s="62"/>
    </row>
    <row r="38" spans="1:13" ht="29.25" customHeight="1">
      <c r="A38" s="256"/>
      <c r="B38" s="470">
        <v>7</v>
      </c>
      <c r="C38" s="70"/>
      <c r="D38" s="257"/>
      <c r="E38" s="62"/>
      <c r="F38" s="62"/>
      <c r="G38" s="62"/>
      <c r="H38" s="62"/>
      <c r="I38" s="63"/>
      <c r="J38" s="62"/>
      <c r="K38" s="62"/>
      <c r="L38" s="64"/>
      <c r="M38" s="62"/>
    </row>
    <row r="39" spans="1:13" ht="29.25" customHeight="1">
      <c r="A39" s="256"/>
      <c r="B39" s="470">
        <v>8</v>
      </c>
      <c r="C39" s="70"/>
      <c r="D39" s="257"/>
      <c r="E39" s="62"/>
      <c r="F39" s="62"/>
      <c r="G39" s="62"/>
      <c r="H39" s="62"/>
      <c r="I39" s="63"/>
      <c r="J39" s="62"/>
      <c r="K39" s="62"/>
      <c r="L39" s="64"/>
      <c r="M39" s="62"/>
    </row>
    <row r="40" spans="1:13" ht="29.25" customHeight="1">
      <c r="A40" s="256"/>
      <c r="B40" s="470">
        <v>9</v>
      </c>
      <c r="C40" s="70"/>
      <c r="D40" s="257"/>
      <c r="E40" s="62"/>
      <c r="F40" s="62"/>
      <c r="G40" s="62"/>
      <c r="H40" s="62"/>
      <c r="I40" s="63"/>
      <c r="J40" s="62"/>
      <c r="K40" s="62"/>
      <c r="L40" s="64"/>
      <c r="M40" s="62"/>
    </row>
    <row r="41" spans="1:13" ht="29.25" customHeight="1">
      <c r="A41" s="256"/>
      <c r="B41" s="470">
        <v>10</v>
      </c>
      <c r="C41" s="70"/>
      <c r="D41" s="257"/>
      <c r="E41" s="62"/>
      <c r="F41" s="62"/>
      <c r="G41" s="62"/>
      <c r="H41" s="62"/>
      <c r="I41" s="63"/>
      <c r="J41" s="62"/>
      <c r="K41" s="62"/>
      <c r="L41" s="64"/>
      <c r="M41" s="62"/>
    </row>
    <row r="42" spans="1:13" ht="29.25" customHeight="1">
      <c r="A42" s="256"/>
      <c r="B42" s="470">
        <v>11</v>
      </c>
      <c r="C42" s="70"/>
      <c r="D42" s="257"/>
      <c r="E42" s="62"/>
      <c r="F42" s="62"/>
      <c r="G42" s="62"/>
      <c r="H42" s="62"/>
      <c r="I42" s="63"/>
      <c r="J42" s="62"/>
      <c r="K42" s="62"/>
      <c r="L42" s="64"/>
      <c r="M42" s="62"/>
    </row>
    <row r="43" spans="1:13" ht="29.25" customHeight="1">
      <c r="A43" s="256"/>
      <c r="B43" s="470">
        <v>12</v>
      </c>
      <c r="C43" s="70"/>
      <c r="D43" s="257"/>
      <c r="E43" s="62"/>
      <c r="F43" s="62"/>
      <c r="G43" s="62"/>
      <c r="H43" s="62"/>
      <c r="I43" s="63"/>
      <c r="J43" s="62"/>
      <c r="K43" s="62"/>
      <c r="L43" s="64"/>
      <c r="M43" s="62"/>
    </row>
    <row r="44" spans="1:13" ht="29.25" customHeight="1">
      <c r="A44" s="256"/>
      <c r="B44" s="470">
        <v>13</v>
      </c>
      <c r="C44" s="70"/>
      <c r="D44" s="257"/>
      <c r="E44" s="62"/>
      <c r="F44" s="62"/>
      <c r="G44" s="62"/>
      <c r="H44" s="62"/>
      <c r="I44" s="63"/>
      <c r="J44" s="62"/>
      <c r="K44" s="62"/>
      <c r="L44" s="64"/>
      <c r="M44" s="62"/>
    </row>
    <row r="45" spans="1:13" ht="29.25" customHeight="1">
      <c r="A45" s="256"/>
      <c r="B45" s="470">
        <v>14</v>
      </c>
      <c r="C45" s="70"/>
      <c r="D45" s="257"/>
      <c r="E45" s="62"/>
      <c r="F45" s="62"/>
      <c r="G45" s="62"/>
      <c r="H45" s="62"/>
      <c r="I45" s="63"/>
      <c r="J45" s="62"/>
      <c r="K45" s="62"/>
      <c r="L45" s="64"/>
      <c r="M45" s="62"/>
    </row>
  </sheetData>
  <sheetProtection sheet="1" formatColumns="0" formatRows="0" insertRows="0"/>
  <mergeCells count="37">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B9:C10"/>
    <mergeCell ref="D9:F9"/>
    <mergeCell ref="G9:M9"/>
    <mergeCell ref="D10:M10"/>
    <mergeCell ref="B12:B13"/>
    <mergeCell ref="C12:E12"/>
    <mergeCell ref="F12:F13"/>
    <mergeCell ref="G12:G13"/>
    <mergeCell ref="I12:I13"/>
    <mergeCell ref="J12:J13"/>
    <mergeCell ref="L12:L13"/>
    <mergeCell ref="H12:H13"/>
    <mergeCell ref="O12:S12"/>
    <mergeCell ref="O13:S13"/>
    <mergeCell ref="K12:K13"/>
    <mergeCell ref="M12:M13"/>
    <mergeCell ref="C13:D13"/>
  </mergeCells>
  <phoneticPr fontId="3"/>
  <dataValidations count="4">
    <dataValidation type="list" allowBlank="1" showInputMessage="1" showErrorMessage="1" sqref="L14:L27 L32:L45" xr:uid="{00000000-0002-0000-1000-000000000000}">
      <formula1>既存設備の改造</formula1>
    </dataValidation>
    <dataValidation type="list" allowBlank="1" showInputMessage="1" showErrorMessage="1" sqref="D14:D27 D32:D45" xr:uid="{00000000-0002-0000-1000-000001000000}">
      <formula1>INDIRECT($C14)</formula1>
    </dataValidation>
    <dataValidation allowBlank="1" showInputMessage="1" showErrorMessage="1" prompt="郵便番号を半角で_x000a_「XXX-XXXX」の形で記入してください。" sqref="D9" xr:uid="{00000000-0002-0000-1000-000002000000}"/>
    <dataValidation imeMode="off" allowBlank="1" showInputMessage="1" showErrorMessage="1" sqref="I14:I27 I32:I45" xr:uid="{00000000-0002-0000-1000-000003000000}"/>
  </dataValidations>
  <hyperlinks>
    <hyperlink ref="O12" location="'2-4　補助対象設備の機器リスト (申請者３）'!A1" display="'2-4　補助対象設備の機器リスト (申請者３）'!A1" xr:uid="{00000000-0004-0000-1000-000000000000}"/>
    <hyperlink ref="O13" location="'2-4　補助対象設備の機器リスト (申請者４）'!A1" display="'2-4　補助対象設備の機器リスト (申請者４）'!A1" xr:uid="{00000000-0004-0000-1000-000001000000}"/>
    <hyperlink ref="O12:S12" location="'2-4　補助対象設備の機器リスト（申請者３）'!Print_Area" display="2-4　補助対象設備の機器リスト (申請者３）" xr:uid="{B65532EC-16D9-4E7D-B99F-E67DDC14D02B}"/>
    <hyperlink ref="O13:S13" location="'2-4　補助対象設備の機器リスト（申請者４）'!Print_Area" display="2-4　補助対象設備の機器リスト (申請者４）" xr:uid="{F8B2F4BA-A020-4C6A-ABDF-0F0B7F705AFC}"/>
  </hyperlinks>
  <pageMargins left="0.74803149606299213" right="0.51181102362204722" top="0.59055118110236227" bottom="0.35433070866141736" header="0.51181102362204722" footer="0.51181102362204722"/>
  <pageSetup paperSize="9" scale="84" fitToHeight="0" orientation="landscape" blackAndWhite="1" r:id="rId1"/>
  <headerFooter alignWithMargins="0"/>
  <rowBreaks count="1" manualBreakCount="1">
    <brk id="27" max="12" man="1"/>
  </rowBreaks>
  <colBreaks count="1" manualBreakCount="1">
    <brk id="1" max="44"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4000000}">
          <x14:formula1>
            <xm:f>入力リスト!$G$4:$G$16</xm:f>
          </x14:formula1>
          <xm:sqref>C14:C27 C32:C45</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9">
    <tabColor rgb="FF3333FF"/>
  </sheetPr>
  <dimension ref="A1:G121"/>
  <sheetViews>
    <sheetView showGridLines="0" view="pageBreakPreview" zoomScale="85" zoomScaleNormal="85" zoomScaleSheetLayoutView="85" workbookViewId="0"/>
  </sheetViews>
  <sheetFormatPr defaultColWidth="8.7265625" defaultRowHeight="18.75"/>
  <cols>
    <col min="1" max="1" width="2.7265625" style="365" customWidth="1"/>
    <col min="2" max="3" width="3.1796875" style="365" customWidth="1"/>
    <col min="4" max="4" width="27.6328125" style="365" customWidth="1"/>
    <col min="5" max="5" width="10.81640625" style="365" customWidth="1"/>
    <col min="6" max="6" width="17.26953125" style="365" customWidth="1"/>
    <col min="7" max="7" width="2.1796875" style="365" customWidth="1"/>
    <col min="8" max="16384" width="8.7265625" style="365"/>
  </cols>
  <sheetData>
    <row r="1" spans="1:7">
      <c r="A1" s="36" t="s">
        <v>724</v>
      </c>
      <c r="B1" s="426"/>
      <c r="C1" s="426"/>
      <c r="D1" s="426"/>
      <c r="E1" s="426"/>
      <c r="F1" s="426"/>
      <c r="G1" s="426"/>
    </row>
    <row r="2" spans="1:7" ht="13.5" customHeight="1">
      <c r="A2" s="426"/>
      <c r="B2" s="426"/>
      <c r="C2" s="426"/>
      <c r="D2" s="426"/>
      <c r="E2" s="426"/>
      <c r="F2" s="426"/>
      <c r="G2" s="426"/>
    </row>
    <row r="3" spans="1:7">
      <c r="A3" s="426"/>
      <c r="B3" s="1190" t="s">
        <v>670</v>
      </c>
      <c r="C3" s="1190"/>
      <c r="D3" s="1190"/>
      <c r="E3" s="1190"/>
      <c r="F3" s="1190"/>
      <c r="G3" s="426"/>
    </row>
    <row r="4" spans="1:7" s="366" customFormat="1" ht="13.5">
      <c r="A4" s="427"/>
      <c r="B4" s="427"/>
      <c r="C4" s="427"/>
      <c r="D4" s="427"/>
      <c r="E4" s="427"/>
      <c r="F4" s="427"/>
      <c r="G4" s="427"/>
    </row>
    <row r="5" spans="1:7" s="366" customFormat="1" ht="13.5">
      <c r="A5" s="427" t="s">
        <v>671</v>
      </c>
      <c r="B5" s="427"/>
      <c r="C5" s="427"/>
      <c r="D5" s="427"/>
      <c r="E5" s="427"/>
      <c r="F5" s="427"/>
      <c r="G5" s="427"/>
    </row>
    <row r="6" spans="1:7" s="366" customFormat="1" ht="18.75" customHeight="1">
      <c r="A6" s="427"/>
      <c r="B6" s="1197" t="s">
        <v>672</v>
      </c>
      <c r="C6" s="1197"/>
      <c r="D6" s="1197"/>
      <c r="E6" s="428" t="s">
        <v>678</v>
      </c>
      <c r="F6" s="428" t="s">
        <v>188</v>
      </c>
      <c r="G6" s="427"/>
    </row>
    <row r="7" spans="1:7" s="366" customFormat="1">
      <c r="A7" s="427"/>
      <c r="B7" s="1191" t="s">
        <v>673</v>
      </c>
      <c r="C7" s="1192"/>
      <c r="D7" s="1192"/>
      <c r="E7" s="1192"/>
      <c r="F7" s="1193"/>
      <c r="G7" s="427"/>
    </row>
    <row r="8" spans="1:7" s="366" customFormat="1">
      <c r="A8" s="427"/>
      <c r="B8" s="429"/>
      <c r="C8" s="1194"/>
      <c r="D8" s="1195"/>
      <c r="E8" s="431"/>
      <c r="F8" s="431"/>
      <c r="G8" s="427"/>
    </row>
    <row r="9" spans="1:7" s="366" customFormat="1">
      <c r="A9" s="427"/>
      <c r="B9" s="429"/>
      <c r="C9" s="1194"/>
      <c r="D9" s="1195"/>
      <c r="E9" s="431"/>
      <c r="F9" s="431"/>
      <c r="G9" s="427"/>
    </row>
    <row r="10" spans="1:7" s="366" customFormat="1">
      <c r="A10" s="427"/>
      <c r="B10" s="429"/>
      <c r="C10" s="1194"/>
      <c r="D10" s="1195"/>
      <c r="E10" s="431"/>
      <c r="F10" s="431"/>
      <c r="G10" s="427"/>
    </row>
    <row r="11" spans="1:7" s="366" customFormat="1">
      <c r="A11" s="427"/>
      <c r="B11" s="429"/>
      <c r="C11" s="1194"/>
      <c r="D11" s="1195"/>
      <c r="E11" s="431"/>
      <c r="F11" s="431"/>
      <c r="G11" s="427"/>
    </row>
    <row r="12" spans="1:7" s="366" customFormat="1">
      <c r="A12" s="427"/>
      <c r="B12" s="430"/>
      <c r="C12" s="1194"/>
      <c r="D12" s="1195"/>
      <c r="E12" s="431"/>
      <c r="F12" s="431"/>
      <c r="G12" s="427"/>
    </row>
    <row r="13" spans="1:7" s="366" customFormat="1">
      <c r="A13" s="427"/>
      <c r="B13" s="1191" t="s">
        <v>674</v>
      </c>
      <c r="C13" s="1192"/>
      <c r="D13" s="1192"/>
      <c r="E13" s="1192"/>
      <c r="F13" s="1193"/>
      <c r="G13" s="427"/>
    </row>
    <row r="14" spans="1:7" s="366" customFormat="1">
      <c r="A14" s="427"/>
      <c r="B14" s="429"/>
      <c r="C14" s="1194"/>
      <c r="D14" s="1195"/>
      <c r="E14" s="431"/>
      <c r="F14" s="431"/>
      <c r="G14" s="427"/>
    </row>
    <row r="15" spans="1:7" s="366" customFormat="1">
      <c r="A15" s="427"/>
      <c r="B15" s="429"/>
      <c r="C15" s="1194"/>
      <c r="D15" s="1195"/>
      <c r="E15" s="431"/>
      <c r="F15" s="431"/>
      <c r="G15" s="427"/>
    </row>
    <row r="16" spans="1:7" s="366" customFormat="1">
      <c r="A16" s="427"/>
      <c r="B16" s="429"/>
      <c r="C16" s="1194"/>
      <c r="D16" s="1195"/>
      <c r="E16" s="431"/>
      <c r="F16" s="431"/>
      <c r="G16" s="427"/>
    </row>
    <row r="17" spans="1:7" s="366" customFormat="1">
      <c r="A17" s="427"/>
      <c r="B17" s="429"/>
      <c r="C17" s="1194"/>
      <c r="D17" s="1195"/>
      <c r="E17" s="431"/>
      <c r="F17" s="431"/>
      <c r="G17" s="427"/>
    </row>
    <row r="18" spans="1:7" s="366" customFormat="1">
      <c r="A18" s="427"/>
      <c r="B18" s="430"/>
      <c r="C18" s="1194"/>
      <c r="D18" s="1195"/>
      <c r="E18" s="431"/>
      <c r="F18" s="431"/>
      <c r="G18" s="427"/>
    </row>
    <row r="19" spans="1:7" s="366" customFormat="1">
      <c r="A19" s="427"/>
      <c r="B19" s="1191" t="s">
        <v>675</v>
      </c>
      <c r="C19" s="1192"/>
      <c r="D19" s="1192"/>
      <c r="E19" s="1192"/>
      <c r="F19" s="1193"/>
      <c r="G19" s="427"/>
    </row>
    <row r="20" spans="1:7" s="366" customFormat="1">
      <c r="A20" s="427"/>
      <c r="B20" s="429"/>
      <c r="C20" s="1194"/>
      <c r="D20" s="1195"/>
      <c r="E20" s="431"/>
      <c r="F20" s="431"/>
      <c r="G20" s="427"/>
    </row>
    <row r="21" spans="1:7" s="366" customFormat="1">
      <c r="A21" s="427"/>
      <c r="B21" s="429"/>
      <c r="C21" s="1194"/>
      <c r="D21" s="1195"/>
      <c r="E21" s="431"/>
      <c r="F21" s="431"/>
      <c r="G21" s="427"/>
    </row>
    <row r="22" spans="1:7" s="366" customFormat="1">
      <c r="A22" s="427"/>
      <c r="B22" s="429"/>
      <c r="C22" s="1194"/>
      <c r="D22" s="1195"/>
      <c r="E22" s="431"/>
      <c r="F22" s="431"/>
      <c r="G22" s="427"/>
    </row>
    <row r="23" spans="1:7" s="366" customFormat="1">
      <c r="A23" s="427"/>
      <c r="B23" s="429"/>
      <c r="C23" s="1194"/>
      <c r="D23" s="1195"/>
      <c r="E23" s="431"/>
      <c r="F23" s="431"/>
      <c r="G23" s="427"/>
    </row>
    <row r="24" spans="1:7" s="366" customFormat="1">
      <c r="A24" s="427"/>
      <c r="B24" s="430"/>
      <c r="C24" s="1194"/>
      <c r="D24" s="1195"/>
      <c r="E24" s="431"/>
      <c r="F24" s="431"/>
      <c r="G24" s="427"/>
    </row>
    <row r="25" spans="1:7" s="366" customFormat="1">
      <c r="A25" s="427"/>
      <c r="B25" s="1191" t="s">
        <v>676</v>
      </c>
      <c r="C25" s="1192"/>
      <c r="D25" s="1192"/>
      <c r="E25" s="1192"/>
      <c r="F25" s="1193"/>
      <c r="G25" s="427"/>
    </row>
    <row r="26" spans="1:7" s="366" customFormat="1">
      <c r="A26" s="427"/>
      <c r="B26" s="429"/>
      <c r="C26" s="1194"/>
      <c r="D26" s="1195"/>
      <c r="E26" s="431"/>
      <c r="F26" s="431"/>
      <c r="G26" s="427"/>
    </row>
    <row r="27" spans="1:7" s="366" customFormat="1">
      <c r="A27" s="427"/>
      <c r="B27" s="429"/>
      <c r="C27" s="1194"/>
      <c r="D27" s="1195"/>
      <c r="E27" s="431"/>
      <c r="F27" s="431"/>
      <c r="G27" s="427"/>
    </row>
    <row r="28" spans="1:7" s="366" customFormat="1">
      <c r="A28" s="427"/>
      <c r="B28" s="429"/>
      <c r="C28" s="1194"/>
      <c r="D28" s="1195"/>
      <c r="E28" s="431"/>
      <c r="F28" s="431"/>
      <c r="G28" s="427"/>
    </row>
    <row r="29" spans="1:7" s="366" customFormat="1">
      <c r="A29" s="427"/>
      <c r="B29" s="429"/>
      <c r="C29" s="1194"/>
      <c r="D29" s="1195"/>
      <c r="E29" s="431"/>
      <c r="F29" s="431"/>
      <c r="G29" s="427"/>
    </row>
    <row r="30" spans="1:7" s="366" customFormat="1">
      <c r="A30" s="427"/>
      <c r="B30" s="430"/>
      <c r="C30" s="1194"/>
      <c r="D30" s="1195"/>
      <c r="E30" s="431"/>
      <c r="F30" s="431"/>
      <c r="G30" s="427"/>
    </row>
    <row r="31" spans="1:7" s="366" customFormat="1">
      <c r="A31" s="427"/>
      <c r="B31" s="1191" t="s">
        <v>677</v>
      </c>
      <c r="C31" s="1192"/>
      <c r="D31" s="1192"/>
      <c r="E31" s="1192"/>
      <c r="F31" s="1193"/>
      <c r="G31" s="427"/>
    </row>
    <row r="32" spans="1:7" s="366" customFormat="1">
      <c r="A32" s="427"/>
      <c r="B32" s="429"/>
      <c r="C32" s="1194"/>
      <c r="D32" s="1195"/>
      <c r="E32" s="431"/>
      <c r="F32" s="431"/>
      <c r="G32" s="427"/>
    </row>
    <row r="33" spans="1:7" s="366" customFormat="1">
      <c r="A33" s="427"/>
      <c r="B33" s="429"/>
      <c r="C33" s="1194"/>
      <c r="D33" s="1195"/>
      <c r="E33" s="431"/>
      <c r="F33" s="431"/>
      <c r="G33" s="427"/>
    </row>
    <row r="34" spans="1:7" s="366" customFormat="1">
      <c r="A34" s="427"/>
      <c r="B34" s="429"/>
      <c r="C34" s="1194"/>
      <c r="D34" s="1195"/>
      <c r="E34" s="431"/>
      <c r="F34" s="431"/>
      <c r="G34" s="427"/>
    </row>
    <row r="35" spans="1:7" s="366" customFormat="1">
      <c r="A35" s="427"/>
      <c r="B35" s="429"/>
      <c r="C35" s="1194"/>
      <c r="D35" s="1195"/>
      <c r="E35" s="431"/>
      <c r="F35" s="431"/>
      <c r="G35" s="427"/>
    </row>
    <row r="36" spans="1:7" s="366" customFormat="1">
      <c r="A36" s="427"/>
      <c r="B36" s="430"/>
      <c r="C36" s="1194"/>
      <c r="D36" s="1195"/>
      <c r="E36" s="431"/>
      <c r="F36" s="431"/>
      <c r="G36" s="427"/>
    </row>
    <row r="37" spans="1:7" s="366" customFormat="1" ht="13.5">
      <c r="A37" s="427"/>
      <c r="B37" s="427"/>
      <c r="C37" s="427"/>
      <c r="D37" s="427"/>
      <c r="E37" s="427"/>
      <c r="F37" s="427"/>
      <c r="G37" s="427"/>
    </row>
    <row r="38" spans="1:7" s="366" customFormat="1" ht="13.5">
      <c r="A38" s="427" t="s">
        <v>679</v>
      </c>
      <c r="B38" s="427"/>
      <c r="C38" s="427"/>
      <c r="D38" s="427"/>
      <c r="E38" s="427"/>
      <c r="F38" s="427"/>
      <c r="G38" s="427"/>
    </row>
    <row r="39" spans="1:7" s="366" customFormat="1" ht="18.75" customHeight="1">
      <c r="A39" s="427"/>
      <c r="B39" s="1197" t="s">
        <v>672</v>
      </c>
      <c r="C39" s="1197"/>
      <c r="D39" s="1197"/>
      <c r="E39" s="428" t="s">
        <v>678</v>
      </c>
      <c r="F39" s="428" t="s">
        <v>188</v>
      </c>
      <c r="G39" s="427"/>
    </row>
    <row r="40" spans="1:7" s="366" customFormat="1">
      <c r="A40" s="427"/>
      <c r="B40" s="1191" t="s">
        <v>680</v>
      </c>
      <c r="C40" s="1192"/>
      <c r="D40" s="1192"/>
      <c r="E40" s="1192"/>
      <c r="F40" s="1193"/>
      <c r="G40" s="427"/>
    </row>
    <row r="41" spans="1:7" s="366" customFormat="1" ht="18.75" customHeight="1">
      <c r="A41" s="427"/>
      <c r="B41" s="429"/>
      <c r="C41" s="1194"/>
      <c r="D41" s="1196"/>
      <c r="E41" s="431"/>
      <c r="F41" s="431"/>
      <c r="G41" s="427"/>
    </row>
    <row r="42" spans="1:7" s="366" customFormat="1" ht="18.75" customHeight="1">
      <c r="A42" s="427"/>
      <c r="B42" s="429"/>
      <c r="C42" s="1194"/>
      <c r="D42" s="1196"/>
      <c r="E42" s="431"/>
      <c r="F42" s="431"/>
      <c r="G42" s="427"/>
    </row>
    <row r="43" spans="1:7" s="366" customFormat="1" ht="18.75" customHeight="1">
      <c r="A43" s="427"/>
      <c r="B43" s="429"/>
      <c r="C43" s="1194"/>
      <c r="D43" s="1196"/>
      <c r="E43" s="431"/>
      <c r="F43" s="431"/>
      <c r="G43" s="427"/>
    </row>
    <row r="44" spans="1:7" s="366" customFormat="1" ht="18.75" customHeight="1">
      <c r="A44" s="427"/>
      <c r="B44" s="429"/>
      <c r="C44" s="1194"/>
      <c r="D44" s="1196"/>
      <c r="E44" s="431"/>
      <c r="F44" s="431"/>
      <c r="G44" s="427"/>
    </row>
    <row r="45" spans="1:7" s="366" customFormat="1" ht="18.75" customHeight="1">
      <c r="A45" s="427"/>
      <c r="B45" s="429"/>
      <c r="C45" s="1194"/>
      <c r="D45" s="1196"/>
      <c r="E45" s="431"/>
      <c r="F45" s="431"/>
      <c r="G45" s="427"/>
    </row>
    <row r="46" spans="1:7" s="366" customFormat="1" ht="18.75" customHeight="1">
      <c r="A46" s="427"/>
      <c r="B46" s="1191" t="s">
        <v>681</v>
      </c>
      <c r="C46" s="1192"/>
      <c r="D46" s="1192"/>
      <c r="E46" s="1192"/>
      <c r="F46" s="1193"/>
      <c r="G46" s="427"/>
    </row>
    <row r="47" spans="1:7" s="366" customFormat="1" ht="18.75" customHeight="1">
      <c r="A47" s="427"/>
      <c r="B47" s="429"/>
      <c r="C47" s="1194"/>
      <c r="D47" s="1195"/>
      <c r="E47" s="431"/>
      <c r="F47" s="431"/>
      <c r="G47" s="427"/>
    </row>
    <row r="48" spans="1:7" s="366" customFormat="1">
      <c r="A48" s="427"/>
      <c r="B48" s="429"/>
      <c r="C48" s="1194"/>
      <c r="D48" s="1195"/>
      <c r="E48" s="431"/>
      <c r="F48" s="431"/>
      <c r="G48" s="427"/>
    </row>
    <row r="49" spans="1:7" s="366" customFormat="1">
      <c r="A49" s="427"/>
      <c r="B49" s="429"/>
      <c r="C49" s="1194"/>
      <c r="D49" s="1195"/>
      <c r="E49" s="431"/>
      <c r="F49" s="431"/>
      <c r="G49" s="427"/>
    </row>
    <row r="50" spans="1:7" s="366" customFormat="1">
      <c r="A50" s="427"/>
      <c r="B50" s="429"/>
      <c r="C50" s="1194"/>
      <c r="D50" s="1195"/>
      <c r="E50" s="431"/>
      <c r="F50" s="431"/>
      <c r="G50" s="427"/>
    </row>
    <row r="51" spans="1:7" s="366" customFormat="1">
      <c r="A51" s="427"/>
      <c r="B51" s="429"/>
      <c r="C51" s="1194"/>
      <c r="D51" s="1195"/>
      <c r="E51" s="431"/>
      <c r="F51" s="431"/>
      <c r="G51" s="427"/>
    </row>
    <row r="52" spans="1:7" s="366" customFormat="1">
      <c r="A52" s="427"/>
      <c r="B52" s="1191" t="s">
        <v>682</v>
      </c>
      <c r="C52" s="1192"/>
      <c r="D52" s="1192"/>
      <c r="E52" s="1192"/>
      <c r="F52" s="1193"/>
      <c r="G52" s="427"/>
    </row>
    <row r="53" spans="1:7" s="366" customFormat="1">
      <c r="A53" s="427"/>
      <c r="B53" s="429"/>
      <c r="C53" s="1194"/>
      <c r="D53" s="1195"/>
      <c r="E53" s="431"/>
      <c r="F53" s="431"/>
      <c r="G53" s="427"/>
    </row>
    <row r="54" spans="1:7" s="366" customFormat="1">
      <c r="A54" s="427"/>
      <c r="B54" s="429"/>
      <c r="C54" s="1194"/>
      <c r="D54" s="1195"/>
      <c r="E54" s="431"/>
      <c r="F54" s="431"/>
      <c r="G54" s="427"/>
    </row>
    <row r="55" spans="1:7" s="366" customFormat="1">
      <c r="A55" s="427"/>
      <c r="B55" s="429"/>
      <c r="C55" s="1194"/>
      <c r="D55" s="1195"/>
      <c r="E55" s="431"/>
      <c r="F55" s="431"/>
      <c r="G55" s="427"/>
    </row>
    <row r="56" spans="1:7" s="366" customFormat="1">
      <c r="A56" s="427"/>
      <c r="B56" s="429"/>
      <c r="C56" s="1194"/>
      <c r="D56" s="1195"/>
      <c r="E56" s="431"/>
      <c r="F56" s="431"/>
      <c r="G56" s="427"/>
    </row>
    <row r="57" spans="1:7" s="366" customFormat="1">
      <c r="A57" s="427"/>
      <c r="B57" s="429"/>
      <c r="C57" s="1194"/>
      <c r="D57" s="1195"/>
      <c r="E57" s="431"/>
      <c r="F57" s="431"/>
      <c r="G57" s="427"/>
    </row>
    <row r="58" spans="1:7" s="366" customFormat="1">
      <c r="A58" s="427"/>
      <c r="B58" s="1191" t="s">
        <v>683</v>
      </c>
      <c r="C58" s="1192"/>
      <c r="D58" s="1192"/>
      <c r="E58" s="1192"/>
      <c r="F58" s="1193"/>
      <c r="G58" s="427"/>
    </row>
    <row r="59" spans="1:7" s="366" customFormat="1">
      <c r="A59" s="427"/>
      <c r="B59" s="429"/>
      <c r="C59" s="1194"/>
      <c r="D59" s="1195"/>
      <c r="E59" s="431"/>
      <c r="F59" s="431"/>
      <c r="G59" s="427"/>
    </row>
    <row r="60" spans="1:7" s="366" customFormat="1">
      <c r="A60" s="427"/>
      <c r="B60" s="429"/>
      <c r="C60" s="1194"/>
      <c r="D60" s="1195"/>
      <c r="E60" s="431"/>
      <c r="F60" s="431"/>
      <c r="G60" s="427"/>
    </row>
    <row r="61" spans="1:7" s="366" customFormat="1">
      <c r="A61" s="427"/>
      <c r="B61" s="429"/>
      <c r="C61" s="1194"/>
      <c r="D61" s="1195"/>
      <c r="E61" s="431"/>
      <c r="F61" s="431"/>
      <c r="G61" s="427"/>
    </row>
    <row r="62" spans="1:7" s="366" customFormat="1">
      <c r="A62" s="427"/>
      <c r="B62" s="429"/>
      <c r="C62" s="1194"/>
      <c r="D62" s="1195"/>
      <c r="E62" s="431"/>
      <c r="F62" s="431"/>
      <c r="G62" s="427"/>
    </row>
    <row r="63" spans="1:7" s="366" customFormat="1">
      <c r="A63" s="427"/>
      <c r="B63" s="430"/>
      <c r="C63" s="1194"/>
      <c r="D63" s="1195"/>
      <c r="E63" s="431"/>
      <c r="F63" s="431"/>
      <c r="G63" s="427"/>
    </row>
    <row r="64" spans="1:7" s="366" customFormat="1" ht="13.5">
      <c r="A64" s="427"/>
      <c r="B64" s="427"/>
      <c r="C64" s="427"/>
      <c r="D64" s="427"/>
      <c r="E64" s="427"/>
      <c r="F64" s="427"/>
      <c r="G64" s="427"/>
    </row>
    <row r="65" spans="1:7" s="366" customFormat="1" ht="13.5">
      <c r="A65" s="427" t="s">
        <v>773</v>
      </c>
      <c r="B65" s="427"/>
      <c r="C65" s="427"/>
      <c r="D65" s="427"/>
      <c r="E65" s="427"/>
      <c r="F65" s="427"/>
      <c r="G65" s="427"/>
    </row>
    <row r="66" spans="1:7" s="366" customFormat="1" ht="13.5">
      <c r="A66" s="427"/>
      <c r="B66" s="427" t="s">
        <v>690</v>
      </c>
      <c r="C66" s="427"/>
      <c r="D66" s="427"/>
      <c r="E66" s="427"/>
      <c r="F66" s="427"/>
      <c r="G66" s="427"/>
    </row>
    <row r="67" spans="1:7" s="366" customFormat="1" ht="123.75" customHeight="1">
      <c r="A67" s="427"/>
      <c r="B67" s="1194"/>
      <c r="C67" s="1200"/>
      <c r="D67" s="1201"/>
      <c r="E67" s="1201"/>
      <c r="F67" s="1195"/>
      <c r="G67" s="427"/>
    </row>
    <row r="68" spans="1:7" s="366" customFormat="1" ht="13.5">
      <c r="A68" s="427"/>
      <c r="B68" s="427"/>
      <c r="C68" s="427"/>
      <c r="D68" s="427"/>
      <c r="E68" s="427"/>
      <c r="F68" s="427"/>
      <c r="G68" s="427"/>
    </row>
    <row r="69" spans="1:7" s="366" customFormat="1" ht="13.5">
      <c r="A69" s="427"/>
      <c r="B69" s="427" t="s">
        <v>684</v>
      </c>
      <c r="C69" s="427"/>
      <c r="D69" s="427"/>
      <c r="E69" s="427"/>
      <c r="F69" s="427"/>
      <c r="G69" s="427"/>
    </row>
    <row r="70" spans="1:7" s="366" customFormat="1" ht="123.75" customHeight="1">
      <c r="A70" s="427"/>
      <c r="B70" s="1194"/>
      <c r="C70" s="1200"/>
      <c r="D70" s="1201"/>
      <c r="E70" s="1201"/>
      <c r="F70" s="1195"/>
      <c r="G70" s="427"/>
    </row>
    <row r="71" spans="1:7" s="366" customFormat="1" ht="13.5">
      <c r="A71" s="427"/>
      <c r="B71" s="427"/>
      <c r="C71" s="427"/>
      <c r="D71" s="427"/>
      <c r="E71" s="427"/>
      <c r="F71" s="427"/>
      <c r="G71" s="427"/>
    </row>
    <row r="72" spans="1:7" s="366" customFormat="1" ht="13.5">
      <c r="A72" s="427"/>
      <c r="B72" s="427" t="s">
        <v>689</v>
      </c>
      <c r="C72" s="427"/>
      <c r="D72" s="427"/>
      <c r="E72" s="427"/>
      <c r="F72" s="427"/>
      <c r="G72" s="427"/>
    </row>
    <row r="73" spans="1:7" s="366" customFormat="1" ht="123.75" customHeight="1">
      <c r="A73" s="427"/>
      <c r="B73" s="1194"/>
      <c r="C73" s="1200"/>
      <c r="D73" s="1201"/>
      <c r="E73" s="1201"/>
      <c r="F73" s="1195"/>
      <c r="G73" s="427"/>
    </row>
    <row r="74" spans="1:7" s="366" customFormat="1" ht="13.5">
      <c r="A74" s="427"/>
      <c r="B74" s="427"/>
      <c r="C74" s="427"/>
      <c r="D74" s="427"/>
      <c r="E74" s="427"/>
      <c r="F74" s="427"/>
      <c r="G74" s="427"/>
    </row>
    <row r="75" spans="1:7" s="366" customFormat="1" ht="13.5">
      <c r="A75" s="427" t="s">
        <v>685</v>
      </c>
      <c r="B75" s="427"/>
      <c r="C75" s="427"/>
      <c r="D75" s="427"/>
      <c r="E75" s="427"/>
      <c r="F75" s="427"/>
      <c r="G75" s="427"/>
    </row>
    <row r="76" spans="1:7" s="366" customFormat="1">
      <c r="A76" s="427"/>
      <c r="B76" s="1197" t="s">
        <v>686</v>
      </c>
      <c r="C76" s="1197"/>
      <c r="D76" s="1198"/>
      <c r="E76" s="1199"/>
      <c r="F76" s="1199"/>
      <c r="G76" s="427"/>
    </row>
    <row r="77" spans="1:7" s="366" customFormat="1">
      <c r="A77" s="427"/>
      <c r="B77" s="1197" t="s">
        <v>687</v>
      </c>
      <c r="C77" s="1197"/>
      <c r="D77" s="1198"/>
      <c r="E77" s="1199"/>
      <c r="F77" s="1199"/>
      <c r="G77" s="427"/>
    </row>
    <row r="78" spans="1:7" s="366" customFormat="1" ht="57" customHeight="1">
      <c r="A78" s="427"/>
      <c r="B78" s="1197" t="s">
        <v>688</v>
      </c>
      <c r="C78" s="1197"/>
      <c r="D78" s="1198"/>
      <c r="E78" s="1199"/>
      <c r="F78" s="1199"/>
      <c r="G78" s="427"/>
    </row>
    <row r="79" spans="1:7" s="366" customFormat="1" ht="13.5">
      <c r="A79" s="427"/>
      <c r="B79" s="427"/>
      <c r="C79" s="427"/>
      <c r="D79" s="427"/>
      <c r="E79" s="427"/>
      <c r="F79" s="427"/>
      <c r="G79" s="427"/>
    </row>
    <row r="80" spans="1:7" s="366" customFormat="1">
      <c r="A80" s="427"/>
      <c r="B80" s="1197" t="s">
        <v>686</v>
      </c>
      <c r="C80" s="1197"/>
      <c r="D80" s="1198"/>
      <c r="E80" s="1199"/>
      <c r="F80" s="1199"/>
      <c r="G80" s="427"/>
    </row>
    <row r="81" spans="1:7" s="366" customFormat="1">
      <c r="A81" s="427"/>
      <c r="B81" s="1197" t="s">
        <v>687</v>
      </c>
      <c r="C81" s="1197"/>
      <c r="D81" s="1198"/>
      <c r="E81" s="1199"/>
      <c r="F81" s="1199"/>
      <c r="G81" s="427"/>
    </row>
    <row r="82" spans="1:7" s="366" customFormat="1" ht="57" customHeight="1">
      <c r="A82" s="427"/>
      <c r="B82" s="1197" t="s">
        <v>688</v>
      </c>
      <c r="C82" s="1197"/>
      <c r="D82" s="1198"/>
      <c r="E82" s="1199"/>
      <c r="F82" s="1199"/>
      <c r="G82" s="427"/>
    </row>
    <row r="83" spans="1:7" s="366" customFormat="1" ht="13.5">
      <c r="A83" s="427"/>
      <c r="B83" s="427"/>
      <c r="C83" s="427"/>
      <c r="D83" s="427"/>
      <c r="E83" s="427"/>
      <c r="F83" s="427"/>
      <c r="G83" s="427"/>
    </row>
    <row r="84" spans="1:7" s="366" customFormat="1">
      <c r="A84" s="427"/>
      <c r="B84" s="1197" t="s">
        <v>686</v>
      </c>
      <c r="C84" s="1197"/>
      <c r="D84" s="1198"/>
      <c r="E84" s="1199"/>
      <c r="F84" s="1199"/>
      <c r="G84" s="427"/>
    </row>
    <row r="85" spans="1:7" s="366" customFormat="1">
      <c r="A85" s="427"/>
      <c r="B85" s="1197" t="s">
        <v>687</v>
      </c>
      <c r="C85" s="1197"/>
      <c r="D85" s="1198"/>
      <c r="E85" s="1199"/>
      <c r="F85" s="1199"/>
      <c r="G85" s="427"/>
    </row>
    <row r="86" spans="1:7" s="366" customFormat="1" ht="57" customHeight="1">
      <c r="A86" s="427"/>
      <c r="B86" s="1197" t="s">
        <v>688</v>
      </c>
      <c r="C86" s="1197"/>
      <c r="D86" s="1198"/>
      <c r="E86" s="1199"/>
      <c r="F86" s="1199"/>
      <c r="G86" s="427"/>
    </row>
    <row r="87" spans="1:7" s="366" customFormat="1" ht="13.5">
      <c r="A87" s="427"/>
      <c r="B87" s="427"/>
      <c r="C87" s="427"/>
      <c r="D87" s="427"/>
      <c r="E87" s="427"/>
      <c r="F87" s="427"/>
      <c r="G87" s="427"/>
    </row>
    <row r="88" spans="1:7" s="366" customFormat="1" ht="13.5">
      <c r="A88" s="427" t="s">
        <v>694</v>
      </c>
      <c r="B88" s="427"/>
      <c r="C88" s="427"/>
      <c r="D88" s="427"/>
      <c r="E88" s="427"/>
      <c r="F88" s="427"/>
      <c r="G88" s="427"/>
    </row>
    <row r="89" spans="1:7" s="366" customFormat="1" ht="13.5">
      <c r="A89" s="427"/>
      <c r="B89" s="427" t="s">
        <v>695</v>
      </c>
      <c r="C89" s="427"/>
      <c r="D89" s="427"/>
      <c r="E89" s="427"/>
      <c r="F89" s="427"/>
      <c r="G89" s="427"/>
    </row>
    <row r="90" spans="1:7" s="366" customFormat="1" ht="409.5" customHeight="1">
      <c r="A90" s="427"/>
      <c r="B90" s="1202"/>
      <c r="C90" s="1203"/>
      <c r="D90" s="1203"/>
      <c r="E90" s="1203"/>
      <c r="F90" s="1204"/>
      <c r="G90" s="427"/>
    </row>
    <row r="91" spans="1:7" s="366" customFormat="1" ht="189.75" customHeight="1">
      <c r="A91" s="427"/>
      <c r="B91" s="1205"/>
      <c r="C91" s="1206"/>
      <c r="D91" s="1206"/>
      <c r="E91" s="1206"/>
      <c r="F91" s="1207"/>
      <c r="G91" s="427"/>
    </row>
    <row r="92" spans="1:7" s="366" customFormat="1" ht="13.5">
      <c r="A92" s="427"/>
      <c r="B92" s="427" t="s">
        <v>696</v>
      </c>
      <c r="C92" s="427"/>
      <c r="D92" s="427"/>
      <c r="E92" s="427"/>
      <c r="F92" s="427"/>
      <c r="G92" s="427"/>
    </row>
    <row r="93" spans="1:7" s="366" customFormat="1" ht="13.5"/>
    <row r="94" spans="1:7" s="366" customFormat="1" ht="13.5"/>
    <row r="95" spans="1:7" s="366" customFormat="1" ht="13.5"/>
    <row r="96" spans="1:7" s="366" customFormat="1" ht="13.5"/>
    <row r="97" s="366" customFormat="1" ht="13.5"/>
    <row r="98" s="366" customFormat="1" ht="13.5"/>
    <row r="99" s="366" customFormat="1" ht="13.5"/>
    <row r="100" s="366" customFormat="1" ht="13.5"/>
    <row r="101" s="366" customFormat="1" ht="13.5"/>
    <row r="102" s="366" customFormat="1" ht="13.5"/>
    <row r="103" s="366" customFormat="1" ht="13.5"/>
    <row r="104" s="366" customFormat="1" ht="13.5"/>
    <row r="105" s="366" customFormat="1" ht="13.5"/>
    <row r="106" s="366" customFormat="1" ht="13.5"/>
    <row r="107" s="366" customFormat="1" ht="13.5"/>
    <row r="108" s="366" customFormat="1" ht="13.5"/>
    <row r="109" s="366" customFormat="1" ht="13.5"/>
    <row r="110" s="366" customFormat="1" ht="13.5"/>
    <row r="111" s="366" customFormat="1" ht="13.5"/>
    <row r="112" s="366" customFormat="1" ht="13.5"/>
    <row r="113" s="366" customFormat="1" ht="13.5"/>
    <row r="114" s="366" customFormat="1" ht="13.5"/>
    <row r="115" s="366" customFormat="1" ht="13.5"/>
    <row r="116" s="366" customFormat="1" ht="13.5"/>
    <row r="117" s="366" customFormat="1" ht="13.5"/>
    <row r="118" s="366" customFormat="1" ht="13.5"/>
    <row r="119" s="366" customFormat="1" ht="13.5"/>
    <row r="120" s="366" customFormat="1" ht="13.5"/>
    <row r="121" s="366" customFormat="1" ht="13.5"/>
  </sheetData>
  <sheetProtection sheet="1" formatCells="0" formatColumns="0" formatRows="0" insertRows="0"/>
  <mergeCells count="79">
    <mergeCell ref="B90:F91"/>
    <mergeCell ref="D76:F76"/>
    <mergeCell ref="C18:D18"/>
    <mergeCell ref="C20:D20"/>
    <mergeCell ref="C21:D21"/>
    <mergeCell ref="C22:D22"/>
    <mergeCell ref="D78:F78"/>
    <mergeCell ref="D80:F80"/>
    <mergeCell ref="D81:F81"/>
    <mergeCell ref="D82:F82"/>
    <mergeCell ref="D84:F84"/>
    <mergeCell ref="B86:C86"/>
    <mergeCell ref="D85:F85"/>
    <mergeCell ref="D86:F86"/>
    <mergeCell ref="B76:C76"/>
    <mergeCell ref="B77:C77"/>
    <mergeCell ref="B6:D6"/>
    <mergeCell ref="B39:D39"/>
    <mergeCell ref="B67:F67"/>
    <mergeCell ref="B70:F70"/>
    <mergeCell ref="B73:F73"/>
    <mergeCell ref="C26:D26"/>
    <mergeCell ref="C27:D27"/>
    <mergeCell ref="C28:D28"/>
    <mergeCell ref="C29:D29"/>
    <mergeCell ref="C47:D47"/>
    <mergeCell ref="C48:D48"/>
    <mergeCell ref="C49:D49"/>
    <mergeCell ref="C50:D50"/>
    <mergeCell ref="C53:D53"/>
    <mergeCell ref="B31:F31"/>
    <mergeCell ref="C61:D61"/>
    <mergeCell ref="B78:C78"/>
    <mergeCell ref="B80:C80"/>
    <mergeCell ref="B81:C81"/>
    <mergeCell ref="B82:C82"/>
    <mergeCell ref="B84:C84"/>
    <mergeCell ref="B40:F40"/>
    <mergeCell ref="C36:D36"/>
    <mergeCell ref="B85:C85"/>
    <mergeCell ref="D77:F77"/>
    <mergeCell ref="C30:D30"/>
    <mergeCell ref="C32:D32"/>
    <mergeCell ref="C33:D33"/>
    <mergeCell ref="C34:D34"/>
    <mergeCell ref="C35:D35"/>
    <mergeCell ref="C63:D63"/>
    <mergeCell ref="B46:F46"/>
    <mergeCell ref="B52:F52"/>
    <mergeCell ref="C54:D54"/>
    <mergeCell ref="C55:D55"/>
    <mergeCell ref="C56:D56"/>
    <mergeCell ref="C59:D59"/>
    <mergeCell ref="C62:D62"/>
    <mergeCell ref="C45:D45"/>
    <mergeCell ref="C51:D51"/>
    <mergeCell ref="C57:D57"/>
    <mergeCell ref="C41:D41"/>
    <mergeCell ref="C42:D42"/>
    <mergeCell ref="C43:D43"/>
    <mergeCell ref="C44:D44"/>
    <mergeCell ref="C60:D60"/>
    <mergeCell ref="B58:F58"/>
    <mergeCell ref="B3:F3"/>
    <mergeCell ref="B7:F7"/>
    <mergeCell ref="B13:F13"/>
    <mergeCell ref="B19:F19"/>
    <mergeCell ref="B25:F25"/>
    <mergeCell ref="C23:D23"/>
    <mergeCell ref="C24:D24"/>
    <mergeCell ref="C8:D8"/>
    <mergeCell ref="C9:D9"/>
    <mergeCell ref="C10:D10"/>
    <mergeCell ref="C11:D11"/>
    <mergeCell ref="C12:D12"/>
    <mergeCell ref="C14:D14"/>
    <mergeCell ref="C15:D15"/>
    <mergeCell ref="C16:D16"/>
    <mergeCell ref="C17:D17"/>
  </mergeCells>
  <phoneticPr fontId="3"/>
  <pageMargins left="0.70866141732283472" right="0.70866141732283472" top="0.74803149606299213" bottom="0.74803149606299213" header="0.31496062992125984" footer="0.31496062992125984"/>
  <pageSetup paperSize="9" scale="82" orientation="portrait" r:id="rId1"/>
  <rowBreaks count="3" manualBreakCount="3">
    <brk id="37" max="16383" man="1"/>
    <brk id="64" max="6" man="1"/>
    <brk id="87" max="6"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3">
    <tabColor rgb="FF3333FF"/>
    <pageSetUpPr fitToPage="1"/>
  </sheetPr>
  <dimension ref="A1:K43"/>
  <sheetViews>
    <sheetView showGridLines="0" view="pageBreakPreview" zoomScaleNormal="100" zoomScaleSheetLayoutView="100" workbookViewId="0"/>
  </sheetViews>
  <sheetFormatPr defaultColWidth="8.7265625" defaultRowHeight="13.5"/>
  <cols>
    <col min="1" max="1" width="3.1796875" style="190" customWidth="1"/>
    <col min="2" max="2" width="3.453125" style="190" customWidth="1"/>
    <col min="3" max="4" width="11.26953125" style="190" customWidth="1"/>
    <col min="5" max="5" width="10" style="190" bestFit="1" customWidth="1"/>
    <col min="6" max="8" width="8" style="190" customWidth="1"/>
    <col min="9" max="9" width="3.1796875" style="190" customWidth="1"/>
    <col min="10" max="16384" width="8.7265625" style="190"/>
  </cols>
  <sheetData>
    <row r="1" spans="1:11">
      <c r="A1" s="36" t="s">
        <v>725</v>
      </c>
    </row>
    <row r="4" spans="1:11">
      <c r="F4" s="258"/>
      <c r="G4" s="1213" t="s">
        <v>652</v>
      </c>
      <c r="H4" s="1214"/>
    </row>
    <row r="5" spans="1:11">
      <c r="F5" s="258"/>
      <c r="G5" s="258"/>
      <c r="H5" s="258"/>
    </row>
    <row r="6" spans="1:11">
      <c r="A6" s="190" t="s">
        <v>389</v>
      </c>
      <c r="F6" s="258"/>
      <c r="G6" s="258"/>
      <c r="H6" s="258"/>
    </row>
    <row r="7" spans="1:11">
      <c r="F7" s="258"/>
      <c r="G7" s="258"/>
      <c r="H7" s="258"/>
    </row>
    <row r="8" spans="1:11">
      <c r="F8" s="258"/>
      <c r="G8" s="258"/>
      <c r="H8" s="258"/>
    </row>
    <row r="9" spans="1:11" ht="30" customHeight="1">
      <c r="E9" s="259" t="s">
        <v>424</v>
      </c>
      <c r="F9" s="1215" t="str">
        <f>IF(申請概要書!G38&lt;&gt;"",申請概要書!G38,"")</f>
        <v/>
      </c>
      <c r="G9" s="1215"/>
      <c r="H9" s="1216"/>
      <c r="I9" s="260"/>
      <c r="K9" s="261"/>
    </row>
    <row r="10" spans="1:11" ht="18.75" customHeight="1">
      <c r="E10" s="259" t="s">
        <v>643</v>
      </c>
      <c r="F10" s="1215" t="str">
        <f>IF(申請概要書!G40&lt;&gt;"",申請概要書!G40&amp;申請概要書!I40,"")</f>
        <v/>
      </c>
      <c r="G10" s="1215"/>
      <c r="H10" s="1216"/>
      <c r="I10" s="263" t="s">
        <v>827</v>
      </c>
      <c r="K10" s="261"/>
    </row>
    <row r="11" spans="1:11" ht="11.25" customHeight="1">
      <c r="E11" s="259"/>
      <c r="F11" s="264"/>
      <c r="G11" s="264"/>
      <c r="H11" s="265"/>
      <c r="I11" s="263"/>
      <c r="K11" s="261"/>
    </row>
    <row r="12" spans="1:11" ht="26.25" customHeight="1">
      <c r="A12" s="1217" t="s">
        <v>404</v>
      </c>
      <c r="B12" s="1217"/>
      <c r="C12" s="1217"/>
      <c r="D12" s="1217"/>
      <c r="E12" s="1217"/>
      <c r="F12" s="1217"/>
      <c r="G12" s="1217"/>
      <c r="H12" s="1218"/>
      <c r="I12" s="1218"/>
    </row>
    <row r="13" spans="1:11" ht="11.25" customHeight="1">
      <c r="A13" s="386"/>
      <c r="B13" s="386"/>
      <c r="C13" s="386"/>
      <c r="D13" s="386"/>
      <c r="E13" s="386"/>
      <c r="F13" s="386"/>
      <c r="G13" s="386"/>
      <c r="H13" s="387"/>
      <c r="I13" s="387"/>
    </row>
    <row r="14" spans="1:11" ht="58.5" customHeight="1">
      <c r="B14" s="1209" t="s">
        <v>1122</v>
      </c>
      <c r="C14" s="1210"/>
      <c r="D14" s="1210"/>
      <c r="E14" s="1210"/>
      <c r="F14" s="1210"/>
      <c r="G14" s="1210"/>
      <c r="H14" s="1210"/>
    </row>
    <row r="15" spans="1:11" ht="13.5" customHeight="1"/>
    <row r="16" spans="1:11" ht="13.5" customHeight="1"/>
    <row r="17" spans="1:9">
      <c r="B17" s="190" t="s">
        <v>415</v>
      </c>
    </row>
    <row r="18" spans="1:9" ht="16.5" customHeight="1">
      <c r="B18" s="266"/>
      <c r="C18" s="1219" t="str">
        <f>IF(申請概要書!G43&lt;&gt;"",申請概要書!G43,"")</f>
        <v/>
      </c>
      <c r="D18" s="1219"/>
      <c r="E18" s="1219"/>
      <c r="F18" s="1219"/>
      <c r="G18" s="1219"/>
      <c r="H18" s="1219"/>
    </row>
    <row r="19" spans="1:9" ht="16.5" customHeight="1">
      <c r="B19" s="266"/>
      <c r="C19" s="1219"/>
      <c r="D19" s="1219"/>
      <c r="E19" s="1219"/>
      <c r="F19" s="1219"/>
      <c r="G19" s="1219"/>
      <c r="H19" s="1219"/>
    </row>
    <row r="20" spans="1:9" ht="16.5" customHeight="1">
      <c r="B20" s="266"/>
      <c r="C20" s="1219"/>
      <c r="D20" s="1219"/>
      <c r="E20" s="1219"/>
      <c r="F20" s="1219"/>
      <c r="G20" s="1219"/>
      <c r="H20" s="1219"/>
    </row>
    <row r="21" spans="1:9" ht="16.5" customHeight="1">
      <c r="B21" s="266"/>
      <c r="E21" s="267"/>
      <c r="F21" s="369"/>
      <c r="G21" s="369"/>
      <c r="H21" s="369"/>
    </row>
    <row r="22" spans="1:9" ht="16.5" customHeight="1">
      <c r="B22" s="266"/>
      <c r="E22" s="267"/>
      <c r="F22" s="369"/>
      <c r="G22" s="369"/>
      <c r="H22" s="369"/>
    </row>
    <row r="23" spans="1:9" ht="16.5" customHeight="1">
      <c r="B23" s="266"/>
      <c r="E23" s="267"/>
      <c r="F23" s="369"/>
      <c r="G23" s="369"/>
      <c r="H23" s="369"/>
    </row>
    <row r="24" spans="1:9" ht="16.5" customHeight="1">
      <c r="A24" s="1211" t="s">
        <v>390</v>
      </c>
      <c r="B24" s="1211"/>
      <c r="C24" s="1211"/>
      <c r="D24" s="1211"/>
      <c r="E24" s="1211"/>
      <c r="F24" s="1211"/>
      <c r="G24" s="1211"/>
      <c r="H24" s="1212"/>
      <c r="I24" s="1212"/>
    </row>
    <row r="25" spans="1:9" ht="16.5" customHeight="1">
      <c r="A25" s="384"/>
      <c r="B25" s="384"/>
      <c r="C25" s="384"/>
      <c r="D25" s="384"/>
      <c r="E25" s="384"/>
      <c r="F25" s="384"/>
      <c r="G25" s="384"/>
      <c r="H25" s="385"/>
      <c r="I25" s="385"/>
    </row>
    <row r="26" spans="1:9" ht="16.5" customHeight="1">
      <c r="B26" s="268" t="s">
        <v>554</v>
      </c>
      <c r="C26" s="190" t="s">
        <v>642</v>
      </c>
      <c r="E26" s="267"/>
      <c r="F26" s="369"/>
      <c r="G26" s="369"/>
      <c r="H26" s="369"/>
    </row>
    <row r="27" spans="1:9" ht="16.5" customHeight="1">
      <c r="B27" s="266"/>
      <c r="E27" s="267"/>
      <c r="F27" s="369"/>
      <c r="G27" s="369"/>
      <c r="H27" s="369"/>
    </row>
    <row r="28" spans="1:9" ht="16.5" customHeight="1">
      <c r="B28" s="268" t="s">
        <v>555</v>
      </c>
      <c r="C28" s="190" t="s">
        <v>416</v>
      </c>
      <c r="E28" s="267"/>
      <c r="F28" s="369"/>
      <c r="G28" s="369"/>
      <c r="H28" s="369"/>
    </row>
    <row r="29" spans="1:9" ht="16.5" customHeight="1">
      <c r="B29" s="266"/>
      <c r="E29" s="267"/>
      <c r="F29" s="369"/>
      <c r="G29" s="369"/>
      <c r="H29" s="369"/>
    </row>
    <row r="30" spans="1:9" ht="16.5" customHeight="1">
      <c r="B30" s="268" t="s">
        <v>556</v>
      </c>
      <c r="C30" s="190" t="s">
        <v>823</v>
      </c>
    </row>
    <row r="31" spans="1:9" ht="16.5" customHeight="1"/>
    <row r="32" spans="1:9" ht="16.5" customHeight="1">
      <c r="B32" s="268" t="s">
        <v>633</v>
      </c>
      <c r="C32" s="1208" t="s">
        <v>1125</v>
      </c>
      <c r="D32" s="1208"/>
      <c r="E32" s="1208"/>
      <c r="F32" s="1208"/>
      <c r="G32" s="1208"/>
      <c r="H32" s="1208"/>
    </row>
    <row r="33" spans="2:8" ht="16.5" customHeight="1">
      <c r="B33" s="266"/>
      <c r="C33" s="1208"/>
      <c r="D33" s="1208"/>
      <c r="E33" s="1208"/>
      <c r="F33" s="1208"/>
      <c r="G33" s="1208"/>
      <c r="H33" s="1208"/>
    </row>
    <row r="34" spans="2:8" ht="16.5" customHeight="1">
      <c r="B34" s="266"/>
      <c r="E34" s="267"/>
      <c r="F34" s="369"/>
      <c r="G34" s="369"/>
      <c r="H34" s="369"/>
    </row>
    <row r="35" spans="2:8" ht="16.5" customHeight="1">
      <c r="B35" s="268" t="s">
        <v>634</v>
      </c>
      <c r="C35" s="190" t="s">
        <v>552</v>
      </c>
      <c r="E35" s="267"/>
      <c r="F35" s="369"/>
      <c r="G35" s="369"/>
      <c r="H35" s="369"/>
    </row>
    <row r="36" spans="2:8" ht="16.5" customHeight="1">
      <c r="B36" s="266"/>
      <c r="E36" s="267"/>
      <c r="F36" s="369"/>
      <c r="G36" s="369"/>
      <c r="H36" s="369"/>
    </row>
    <row r="37" spans="2:8" ht="16.5" customHeight="1">
      <c r="B37" s="266"/>
      <c r="E37" s="267"/>
      <c r="F37" s="369"/>
      <c r="G37" s="369"/>
      <c r="H37" s="369"/>
    </row>
    <row r="38" spans="2:8" ht="16.5" customHeight="1">
      <c r="B38" s="384"/>
      <c r="C38" s="267"/>
      <c r="D38" s="267"/>
      <c r="E38" s="267"/>
      <c r="F38" s="267"/>
      <c r="G38" s="267"/>
      <c r="H38" s="267"/>
    </row>
    <row r="39" spans="2:8" ht="16.5" customHeight="1">
      <c r="B39" s="266"/>
      <c r="C39" s="269"/>
      <c r="D39" s="270"/>
      <c r="E39" s="270"/>
      <c r="F39" s="270"/>
      <c r="G39" s="270"/>
      <c r="H39" s="270"/>
    </row>
    <row r="40" spans="2:8" ht="16.5" customHeight="1">
      <c r="B40" s="267"/>
      <c r="C40" s="267"/>
      <c r="D40" s="267"/>
      <c r="E40" s="267"/>
      <c r="F40" s="267"/>
      <c r="G40" s="267"/>
      <c r="H40" s="267"/>
    </row>
    <row r="41" spans="2:8" ht="16.5" customHeight="1">
      <c r="B41" s="266"/>
      <c r="C41" s="269"/>
      <c r="D41" s="269"/>
      <c r="E41" s="269"/>
      <c r="F41" s="269"/>
      <c r="G41" s="269"/>
      <c r="H41" s="269"/>
    </row>
    <row r="42" spans="2:8" ht="16.5" customHeight="1">
      <c r="B42" s="267"/>
      <c r="C42" s="267"/>
      <c r="D42" s="267"/>
      <c r="E42" s="267"/>
      <c r="F42" s="267"/>
      <c r="G42" s="267"/>
      <c r="H42" s="262" t="s">
        <v>391</v>
      </c>
    </row>
    <row r="43" spans="2:8" ht="24" customHeight="1"/>
  </sheetData>
  <sheetProtection sheet="1" formatRows="0"/>
  <mergeCells count="8">
    <mergeCell ref="C32:H33"/>
    <mergeCell ref="B14:H14"/>
    <mergeCell ref="A24:I24"/>
    <mergeCell ref="G4:H4"/>
    <mergeCell ref="F9:H9"/>
    <mergeCell ref="F10:H10"/>
    <mergeCell ref="A12:I12"/>
    <mergeCell ref="C18:H20"/>
  </mergeCells>
  <phoneticPr fontId="3"/>
  <dataValidations count="1">
    <dataValidation type="custom" imeMode="off" allowBlank="1" showInputMessage="1" showErrorMessage="1" errorTitle="日付入力内容" error="半角英数で_x000a_【西暦/月/日】_x000a_の要領で入力してください。" promptTitle="日付入力" prompt="半角英数で_x000a_【西暦/月/日】_x000a_の要領で入力してください。" sqref="G4:H4" xr:uid="{00000000-0002-0000-1200-000000000000}">
      <formula1>ISTEXT(G4)=FALSE</formula1>
    </dataValidation>
  </dataValidations>
  <printOptions horizontalCentered="1"/>
  <pageMargins left="0.43307086614173229" right="0.23622047244094491" top="0.74803149606299213" bottom="0.51181102362204722" header="0.31496062992125984" footer="0.31496062992125984"/>
  <pageSetup paperSize="9" fitToHeight="0" orientation="portrait" r:id="rId1"/>
  <ignoredErrors>
    <ignoredError sqref="B26:B29 B31:B35"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4">
    <tabColor rgb="FF3333FF"/>
  </sheetPr>
  <dimension ref="A1:V183"/>
  <sheetViews>
    <sheetView showGridLines="0" view="pageBreakPreview" zoomScale="70" zoomScaleNormal="85" zoomScaleSheetLayoutView="70" workbookViewId="0"/>
  </sheetViews>
  <sheetFormatPr defaultColWidth="8.7265625" defaultRowHeight="15.75" customHeight="1"/>
  <cols>
    <col min="1" max="1" width="2.36328125" style="274" customWidth="1"/>
    <col min="2" max="2" width="3" style="274" customWidth="1"/>
    <col min="3" max="3" width="21.36328125" style="272" customWidth="1"/>
    <col min="4" max="6" width="5.453125" style="272" customWidth="1"/>
    <col min="7" max="7" width="2.08984375" style="272" customWidth="1"/>
    <col min="8" max="8" width="9.1796875" style="272" customWidth="1"/>
    <col min="9" max="12" width="5.453125" style="272" customWidth="1"/>
    <col min="13" max="13" width="5.453125" style="273" customWidth="1"/>
    <col min="14" max="19" width="8.7265625" style="272"/>
    <col min="20" max="22" width="0" style="272" hidden="1" customWidth="1"/>
    <col min="23" max="16384" width="8.7265625" style="272"/>
  </cols>
  <sheetData>
    <row r="1" spans="1:22" ht="18.75" customHeight="1">
      <c r="A1" s="36" t="s">
        <v>726</v>
      </c>
      <c r="B1" s="271"/>
    </row>
    <row r="2" spans="1:22" ht="22.5" customHeight="1">
      <c r="B2" s="1235" t="s">
        <v>669</v>
      </c>
      <c r="C2" s="1235"/>
      <c r="D2" s="1235"/>
      <c r="E2" s="1235"/>
      <c r="F2" s="1235"/>
      <c r="G2" s="1235"/>
      <c r="H2" s="1235"/>
      <c r="I2" s="1235"/>
      <c r="J2" s="1235"/>
      <c r="K2" s="1235"/>
      <c r="L2" s="1235"/>
    </row>
    <row r="3" spans="1:22" ht="10.5" customHeight="1">
      <c r="B3" s="275"/>
      <c r="C3" s="276"/>
      <c r="D3" s="276"/>
      <c r="E3" s="276"/>
      <c r="F3" s="276"/>
      <c r="G3" s="276"/>
      <c r="H3" s="276"/>
      <c r="I3" s="276"/>
      <c r="J3" s="276"/>
      <c r="K3" s="276"/>
      <c r="L3" s="277"/>
    </row>
    <row r="4" spans="1:22" ht="22.5" customHeight="1">
      <c r="B4" s="891" t="s">
        <v>384</v>
      </c>
      <c r="C4" s="891"/>
      <c r="D4" s="1236" t="str">
        <f>IF(申請概要書!$G$5&lt;&gt;"",申請概要書!$G$5,"")</f>
        <v/>
      </c>
      <c r="E4" s="1237"/>
      <c r="F4" s="1237"/>
      <c r="G4" s="1237"/>
      <c r="H4" s="1237"/>
      <c r="I4" s="1237"/>
      <c r="J4" s="1237"/>
      <c r="K4" s="1237"/>
      <c r="L4" s="1238"/>
    </row>
    <row r="5" spans="1:22" ht="12" customHeight="1">
      <c r="B5" s="275"/>
      <c r="C5" s="276"/>
      <c r="D5" s="276"/>
      <c r="E5" s="276"/>
      <c r="F5" s="276"/>
      <c r="G5" s="276"/>
      <c r="H5" s="276"/>
      <c r="I5" s="276"/>
      <c r="J5" s="276"/>
      <c r="K5" s="276"/>
      <c r="L5" s="277"/>
    </row>
    <row r="6" spans="1:22" ht="22.5" customHeight="1">
      <c r="B6" s="275" t="s">
        <v>490</v>
      </c>
      <c r="C6" s="276"/>
      <c r="D6" s="276"/>
      <c r="E6" s="276"/>
      <c r="F6" s="276"/>
      <c r="G6" s="276"/>
      <c r="H6" s="276"/>
      <c r="I6" s="276"/>
      <c r="J6" s="276"/>
      <c r="K6" s="276"/>
      <c r="L6" s="276"/>
    </row>
    <row r="7" spans="1:22" ht="22.5" customHeight="1">
      <c r="B7" s="275"/>
      <c r="C7" s="276" t="s">
        <v>770</v>
      </c>
      <c r="D7" s="276"/>
      <c r="E7" s="276"/>
      <c r="F7" s="276"/>
      <c r="H7" s="276" t="s">
        <v>771</v>
      </c>
      <c r="I7" s="123"/>
      <c r="J7" s="123"/>
      <c r="K7" s="281"/>
      <c r="L7" s="282"/>
    </row>
    <row r="8" spans="1:22" ht="30" customHeight="1">
      <c r="B8" s="275"/>
      <c r="C8" s="278" t="s">
        <v>401</v>
      </c>
      <c r="D8" s="1241"/>
      <c r="E8" s="1241"/>
      <c r="F8" s="476"/>
      <c r="H8" s="1225" t="s">
        <v>401</v>
      </c>
      <c r="I8" s="1226"/>
      <c r="J8" s="1227"/>
      <c r="K8" s="1244"/>
      <c r="L8" s="1241"/>
      <c r="M8" s="476"/>
    </row>
    <row r="9" spans="1:22" ht="30" customHeight="1">
      <c r="B9" s="275"/>
      <c r="C9" s="278" t="s">
        <v>602</v>
      </c>
      <c r="D9" s="1223"/>
      <c r="E9" s="1223"/>
      <c r="F9" s="276" t="s">
        <v>472</v>
      </c>
      <c r="H9" s="1225" t="s">
        <v>602</v>
      </c>
      <c r="I9" s="1226"/>
      <c r="J9" s="1227"/>
      <c r="K9" s="1242"/>
      <c r="L9" s="1223"/>
      <c r="M9" s="276" t="s">
        <v>402</v>
      </c>
    </row>
    <row r="10" spans="1:22" ht="30" customHeight="1">
      <c r="B10" s="275"/>
      <c r="C10" s="278" t="s">
        <v>603</v>
      </c>
      <c r="D10" s="1223"/>
      <c r="E10" s="1223"/>
      <c r="F10" s="276" t="s">
        <v>472</v>
      </c>
      <c r="H10" s="1225" t="s">
        <v>603</v>
      </c>
      <c r="I10" s="1226"/>
      <c r="J10" s="1227"/>
      <c r="K10" s="1242"/>
      <c r="L10" s="1223"/>
      <c r="M10" s="276" t="s">
        <v>402</v>
      </c>
    </row>
    <row r="11" spans="1:22" ht="30" customHeight="1">
      <c r="B11" s="275"/>
      <c r="C11" s="278" t="s">
        <v>604</v>
      </c>
      <c r="D11" s="1239">
        <f>MIN(D9:E10)</f>
        <v>0</v>
      </c>
      <c r="E11" s="1239"/>
      <c r="F11" s="276" t="s">
        <v>472</v>
      </c>
      <c r="H11" s="1225" t="s">
        <v>604</v>
      </c>
      <c r="I11" s="1226"/>
      <c r="J11" s="1227"/>
      <c r="K11" s="1245">
        <f>MIN(K9:L10)</f>
        <v>0</v>
      </c>
      <c r="L11" s="1239"/>
      <c r="M11" s="276" t="s">
        <v>402</v>
      </c>
      <c r="T11" s="272">
        <f>IF(D12="有",0,D11)</f>
        <v>0</v>
      </c>
      <c r="U11" s="272">
        <f>IF(K12="有",0,K11)</f>
        <v>0</v>
      </c>
      <c r="V11" s="272">
        <f>SUM(T11:U11)</f>
        <v>0</v>
      </c>
    </row>
    <row r="12" spans="1:22" ht="30" customHeight="1">
      <c r="B12" s="275"/>
      <c r="C12" s="278" t="s">
        <v>1114</v>
      </c>
      <c r="D12" s="1240"/>
      <c r="E12" s="1240"/>
      <c r="F12" s="281"/>
      <c r="H12" s="1225" t="s">
        <v>1114</v>
      </c>
      <c r="I12" s="1226"/>
      <c r="J12" s="1227"/>
      <c r="K12" s="1229"/>
      <c r="L12" s="1240"/>
      <c r="M12" s="281"/>
    </row>
    <row r="13" spans="1:22" ht="30" customHeight="1">
      <c r="B13" s="275"/>
      <c r="C13" s="278" t="s">
        <v>712</v>
      </c>
      <c r="D13" s="1223"/>
      <c r="E13" s="1223"/>
      <c r="F13" s="276" t="s">
        <v>402</v>
      </c>
      <c r="H13" s="1225" t="s">
        <v>712</v>
      </c>
      <c r="I13" s="1226"/>
      <c r="J13" s="1227"/>
      <c r="K13" s="1242"/>
      <c r="L13" s="1223"/>
      <c r="M13" s="276" t="s">
        <v>402</v>
      </c>
    </row>
    <row r="14" spans="1:22" ht="6.75" customHeight="1">
      <c r="B14" s="275"/>
      <c r="C14" s="285"/>
      <c r="D14" s="283"/>
      <c r="E14" s="283"/>
      <c r="F14" s="281"/>
      <c r="H14" s="477"/>
      <c r="I14" s="478"/>
      <c r="J14" s="478"/>
      <c r="K14" s="479"/>
      <c r="L14" s="479"/>
      <c r="M14" s="281"/>
    </row>
    <row r="15" spans="1:22" ht="29.25" customHeight="1">
      <c r="B15" s="275"/>
      <c r="C15" s="278" t="s">
        <v>489</v>
      </c>
      <c r="D15" s="1223"/>
      <c r="E15" s="1223"/>
      <c r="F15" s="276" t="s">
        <v>402</v>
      </c>
      <c r="H15" s="1225" t="s">
        <v>309</v>
      </c>
      <c r="I15" s="1226"/>
      <c r="J15" s="1227"/>
      <c r="K15" s="1242"/>
      <c r="L15" s="1223"/>
      <c r="M15" s="276" t="s">
        <v>402</v>
      </c>
    </row>
    <row r="16" spans="1:22" ht="29.25" customHeight="1">
      <c r="B16" s="275"/>
      <c r="C16" s="278" t="s">
        <v>488</v>
      </c>
      <c r="D16" s="1223"/>
      <c r="E16" s="1223"/>
      <c r="F16" s="276" t="s">
        <v>491</v>
      </c>
      <c r="H16" s="1225" t="s">
        <v>488</v>
      </c>
      <c r="I16" s="1226"/>
      <c r="J16" s="1227"/>
      <c r="K16" s="1242"/>
      <c r="L16" s="1223"/>
      <c r="M16" s="276" t="s">
        <v>491</v>
      </c>
    </row>
    <row r="17" spans="2:13" ht="12" customHeight="1">
      <c r="B17" s="275"/>
      <c r="C17" s="285"/>
      <c r="D17" s="123"/>
      <c r="E17" s="123"/>
      <c r="F17" s="281"/>
      <c r="G17" s="282"/>
      <c r="H17" s="123"/>
      <c r="I17" s="283"/>
      <c r="J17" s="283"/>
      <c r="K17" s="284"/>
      <c r="L17" s="280"/>
      <c r="M17" s="280"/>
    </row>
    <row r="18" spans="2:13" ht="22.5" customHeight="1">
      <c r="B18" s="276" t="s">
        <v>1075</v>
      </c>
      <c r="C18" s="276"/>
      <c r="H18" s="123"/>
      <c r="I18" s="283"/>
      <c r="J18" s="283"/>
      <c r="K18" s="284"/>
      <c r="L18" s="280"/>
      <c r="M18" s="280"/>
    </row>
    <row r="19" spans="2:13" ht="22.5" customHeight="1">
      <c r="B19" s="276"/>
      <c r="C19" s="276" t="s">
        <v>1076</v>
      </c>
      <c r="H19" s="123"/>
      <c r="I19" s="283"/>
      <c r="J19" s="283"/>
      <c r="K19" s="284"/>
      <c r="L19" s="280"/>
      <c r="M19" s="280"/>
    </row>
    <row r="20" spans="2:13" ht="30" customHeight="1">
      <c r="B20" s="275"/>
      <c r="C20" s="480" t="s">
        <v>768</v>
      </c>
      <c r="D20" s="1228"/>
      <c r="E20" s="1229"/>
      <c r="H20" s="69"/>
      <c r="I20" s="290"/>
      <c r="J20" s="69"/>
      <c r="K20" s="290"/>
      <c r="L20" s="69"/>
      <c r="M20" s="290"/>
    </row>
    <row r="21" spans="2:13" ht="30" customHeight="1">
      <c r="B21" s="275"/>
      <c r="C21" s="480" t="s">
        <v>761</v>
      </c>
      <c r="D21" s="1232"/>
      <c r="E21" s="1233"/>
      <c r="F21" s="1233"/>
      <c r="G21" s="1233"/>
      <c r="H21" s="1233"/>
      <c r="I21" s="1233"/>
      <c r="J21" s="1233"/>
      <c r="K21" s="1233"/>
      <c r="L21" s="1234"/>
      <c r="M21" s="290"/>
    </row>
    <row r="22" spans="2:13" ht="30" customHeight="1">
      <c r="B22" s="275"/>
      <c r="C22" s="480" t="s">
        <v>764</v>
      </c>
      <c r="D22" s="1232"/>
      <c r="E22" s="1233"/>
      <c r="F22" s="1233"/>
      <c r="G22" s="1233"/>
      <c r="H22" s="1233"/>
      <c r="I22" s="1233"/>
      <c r="J22" s="1233"/>
      <c r="K22" s="1233"/>
      <c r="L22" s="1234"/>
      <c r="M22" s="290"/>
    </row>
    <row r="23" spans="2:13" ht="30" customHeight="1">
      <c r="B23" s="275"/>
      <c r="C23" s="480" t="s">
        <v>765</v>
      </c>
      <c r="D23" s="1232"/>
      <c r="E23" s="1233"/>
      <c r="F23" s="1233"/>
      <c r="G23" s="1233"/>
      <c r="H23" s="1233"/>
      <c r="I23" s="1233"/>
      <c r="J23" s="1233"/>
      <c r="K23" s="1233"/>
      <c r="L23" s="1234"/>
      <c r="M23" s="290"/>
    </row>
    <row r="24" spans="2:13" ht="30" customHeight="1">
      <c r="B24" s="275"/>
      <c r="C24" s="480" t="s">
        <v>766</v>
      </c>
      <c r="D24" s="1232"/>
      <c r="E24" s="1233"/>
      <c r="F24" s="1233"/>
      <c r="G24" s="1233"/>
      <c r="H24" s="1233"/>
      <c r="I24" s="1233"/>
      <c r="J24" s="1233"/>
      <c r="K24" s="1233"/>
      <c r="L24" s="1234"/>
      <c r="M24" s="290"/>
    </row>
    <row r="25" spans="2:13" ht="12" customHeight="1">
      <c r="B25" s="275"/>
      <c r="C25" s="286"/>
      <c r="D25" s="286"/>
      <c r="E25" s="286"/>
      <c r="F25" s="286"/>
      <c r="G25" s="286"/>
      <c r="H25" s="286"/>
      <c r="I25" s="287"/>
      <c r="J25" s="287"/>
      <c r="K25" s="287"/>
      <c r="L25" s="287"/>
      <c r="M25" s="280"/>
    </row>
    <row r="26" spans="2:13" ht="18.75" customHeight="1">
      <c r="B26" s="275"/>
      <c r="C26" s="286" t="s">
        <v>1077</v>
      </c>
      <c r="D26" s="286"/>
      <c r="E26" s="286"/>
      <c r="F26" s="286"/>
      <c r="G26" s="286"/>
      <c r="H26" s="286"/>
      <c r="I26" s="287"/>
      <c r="J26" s="287"/>
      <c r="K26" s="287"/>
      <c r="L26" s="287"/>
      <c r="M26" s="280"/>
    </row>
    <row r="27" spans="2:13" ht="30" customHeight="1">
      <c r="B27" s="275"/>
      <c r="C27" s="500" t="s">
        <v>769</v>
      </c>
      <c r="D27" s="1230"/>
      <c r="E27" s="1231"/>
      <c r="F27" s="286" t="s">
        <v>767</v>
      </c>
      <c r="G27" s="286"/>
      <c r="H27" s="286"/>
      <c r="I27" s="287"/>
      <c r="J27" s="287"/>
      <c r="K27" s="287"/>
      <c r="L27" s="287"/>
      <c r="M27" s="280"/>
    </row>
    <row r="28" spans="2:13" ht="30" customHeight="1">
      <c r="B28" s="275"/>
      <c r="C28" s="500" t="s">
        <v>759</v>
      </c>
      <c r="D28" s="1232"/>
      <c r="E28" s="1233"/>
      <c r="F28" s="1233"/>
      <c r="G28" s="1233"/>
      <c r="H28" s="1233"/>
      <c r="I28" s="1233"/>
      <c r="J28" s="1233"/>
      <c r="K28" s="1233"/>
      <c r="L28" s="1234"/>
      <c r="M28" s="280"/>
    </row>
    <row r="29" spans="2:13" ht="12" customHeight="1">
      <c r="B29" s="275"/>
      <c r="C29" s="286"/>
      <c r="D29" s="499"/>
      <c r="E29" s="499"/>
      <c r="F29" s="499"/>
      <c r="G29" s="499"/>
      <c r="H29" s="499"/>
      <c r="I29" s="287"/>
      <c r="J29" s="287"/>
      <c r="K29" s="287"/>
      <c r="L29" s="287"/>
      <c r="M29" s="280"/>
    </row>
    <row r="30" spans="2:13" ht="22.5" customHeight="1">
      <c r="B30" s="276" t="s">
        <v>1051</v>
      </c>
      <c r="C30" s="276"/>
      <c r="D30" s="276"/>
      <c r="E30" s="276"/>
      <c r="F30" s="276"/>
      <c r="G30" s="276"/>
      <c r="H30" s="276"/>
      <c r="I30" s="276"/>
      <c r="J30" s="276"/>
      <c r="K30" s="276"/>
      <c r="L30" s="276"/>
      <c r="M30" s="288"/>
    </row>
    <row r="31" spans="2:13" ht="22.5" customHeight="1">
      <c r="B31" s="276"/>
      <c r="C31" s="276" t="s">
        <v>1040</v>
      </c>
      <c r="D31" s="276"/>
      <c r="E31" s="276"/>
      <c r="F31" s="276"/>
      <c r="G31" s="276"/>
      <c r="H31" s="276"/>
      <c r="I31" s="276"/>
      <c r="J31" s="276"/>
      <c r="K31" s="276"/>
      <c r="L31" s="276"/>
      <c r="M31" s="288"/>
    </row>
    <row r="32" spans="2:13" ht="29.25" customHeight="1">
      <c r="B32" s="276"/>
      <c r="C32" s="289" t="s">
        <v>431</v>
      </c>
      <c r="D32" s="1246"/>
      <c r="E32" s="1246"/>
      <c r="F32" s="1246"/>
      <c r="G32" s="1246"/>
      <c r="H32" s="1246"/>
      <c r="I32" s="290"/>
      <c r="J32" s="1243"/>
      <c r="K32" s="1243"/>
      <c r="L32" s="1243"/>
      <c r="M32" s="1243"/>
    </row>
    <row r="33" spans="2:13" ht="29.25" customHeight="1">
      <c r="B33" s="276"/>
      <c r="C33" s="289" t="s">
        <v>445</v>
      </c>
      <c r="D33" s="1222"/>
      <c r="E33" s="1222"/>
      <c r="F33" s="1222"/>
      <c r="G33" s="1222"/>
      <c r="H33" s="1222"/>
      <c r="I33" s="273"/>
      <c r="J33" s="273"/>
      <c r="K33" s="273"/>
      <c r="L33" s="273"/>
      <c r="M33" s="288"/>
    </row>
    <row r="34" spans="2:13" ht="29.25" customHeight="1">
      <c r="B34" s="276"/>
      <c r="C34" s="289" t="s">
        <v>446</v>
      </c>
      <c r="D34" s="1223"/>
      <c r="E34" s="1224"/>
      <c r="F34" s="276" t="s">
        <v>613</v>
      </c>
      <c r="G34" s="276"/>
      <c r="H34" s="515"/>
      <c r="I34" s="288"/>
      <c r="M34" s="272"/>
    </row>
    <row r="35" spans="2:13" ht="29.25" customHeight="1">
      <c r="B35" s="276"/>
      <c r="C35" s="289" t="s">
        <v>640</v>
      </c>
      <c r="D35" s="1223"/>
      <c r="E35" s="1224"/>
      <c r="F35" s="276" t="s">
        <v>612</v>
      </c>
      <c r="G35" s="276"/>
      <c r="H35" s="273"/>
      <c r="I35" s="273"/>
      <c r="J35" s="273"/>
      <c r="K35" s="273"/>
      <c r="L35" s="276"/>
      <c r="M35" s="288"/>
    </row>
    <row r="36" spans="2:13" ht="29.25" customHeight="1">
      <c r="B36" s="275"/>
      <c r="C36" s="278" t="s">
        <v>712</v>
      </c>
      <c r="D36" s="1223"/>
      <c r="E36" s="1224"/>
      <c r="F36" s="276" t="s">
        <v>612</v>
      </c>
      <c r="G36" s="276"/>
      <c r="H36" s="273"/>
      <c r="I36" s="273"/>
      <c r="J36" s="273"/>
      <c r="K36" s="273"/>
      <c r="L36" s="276"/>
      <c r="M36" s="280"/>
    </row>
    <row r="37" spans="2:13" ht="12" customHeight="1">
      <c r="B37" s="275"/>
      <c r="C37" s="276"/>
      <c r="D37" s="291"/>
      <c r="E37" s="292"/>
      <c r="F37" s="276"/>
      <c r="G37" s="276"/>
      <c r="H37" s="276"/>
      <c r="I37" s="276"/>
      <c r="J37" s="276"/>
      <c r="K37" s="276"/>
      <c r="L37" s="276"/>
      <c r="M37" s="280"/>
    </row>
    <row r="38" spans="2:13" ht="22.5" customHeight="1">
      <c r="B38" s="279"/>
      <c r="C38" s="276" t="s">
        <v>1041</v>
      </c>
      <c r="D38" s="276"/>
      <c r="E38" s="276"/>
      <c r="F38" s="276"/>
      <c r="G38" s="276"/>
      <c r="H38" s="276"/>
      <c r="I38" s="276"/>
      <c r="J38" s="279"/>
      <c r="K38" s="279"/>
      <c r="L38" s="279"/>
      <c r="M38" s="288"/>
    </row>
    <row r="39" spans="2:13" ht="22.5" customHeight="1">
      <c r="B39" s="279"/>
      <c r="C39" s="500" t="s">
        <v>769</v>
      </c>
      <c r="D39" s="1220"/>
      <c r="E39" s="1221"/>
      <c r="F39" s="286" t="s">
        <v>767</v>
      </c>
      <c r="G39" s="276"/>
      <c r="H39" s="276"/>
      <c r="I39" s="276"/>
      <c r="J39" s="279"/>
      <c r="K39" s="279"/>
      <c r="L39" s="279"/>
      <c r="M39" s="288"/>
    </row>
    <row r="40" spans="2:13" ht="22.5" customHeight="1">
      <c r="B40" s="279"/>
      <c r="C40" s="289" t="s">
        <v>1039</v>
      </c>
      <c r="D40" s="1220"/>
      <c r="E40" s="1221"/>
      <c r="F40" s="276" t="s">
        <v>612</v>
      </c>
      <c r="G40" s="276"/>
      <c r="H40" s="276"/>
      <c r="I40" s="276"/>
      <c r="J40" s="279"/>
      <c r="K40" s="279"/>
      <c r="L40" s="279"/>
      <c r="M40" s="288"/>
    </row>
    <row r="41" spans="2:13" ht="22.5" customHeight="1">
      <c r="B41" s="279"/>
      <c r="C41" s="500" t="s">
        <v>1056</v>
      </c>
      <c r="D41" s="1220"/>
      <c r="E41" s="1221"/>
      <c r="F41" s="286" t="s">
        <v>767</v>
      </c>
      <c r="G41" s="276"/>
      <c r="H41" s="276"/>
      <c r="I41" s="276"/>
      <c r="J41" s="279"/>
      <c r="K41" s="279"/>
      <c r="L41" s="279"/>
      <c r="M41" s="288"/>
    </row>
    <row r="42" spans="2:13" ht="12" customHeight="1">
      <c r="B42" s="279"/>
      <c r="C42" s="276"/>
      <c r="D42" s="276"/>
      <c r="E42" s="276"/>
      <c r="F42" s="276"/>
      <c r="G42" s="276"/>
      <c r="H42" s="276"/>
      <c r="I42" s="276"/>
      <c r="J42" s="279"/>
      <c r="K42" s="279"/>
      <c r="L42" s="279"/>
      <c r="M42" s="288"/>
    </row>
    <row r="43" spans="2:13" ht="22.5" customHeight="1">
      <c r="B43" s="279"/>
      <c r="C43" s="276" t="s">
        <v>1042</v>
      </c>
      <c r="D43" s="276"/>
      <c r="E43" s="276"/>
      <c r="F43" s="276"/>
      <c r="G43" s="276"/>
      <c r="H43" s="276"/>
      <c r="I43" s="276"/>
      <c r="J43" s="279"/>
      <c r="K43" s="279"/>
      <c r="L43" s="279"/>
      <c r="M43" s="288"/>
    </row>
    <row r="44" spans="2:13" ht="30" customHeight="1">
      <c r="B44" s="293"/>
      <c r="C44" s="278" t="s">
        <v>473</v>
      </c>
      <c r="D44" s="1222"/>
      <c r="E44" s="1222"/>
      <c r="F44" s="1222"/>
      <c r="G44" s="1222"/>
      <c r="H44" s="1222"/>
      <c r="I44" s="273"/>
      <c r="J44" s="273"/>
      <c r="K44" s="273"/>
      <c r="L44" s="273"/>
    </row>
    <row r="45" spans="2:13" ht="30" customHeight="1">
      <c r="B45" s="293"/>
      <c r="C45" s="294" t="s">
        <v>614</v>
      </c>
      <c r="D45" s="1223"/>
      <c r="E45" s="1223"/>
      <c r="F45" s="276" t="s">
        <v>472</v>
      </c>
      <c r="G45" s="276"/>
      <c r="H45" s="276"/>
      <c r="I45" s="276"/>
      <c r="J45" s="279"/>
      <c r="K45" s="279"/>
      <c r="L45" s="279"/>
      <c r="M45" s="290"/>
    </row>
    <row r="46" spans="2:13" ht="30" customHeight="1">
      <c r="B46" s="293"/>
      <c r="C46" s="294" t="s">
        <v>615</v>
      </c>
      <c r="D46" s="1223"/>
      <c r="E46" s="1223"/>
      <c r="F46" s="276" t="s">
        <v>472</v>
      </c>
      <c r="G46" s="276"/>
      <c r="H46" s="276"/>
      <c r="I46" s="276"/>
      <c r="J46" s="279"/>
      <c r="K46" s="279"/>
      <c r="L46" s="279"/>
    </row>
    <row r="47" spans="2:13" ht="30" customHeight="1">
      <c r="B47" s="293"/>
      <c r="C47" s="278" t="s">
        <v>616</v>
      </c>
      <c r="D47" s="1239">
        <f>MIN(D45:E46)</f>
        <v>0</v>
      </c>
      <c r="E47" s="1239"/>
      <c r="F47" s="276" t="s">
        <v>472</v>
      </c>
      <c r="G47" s="276"/>
      <c r="H47" s="276"/>
      <c r="I47" s="276"/>
      <c r="J47" s="279"/>
      <c r="K47" s="279"/>
      <c r="L47" s="279"/>
    </row>
    <row r="48" spans="2:13" ht="30" customHeight="1">
      <c r="B48" s="293"/>
      <c r="C48" s="278" t="s">
        <v>712</v>
      </c>
      <c r="D48" s="1223"/>
      <c r="E48" s="1223"/>
      <c r="F48" s="276" t="s">
        <v>402</v>
      </c>
      <c r="G48" s="282"/>
      <c r="H48" s="123"/>
      <c r="I48" s="283"/>
      <c r="J48" s="283"/>
      <c r="K48" s="284"/>
      <c r="L48" s="280"/>
    </row>
    <row r="49" spans="1:13" ht="7.5" customHeight="1">
      <c r="B49" s="293"/>
      <c r="C49" s="285"/>
      <c r="D49" s="283"/>
      <c r="E49" s="283"/>
      <c r="F49" s="281"/>
      <c r="G49" s="282"/>
      <c r="H49" s="123"/>
      <c r="I49" s="283"/>
      <c r="J49" s="283"/>
      <c r="K49" s="284"/>
      <c r="L49" s="280"/>
    </row>
    <row r="50" spans="1:13" ht="30" customHeight="1">
      <c r="B50" s="276"/>
      <c r="C50" s="278" t="s">
        <v>489</v>
      </c>
      <c r="D50" s="1223"/>
      <c r="E50" s="1223"/>
      <c r="F50" s="276" t="s">
        <v>402</v>
      </c>
      <c r="G50" s="282"/>
      <c r="H50" s="123"/>
      <c r="I50" s="283"/>
      <c r="J50" s="283"/>
      <c r="K50" s="284"/>
      <c r="L50" s="280"/>
      <c r="M50" s="276"/>
    </row>
    <row r="51" spans="1:13" ht="18.75" customHeight="1">
      <c r="A51" s="272"/>
      <c r="B51" s="275"/>
      <c r="C51" s="276"/>
      <c r="D51" s="276"/>
      <c r="E51" s="276"/>
      <c r="F51" s="276"/>
      <c r="G51" s="276"/>
      <c r="H51" s="276"/>
      <c r="I51" s="276"/>
      <c r="J51" s="276"/>
      <c r="K51" s="276"/>
      <c r="L51" s="276"/>
    </row>
    <row r="52" spans="1:13" ht="18.75" customHeight="1"/>
    <row r="53" spans="1:13" ht="22.5" customHeight="1"/>
    <row r="54" spans="1:13" ht="23.25" customHeight="1"/>
    <row r="55" spans="1:13" ht="22.5" customHeight="1"/>
    <row r="56" spans="1:13" ht="23.25" customHeight="1"/>
    <row r="57" spans="1:13" ht="22.5" customHeight="1"/>
    <row r="58" spans="1:13" ht="22.5" customHeight="1"/>
    <row r="59" spans="1:13" ht="30" customHeight="1"/>
    <row r="60" spans="1:13" ht="30" customHeight="1"/>
    <row r="61" spans="1:13" ht="30" customHeight="1"/>
    <row r="62" spans="1:13" ht="30" customHeight="1"/>
    <row r="63" spans="1:13" ht="30" customHeight="1"/>
    <row r="64" spans="1:13" ht="30" customHeight="1"/>
    <row r="65" ht="6.75" customHeight="1"/>
    <row r="66" ht="29.25" customHeight="1"/>
    <row r="67" ht="29.25" customHeight="1"/>
    <row r="68" ht="22.5" customHeight="1"/>
    <row r="69" ht="22.5" customHeight="1"/>
    <row r="70" ht="30" customHeight="1"/>
    <row r="71" ht="30" customHeight="1"/>
    <row r="72" ht="30" customHeight="1"/>
    <row r="73" ht="30" customHeight="1"/>
    <row r="74" ht="30" customHeight="1"/>
    <row r="75" ht="30" customHeight="1"/>
    <row r="76" ht="6.75" customHeight="1"/>
    <row r="77" ht="29.25" customHeight="1"/>
    <row r="78" ht="29.25" customHeight="1"/>
    <row r="79" ht="18.75" customHeight="1"/>
    <row r="80" ht="22.5" customHeight="1"/>
    <row r="81" ht="29.25" customHeight="1"/>
    <row r="82" ht="29.25" customHeight="1"/>
    <row r="83" ht="29.25" customHeight="1"/>
    <row r="84" ht="29.25" customHeight="1"/>
    <row r="85" ht="29.25" customHeight="1"/>
    <row r="86" ht="22.5" customHeight="1"/>
    <row r="87" ht="22.5" customHeight="1"/>
    <row r="88" ht="30" customHeight="1"/>
    <row r="89" ht="30" customHeight="1"/>
    <row r="90" ht="30" customHeight="1"/>
    <row r="91" ht="30" customHeight="1"/>
    <row r="92" ht="30" customHeight="1"/>
    <row r="93" ht="7.5" customHeight="1"/>
    <row r="94" ht="30" customHeight="1"/>
    <row r="95" ht="18.75" customHeight="1"/>
    <row r="96" ht="18.75" customHeight="1"/>
    <row r="97" ht="22.5" customHeight="1"/>
    <row r="98" ht="23.25" customHeight="1"/>
    <row r="99" ht="22.5" customHeight="1"/>
    <row r="100" ht="23.25" customHeight="1"/>
    <row r="101" ht="22.5" customHeight="1"/>
    <row r="102" ht="22.5" customHeight="1"/>
    <row r="103" ht="30" customHeight="1"/>
    <row r="104" ht="30" customHeight="1"/>
    <row r="105" ht="30" customHeight="1"/>
    <row r="106" ht="30" customHeight="1"/>
    <row r="107" ht="30" customHeight="1"/>
    <row r="108" ht="30" customHeight="1"/>
    <row r="109" ht="6.75" customHeight="1"/>
    <row r="110" ht="29.25" customHeight="1"/>
    <row r="111" ht="29.25" customHeight="1"/>
    <row r="112" ht="22.5" customHeight="1"/>
    <row r="113" ht="22.5" customHeight="1"/>
    <row r="114" ht="30" customHeight="1"/>
    <row r="115" ht="30" customHeight="1"/>
    <row r="116" ht="30" customHeight="1"/>
    <row r="117" ht="30" customHeight="1"/>
    <row r="118" ht="30" customHeight="1"/>
    <row r="119" ht="30" customHeight="1"/>
    <row r="120" ht="6.75" customHeight="1"/>
    <row r="121" ht="29.25" customHeight="1"/>
    <row r="122" ht="29.25" customHeight="1"/>
    <row r="123" ht="18.75" customHeight="1"/>
    <row r="124" ht="22.5" customHeight="1"/>
    <row r="125" ht="29.25" customHeight="1"/>
    <row r="126" ht="29.25" customHeight="1"/>
    <row r="127" ht="29.25" customHeight="1"/>
    <row r="128" ht="29.25" customHeight="1"/>
    <row r="129" ht="29.25" customHeight="1"/>
    <row r="130" ht="22.5" customHeight="1"/>
    <row r="131" ht="22.5" customHeight="1"/>
    <row r="132" ht="30" customHeight="1"/>
    <row r="133" ht="30" customHeight="1"/>
    <row r="134" ht="30" customHeight="1"/>
    <row r="135" ht="30" customHeight="1"/>
    <row r="136" ht="30" customHeight="1"/>
    <row r="137" ht="7.5" customHeight="1"/>
    <row r="138" ht="30" customHeight="1"/>
    <row r="139" ht="18.75" customHeight="1"/>
    <row r="140" ht="18.75" customHeight="1"/>
    <row r="141" ht="22.5" customHeight="1"/>
    <row r="142" ht="23.25" customHeight="1"/>
    <row r="143" ht="22.5" customHeight="1"/>
    <row r="144" ht="23.25" customHeight="1"/>
    <row r="145" ht="22.5" customHeight="1"/>
    <row r="146" ht="22.5" customHeight="1"/>
    <row r="147" ht="30" customHeight="1"/>
    <row r="148" ht="30" customHeight="1"/>
    <row r="149" ht="30" customHeight="1"/>
    <row r="150" ht="30" customHeight="1"/>
    <row r="151" ht="30" customHeight="1"/>
    <row r="152" ht="30" customHeight="1"/>
    <row r="153" ht="6.75" customHeight="1"/>
    <row r="154" ht="29.25" customHeight="1"/>
    <row r="155" ht="29.25" customHeight="1"/>
    <row r="156" ht="22.5" customHeight="1"/>
    <row r="157" ht="22.5" customHeight="1"/>
    <row r="158" ht="30" customHeight="1"/>
    <row r="159" ht="30" customHeight="1"/>
    <row r="160" ht="30" customHeight="1"/>
    <row r="161" ht="30" customHeight="1"/>
    <row r="162" ht="30" customHeight="1"/>
    <row r="163" ht="30" customHeight="1"/>
    <row r="164" ht="6.75" customHeight="1"/>
    <row r="165" ht="29.25" customHeight="1"/>
    <row r="166" ht="29.25" customHeight="1"/>
    <row r="167" ht="18.75" customHeight="1"/>
    <row r="168" ht="22.5" customHeight="1"/>
    <row r="169" ht="29.25" customHeight="1"/>
    <row r="170" ht="29.25" customHeight="1"/>
    <row r="171" ht="29.25" customHeight="1"/>
    <row r="172" ht="29.25" customHeight="1"/>
    <row r="173" ht="29.25" customHeight="1"/>
    <row r="174" ht="22.5" customHeight="1"/>
    <row r="175" ht="22.5" customHeight="1"/>
    <row r="176" ht="30" customHeight="1"/>
    <row r="177" ht="30" customHeight="1"/>
    <row r="178" ht="30" customHeight="1"/>
    <row r="179" ht="30" customHeight="1"/>
    <row r="180" ht="30" customHeight="1"/>
    <row r="181" ht="7.5" customHeight="1"/>
    <row r="182" ht="30" customHeight="1"/>
    <row r="183" ht="18.75" customHeight="1"/>
  </sheetData>
  <sheetProtection sheet="1" objects="1" scenarios="1"/>
  <mergeCells count="49">
    <mergeCell ref="D47:E47"/>
    <mergeCell ref="J32:M32"/>
    <mergeCell ref="D50:E50"/>
    <mergeCell ref="K8:L8"/>
    <mergeCell ref="K11:L11"/>
    <mergeCell ref="K12:L12"/>
    <mergeCell ref="K15:L15"/>
    <mergeCell ref="D48:E48"/>
    <mergeCell ref="D33:H33"/>
    <mergeCell ref="D32:H32"/>
    <mergeCell ref="K13:L13"/>
    <mergeCell ref="K16:L16"/>
    <mergeCell ref="D36:E36"/>
    <mergeCell ref="K10:L10"/>
    <mergeCell ref="D45:E45"/>
    <mergeCell ref="D46:E46"/>
    <mergeCell ref="D34:E34"/>
    <mergeCell ref="D22:L22"/>
    <mergeCell ref="B2:L2"/>
    <mergeCell ref="D15:E15"/>
    <mergeCell ref="D16:E16"/>
    <mergeCell ref="B4:C4"/>
    <mergeCell ref="D4:L4"/>
    <mergeCell ref="D9:E9"/>
    <mergeCell ref="D10:E10"/>
    <mergeCell ref="D11:E11"/>
    <mergeCell ref="D12:E12"/>
    <mergeCell ref="D13:E13"/>
    <mergeCell ref="D8:E8"/>
    <mergeCell ref="H8:J8"/>
    <mergeCell ref="K9:L9"/>
    <mergeCell ref="H15:J15"/>
    <mergeCell ref="H16:J16"/>
    <mergeCell ref="D20:E20"/>
    <mergeCell ref="D27:E27"/>
    <mergeCell ref="D28:L28"/>
    <mergeCell ref="D24:L24"/>
    <mergeCell ref="D23:L23"/>
    <mergeCell ref="D21:L21"/>
    <mergeCell ref="H9:J9"/>
    <mergeCell ref="H10:J10"/>
    <mergeCell ref="H11:J11"/>
    <mergeCell ref="H12:J12"/>
    <mergeCell ref="H13:J13"/>
    <mergeCell ref="D39:E39"/>
    <mergeCell ref="D40:E40"/>
    <mergeCell ref="D41:E41"/>
    <mergeCell ref="D44:H44"/>
    <mergeCell ref="D35:E35"/>
  </mergeCells>
  <phoneticPr fontId="3"/>
  <dataValidations count="4">
    <dataValidation type="list" allowBlank="1" showInputMessage="1" showErrorMessage="1" sqref="D12:E12 K12:L12 D20:E20" xr:uid="{00000000-0002-0000-1300-000000000000}">
      <formula1>有無チェック</formula1>
    </dataValidation>
    <dataValidation type="list" allowBlank="1" showInputMessage="1" showErrorMessage="1" sqref="D32" xr:uid="{00000000-0002-0000-1300-000001000000}">
      <formula1>蓄電システムの種別</formula1>
    </dataValidation>
    <dataValidation type="list" allowBlank="1" showInputMessage="1" showErrorMessage="1" sqref="D8:E8 K8:L8" xr:uid="{00000000-0002-0000-1300-000002000000}">
      <formula1>再生可能エネルギー発電設備</formula1>
    </dataValidation>
    <dataValidation imeMode="off" allowBlank="1" showInputMessage="1" showErrorMessage="1" sqref="D9:E10 D13:E13 D15:E16 K9:L10 K13:L13 K15:L16 D34:E36 D45:E46 D48:E48 D50:E50 D27:E27 D39:E41" xr:uid="{00000000-0002-0000-1300-000003000000}"/>
  </dataValidations>
  <pageMargins left="0.43307086614173229" right="0" top="0.15748031496062992" bottom="0.15748031496062992" header="0.31496062992125984" footer="0.31496062992125984"/>
  <pageSetup paperSize="9" scale="72" fitToHeight="0" orientation="portrait" r:id="rId1"/>
  <rowBreaks count="3" manualBreakCount="3">
    <brk id="51" max="12" man="1"/>
    <brk id="95" max="12" man="1"/>
    <brk id="139" max="12" man="1"/>
  </row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6CD64-1BCD-4D7B-95FB-56FE623A63E2}">
  <sheetPr>
    <tabColor rgb="FF3333FF"/>
  </sheetPr>
  <dimension ref="A1:V183"/>
  <sheetViews>
    <sheetView showGridLines="0" view="pageBreakPreview" zoomScale="70" zoomScaleNormal="85" zoomScaleSheetLayoutView="70" workbookViewId="0"/>
  </sheetViews>
  <sheetFormatPr defaultColWidth="8.7265625" defaultRowHeight="15.75" customHeight="1"/>
  <cols>
    <col min="1" max="1" width="2.36328125" style="274" customWidth="1"/>
    <col min="2" max="2" width="3" style="274" customWidth="1"/>
    <col min="3" max="3" width="21.36328125" style="272" customWidth="1"/>
    <col min="4" max="6" width="5.453125" style="272" customWidth="1"/>
    <col min="7" max="7" width="2.08984375" style="272" customWidth="1"/>
    <col min="8" max="8" width="9.1796875" style="272" customWidth="1"/>
    <col min="9" max="12" width="5.453125" style="272" customWidth="1"/>
    <col min="13" max="13" width="5.453125" style="273" customWidth="1"/>
    <col min="14" max="19" width="8.7265625" style="272"/>
    <col min="20" max="22" width="0" style="272" hidden="1" customWidth="1"/>
    <col min="23" max="16384" width="8.7265625" style="272"/>
  </cols>
  <sheetData>
    <row r="1" spans="1:22" ht="18.75" customHeight="1">
      <c r="A1" s="36" t="s">
        <v>726</v>
      </c>
      <c r="B1" s="271"/>
    </row>
    <row r="2" spans="1:22" ht="22.5" customHeight="1">
      <c r="B2" s="1235" t="s">
        <v>669</v>
      </c>
      <c r="C2" s="1235"/>
      <c r="D2" s="1235"/>
      <c r="E2" s="1235"/>
      <c r="F2" s="1235"/>
      <c r="G2" s="1235"/>
      <c r="H2" s="1235"/>
      <c r="I2" s="1235"/>
      <c r="J2" s="1235"/>
      <c r="K2" s="1235"/>
      <c r="L2" s="1235"/>
    </row>
    <row r="3" spans="1:22" ht="10.5" customHeight="1">
      <c r="B3" s="275"/>
      <c r="C3" s="276"/>
      <c r="D3" s="276"/>
      <c r="E3" s="276"/>
      <c r="F3" s="276"/>
      <c r="G3" s="276"/>
      <c r="H3" s="276"/>
      <c r="I3" s="276"/>
      <c r="J3" s="276"/>
      <c r="K3" s="276"/>
      <c r="L3" s="277"/>
    </row>
    <row r="4" spans="1:22" ht="22.5" customHeight="1">
      <c r="B4" s="891" t="s">
        <v>384</v>
      </c>
      <c r="C4" s="891"/>
      <c r="D4" s="1236" t="str">
        <f>IF(申請概要書!$G$13&lt;&gt;"",申請概要書!$G$13,"")</f>
        <v/>
      </c>
      <c r="E4" s="1237"/>
      <c r="F4" s="1237"/>
      <c r="G4" s="1237"/>
      <c r="H4" s="1237"/>
      <c r="I4" s="1237"/>
      <c r="J4" s="1237"/>
      <c r="K4" s="1237"/>
      <c r="L4" s="1238"/>
    </row>
    <row r="5" spans="1:22" ht="12" customHeight="1">
      <c r="B5" s="275"/>
      <c r="C5" s="276"/>
      <c r="D5" s="276"/>
      <c r="E5" s="276"/>
      <c r="F5" s="276"/>
      <c r="G5" s="276"/>
      <c r="H5" s="276"/>
      <c r="I5" s="276"/>
      <c r="J5" s="276"/>
      <c r="K5" s="276"/>
      <c r="L5" s="277"/>
    </row>
    <row r="6" spans="1:22" ht="22.5" customHeight="1">
      <c r="B6" s="275" t="s">
        <v>490</v>
      </c>
      <c r="C6" s="276"/>
      <c r="D6" s="276"/>
      <c r="E6" s="276"/>
      <c r="F6" s="276"/>
      <c r="G6" s="276"/>
      <c r="H6" s="276"/>
      <c r="I6" s="276"/>
      <c r="J6" s="276"/>
      <c r="K6" s="276"/>
      <c r="L6" s="276"/>
    </row>
    <row r="7" spans="1:22" ht="22.5" customHeight="1">
      <c r="B7" s="275"/>
      <c r="C7" s="276" t="s">
        <v>770</v>
      </c>
      <c r="D7" s="276"/>
      <c r="E7" s="276"/>
      <c r="F7" s="276"/>
      <c r="H7" s="276" t="s">
        <v>771</v>
      </c>
      <c r="I7" s="123"/>
      <c r="J7" s="123"/>
      <c r="K7" s="281"/>
      <c r="L7" s="282"/>
    </row>
    <row r="8" spans="1:22" ht="30" customHeight="1">
      <c r="B8" s="275"/>
      <c r="C8" s="278" t="s">
        <v>401</v>
      </c>
      <c r="D8" s="1241"/>
      <c r="E8" s="1241"/>
      <c r="F8" s="476"/>
      <c r="H8" s="1225" t="s">
        <v>401</v>
      </c>
      <c r="I8" s="1226"/>
      <c r="J8" s="1227"/>
      <c r="K8" s="1244"/>
      <c r="L8" s="1241"/>
      <c r="M8" s="476"/>
    </row>
    <row r="9" spans="1:22" ht="30" customHeight="1">
      <c r="B9" s="275"/>
      <c r="C9" s="278" t="s">
        <v>602</v>
      </c>
      <c r="D9" s="1223"/>
      <c r="E9" s="1223"/>
      <c r="F9" s="276" t="s">
        <v>402</v>
      </c>
      <c r="H9" s="1225" t="s">
        <v>602</v>
      </c>
      <c r="I9" s="1226"/>
      <c r="J9" s="1227"/>
      <c r="K9" s="1242"/>
      <c r="L9" s="1223"/>
      <c r="M9" s="276" t="s">
        <v>402</v>
      </c>
    </row>
    <row r="10" spans="1:22" ht="30" customHeight="1">
      <c r="B10" s="275"/>
      <c r="C10" s="278" t="s">
        <v>603</v>
      </c>
      <c r="D10" s="1223"/>
      <c r="E10" s="1223"/>
      <c r="F10" s="276" t="s">
        <v>402</v>
      </c>
      <c r="H10" s="1225" t="s">
        <v>603</v>
      </c>
      <c r="I10" s="1226"/>
      <c r="J10" s="1227"/>
      <c r="K10" s="1242"/>
      <c r="L10" s="1223"/>
      <c r="M10" s="276" t="s">
        <v>402</v>
      </c>
      <c r="O10" s="718" t="s">
        <v>1061</v>
      </c>
    </row>
    <row r="11" spans="1:22" ht="30" customHeight="1">
      <c r="B11" s="275"/>
      <c r="C11" s="278" t="s">
        <v>604</v>
      </c>
      <c r="D11" s="1239">
        <f>MIN(D9:E10)</f>
        <v>0</v>
      </c>
      <c r="E11" s="1239"/>
      <c r="F11" s="276" t="s">
        <v>402</v>
      </c>
      <c r="H11" s="1225" t="s">
        <v>604</v>
      </c>
      <c r="I11" s="1226"/>
      <c r="J11" s="1227"/>
      <c r="K11" s="1245">
        <f>MIN(K9:L10)</f>
        <v>0</v>
      </c>
      <c r="L11" s="1239"/>
      <c r="M11" s="276" t="s">
        <v>402</v>
      </c>
      <c r="O11" s="718" t="s">
        <v>1062</v>
      </c>
      <c r="T11" s="272">
        <f>IF(D12="有",0,D11)</f>
        <v>0</v>
      </c>
      <c r="U11" s="272">
        <f>IF(K12="有",0,K11)</f>
        <v>0</v>
      </c>
      <c r="V11" s="272">
        <f>SUM(T11:U11)</f>
        <v>0</v>
      </c>
    </row>
    <row r="12" spans="1:22" ht="30" customHeight="1">
      <c r="B12" s="275"/>
      <c r="C12" s="278" t="s">
        <v>1114</v>
      </c>
      <c r="D12" s="1240"/>
      <c r="E12" s="1240"/>
      <c r="F12" s="281"/>
      <c r="H12" s="1225" t="s">
        <v>1114</v>
      </c>
      <c r="I12" s="1226"/>
      <c r="J12" s="1227"/>
      <c r="K12" s="1229"/>
      <c r="L12" s="1240"/>
      <c r="M12" s="281"/>
    </row>
    <row r="13" spans="1:22" ht="30" customHeight="1">
      <c r="B13" s="275"/>
      <c r="C13" s="278" t="s">
        <v>712</v>
      </c>
      <c r="D13" s="1223"/>
      <c r="E13" s="1223"/>
      <c r="F13" s="276" t="s">
        <v>402</v>
      </c>
      <c r="H13" s="1225" t="s">
        <v>712</v>
      </c>
      <c r="I13" s="1226"/>
      <c r="J13" s="1227"/>
      <c r="K13" s="1242"/>
      <c r="L13" s="1223"/>
      <c r="M13" s="276" t="s">
        <v>402</v>
      </c>
    </row>
    <row r="14" spans="1:22" ht="6.75" customHeight="1">
      <c r="B14" s="275"/>
      <c r="C14" s="285"/>
      <c r="D14" s="283"/>
      <c r="E14" s="283"/>
      <c r="F14" s="281"/>
      <c r="H14" s="477"/>
      <c r="I14" s="478"/>
      <c r="J14" s="478"/>
      <c r="K14" s="479"/>
      <c r="L14" s="479"/>
      <c r="M14" s="281"/>
    </row>
    <row r="15" spans="1:22" ht="29.25" customHeight="1">
      <c r="B15" s="275"/>
      <c r="C15" s="278" t="s">
        <v>309</v>
      </c>
      <c r="D15" s="1223"/>
      <c r="E15" s="1223"/>
      <c r="F15" s="276" t="s">
        <v>402</v>
      </c>
      <c r="H15" s="1225" t="s">
        <v>309</v>
      </c>
      <c r="I15" s="1226"/>
      <c r="J15" s="1227"/>
      <c r="K15" s="1242"/>
      <c r="L15" s="1223"/>
      <c r="M15" s="276" t="s">
        <v>402</v>
      </c>
    </row>
    <row r="16" spans="1:22" ht="29.25" customHeight="1">
      <c r="B16" s="275"/>
      <c r="C16" s="278" t="s">
        <v>488</v>
      </c>
      <c r="D16" s="1223"/>
      <c r="E16" s="1223"/>
      <c r="F16" s="276" t="s">
        <v>491</v>
      </c>
      <c r="H16" s="1225" t="s">
        <v>488</v>
      </c>
      <c r="I16" s="1226"/>
      <c r="J16" s="1227"/>
      <c r="K16" s="1242"/>
      <c r="L16" s="1223"/>
      <c r="M16" s="276" t="s">
        <v>491</v>
      </c>
    </row>
    <row r="17" spans="2:13" ht="12" customHeight="1">
      <c r="B17" s="275"/>
      <c r="C17" s="285"/>
      <c r="D17" s="123"/>
      <c r="E17" s="123"/>
      <c r="F17" s="281"/>
      <c r="G17" s="282"/>
      <c r="H17" s="123"/>
      <c r="I17" s="283"/>
      <c r="J17" s="283"/>
      <c r="K17" s="284"/>
      <c r="L17" s="280"/>
      <c r="M17" s="280"/>
    </row>
    <row r="18" spans="2:13" ht="22.5" customHeight="1">
      <c r="B18" s="276" t="s">
        <v>1075</v>
      </c>
      <c r="C18" s="276"/>
      <c r="H18" s="123"/>
      <c r="I18" s="283"/>
      <c r="J18" s="283"/>
      <c r="K18" s="284"/>
      <c r="L18" s="280"/>
      <c r="M18" s="280"/>
    </row>
    <row r="19" spans="2:13" ht="22.5" customHeight="1">
      <c r="B19" s="276"/>
      <c r="C19" s="276" t="s">
        <v>1076</v>
      </c>
      <c r="H19" s="123"/>
      <c r="I19" s="283"/>
      <c r="J19" s="283"/>
      <c r="K19" s="284"/>
      <c r="L19" s="280"/>
      <c r="M19" s="280"/>
    </row>
    <row r="20" spans="2:13" ht="30" customHeight="1">
      <c r="B20" s="275"/>
      <c r="C20" s="480" t="s">
        <v>768</v>
      </c>
      <c r="D20" s="1228"/>
      <c r="E20" s="1229"/>
      <c r="H20" s="69"/>
      <c r="I20" s="290"/>
      <c r="J20" s="69"/>
      <c r="K20" s="290"/>
      <c r="L20" s="69"/>
      <c r="M20" s="290"/>
    </row>
    <row r="21" spans="2:13" ht="30" customHeight="1">
      <c r="B21" s="275"/>
      <c r="C21" s="480" t="s">
        <v>761</v>
      </c>
      <c r="D21" s="1232"/>
      <c r="E21" s="1233"/>
      <c r="F21" s="1233"/>
      <c r="G21" s="1233"/>
      <c r="H21" s="1233"/>
      <c r="I21" s="1233"/>
      <c r="J21" s="1233"/>
      <c r="K21" s="1233"/>
      <c r="L21" s="1234"/>
      <c r="M21" s="290"/>
    </row>
    <row r="22" spans="2:13" ht="30" customHeight="1">
      <c r="B22" s="275"/>
      <c r="C22" s="480" t="s">
        <v>764</v>
      </c>
      <c r="D22" s="1232"/>
      <c r="E22" s="1233"/>
      <c r="F22" s="1233"/>
      <c r="G22" s="1233"/>
      <c r="H22" s="1233"/>
      <c r="I22" s="1233"/>
      <c r="J22" s="1233"/>
      <c r="K22" s="1233"/>
      <c r="L22" s="1234"/>
      <c r="M22" s="290"/>
    </row>
    <row r="23" spans="2:13" ht="30" customHeight="1">
      <c r="B23" s="275"/>
      <c r="C23" s="480" t="s">
        <v>765</v>
      </c>
      <c r="D23" s="1232"/>
      <c r="E23" s="1233"/>
      <c r="F23" s="1233"/>
      <c r="G23" s="1233"/>
      <c r="H23" s="1233"/>
      <c r="I23" s="1233"/>
      <c r="J23" s="1233"/>
      <c r="K23" s="1233"/>
      <c r="L23" s="1234"/>
      <c r="M23" s="290"/>
    </row>
    <row r="24" spans="2:13" ht="30" customHeight="1">
      <c r="B24" s="275"/>
      <c r="C24" s="480" t="s">
        <v>766</v>
      </c>
      <c r="D24" s="1232"/>
      <c r="E24" s="1233"/>
      <c r="F24" s="1233"/>
      <c r="G24" s="1233"/>
      <c r="H24" s="1233"/>
      <c r="I24" s="1233"/>
      <c r="J24" s="1233"/>
      <c r="K24" s="1233"/>
      <c r="L24" s="1234"/>
      <c r="M24" s="290"/>
    </row>
    <row r="25" spans="2:13" ht="12" customHeight="1">
      <c r="B25" s="275"/>
      <c r="C25" s="286"/>
      <c r="D25" s="286"/>
      <c r="E25" s="286"/>
      <c r="F25" s="286"/>
      <c r="G25" s="286"/>
      <c r="H25" s="286"/>
      <c r="I25" s="287"/>
      <c r="J25" s="287"/>
      <c r="K25" s="287"/>
      <c r="L25" s="287"/>
      <c r="M25" s="280"/>
    </row>
    <row r="26" spans="2:13" ht="18.75" customHeight="1">
      <c r="B26" s="275"/>
      <c r="C26" s="286" t="s">
        <v>1077</v>
      </c>
      <c r="D26" s="286"/>
      <c r="E26" s="286"/>
      <c r="F26" s="286"/>
      <c r="G26" s="286"/>
      <c r="H26" s="286"/>
      <c r="I26" s="287"/>
      <c r="J26" s="287"/>
      <c r="K26" s="287"/>
      <c r="L26" s="287"/>
      <c r="M26" s="280"/>
    </row>
    <row r="27" spans="2:13" ht="30" customHeight="1">
      <c r="B27" s="275"/>
      <c r="C27" s="500" t="s">
        <v>769</v>
      </c>
      <c r="D27" s="1230"/>
      <c r="E27" s="1231"/>
      <c r="F27" s="286" t="s">
        <v>767</v>
      </c>
      <c r="G27" s="286"/>
      <c r="H27" s="286"/>
      <c r="I27" s="287"/>
      <c r="J27" s="287"/>
      <c r="K27" s="287"/>
      <c r="L27" s="287"/>
      <c r="M27" s="280"/>
    </row>
    <row r="28" spans="2:13" ht="30" customHeight="1">
      <c r="B28" s="275"/>
      <c r="C28" s="500" t="s">
        <v>759</v>
      </c>
      <c r="D28" s="1232"/>
      <c r="E28" s="1233"/>
      <c r="F28" s="1233"/>
      <c r="G28" s="1233"/>
      <c r="H28" s="1233"/>
      <c r="I28" s="1233"/>
      <c r="J28" s="1233"/>
      <c r="K28" s="1233"/>
      <c r="L28" s="1234"/>
      <c r="M28" s="280"/>
    </row>
    <row r="29" spans="2:13" ht="12" customHeight="1">
      <c r="B29" s="275"/>
      <c r="C29" s="286"/>
      <c r="D29" s="499"/>
      <c r="E29" s="499"/>
      <c r="F29" s="499"/>
      <c r="G29" s="499"/>
      <c r="H29" s="499"/>
      <c r="I29" s="287"/>
      <c r="J29" s="287"/>
      <c r="K29" s="287"/>
      <c r="L29" s="287"/>
      <c r="M29" s="280"/>
    </row>
    <row r="30" spans="2:13" ht="22.5" customHeight="1">
      <c r="B30" s="276" t="s">
        <v>1051</v>
      </c>
      <c r="C30" s="276"/>
      <c r="D30" s="276"/>
      <c r="E30" s="276"/>
      <c r="F30" s="276"/>
      <c r="G30" s="276"/>
      <c r="H30" s="276"/>
      <c r="I30" s="276"/>
      <c r="J30" s="276"/>
      <c r="K30" s="276"/>
      <c r="L30" s="276"/>
      <c r="M30" s="288"/>
    </row>
    <row r="31" spans="2:13" ht="22.5" customHeight="1">
      <c r="B31" s="276"/>
      <c r="C31" s="276" t="s">
        <v>1040</v>
      </c>
      <c r="D31" s="276"/>
      <c r="E31" s="276"/>
      <c r="F31" s="276"/>
      <c r="G31" s="276"/>
      <c r="H31" s="276"/>
      <c r="I31" s="276"/>
      <c r="J31" s="276"/>
      <c r="K31" s="276"/>
      <c r="L31" s="276"/>
      <c r="M31" s="288"/>
    </row>
    <row r="32" spans="2:13" ht="29.25" customHeight="1">
      <c r="B32" s="276"/>
      <c r="C32" s="289" t="s">
        <v>431</v>
      </c>
      <c r="D32" s="1246"/>
      <c r="E32" s="1246"/>
      <c r="F32" s="1246"/>
      <c r="G32" s="1246"/>
      <c r="H32" s="1246"/>
      <c r="I32" s="290"/>
      <c r="J32" s="1243"/>
      <c r="K32" s="1243"/>
      <c r="L32" s="1243"/>
      <c r="M32" s="1243"/>
    </row>
    <row r="33" spans="2:13" ht="29.25" customHeight="1">
      <c r="B33" s="276"/>
      <c r="C33" s="289" t="s">
        <v>445</v>
      </c>
      <c r="D33" s="1222"/>
      <c r="E33" s="1222"/>
      <c r="F33" s="1222"/>
      <c r="G33" s="1222"/>
      <c r="H33" s="1222"/>
      <c r="I33" s="273"/>
      <c r="J33" s="273"/>
      <c r="K33" s="273"/>
      <c r="L33" s="273"/>
      <c r="M33" s="288"/>
    </row>
    <row r="34" spans="2:13" ht="29.25" customHeight="1">
      <c r="B34" s="276"/>
      <c r="C34" s="289" t="s">
        <v>446</v>
      </c>
      <c r="D34" s="1223"/>
      <c r="E34" s="1224"/>
      <c r="F34" s="276" t="s">
        <v>613</v>
      </c>
      <c r="G34" s="276"/>
      <c r="H34" s="515"/>
      <c r="I34" s="288"/>
      <c r="M34" s="272"/>
    </row>
    <row r="35" spans="2:13" ht="29.25" customHeight="1">
      <c r="B35" s="276"/>
      <c r="C35" s="289" t="s">
        <v>640</v>
      </c>
      <c r="D35" s="1223"/>
      <c r="E35" s="1224"/>
      <c r="F35" s="276" t="s">
        <v>612</v>
      </c>
      <c r="G35" s="276"/>
      <c r="H35" s="273"/>
      <c r="I35" s="273"/>
      <c r="J35" s="273"/>
      <c r="K35" s="273"/>
      <c r="L35" s="276"/>
      <c r="M35" s="288"/>
    </row>
    <row r="36" spans="2:13" ht="29.25" customHeight="1">
      <c r="B36" s="275"/>
      <c r="C36" s="278" t="s">
        <v>712</v>
      </c>
      <c r="D36" s="1223"/>
      <c r="E36" s="1224"/>
      <c r="F36" s="276" t="s">
        <v>612</v>
      </c>
      <c r="G36" s="276"/>
      <c r="H36" s="273"/>
      <c r="I36" s="273"/>
      <c r="J36" s="273"/>
      <c r="K36" s="273"/>
      <c r="L36" s="276"/>
      <c r="M36" s="280"/>
    </row>
    <row r="37" spans="2:13" ht="12" customHeight="1">
      <c r="B37" s="275"/>
      <c r="C37" s="276"/>
      <c r="D37" s="291"/>
      <c r="E37" s="292"/>
      <c r="F37" s="276"/>
      <c r="G37" s="276"/>
      <c r="H37" s="276"/>
      <c r="I37" s="276"/>
      <c r="J37" s="276"/>
      <c r="K37" s="276"/>
      <c r="L37" s="276"/>
      <c r="M37" s="280"/>
    </row>
    <row r="38" spans="2:13" ht="22.5" customHeight="1">
      <c r="B38" s="279"/>
      <c r="C38" s="276" t="s">
        <v>1041</v>
      </c>
      <c r="D38" s="276"/>
      <c r="E38" s="276"/>
      <c r="F38" s="276"/>
      <c r="G38" s="276"/>
      <c r="H38" s="276"/>
      <c r="I38" s="276"/>
      <c r="J38" s="279"/>
      <c r="K38" s="279"/>
      <c r="L38" s="279"/>
      <c r="M38" s="288"/>
    </row>
    <row r="39" spans="2:13" ht="22.5" customHeight="1">
      <c r="B39" s="279"/>
      <c r="C39" s="500" t="s">
        <v>769</v>
      </c>
      <c r="D39" s="1220"/>
      <c r="E39" s="1221"/>
      <c r="F39" s="286" t="s">
        <v>767</v>
      </c>
      <c r="G39" s="276"/>
      <c r="H39" s="276"/>
      <c r="I39" s="276"/>
      <c r="J39" s="279"/>
      <c r="K39" s="279"/>
      <c r="L39" s="279"/>
      <c r="M39" s="288"/>
    </row>
    <row r="40" spans="2:13" ht="22.5" customHeight="1">
      <c r="B40" s="279"/>
      <c r="C40" s="289" t="s">
        <v>1039</v>
      </c>
      <c r="D40" s="1220"/>
      <c r="E40" s="1221"/>
      <c r="F40" s="276" t="s">
        <v>612</v>
      </c>
      <c r="G40" s="276"/>
      <c r="H40" s="276"/>
      <c r="I40" s="276"/>
      <c r="J40" s="279"/>
      <c r="K40" s="279"/>
      <c r="L40" s="279"/>
      <c r="M40" s="288"/>
    </row>
    <row r="41" spans="2:13" ht="22.5" customHeight="1">
      <c r="B41" s="279"/>
      <c r="C41" s="500" t="s">
        <v>1056</v>
      </c>
      <c r="D41" s="1220"/>
      <c r="E41" s="1221"/>
      <c r="F41" s="286" t="s">
        <v>767</v>
      </c>
      <c r="G41" s="276"/>
      <c r="H41" s="276"/>
      <c r="I41" s="276"/>
      <c r="J41" s="279"/>
      <c r="K41" s="279"/>
      <c r="L41" s="279"/>
      <c r="M41" s="288"/>
    </row>
    <row r="42" spans="2:13" ht="12" customHeight="1">
      <c r="B42" s="279"/>
      <c r="C42" s="276"/>
      <c r="D42" s="276"/>
      <c r="E42" s="276"/>
      <c r="F42" s="276"/>
      <c r="G42" s="276"/>
      <c r="H42" s="276"/>
      <c r="I42" s="276"/>
      <c r="J42" s="279"/>
      <c r="K42" s="279"/>
      <c r="L42" s="279"/>
      <c r="M42" s="288"/>
    </row>
    <row r="43" spans="2:13" ht="22.5" customHeight="1">
      <c r="B43" s="279"/>
      <c r="C43" s="276" t="s">
        <v>1042</v>
      </c>
      <c r="D43" s="276"/>
      <c r="E43" s="276"/>
      <c r="F43" s="276"/>
      <c r="G43" s="276"/>
      <c r="H43" s="276"/>
      <c r="I43" s="276"/>
      <c r="J43" s="279"/>
      <c r="K43" s="279"/>
      <c r="L43" s="279"/>
      <c r="M43" s="288"/>
    </row>
    <row r="44" spans="2:13" ht="30" customHeight="1">
      <c r="B44" s="293"/>
      <c r="C44" s="278" t="s">
        <v>473</v>
      </c>
      <c r="D44" s="1222"/>
      <c r="E44" s="1222"/>
      <c r="F44" s="1222"/>
      <c r="G44" s="1222"/>
      <c r="H44" s="1222"/>
      <c r="I44" s="273"/>
      <c r="J44" s="273"/>
      <c r="K44" s="273"/>
      <c r="L44" s="273"/>
    </row>
    <row r="45" spans="2:13" ht="30" customHeight="1">
      <c r="B45" s="293"/>
      <c r="C45" s="294" t="s">
        <v>614</v>
      </c>
      <c r="D45" s="1223"/>
      <c r="E45" s="1223"/>
      <c r="F45" s="276" t="s">
        <v>402</v>
      </c>
      <c r="G45" s="276"/>
      <c r="H45" s="276"/>
      <c r="I45" s="276"/>
      <c r="J45" s="279"/>
      <c r="K45" s="279"/>
      <c r="L45" s="279"/>
      <c r="M45" s="290"/>
    </row>
    <row r="46" spans="2:13" ht="30" customHeight="1">
      <c r="B46" s="293"/>
      <c r="C46" s="294" t="s">
        <v>615</v>
      </c>
      <c r="D46" s="1223"/>
      <c r="E46" s="1223"/>
      <c r="F46" s="276" t="s">
        <v>402</v>
      </c>
      <c r="G46" s="276"/>
      <c r="H46" s="276"/>
      <c r="I46" s="276"/>
      <c r="J46" s="279"/>
      <c r="K46" s="279"/>
      <c r="L46" s="279"/>
    </row>
    <row r="47" spans="2:13" ht="30" customHeight="1">
      <c r="B47" s="293"/>
      <c r="C47" s="278" t="s">
        <v>616</v>
      </c>
      <c r="D47" s="1239">
        <f>MIN(D45:E46)</f>
        <v>0</v>
      </c>
      <c r="E47" s="1239"/>
      <c r="F47" s="276" t="s">
        <v>402</v>
      </c>
      <c r="G47" s="276"/>
      <c r="H47" s="276"/>
      <c r="I47" s="276"/>
      <c r="J47" s="279"/>
      <c r="K47" s="279"/>
      <c r="L47" s="279"/>
    </row>
    <row r="48" spans="2:13" ht="30" customHeight="1">
      <c r="B48" s="293"/>
      <c r="C48" s="278" t="s">
        <v>712</v>
      </c>
      <c r="D48" s="1223"/>
      <c r="E48" s="1223"/>
      <c r="F48" s="276" t="s">
        <v>402</v>
      </c>
      <c r="G48" s="282"/>
      <c r="H48" s="123"/>
      <c r="I48" s="283"/>
      <c r="J48" s="283"/>
      <c r="K48" s="284"/>
      <c r="L48" s="280"/>
    </row>
    <row r="49" spans="1:13" ht="7.5" customHeight="1">
      <c r="B49" s="293"/>
      <c r="C49" s="285"/>
      <c r="D49" s="283"/>
      <c r="E49" s="283"/>
      <c r="F49" s="281"/>
      <c r="G49" s="282"/>
      <c r="H49" s="123"/>
      <c r="I49" s="283"/>
      <c r="J49" s="283"/>
      <c r="K49" s="284"/>
      <c r="L49" s="280"/>
    </row>
    <row r="50" spans="1:13" ht="30" customHeight="1">
      <c r="B50" s="276"/>
      <c r="C50" s="278" t="s">
        <v>309</v>
      </c>
      <c r="D50" s="1223"/>
      <c r="E50" s="1223"/>
      <c r="F50" s="276" t="s">
        <v>402</v>
      </c>
      <c r="G50" s="282"/>
      <c r="H50" s="123"/>
      <c r="I50" s="283"/>
      <c r="J50" s="283"/>
      <c r="K50" s="284"/>
      <c r="L50" s="280"/>
      <c r="M50" s="276"/>
    </row>
    <row r="51" spans="1:13" ht="18.75" customHeight="1">
      <c r="A51" s="272"/>
      <c r="B51" s="275"/>
      <c r="C51" s="276"/>
      <c r="D51" s="276"/>
      <c r="E51" s="276"/>
      <c r="F51" s="276"/>
      <c r="G51" s="276"/>
      <c r="H51" s="276"/>
      <c r="I51" s="276"/>
      <c r="J51" s="276"/>
      <c r="K51" s="276"/>
      <c r="L51" s="276"/>
    </row>
    <row r="52" spans="1:13" ht="18.75" customHeight="1"/>
    <row r="53" spans="1:13" ht="22.5" customHeight="1"/>
    <row r="54" spans="1:13" ht="23.25" customHeight="1"/>
    <row r="55" spans="1:13" ht="22.5" customHeight="1"/>
    <row r="56" spans="1:13" ht="23.25" customHeight="1"/>
    <row r="57" spans="1:13" ht="22.5" customHeight="1"/>
    <row r="58" spans="1:13" ht="22.5" customHeight="1"/>
    <row r="59" spans="1:13" ht="30" customHeight="1"/>
    <row r="60" spans="1:13" ht="30" customHeight="1"/>
    <row r="61" spans="1:13" ht="30" customHeight="1"/>
    <row r="62" spans="1:13" ht="30" customHeight="1"/>
    <row r="63" spans="1:13" ht="30" customHeight="1"/>
    <row r="64" spans="1:13" ht="30" customHeight="1"/>
    <row r="65" ht="6.75" customHeight="1"/>
    <row r="66" ht="29.25" customHeight="1"/>
    <row r="67" ht="29.25" customHeight="1"/>
    <row r="68" ht="22.5" customHeight="1"/>
    <row r="69" ht="22.5" customHeight="1"/>
    <row r="70" ht="30" customHeight="1"/>
    <row r="71" ht="30" customHeight="1"/>
    <row r="72" ht="30" customHeight="1"/>
    <row r="73" ht="30" customHeight="1"/>
    <row r="74" ht="30" customHeight="1"/>
    <row r="75" ht="30" customHeight="1"/>
    <row r="76" ht="6.75" customHeight="1"/>
    <row r="77" ht="29.25" customHeight="1"/>
    <row r="78" ht="29.25" customHeight="1"/>
    <row r="79" ht="18.75" customHeight="1"/>
    <row r="80" ht="22.5" customHeight="1"/>
    <row r="81" ht="29.25" customHeight="1"/>
    <row r="82" ht="29.25" customHeight="1"/>
    <row r="83" ht="29.25" customHeight="1"/>
    <row r="84" ht="29.25" customHeight="1"/>
    <row r="85" ht="29.25" customHeight="1"/>
    <row r="86" ht="22.5" customHeight="1"/>
    <row r="87" ht="22.5" customHeight="1"/>
    <row r="88" ht="30" customHeight="1"/>
    <row r="89" ht="30" customHeight="1"/>
    <row r="90" ht="30" customHeight="1"/>
    <row r="91" ht="30" customHeight="1"/>
    <row r="92" ht="30" customHeight="1"/>
    <row r="93" ht="7.5" customHeight="1"/>
    <row r="94" ht="30" customHeight="1"/>
    <row r="95" ht="18.75" customHeight="1"/>
    <row r="96" ht="18.75" customHeight="1"/>
    <row r="97" ht="22.5" customHeight="1"/>
    <row r="98" ht="23.25" customHeight="1"/>
    <row r="99" ht="22.5" customHeight="1"/>
    <row r="100" ht="23.25" customHeight="1"/>
    <row r="101" ht="22.5" customHeight="1"/>
    <row r="102" ht="22.5" customHeight="1"/>
    <row r="103" ht="30" customHeight="1"/>
    <row r="104" ht="30" customHeight="1"/>
    <row r="105" ht="30" customHeight="1"/>
    <row r="106" ht="30" customHeight="1"/>
    <row r="107" ht="30" customHeight="1"/>
    <row r="108" ht="30" customHeight="1"/>
    <row r="109" ht="6.75" customHeight="1"/>
    <row r="110" ht="29.25" customHeight="1"/>
    <row r="111" ht="29.25" customHeight="1"/>
    <row r="112" ht="22.5" customHeight="1"/>
    <row r="113" ht="22.5" customHeight="1"/>
    <row r="114" ht="30" customHeight="1"/>
    <row r="115" ht="30" customHeight="1"/>
    <row r="116" ht="30" customHeight="1"/>
    <row r="117" ht="30" customHeight="1"/>
    <row r="118" ht="30" customHeight="1"/>
    <row r="119" ht="30" customHeight="1"/>
    <row r="120" ht="6.75" customHeight="1"/>
    <row r="121" ht="29.25" customHeight="1"/>
    <row r="122" ht="29.25" customHeight="1"/>
    <row r="123" ht="18.75" customHeight="1"/>
    <row r="124" ht="22.5" customHeight="1"/>
    <row r="125" ht="29.25" customHeight="1"/>
    <row r="126" ht="29.25" customHeight="1"/>
    <row r="127" ht="29.25" customHeight="1"/>
    <row r="128" ht="29.25" customHeight="1"/>
    <row r="129" ht="29.25" customHeight="1"/>
    <row r="130" ht="22.5" customHeight="1"/>
    <row r="131" ht="22.5" customHeight="1"/>
    <row r="132" ht="30" customHeight="1"/>
    <row r="133" ht="30" customHeight="1"/>
    <row r="134" ht="30" customHeight="1"/>
    <row r="135" ht="30" customHeight="1"/>
    <row r="136" ht="30" customHeight="1"/>
    <row r="137" ht="7.5" customHeight="1"/>
    <row r="138" ht="30" customHeight="1"/>
    <row r="139" ht="18.75" customHeight="1"/>
    <row r="140" ht="18.75" customHeight="1"/>
    <row r="141" ht="22.5" customHeight="1"/>
    <row r="142" ht="23.25" customHeight="1"/>
    <row r="143" ht="22.5" customHeight="1"/>
    <row r="144" ht="23.25" customHeight="1"/>
    <row r="145" ht="22.5" customHeight="1"/>
    <row r="146" ht="22.5" customHeight="1"/>
    <row r="147" ht="30" customHeight="1"/>
    <row r="148" ht="30" customHeight="1"/>
    <row r="149" ht="30" customHeight="1"/>
    <row r="150" ht="30" customHeight="1"/>
    <row r="151" ht="30" customHeight="1"/>
    <row r="152" ht="30" customHeight="1"/>
    <row r="153" ht="6.75" customHeight="1"/>
    <row r="154" ht="29.25" customHeight="1"/>
    <row r="155" ht="29.25" customHeight="1"/>
    <row r="156" ht="22.5" customHeight="1"/>
    <row r="157" ht="22.5" customHeight="1"/>
    <row r="158" ht="30" customHeight="1"/>
    <row r="159" ht="30" customHeight="1"/>
    <row r="160" ht="30" customHeight="1"/>
    <row r="161" ht="30" customHeight="1"/>
    <row r="162" ht="30" customHeight="1"/>
    <row r="163" ht="30" customHeight="1"/>
    <row r="164" ht="6.75" customHeight="1"/>
    <row r="165" ht="29.25" customHeight="1"/>
    <row r="166" ht="29.25" customHeight="1"/>
    <row r="167" ht="18.75" customHeight="1"/>
    <row r="168" ht="22.5" customHeight="1"/>
    <row r="169" ht="29.25" customHeight="1"/>
    <row r="170" ht="29.25" customHeight="1"/>
    <row r="171" ht="29.25" customHeight="1"/>
    <row r="172" ht="29.25" customHeight="1"/>
    <row r="173" ht="29.25" customHeight="1"/>
    <row r="174" ht="22.5" customHeight="1"/>
    <row r="175" ht="22.5" customHeight="1"/>
    <row r="176" ht="30" customHeight="1"/>
    <row r="177" ht="30" customHeight="1"/>
    <row r="178" ht="30" customHeight="1"/>
    <row r="179" ht="30" customHeight="1"/>
    <row r="180" ht="30" customHeight="1"/>
    <row r="181" ht="7.5" customHeight="1"/>
    <row r="182" ht="30" customHeight="1"/>
    <row r="183" ht="18.75" customHeight="1"/>
  </sheetData>
  <sheetProtection sheet="1" objects="1" scenarios="1"/>
  <mergeCells count="49">
    <mergeCell ref="B2:L2"/>
    <mergeCell ref="B4:C4"/>
    <mergeCell ref="D4:L4"/>
    <mergeCell ref="D8:E8"/>
    <mergeCell ref="H8:J8"/>
    <mergeCell ref="K8:L8"/>
    <mergeCell ref="D9:E9"/>
    <mergeCell ref="H9:J9"/>
    <mergeCell ref="K9:L9"/>
    <mergeCell ref="D10:E10"/>
    <mergeCell ref="H10:J10"/>
    <mergeCell ref="K10:L10"/>
    <mergeCell ref="D11:E11"/>
    <mergeCell ref="H11:J11"/>
    <mergeCell ref="K11:L11"/>
    <mergeCell ref="D12:E12"/>
    <mergeCell ref="H12:J12"/>
    <mergeCell ref="K12:L12"/>
    <mergeCell ref="D22:L22"/>
    <mergeCell ref="D13:E13"/>
    <mergeCell ref="H13:J13"/>
    <mergeCell ref="K13:L13"/>
    <mergeCell ref="D15:E15"/>
    <mergeCell ref="H15:J15"/>
    <mergeCell ref="K15:L15"/>
    <mergeCell ref="D16:E16"/>
    <mergeCell ref="H16:J16"/>
    <mergeCell ref="K16:L16"/>
    <mergeCell ref="D20:E20"/>
    <mergeCell ref="D21:L21"/>
    <mergeCell ref="D40:E40"/>
    <mergeCell ref="D23:L23"/>
    <mergeCell ref="D24:L24"/>
    <mergeCell ref="D27:E27"/>
    <mergeCell ref="D28:L28"/>
    <mergeCell ref="D32:H32"/>
    <mergeCell ref="J32:M32"/>
    <mergeCell ref="D33:H33"/>
    <mergeCell ref="D34:E34"/>
    <mergeCell ref="D35:E35"/>
    <mergeCell ref="D36:E36"/>
    <mergeCell ref="D39:E39"/>
    <mergeCell ref="D50:E50"/>
    <mergeCell ref="D41:E41"/>
    <mergeCell ref="D44:H44"/>
    <mergeCell ref="D45:E45"/>
    <mergeCell ref="D46:E46"/>
    <mergeCell ref="D47:E47"/>
    <mergeCell ref="D48:E48"/>
  </mergeCells>
  <phoneticPr fontId="3"/>
  <dataValidations count="4">
    <dataValidation imeMode="off" allowBlank="1" showInputMessage="1" showErrorMessage="1" sqref="D9:E10 D13:E13 D15:E16 K9:L10 K13:L13 K15:L16 D34:E36 D45:E46 D48:E48 D50:E50 D27:E27 D39:E41" xr:uid="{E54AAB71-9698-4E55-A2CE-E95DBD6B69E9}"/>
    <dataValidation type="list" allowBlank="1" showInputMessage="1" showErrorMessage="1" sqref="D8:E8 K8:L8" xr:uid="{FEDEE2B1-A162-4981-B89B-ED2993D63B01}">
      <formula1>再生可能エネルギー発電設備</formula1>
    </dataValidation>
    <dataValidation type="list" allowBlank="1" showInputMessage="1" showErrorMessage="1" sqref="D32" xr:uid="{CDE25887-3CCC-43D3-916F-AA8B02A04ACA}">
      <formula1>蓄電システムの種別</formula1>
    </dataValidation>
    <dataValidation type="list" allowBlank="1" showInputMessage="1" showErrorMessage="1" sqref="D12:E12 K12:L12 D20:E20" xr:uid="{8928AD72-45EA-4275-BD26-67C07D7BFD2C}">
      <formula1>有無チェック</formula1>
    </dataValidation>
  </dataValidations>
  <hyperlinks>
    <hyperlink ref="O10" location="'2-13　主要設備の詳細（申請者３）'!Print_Area" display="2-13　主要設備の詳細（申請者３）" xr:uid="{382C8CAC-16ED-4A86-96E7-1256A8954685}"/>
    <hyperlink ref="O11" location="'2-13　主要設備の詳細（申請者４）'!Print_Area" display="2-13　主要設備の詳細（申請者４）" xr:uid="{2606319C-7EF2-4971-B3B1-837C2724E4C5}"/>
  </hyperlinks>
  <pageMargins left="0.43307086614173229" right="0" top="0.15748031496062992" bottom="0.15748031496062992" header="0.31496062992125984" footer="0.31496062992125984"/>
  <pageSetup paperSize="9" scale="72" fitToHeight="0" orientation="portrait" r:id="rId1"/>
  <rowBreaks count="3" manualBreakCount="3">
    <brk id="51" max="12" man="1"/>
    <brk id="95" max="12" man="1"/>
    <brk id="139" max="12" man="1"/>
  </row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5">
    <tabColor rgb="FF3333FF"/>
  </sheetPr>
  <dimension ref="A1:O33"/>
  <sheetViews>
    <sheetView view="pageBreakPreview" zoomScale="70" zoomScaleNormal="70" zoomScaleSheetLayoutView="70" workbookViewId="0"/>
  </sheetViews>
  <sheetFormatPr defaultColWidth="8.7265625" defaultRowHeight="13.5"/>
  <cols>
    <col min="1" max="1" width="2.26953125" style="296" customWidth="1"/>
    <col min="2" max="2" width="3.26953125" style="296" customWidth="1"/>
    <col min="3" max="3" width="13.81640625" style="296" customWidth="1"/>
    <col min="4" max="4" width="26.7265625" style="296" customWidth="1"/>
    <col min="5" max="5" width="5.6328125" style="296" customWidth="1"/>
    <col min="6" max="6" width="7.81640625" style="296" customWidth="1"/>
    <col min="7" max="12" width="10" style="296" customWidth="1"/>
    <col min="13" max="13" width="7" style="296" customWidth="1"/>
    <col min="14" max="14" width="9.453125" style="296" customWidth="1"/>
    <col min="15" max="15" width="33.7265625" style="296" customWidth="1"/>
    <col min="16" max="16384" width="8.7265625" style="296"/>
  </cols>
  <sheetData>
    <row r="1" spans="1:15">
      <c r="A1" s="50" t="s">
        <v>727</v>
      </c>
      <c r="B1" s="295"/>
      <c r="C1" s="295"/>
      <c r="D1" s="295"/>
      <c r="E1" s="295"/>
      <c r="F1" s="295"/>
      <c r="G1" s="295"/>
      <c r="H1" s="295"/>
      <c r="I1" s="295"/>
      <c r="J1" s="295"/>
      <c r="K1" s="295"/>
      <c r="L1" s="295"/>
      <c r="M1" s="295"/>
      <c r="N1" s="295"/>
      <c r="O1" s="295"/>
    </row>
    <row r="2" spans="1:15" ht="12.75" customHeight="1">
      <c r="A2" s="36"/>
      <c r="B2" s="295"/>
      <c r="C2" s="295"/>
      <c r="D2" s="295"/>
      <c r="E2" s="295"/>
      <c r="F2" s="295"/>
      <c r="G2" s="295"/>
      <c r="H2" s="295"/>
      <c r="I2" s="295"/>
      <c r="J2" s="295"/>
      <c r="K2" s="295"/>
      <c r="L2" s="295"/>
      <c r="M2" s="295"/>
      <c r="N2" s="295"/>
      <c r="O2" s="295"/>
    </row>
    <row r="3" spans="1:15" ht="29.25" customHeight="1">
      <c r="A3" s="297"/>
      <c r="B3" s="1258" t="s">
        <v>635</v>
      </c>
      <c r="C3" s="1258"/>
      <c r="D3" s="1258"/>
      <c r="E3" s="1258"/>
      <c r="F3" s="1258"/>
      <c r="G3" s="1258"/>
      <c r="H3" s="1258"/>
      <c r="I3" s="1258"/>
      <c r="J3" s="1258"/>
      <c r="K3" s="1258"/>
      <c r="L3" s="1258"/>
      <c r="M3" s="1258"/>
      <c r="N3" s="1258"/>
      <c r="O3" s="1258"/>
    </row>
    <row r="4" spans="1:15" ht="7.5" customHeight="1">
      <c r="A4" s="297"/>
      <c r="B4" s="295"/>
      <c r="C4" s="295"/>
      <c r="D4" s="295"/>
      <c r="E4" s="295"/>
      <c r="F4" s="295"/>
      <c r="G4" s="295"/>
      <c r="H4" s="295"/>
      <c r="I4" s="295"/>
      <c r="J4" s="295"/>
      <c r="K4" s="295"/>
      <c r="L4" s="295"/>
      <c r="M4" s="295"/>
      <c r="N4" s="295"/>
      <c r="O4" s="295"/>
    </row>
    <row r="5" spans="1:15" ht="29.25" customHeight="1">
      <c r="A5" s="297"/>
      <c r="B5" s="1274" t="s">
        <v>1027</v>
      </c>
      <c r="C5" s="1275"/>
      <c r="D5" s="1275"/>
      <c r="E5" s="711"/>
      <c r="F5" s="646" t="s">
        <v>1026</v>
      </c>
      <c r="G5" s="295"/>
      <c r="H5" s="295"/>
      <c r="I5" s="295"/>
      <c r="J5" s="295"/>
      <c r="K5" s="295"/>
      <c r="L5" s="295"/>
      <c r="M5" s="295"/>
      <c r="N5" s="295"/>
      <c r="O5" s="295"/>
    </row>
    <row r="6" spans="1:15" ht="7.5" customHeight="1">
      <c r="A6" s="297"/>
      <c r="B6" s="295"/>
      <c r="C6" s="295"/>
      <c r="D6" s="295"/>
      <c r="E6" s="295"/>
      <c r="F6" s="295"/>
      <c r="G6" s="295"/>
      <c r="H6" s="295"/>
      <c r="I6" s="295"/>
      <c r="J6" s="295"/>
      <c r="K6" s="295"/>
      <c r="L6" s="295"/>
      <c r="M6" s="295"/>
      <c r="N6" s="295"/>
      <c r="O6" s="295"/>
    </row>
    <row r="7" spans="1:15" ht="27" customHeight="1">
      <c r="A7" s="297"/>
      <c r="B7" s="1259" t="s">
        <v>561</v>
      </c>
      <c r="C7" s="1262" t="s">
        <v>625</v>
      </c>
      <c r="D7" s="1259" t="s">
        <v>560</v>
      </c>
      <c r="E7" s="1253" t="s">
        <v>559</v>
      </c>
      <c r="F7" s="1253" t="s">
        <v>641</v>
      </c>
      <c r="G7" s="1271" t="s">
        <v>558</v>
      </c>
      <c r="H7" s="1272"/>
      <c r="I7" s="1272"/>
      <c r="J7" s="1273"/>
      <c r="K7" s="1265" t="s">
        <v>702</v>
      </c>
      <c r="L7" s="1266"/>
      <c r="M7" s="1267"/>
      <c r="N7" s="1266"/>
      <c r="O7" s="1257" t="s">
        <v>564</v>
      </c>
    </row>
    <row r="8" spans="1:15" ht="38.25" customHeight="1">
      <c r="A8" s="297"/>
      <c r="B8" s="1259"/>
      <c r="C8" s="1263"/>
      <c r="D8" s="1259"/>
      <c r="E8" s="1260"/>
      <c r="F8" s="1260"/>
      <c r="G8" s="1265" t="s">
        <v>703</v>
      </c>
      <c r="H8" s="1268"/>
      <c r="I8" s="1269" t="s">
        <v>713</v>
      </c>
      <c r="J8" s="1270"/>
      <c r="K8" s="1253" t="s">
        <v>571</v>
      </c>
      <c r="L8" s="1253" t="s">
        <v>1025</v>
      </c>
      <c r="M8" s="1253" t="s">
        <v>1058</v>
      </c>
      <c r="N8" s="1253" t="s">
        <v>1028</v>
      </c>
      <c r="O8" s="1257"/>
    </row>
    <row r="9" spans="1:15" ht="41.25" customHeight="1">
      <c r="A9" s="297"/>
      <c r="B9" s="1259"/>
      <c r="C9" s="1264"/>
      <c r="D9" s="1259"/>
      <c r="E9" s="1261"/>
      <c r="F9" s="1254"/>
      <c r="G9" s="393" t="s">
        <v>571</v>
      </c>
      <c r="H9" s="393" t="s">
        <v>1025</v>
      </c>
      <c r="I9" s="393" t="s">
        <v>571</v>
      </c>
      <c r="J9" s="393" t="s">
        <v>1025</v>
      </c>
      <c r="K9" s="1254"/>
      <c r="L9" s="1254"/>
      <c r="M9" s="1254"/>
      <c r="N9" s="1260"/>
      <c r="O9" s="1257"/>
    </row>
    <row r="10" spans="1:15" ht="32.25" customHeight="1">
      <c r="B10" s="298">
        <v>1</v>
      </c>
      <c r="C10" s="395"/>
      <c r="D10" s="305"/>
      <c r="E10" s="306"/>
      <c r="F10" s="345"/>
      <c r="G10" s="341"/>
      <c r="H10" s="345"/>
      <c r="I10" s="345"/>
      <c r="J10" s="345"/>
      <c r="K10" s="345"/>
      <c r="L10" s="345"/>
      <c r="M10" s="714" t="str">
        <f>IF(L10="","",$E$5)</f>
        <v/>
      </c>
      <c r="N10" s="348" t="str">
        <f>IF(L10="","",L10*$E$5)</f>
        <v/>
      </c>
      <c r="O10" s="305"/>
    </row>
    <row r="11" spans="1:15" ht="32.25" customHeight="1">
      <c r="B11" s="298">
        <v>2</v>
      </c>
      <c r="C11" s="395"/>
      <c r="D11" s="305"/>
      <c r="E11" s="306"/>
      <c r="F11" s="345"/>
      <c r="G11" s="341"/>
      <c r="H11" s="345"/>
      <c r="I11" s="345"/>
      <c r="J11" s="345"/>
      <c r="K11" s="345"/>
      <c r="L11" s="345"/>
      <c r="M11" s="714" t="str">
        <f t="shared" ref="M11:M29" si="0">IF(L11="","",$E$5)</f>
        <v/>
      </c>
      <c r="N11" s="348" t="str">
        <f t="shared" ref="N11:N29" si="1">IF(L11="","",L11*$E$5)</f>
        <v/>
      </c>
      <c r="O11" s="305"/>
    </row>
    <row r="12" spans="1:15" ht="32.25" customHeight="1">
      <c r="B12" s="298">
        <v>3</v>
      </c>
      <c r="C12" s="395"/>
      <c r="D12" s="305"/>
      <c r="E12" s="306"/>
      <c r="F12" s="345"/>
      <c r="G12" s="341"/>
      <c r="H12" s="345"/>
      <c r="I12" s="345"/>
      <c r="J12" s="345"/>
      <c r="K12" s="345"/>
      <c r="L12" s="345"/>
      <c r="M12" s="714" t="str">
        <f t="shared" si="0"/>
        <v/>
      </c>
      <c r="N12" s="348" t="str">
        <f t="shared" si="1"/>
        <v/>
      </c>
      <c r="O12" s="305"/>
    </row>
    <row r="13" spans="1:15" ht="32.25" customHeight="1">
      <c r="B13" s="298">
        <v>4</v>
      </c>
      <c r="C13" s="395"/>
      <c r="D13" s="305"/>
      <c r="E13" s="306"/>
      <c r="F13" s="345"/>
      <c r="G13" s="341"/>
      <c r="H13" s="345"/>
      <c r="I13" s="345"/>
      <c r="J13" s="345"/>
      <c r="K13" s="345"/>
      <c r="L13" s="345"/>
      <c r="M13" s="714" t="str">
        <f t="shared" si="0"/>
        <v/>
      </c>
      <c r="N13" s="348" t="str">
        <f t="shared" si="1"/>
        <v/>
      </c>
      <c r="O13" s="305"/>
    </row>
    <row r="14" spans="1:15" ht="32.25" customHeight="1">
      <c r="B14" s="298">
        <v>5</v>
      </c>
      <c r="C14" s="395"/>
      <c r="D14" s="305"/>
      <c r="E14" s="306"/>
      <c r="F14" s="345"/>
      <c r="G14" s="341"/>
      <c r="H14" s="345"/>
      <c r="I14" s="345"/>
      <c r="J14" s="345"/>
      <c r="K14" s="349"/>
      <c r="L14" s="349"/>
      <c r="M14" s="715" t="str">
        <f t="shared" si="0"/>
        <v/>
      </c>
      <c r="N14" s="709" t="str">
        <f t="shared" si="1"/>
        <v/>
      </c>
      <c r="O14" s="305"/>
    </row>
    <row r="15" spans="1:15" ht="32.25" customHeight="1">
      <c r="B15" s="298">
        <v>6</v>
      </c>
      <c r="C15" s="395"/>
      <c r="D15" s="305"/>
      <c r="E15" s="306"/>
      <c r="F15" s="345"/>
      <c r="G15" s="341"/>
      <c r="H15" s="345"/>
      <c r="I15" s="345"/>
      <c r="J15" s="345"/>
      <c r="K15" s="349"/>
      <c r="L15" s="349"/>
      <c r="M15" s="715" t="str">
        <f t="shared" si="0"/>
        <v/>
      </c>
      <c r="N15" s="709" t="str">
        <f t="shared" si="1"/>
        <v/>
      </c>
      <c r="O15" s="305"/>
    </row>
    <row r="16" spans="1:15" ht="32.25" customHeight="1">
      <c r="B16" s="298">
        <v>7</v>
      </c>
      <c r="C16" s="395"/>
      <c r="D16" s="305"/>
      <c r="E16" s="306"/>
      <c r="F16" s="345"/>
      <c r="G16" s="341"/>
      <c r="H16" s="345"/>
      <c r="I16" s="345"/>
      <c r="J16" s="345"/>
      <c r="K16" s="349"/>
      <c r="L16" s="349"/>
      <c r="M16" s="715" t="str">
        <f t="shared" si="0"/>
        <v/>
      </c>
      <c r="N16" s="709" t="str">
        <f t="shared" si="1"/>
        <v/>
      </c>
      <c r="O16" s="305"/>
    </row>
    <row r="17" spans="2:15" ht="32.25" customHeight="1">
      <c r="B17" s="298">
        <v>8</v>
      </c>
      <c r="C17" s="395"/>
      <c r="D17" s="305"/>
      <c r="E17" s="306"/>
      <c r="F17" s="345"/>
      <c r="G17" s="341"/>
      <c r="H17" s="345"/>
      <c r="I17" s="345"/>
      <c r="J17" s="345"/>
      <c r="K17" s="349"/>
      <c r="L17" s="349"/>
      <c r="M17" s="715" t="str">
        <f t="shared" si="0"/>
        <v/>
      </c>
      <c r="N17" s="709" t="str">
        <f t="shared" si="1"/>
        <v/>
      </c>
      <c r="O17" s="305"/>
    </row>
    <row r="18" spans="2:15" ht="32.25" customHeight="1">
      <c r="B18" s="298">
        <v>9</v>
      </c>
      <c r="C18" s="395"/>
      <c r="D18" s="305"/>
      <c r="E18" s="306"/>
      <c r="F18" s="345"/>
      <c r="G18" s="341"/>
      <c r="H18" s="345"/>
      <c r="I18" s="345"/>
      <c r="J18" s="345"/>
      <c r="K18" s="349"/>
      <c r="L18" s="349"/>
      <c r="M18" s="715" t="str">
        <f t="shared" si="0"/>
        <v/>
      </c>
      <c r="N18" s="709" t="str">
        <f t="shared" si="1"/>
        <v/>
      </c>
      <c r="O18" s="305"/>
    </row>
    <row r="19" spans="2:15" ht="32.25" customHeight="1">
      <c r="B19" s="298">
        <v>10</v>
      </c>
      <c r="C19" s="395"/>
      <c r="D19" s="305"/>
      <c r="E19" s="306"/>
      <c r="F19" s="345"/>
      <c r="G19" s="341"/>
      <c r="H19" s="345"/>
      <c r="I19" s="345"/>
      <c r="J19" s="345"/>
      <c r="K19" s="349"/>
      <c r="L19" s="349"/>
      <c r="M19" s="715" t="str">
        <f t="shared" si="0"/>
        <v/>
      </c>
      <c r="N19" s="709" t="str">
        <f t="shared" si="1"/>
        <v/>
      </c>
      <c r="O19" s="305"/>
    </row>
    <row r="20" spans="2:15" ht="32.25" customHeight="1">
      <c r="B20" s="298">
        <v>11</v>
      </c>
      <c r="C20" s="395"/>
      <c r="D20" s="305"/>
      <c r="E20" s="306"/>
      <c r="F20" s="345"/>
      <c r="G20" s="341"/>
      <c r="H20" s="345"/>
      <c r="I20" s="345"/>
      <c r="J20" s="345"/>
      <c r="K20" s="349"/>
      <c r="L20" s="349"/>
      <c r="M20" s="715" t="str">
        <f t="shared" si="0"/>
        <v/>
      </c>
      <c r="N20" s="709" t="str">
        <f t="shared" si="1"/>
        <v/>
      </c>
      <c r="O20" s="305"/>
    </row>
    <row r="21" spans="2:15" ht="32.25" customHeight="1">
      <c r="B21" s="298">
        <v>12</v>
      </c>
      <c r="C21" s="395"/>
      <c r="D21" s="305"/>
      <c r="E21" s="306"/>
      <c r="F21" s="345"/>
      <c r="G21" s="341"/>
      <c r="H21" s="345"/>
      <c r="I21" s="345"/>
      <c r="J21" s="345"/>
      <c r="K21" s="349"/>
      <c r="L21" s="349"/>
      <c r="M21" s="715" t="str">
        <f t="shared" si="0"/>
        <v/>
      </c>
      <c r="N21" s="709" t="str">
        <f t="shared" si="1"/>
        <v/>
      </c>
      <c r="O21" s="305"/>
    </row>
    <row r="22" spans="2:15" ht="32.25" customHeight="1">
      <c r="B22" s="298">
        <v>13</v>
      </c>
      <c r="C22" s="395"/>
      <c r="D22" s="305"/>
      <c r="E22" s="306"/>
      <c r="F22" s="345"/>
      <c r="G22" s="341"/>
      <c r="H22" s="345"/>
      <c r="I22" s="345"/>
      <c r="J22" s="345"/>
      <c r="K22" s="349"/>
      <c r="L22" s="349"/>
      <c r="M22" s="715" t="str">
        <f t="shared" si="0"/>
        <v/>
      </c>
      <c r="N22" s="709" t="str">
        <f t="shared" si="1"/>
        <v/>
      </c>
      <c r="O22" s="305"/>
    </row>
    <row r="23" spans="2:15" ht="32.25" customHeight="1">
      <c r="B23" s="298">
        <v>14</v>
      </c>
      <c r="C23" s="395"/>
      <c r="D23" s="305"/>
      <c r="E23" s="306"/>
      <c r="F23" s="345"/>
      <c r="G23" s="341"/>
      <c r="H23" s="345"/>
      <c r="I23" s="345"/>
      <c r="J23" s="345"/>
      <c r="K23" s="349"/>
      <c r="L23" s="349"/>
      <c r="M23" s="715" t="str">
        <f t="shared" si="0"/>
        <v/>
      </c>
      <c r="N23" s="709" t="str">
        <f t="shared" si="1"/>
        <v/>
      </c>
      <c r="O23" s="305"/>
    </row>
    <row r="24" spans="2:15" ht="32.25" customHeight="1">
      <c r="B24" s="298">
        <v>15</v>
      </c>
      <c r="C24" s="395"/>
      <c r="D24" s="305"/>
      <c r="E24" s="306"/>
      <c r="F24" s="345"/>
      <c r="G24" s="341"/>
      <c r="H24" s="345"/>
      <c r="I24" s="345"/>
      <c r="J24" s="345"/>
      <c r="K24" s="349"/>
      <c r="L24" s="349"/>
      <c r="M24" s="715" t="str">
        <f t="shared" si="0"/>
        <v/>
      </c>
      <c r="N24" s="709" t="str">
        <f t="shared" si="1"/>
        <v/>
      </c>
      <c r="O24" s="305"/>
    </row>
    <row r="25" spans="2:15" ht="32.25" customHeight="1">
      <c r="B25" s="298">
        <v>16</v>
      </c>
      <c r="C25" s="395"/>
      <c r="D25" s="305"/>
      <c r="E25" s="306"/>
      <c r="F25" s="345"/>
      <c r="G25" s="341"/>
      <c r="H25" s="345"/>
      <c r="I25" s="345"/>
      <c r="J25" s="345"/>
      <c r="K25" s="349"/>
      <c r="L25" s="349"/>
      <c r="M25" s="715" t="str">
        <f t="shared" si="0"/>
        <v/>
      </c>
      <c r="N25" s="709" t="str">
        <f t="shared" si="1"/>
        <v/>
      </c>
      <c r="O25" s="305"/>
    </row>
    <row r="26" spans="2:15" ht="32.25" customHeight="1">
      <c r="B26" s="298">
        <v>17</v>
      </c>
      <c r="C26" s="395"/>
      <c r="D26" s="305"/>
      <c r="E26" s="306"/>
      <c r="F26" s="345"/>
      <c r="G26" s="341"/>
      <c r="H26" s="345"/>
      <c r="I26" s="345"/>
      <c r="J26" s="345"/>
      <c r="K26" s="349"/>
      <c r="L26" s="349"/>
      <c r="M26" s="715" t="str">
        <f t="shared" si="0"/>
        <v/>
      </c>
      <c r="N26" s="709" t="str">
        <f t="shared" si="1"/>
        <v/>
      </c>
      <c r="O26" s="305"/>
    </row>
    <row r="27" spans="2:15" ht="32.25" customHeight="1">
      <c r="B27" s="298">
        <v>18</v>
      </c>
      <c r="C27" s="395"/>
      <c r="D27" s="305"/>
      <c r="E27" s="306"/>
      <c r="F27" s="345"/>
      <c r="G27" s="341"/>
      <c r="H27" s="345"/>
      <c r="I27" s="345"/>
      <c r="J27" s="345"/>
      <c r="K27" s="349"/>
      <c r="L27" s="349"/>
      <c r="M27" s="715" t="str">
        <f t="shared" si="0"/>
        <v/>
      </c>
      <c r="N27" s="709" t="str">
        <f t="shared" si="1"/>
        <v/>
      </c>
      <c r="O27" s="305"/>
    </row>
    <row r="28" spans="2:15" ht="32.25" customHeight="1">
      <c r="B28" s="298">
        <v>19</v>
      </c>
      <c r="C28" s="395"/>
      <c r="D28" s="305"/>
      <c r="E28" s="306"/>
      <c r="F28" s="345"/>
      <c r="G28" s="341"/>
      <c r="H28" s="345"/>
      <c r="I28" s="345"/>
      <c r="J28" s="345"/>
      <c r="K28" s="349"/>
      <c r="L28" s="349"/>
      <c r="M28" s="715" t="str">
        <f t="shared" si="0"/>
        <v/>
      </c>
      <c r="N28" s="709" t="str">
        <f t="shared" si="1"/>
        <v/>
      </c>
      <c r="O28" s="305"/>
    </row>
    <row r="29" spans="2:15" ht="32.25" customHeight="1" thickBot="1">
      <c r="B29" s="299">
        <v>20</v>
      </c>
      <c r="C29" s="396"/>
      <c r="D29" s="307"/>
      <c r="E29" s="308"/>
      <c r="F29" s="346"/>
      <c r="G29" s="342"/>
      <c r="H29" s="346"/>
      <c r="I29" s="346"/>
      <c r="J29" s="346"/>
      <c r="K29" s="350"/>
      <c r="L29" s="350"/>
      <c r="M29" s="716" t="str">
        <f t="shared" si="0"/>
        <v/>
      </c>
      <c r="N29" s="710" t="str">
        <f t="shared" si="1"/>
        <v/>
      </c>
      <c r="O29" s="307"/>
    </row>
    <row r="30" spans="2:15" ht="32.25" customHeight="1" thickTop="1">
      <c r="B30" s="1247" t="s">
        <v>718</v>
      </c>
      <c r="C30" s="1248"/>
      <c r="D30" s="1248"/>
      <c r="E30" s="1249"/>
      <c r="F30" s="343">
        <f t="shared" ref="F30:H30" si="2">SUMIF($E$10:$E$29,"○",F10:F29)</f>
        <v>0</v>
      </c>
      <c r="G30" s="343">
        <f t="shared" si="2"/>
        <v>0</v>
      </c>
      <c r="H30" s="347">
        <f t="shared" si="2"/>
        <v>0</v>
      </c>
      <c r="I30" s="347">
        <f t="shared" ref="I30:J30" si="3">SUMIF($E$10:$E$29,"○",I10:I29)</f>
        <v>0</v>
      </c>
      <c r="J30" s="347">
        <f t="shared" si="3"/>
        <v>0</v>
      </c>
      <c r="K30" s="343">
        <f>SUMIF($E$10:$E$29,"○",K10:K29)</f>
        <v>0</v>
      </c>
      <c r="L30" s="347">
        <f>SUMIF($E$10:$E$29,"○",L10:L29)</f>
        <v>0</v>
      </c>
      <c r="M30" s="1255"/>
      <c r="N30" s="347">
        <f>SUMIF($E$10:$E$29,"○",N10:N29)</f>
        <v>0</v>
      </c>
      <c r="O30" s="300"/>
    </row>
    <row r="31" spans="2:15" ht="32.25" customHeight="1">
      <c r="B31" s="1250" t="s">
        <v>557</v>
      </c>
      <c r="C31" s="1251"/>
      <c r="D31" s="1251"/>
      <c r="E31" s="1252"/>
      <c r="F31" s="344">
        <f t="shared" ref="F31:H31" si="4">SUM(F10:F29)</f>
        <v>0</v>
      </c>
      <c r="G31" s="344">
        <f t="shared" si="4"/>
        <v>0</v>
      </c>
      <c r="H31" s="348">
        <f t="shared" si="4"/>
        <v>0</v>
      </c>
      <c r="I31" s="348">
        <f t="shared" ref="I31:J31" si="5">SUM(I10:I29)</f>
        <v>0</v>
      </c>
      <c r="J31" s="348">
        <f t="shared" si="5"/>
        <v>0</v>
      </c>
      <c r="K31" s="344">
        <f>SUM(K10:K29)</f>
        <v>0</v>
      </c>
      <c r="L31" s="348">
        <f>SUM(L10:L29)</f>
        <v>0</v>
      </c>
      <c r="M31" s="1256"/>
      <c r="N31" s="348">
        <f>SUM(N10:N29)</f>
        <v>0</v>
      </c>
      <c r="O31" s="301"/>
    </row>
    <row r="32" spans="2:15" s="304" customFormat="1" ht="21.75" customHeight="1">
      <c r="B32" s="302" t="s">
        <v>573</v>
      </c>
      <c r="C32" s="302"/>
      <c r="D32" s="303"/>
      <c r="E32" s="303"/>
      <c r="F32" s="303"/>
      <c r="G32" s="303"/>
      <c r="H32" s="303"/>
      <c r="I32" s="303"/>
      <c r="J32" s="303"/>
      <c r="K32" s="303"/>
      <c r="L32" s="303"/>
      <c r="M32" s="303"/>
      <c r="N32" s="303"/>
      <c r="O32" s="303"/>
    </row>
    <row r="33" spans="2:15" s="304" customFormat="1" ht="21.75" customHeight="1">
      <c r="B33" s="302" t="s">
        <v>691</v>
      </c>
      <c r="C33" s="302"/>
      <c r="D33" s="303"/>
      <c r="E33" s="303"/>
      <c r="F33" s="303"/>
      <c r="G33" s="303"/>
      <c r="H33" s="303"/>
      <c r="I33" s="303"/>
      <c r="J33" s="303"/>
      <c r="K33" s="303"/>
      <c r="L33" s="303"/>
      <c r="M33" s="303"/>
      <c r="N33" s="303"/>
      <c r="O33" s="303"/>
    </row>
  </sheetData>
  <sheetProtection sheet="1" formatColumns="0" formatRows="0" insertRows="0"/>
  <mergeCells count="19">
    <mergeCell ref="B3:O3"/>
    <mergeCell ref="B7:B9"/>
    <mergeCell ref="D7:D9"/>
    <mergeCell ref="E7:E9"/>
    <mergeCell ref="C7:C9"/>
    <mergeCell ref="F7:F9"/>
    <mergeCell ref="K7:N7"/>
    <mergeCell ref="G8:H8"/>
    <mergeCell ref="I8:J8"/>
    <mergeCell ref="G7:J7"/>
    <mergeCell ref="K8:K9"/>
    <mergeCell ref="L8:L9"/>
    <mergeCell ref="B5:D5"/>
    <mergeCell ref="N8:N9"/>
    <mergeCell ref="B30:E30"/>
    <mergeCell ref="B31:E31"/>
    <mergeCell ref="M8:M9"/>
    <mergeCell ref="M30:M31"/>
    <mergeCell ref="O7:O9"/>
  </mergeCells>
  <phoneticPr fontId="3"/>
  <dataValidations count="3">
    <dataValidation type="list" allowBlank="1" showInputMessage="1" showErrorMessage="1" sqref="E10:E29" xr:uid="{00000000-0002-0000-1500-000000000000}">
      <formula1>○</formula1>
    </dataValidation>
    <dataValidation type="list" allowBlank="1" showInputMessage="1" showErrorMessage="1" sqref="C10:C29" xr:uid="{00000000-0002-0000-1500-000001000000}">
      <formula1>設備種別_供給電力根拠用</formula1>
    </dataValidation>
    <dataValidation imeMode="off" allowBlank="1" showInputMessage="1" showErrorMessage="1" sqref="F10:N29" xr:uid="{00000000-0002-0000-1500-000002000000}"/>
  </dataValidation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L37"/>
  <sheetViews>
    <sheetView showGridLines="0" showZeros="0" tabSelected="1" view="pageBreakPreview" zoomScale="85" zoomScaleNormal="85" zoomScaleSheetLayoutView="85" workbookViewId="0"/>
  </sheetViews>
  <sheetFormatPr defaultColWidth="8.7265625" defaultRowHeight="13.5"/>
  <cols>
    <col min="1" max="1" width="1" style="13" customWidth="1"/>
    <col min="2" max="2" width="1.453125" style="11" customWidth="1"/>
    <col min="3" max="3" width="3" style="12" customWidth="1"/>
    <col min="4" max="4" width="7.81640625" style="12" customWidth="1"/>
    <col min="5" max="5" width="11.90625" style="13" customWidth="1"/>
    <col min="6" max="10" width="14.36328125" style="13" customWidth="1"/>
    <col min="11" max="11" width="1.36328125" style="13" customWidth="1"/>
    <col min="12" max="12" width="1.6328125" style="13" customWidth="1"/>
    <col min="13" max="13" width="1.08984375" style="13" customWidth="1"/>
    <col min="14" max="16384" width="8.7265625" style="13"/>
  </cols>
  <sheetData>
    <row r="1" spans="2:12" ht="7.5" customHeight="1"/>
    <row r="2" spans="2:12" ht="12.75" customHeight="1"/>
    <row r="3" spans="2:12" s="15" customFormat="1" ht="48.95" customHeight="1">
      <c r="B3" s="14"/>
      <c r="C3" s="777" t="s">
        <v>290</v>
      </c>
      <c r="D3" s="777"/>
      <c r="E3" s="778"/>
      <c r="F3" s="778"/>
      <c r="G3" s="778"/>
      <c r="H3" s="778"/>
      <c r="I3" s="778"/>
      <c r="J3" s="778"/>
    </row>
    <row r="4" spans="2:12" ht="15.75" customHeight="1">
      <c r="B4" s="13"/>
      <c r="C4" s="13"/>
      <c r="D4" s="23">
        <v>1</v>
      </c>
      <c r="E4" s="775" t="s">
        <v>291</v>
      </c>
      <c r="F4" s="776"/>
      <c r="G4" s="776"/>
      <c r="H4" s="776"/>
      <c r="I4" s="776"/>
      <c r="J4" s="776"/>
      <c r="K4" s="776"/>
      <c r="L4" s="776"/>
    </row>
    <row r="5" spans="2:12" ht="15.75" customHeight="1">
      <c r="B5" s="13"/>
      <c r="C5" s="13"/>
      <c r="D5" s="11"/>
      <c r="E5" s="775" t="s">
        <v>292</v>
      </c>
      <c r="F5" s="776"/>
      <c r="G5" s="776"/>
      <c r="H5" s="776"/>
      <c r="I5" s="776"/>
      <c r="J5" s="776"/>
      <c r="K5" s="776"/>
      <c r="L5" s="776"/>
    </row>
    <row r="6" spans="2:12" ht="15.75" customHeight="1">
      <c r="B6" s="13"/>
      <c r="C6" s="13"/>
      <c r="D6" s="11"/>
      <c r="E6" s="775" t="s">
        <v>293</v>
      </c>
      <c r="F6" s="776"/>
      <c r="G6" s="776"/>
      <c r="H6" s="776"/>
      <c r="I6" s="776"/>
      <c r="J6" s="776"/>
      <c r="K6" s="776"/>
      <c r="L6" s="776"/>
    </row>
    <row r="7" spans="2:12" ht="15.75" customHeight="1">
      <c r="B7" s="13"/>
      <c r="C7" s="13"/>
      <c r="D7" s="11"/>
      <c r="E7" s="18"/>
      <c r="F7" s="17"/>
      <c r="G7" s="17"/>
      <c r="H7" s="17"/>
      <c r="I7" s="17"/>
      <c r="J7" s="17"/>
      <c r="K7" s="17"/>
      <c r="L7" s="17"/>
    </row>
    <row r="8" spans="2:12" ht="15.75" customHeight="1">
      <c r="B8" s="13"/>
      <c r="C8" s="13"/>
      <c r="D8" s="11"/>
      <c r="E8" s="13" t="s">
        <v>294</v>
      </c>
    </row>
    <row r="9" spans="2:12" ht="3.75" customHeight="1">
      <c r="B9" s="13"/>
      <c r="C9" s="13"/>
      <c r="D9" s="11"/>
    </row>
    <row r="10" spans="2:12" ht="15.75" customHeight="1">
      <c r="B10" s="13"/>
      <c r="C10" s="13"/>
      <c r="D10" s="11"/>
      <c r="E10" s="39"/>
      <c r="F10" s="13" t="s">
        <v>295</v>
      </c>
    </row>
    <row r="11" spans="2:12" ht="8.25" customHeight="1">
      <c r="B11" s="13"/>
      <c r="C11" s="13"/>
      <c r="D11" s="11"/>
      <c r="E11" s="18"/>
    </row>
    <row r="12" spans="2:12" ht="15.75" customHeight="1">
      <c r="B12" s="13"/>
      <c r="C12" s="13"/>
      <c r="D12" s="11"/>
      <c r="E12" s="40"/>
      <c r="F12" s="13" t="s">
        <v>296</v>
      </c>
    </row>
    <row r="13" spans="2:12" ht="7.5" customHeight="1">
      <c r="B13" s="13"/>
      <c r="C13" s="13"/>
      <c r="D13" s="11"/>
      <c r="E13" s="41"/>
    </row>
    <row r="14" spans="2:12" ht="15.75" customHeight="1">
      <c r="B14" s="13"/>
      <c r="C14" s="13"/>
      <c r="D14" s="11"/>
      <c r="E14" s="42"/>
      <c r="F14" s="13" t="s">
        <v>297</v>
      </c>
    </row>
    <row r="15" spans="2:12" ht="15.75" customHeight="1">
      <c r="B15" s="13"/>
      <c r="C15" s="13"/>
      <c r="D15" s="11"/>
      <c r="E15" s="41"/>
    </row>
    <row r="16" spans="2:12" ht="12.75" customHeight="1">
      <c r="B16" s="13"/>
      <c r="C16" s="13"/>
      <c r="D16" s="23">
        <f>D4+1</f>
        <v>2</v>
      </c>
      <c r="E16" s="775" t="s">
        <v>650</v>
      </c>
      <c r="F16" s="776"/>
      <c r="G16" s="776"/>
      <c r="H16" s="776"/>
      <c r="I16" s="776"/>
      <c r="J16" s="776"/>
      <c r="K16" s="776"/>
      <c r="L16" s="776"/>
    </row>
    <row r="17" spans="2:12" ht="12.75" customHeight="1">
      <c r="B17" s="13"/>
      <c r="C17" s="13"/>
      <c r="D17" s="11"/>
      <c r="E17" s="775"/>
      <c r="F17" s="776"/>
      <c r="G17" s="776"/>
      <c r="H17" s="776"/>
      <c r="I17" s="776"/>
      <c r="J17" s="776"/>
      <c r="K17" s="776"/>
      <c r="L17" s="776"/>
    </row>
    <row r="18" spans="2:12" ht="12.75" customHeight="1">
      <c r="B18" s="13"/>
      <c r="C18" s="13"/>
      <c r="D18" s="23">
        <f>D16+1</f>
        <v>3</v>
      </c>
      <c r="E18" s="775" t="s">
        <v>298</v>
      </c>
      <c r="F18" s="776"/>
      <c r="G18" s="776"/>
      <c r="H18" s="776"/>
      <c r="I18" s="776"/>
      <c r="J18" s="776"/>
      <c r="K18" s="776"/>
      <c r="L18" s="776"/>
    </row>
    <row r="19" spans="2:12" ht="12.75" customHeight="1">
      <c r="B19" s="13"/>
      <c r="C19" s="13"/>
      <c r="D19" s="11"/>
      <c r="E19" s="775"/>
      <c r="F19" s="776"/>
      <c r="G19" s="776"/>
      <c r="H19" s="776"/>
      <c r="I19" s="776"/>
      <c r="J19" s="776"/>
      <c r="K19" s="776"/>
      <c r="L19" s="776"/>
    </row>
    <row r="20" spans="2:12" ht="12.75" customHeight="1">
      <c r="B20" s="13"/>
      <c r="C20" s="13"/>
      <c r="D20" s="23">
        <f>D18+1</f>
        <v>4</v>
      </c>
      <c r="E20" s="775" t="s">
        <v>299</v>
      </c>
      <c r="F20" s="776"/>
      <c r="G20" s="776"/>
      <c r="H20" s="776"/>
      <c r="I20" s="776"/>
      <c r="J20" s="776"/>
      <c r="K20" s="776"/>
      <c r="L20" s="776"/>
    </row>
    <row r="21" spans="2:12" ht="12.75" customHeight="1">
      <c r="B21" s="13"/>
      <c r="C21" s="13"/>
      <c r="D21" s="23"/>
      <c r="E21" s="775"/>
      <c r="F21" s="776"/>
      <c r="G21" s="776"/>
      <c r="H21" s="776"/>
      <c r="I21" s="776"/>
      <c r="J21" s="776"/>
      <c r="K21" s="776"/>
      <c r="L21" s="776"/>
    </row>
    <row r="22" spans="2:12" ht="12.75" customHeight="1">
      <c r="B22" s="13"/>
      <c r="C22" s="13"/>
      <c r="D22" s="23">
        <f>D20+1</f>
        <v>5</v>
      </c>
      <c r="E22" s="775" t="s">
        <v>300</v>
      </c>
      <c r="F22" s="776"/>
      <c r="G22" s="776"/>
      <c r="H22" s="776"/>
      <c r="I22" s="776"/>
      <c r="J22" s="776"/>
      <c r="K22" s="776"/>
      <c r="L22" s="776"/>
    </row>
    <row r="23" spans="2:12" ht="12.75" customHeight="1">
      <c r="B23" s="13"/>
      <c r="C23" s="13"/>
      <c r="D23" s="23"/>
      <c r="E23" s="775"/>
      <c r="F23" s="776"/>
      <c r="G23" s="776"/>
      <c r="H23" s="776"/>
      <c r="I23" s="776"/>
      <c r="J23" s="776"/>
      <c r="K23" s="776"/>
      <c r="L23" s="776"/>
    </row>
    <row r="24" spans="2:12" ht="12.75" customHeight="1">
      <c r="B24" s="13"/>
      <c r="C24" s="13"/>
      <c r="D24" s="23">
        <f>D22+1</f>
        <v>6</v>
      </c>
      <c r="E24" s="775" t="s">
        <v>739</v>
      </c>
      <c r="F24" s="776"/>
      <c r="G24" s="776"/>
      <c r="H24" s="776"/>
      <c r="I24" s="776"/>
      <c r="J24" s="776"/>
      <c r="K24" s="776"/>
      <c r="L24" s="776"/>
    </row>
    <row r="25" spans="2:12" ht="12.75" customHeight="1">
      <c r="B25" s="13"/>
      <c r="C25" s="13"/>
      <c r="D25" s="23"/>
      <c r="E25" s="775"/>
      <c r="F25" s="776"/>
      <c r="G25" s="776"/>
      <c r="H25" s="776"/>
      <c r="I25" s="776"/>
      <c r="J25" s="776"/>
      <c r="K25" s="776"/>
      <c r="L25" s="776"/>
    </row>
    <row r="26" spans="2:12" ht="12.75" customHeight="1">
      <c r="B26" s="13"/>
      <c r="C26" s="13"/>
      <c r="D26" s="11"/>
      <c r="E26" s="12"/>
      <c r="F26" s="17"/>
      <c r="G26" s="17"/>
      <c r="H26" s="17"/>
      <c r="I26" s="17"/>
      <c r="J26" s="17"/>
      <c r="K26" s="17"/>
      <c r="L26" s="17"/>
    </row>
    <row r="27" spans="2:12" ht="12.75" customHeight="1">
      <c r="B27" s="13"/>
      <c r="C27" s="13"/>
      <c r="D27" s="23"/>
      <c r="E27" s="775"/>
      <c r="F27" s="776"/>
      <c r="G27" s="776"/>
      <c r="H27" s="776"/>
      <c r="I27" s="776"/>
      <c r="J27" s="776"/>
      <c r="K27" s="776"/>
      <c r="L27" s="776"/>
    </row>
    <row r="28" spans="2:12" ht="12.75" customHeight="1">
      <c r="B28" s="13"/>
      <c r="C28" s="16"/>
      <c r="D28" s="16"/>
      <c r="E28" s="12"/>
      <c r="F28" s="17"/>
      <c r="G28" s="17"/>
      <c r="H28" s="17"/>
      <c r="I28" s="17"/>
      <c r="J28" s="17"/>
      <c r="K28" s="17"/>
      <c r="L28" s="17"/>
    </row>
    <row r="29" spans="2:12" ht="12.75" customHeight="1">
      <c r="B29" s="16"/>
      <c r="C29" s="13"/>
      <c r="D29" s="13"/>
    </row>
    <row r="30" spans="2:12" ht="21.75" hidden="1" customHeight="1">
      <c r="C30" s="19" t="e">
        <f>#REF!+1</f>
        <v>#REF!</v>
      </c>
      <c r="D30" s="24"/>
      <c r="E30" s="20" t="s">
        <v>174</v>
      </c>
      <c r="F30" s="21"/>
      <c r="G30" s="21"/>
      <c r="H30" s="21"/>
      <c r="I30" s="21"/>
      <c r="J30" s="22"/>
    </row>
    <row r="31" spans="2:12">
      <c r="C31" s="18"/>
      <c r="D31" s="18"/>
    </row>
    <row r="32" spans="2:12">
      <c r="C32" s="18"/>
      <c r="D32" s="18"/>
    </row>
    <row r="33" spans="3:4">
      <c r="C33" s="18"/>
      <c r="D33" s="18"/>
    </row>
    <row r="34" spans="3:4">
      <c r="C34" s="18"/>
      <c r="D34" s="18"/>
    </row>
    <row r="35" spans="3:4">
      <c r="C35" s="18"/>
      <c r="D35" s="18"/>
    </row>
    <row r="36" spans="3:4">
      <c r="C36" s="18"/>
      <c r="D36" s="18"/>
    </row>
    <row r="37" spans="3:4">
      <c r="C37" s="18"/>
      <c r="D37" s="18"/>
    </row>
  </sheetData>
  <sheetProtection sheet="1" objects="1" scenarios="1"/>
  <mergeCells count="15">
    <mergeCell ref="C3:J3"/>
    <mergeCell ref="E4:L4"/>
    <mergeCell ref="E5:L5"/>
    <mergeCell ref="E6:L6"/>
    <mergeCell ref="E16:L16"/>
    <mergeCell ref="E17:L17"/>
    <mergeCell ref="E25:L25"/>
    <mergeCell ref="E27:L27"/>
    <mergeCell ref="E18:L18"/>
    <mergeCell ref="E19:L19"/>
    <mergeCell ref="E20:L20"/>
    <mergeCell ref="E22:L22"/>
    <mergeCell ref="E23:L23"/>
    <mergeCell ref="E24:L24"/>
    <mergeCell ref="E21:L21"/>
  </mergeCells>
  <phoneticPr fontId="3"/>
  <hyperlinks>
    <hyperlink ref="E30" location="ファイリング例!A1" display="ファイリング例" xr:uid="{00000000-0004-0000-0300-000000000000}"/>
  </hyperlinks>
  <pageMargins left="0.51181102362204722" right="0.18" top="0.55118110236220474" bottom="0.43307086614173229" header="0.31496062992125984" footer="0.31496062992125984"/>
  <pageSetup paperSize="9" scale="65"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6">
    <tabColor rgb="FF3333FF"/>
  </sheetPr>
  <dimension ref="A1:M29"/>
  <sheetViews>
    <sheetView view="pageBreakPreview" zoomScale="70" zoomScaleNormal="55" zoomScaleSheetLayoutView="70" workbookViewId="0"/>
  </sheetViews>
  <sheetFormatPr defaultColWidth="8.7265625" defaultRowHeight="13.5"/>
  <cols>
    <col min="1" max="1" width="2.26953125" style="296" customWidth="1"/>
    <col min="2" max="2" width="3.26953125" style="296" customWidth="1"/>
    <col min="3" max="3" width="21.81640625" style="296" customWidth="1"/>
    <col min="4" max="4" width="12.90625" style="296" customWidth="1"/>
    <col min="5" max="5" width="9.26953125" style="296" customWidth="1"/>
    <col min="6" max="6" width="14.453125" style="296" customWidth="1"/>
    <col min="7" max="7" width="7.26953125" style="296" customWidth="1"/>
    <col min="8" max="8" width="14.54296875" style="296" customWidth="1"/>
    <col min="9" max="9" width="9.08984375" style="296" customWidth="1"/>
    <col min="10" max="10" width="10.08984375" style="296" customWidth="1"/>
    <col min="11" max="11" width="7.26953125" style="296" customWidth="1"/>
    <col min="12" max="12" width="31.90625" style="296" customWidth="1"/>
    <col min="13" max="13" width="20.6328125" style="296" customWidth="1"/>
    <col min="14" max="14" width="2.36328125" style="296" customWidth="1"/>
    <col min="15" max="16384" width="8.7265625" style="296"/>
  </cols>
  <sheetData>
    <row r="1" spans="1:13">
      <c r="A1" s="50" t="s">
        <v>728</v>
      </c>
      <c r="B1" s="316"/>
      <c r="C1" s="316"/>
      <c r="D1" s="316"/>
      <c r="E1" s="316"/>
      <c r="F1" s="316"/>
      <c r="G1" s="316"/>
      <c r="H1" s="316"/>
      <c r="I1" s="316"/>
      <c r="J1" s="316"/>
      <c r="K1" s="316"/>
      <c r="L1" s="316"/>
      <c r="M1" s="316"/>
    </row>
    <row r="2" spans="1:13">
      <c r="A2" s="36"/>
      <c r="B2" s="316"/>
      <c r="C2" s="316"/>
      <c r="D2" s="316"/>
      <c r="E2" s="316"/>
      <c r="F2" s="316"/>
      <c r="G2" s="316"/>
      <c r="H2" s="316"/>
      <c r="I2" s="316"/>
      <c r="J2" s="316"/>
      <c r="K2" s="316"/>
      <c r="L2" s="316"/>
      <c r="M2" s="316"/>
    </row>
    <row r="3" spans="1:13" ht="29.25" customHeight="1">
      <c r="A3" s="316"/>
      <c r="B3" s="1258" t="s">
        <v>636</v>
      </c>
      <c r="C3" s="1258"/>
      <c r="D3" s="1258"/>
      <c r="E3" s="1258"/>
      <c r="F3" s="1258"/>
      <c r="G3" s="1258"/>
      <c r="H3" s="1258"/>
      <c r="I3" s="1258"/>
      <c r="J3" s="1258"/>
      <c r="K3" s="1258"/>
      <c r="L3" s="1258"/>
      <c r="M3" s="1258"/>
    </row>
    <row r="4" spans="1:13">
      <c r="A4" s="316"/>
      <c r="B4" s="316"/>
      <c r="C4" s="316"/>
      <c r="D4" s="316"/>
      <c r="E4" s="316"/>
      <c r="F4" s="316"/>
      <c r="G4" s="316"/>
      <c r="H4" s="316"/>
      <c r="I4" s="316"/>
      <c r="J4" s="316"/>
      <c r="K4" s="316"/>
      <c r="L4" s="316"/>
      <c r="M4" s="316"/>
    </row>
    <row r="5" spans="1:13" ht="19.5" customHeight="1">
      <c r="A5" s="316"/>
      <c r="B5" s="1276" t="s">
        <v>563</v>
      </c>
      <c r="C5" s="1276" t="s">
        <v>560</v>
      </c>
      <c r="D5" s="1276" t="s">
        <v>562</v>
      </c>
      <c r="E5" s="1253" t="s">
        <v>719</v>
      </c>
      <c r="F5" s="1271" t="s">
        <v>565</v>
      </c>
      <c r="G5" s="1273"/>
      <c r="H5" s="1271" t="s">
        <v>700</v>
      </c>
      <c r="I5" s="1272"/>
      <c r="J5" s="1272"/>
      <c r="K5" s="1272"/>
      <c r="L5" s="1273"/>
      <c r="M5" s="1277" t="s">
        <v>564</v>
      </c>
    </row>
    <row r="6" spans="1:13" ht="36" customHeight="1">
      <c r="A6" s="316"/>
      <c r="B6" s="1276"/>
      <c r="C6" s="1276"/>
      <c r="D6" s="1276"/>
      <c r="E6" s="1261"/>
      <c r="F6" s="398" t="s">
        <v>704</v>
      </c>
      <c r="G6" s="317" t="s">
        <v>571</v>
      </c>
      <c r="H6" s="398" t="s">
        <v>704</v>
      </c>
      <c r="I6" s="393" t="s">
        <v>571</v>
      </c>
      <c r="J6" s="393" t="s">
        <v>1070</v>
      </c>
      <c r="K6" s="318" t="s">
        <v>1057</v>
      </c>
      <c r="L6" s="319" t="s">
        <v>572</v>
      </c>
      <c r="M6" s="1277"/>
    </row>
    <row r="7" spans="1:13" ht="33" customHeight="1">
      <c r="A7" s="316"/>
      <c r="B7" s="298">
        <v>1</v>
      </c>
      <c r="C7" s="305"/>
      <c r="D7" s="305"/>
      <c r="E7" s="309"/>
      <c r="F7" s="309"/>
      <c r="G7" s="351"/>
      <c r="H7" s="309"/>
      <c r="I7" s="352"/>
      <c r="J7" s="352"/>
      <c r="K7" s="712"/>
      <c r="L7" s="310"/>
      <c r="M7" s="305"/>
    </row>
    <row r="8" spans="1:13" ht="33" customHeight="1">
      <c r="A8" s="316"/>
      <c r="B8" s="298">
        <v>2</v>
      </c>
      <c r="C8" s="305"/>
      <c r="D8" s="305"/>
      <c r="E8" s="309"/>
      <c r="F8" s="309"/>
      <c r="G8" s="351"/>
      <c r="H8" s="309"/>
      <c r="I8" s="352"/>
      <c r="J8" s="352"/>
      <c r="K8" s="712"/>
      <c r="L8" s="310"/>
      <c r="M8" s="305"/>
    </row>
    <row r="9" spans="1:13" ht="33" customHeight="1">
      <c r="A9" s="316"/>
      <c r="B9" s="298">
        <v>3</v>
      </c>
      <c r="C9" s="305"/>
      <c r="D9" s="305"/>
      <c r="E9" s="309"/>
      <c r="F9" s="309"/>
      <c r="G9" s="351"/>
      <c r="H9" s="309"/>
      <c r="I9" s="352"/>
      <c r="J9" s="352"/>
      <c r="K9" s="712"/>
      <c r="L9" s="310"/>
      <c r="M9" s="305"/>
    </row>
    <row r="10" spans="1:13" ht="33" customHeight="1">
      <c r="A10" s="316"/>
      <c r="B10" s="298">
        <v>4</v>
      </c>
      <c r="C10" s="305"/>
      <c r="D10" s="305"/>
      <c r="E10" s="309"/>
      <c r="F10" s="309"/>
      <c r="G10" s="351"/>
      <c r="H10" s="309"/>
      <c r="I10" s="352"/>
      <c r="J10" s="352"/>
      <c r="K10" s="712"/>
      <c r="L10" s="310"/>
      <c r="M10" s="305"/>
    </row>
    <row r="11" spans="1:13" ht="33" customHeight="1">
      <c r="A11" s="316"/>
      <c r="B11" s="298">
        <v>5</v>
      </c>
      <c r="C11" s="305"/>
      <c r="D11" s="305"/>
      <c r="E11" s="309"/>
      <c r="F11" s="309"/>
      <c r="G11" s="351"/>
      <c r="H11" s="309"/>
      <c r="I11" s="352"/>
      <c r="J11" s="352"/>
      <c r="K11" s="712"/>
      <c r="L11" s="310"/>
      <c r="M11" s="305"/>
    </row>
    <row r="12" spans="1:13" ht="33" customHeight="1">
      <c r="A12" s="316"/>
      <c r="B12" s="298">
        <v>6</v>
      </c>
      <c r="C12" s="305"/>
      <c r="D12" s="305"/>
      <c r="E12" s="309"/>
      <c r="F12" s="309"/>
      <c r="G12" s="351"/>
      <c r="H12" s="309"/>
      <c r="I12" s="352"/>
      <c r="J12" s="352"/>
      <c r="K12" s="712"/>
      <c r="L12" s="310"/>
      <c r="M12" s="305"/>
    </row>
    <row r="13" spans="1:13" ht="33" customHeight="1">
      <c r="A13" s="316"/>
      <c r="B13" s="298">
        <v>7</v>
      </c>
      <c r="C13" s="305"/>
      <c r="D13" s="305"/>
      <c r="E13" s="309"/>
      <c r="F13" s="309"/>
      <c r="G13" s="351"/>
      <c r="H13" s="309"/>
      <c r="I13" s="352"/>
      <c r="J13" s="352"/>
      <c r="K13" s="712"/>
      <c r="L13" s="310"/>
      <c r="M13" s="305"/>
    </row>
    <row r="14" spans="1:13" ht="33" customHeight="1">
      <c r="A14" s="316"/>
      <c r="B14" s="298">
        <v>8</v>
      </c>
      <c r="C14" s="305"/>
      <c r="D14" s="305"/>
      <c r="E14" s="309"/>
      <c r="F14" s="309"/>
      <c r="G14" s="351"/>
      <c r="H14" s="309"/>
      <c r="I14" s="352"/>
      <c r="J14" s="352"/>
      <c r="K14" s="712"/>
      <c r="L14" s="310"/>
      <c r="M14" s="305"/>
    </row>
    <row r="15" spans="1:13" ht="33" customHeight="1">
      <c r="A15" s="316"/>
      <c r="B15" s="298">
        <v>9</v>
      </c>
      <c r="C15" s="305"/>
      <c r="D15" s="305"/>
      <c r="E15" s="309"/>
      <c r="F15" s="309"/>
      <c r="G15" s="351"/>
      <c r="H15" s="309"/>
      <c r="I15" s="352"/>
      <c r="J15" s="352"/>
      <c r="K15" s="712"/>
      <c r="L15" s="310"/>
      <c r="M15" s="305"/>
    </row>
    <row r="16" spans="1:13" ht="33" customHeight="1">
      <c r="A16" s="316"/>
      <c r="B16" s="298">
        <v>10</v>
      </c>
      <c r="C16" s="305"/>
      <c r="D16" s="305"/>
      <c r="E16" s="309"/>
      <c r="F16" s="309"/>
      <c r="G16" s="351"/>
      <c r="H16" s="309"/>
      <c r="I16" s="352"/>
      <c r="J16" s="352"/>
      <c r="K16" s="712"/>
      <c r="L16" s="310"/>
      <c r="M16" s="305"/>
    </row>
    <row r="17" spans="1:13" ht="33" customHeight="1">
      <c r="A17" s="316"/>
      <c r="B17" s="298">
        <v>11</v>
      </c>
      <c r="C17" s="305"/>
      <c r="D17" s="305"/>
      <c r="E17" s="309"/>
      <c r="F17" s="309"/>
      <c r="G17" s="351"/>
      <c r="H17" s="309"/>
      <c r="I17" s="352"/>
      <c r="J17" s="352"/>
      <c r="K17" s="712"/>
      <c r="L17" s="310"/>
      <c r="M17" s="305"/>
    </row>
    <row r="18" spans="1:13" ht="33" customHeight="1">
      <c r="A18" s="316"/>
      <c r="B18" s="298">
        <v>12</v>
      </c>
      <c r="C18" s="305"/>
      <c r="D18" s="305"/>
      <c r="E18" s="309"/>
      <c r="F18" s="309"/>
      <c r="G18" s="351"/>
      <c r="H18" s="309"/>
      <c r="I18" s="352"/>
      <c r="J18" s="352"/>
      <c r="K18" s="712"/>
      <c r="L18" s="310"/>
      <c r="M18" s="305"/>
    </row>
    <row r="19" spans="1:13" ht="33" customHeight="1">
      <c r="A19" s="316"/>
      <c r="B19" s="298">
        <v>13</v>
      </c>
      <c r="C19" s="305"/>
      <c r="D19" s="305"/>
      <c r="E19" s="309"/>
      <c r="F19" s="309"/>
      <c r="G19" s="351"/>
      <c r="H19" s="309"/>
      <c r="I19" s="352"/>
      <c r="J19" s="352"/>
      <c r="K19" s="712"/>
      <c r="L19" s="310"/>
      <c r="M19" s="305"/>
    </row>
    <row r="20" spans="1:13" ht="33" customHeight="1">
      <c r="A20" s="316"/>
      <c r="B20" s="298">
        <v>14</v>
      </c>
      <c r="C20" s="305"/>
      <c r="D20" s="305"/>
      <c r="E20" s="309"/>
      <c r="F20" s="309"/>
      <c r="G20" s="351"/>
      <c r="H20" s="309"/>
      <c r="I20" s="352"/>
      <c r="J20" s="352"/>
      <c r="K20" s="712"/>
      <c r="L20" s="310"/>
      <c r="M20" s="305"/>
    </row>
    <row r="21" spans="1:13" ht="33" customHeight="1">
      <c r="A21" s="316"/>
      <c r="B21" s="298">
        <v>15</v>
      </c>
      <c r="C21" s="311"/>
      <c r="D21" s="311"/>
      <c r="E21" s="312"/>
      <c r="F21" s="312"/>
      <c r="G21" s="353"/>
      <c r="H21" s="312"/>
      <c r="I21" s="352"/>
      <c r="J21" s="352"/>
      <c r="K21" s="712"/>
      <c r="L21" s="313"/>
      <c r="M21" s="311"/>
    </row>
    <row r="22" spans="1:13" ht="33" customHeight="1">
      <c r="A22" s="316"/>
      <c r="B22" s="298">
        <v>16</v>
      </c>
      <c r="C22" s="311"/>
      <c r="D22" s="311"/>
      <c r="E22" s="312"/>
      <c r="F22" s="312"/>
      <c r="G22" s="353"/>
      <c r="H22" s="312"/>
      <c r="I22" s="352"/>
      <c r="J22" s="352"/>
      <c r="K22" s="712"/>
      <c r="L22" s="313"/>
      <c r="M22" s="311"/>
    </row>
    <row r="23" spans="1:13" ht="33" customHeight="1">
      <c r="A23" s="316"/>
      <c r="B23" s="298">
        <v>17</v>
      </c>
      <c r="C23" s="311"/>
      <c r="D23" s="311"/>
      <c r="E23" s="312"/>
      <c r="F23" s="312"/>
      <c r="G23" s="353"/>
      <c r="H23" s="312"/>
      <c r="I23" s="352"/>
      <c r="J23" s="352"/>
      <c r="K23" s="712"/>
      <c r="L23" s="313"/>
      <c r="M23" s="311"/>
    </row>
    <row r="24" spans="1:13" ht="33" customHeight="1">
      <c r="A24" s="316"/>
      <c r="B24" s="298">
        <v>18</v>
      </c>
      <c r="C24" s="311"/>
      <c r="D24" s="311"/>
      <c r="E24" s="312"/>
      <c r="F24" s="312"/>
      <c r="G24" s="353"/>
      <c r="H24" s="312"/>
      <c r="I24" s="352"/>
      <c r="J24" s="352"/>
      <c r="K24" s="712"/>
      <c r="L24" s="313"/>
      <c r="M24" s="311"/>
    </row>
    <row r="25" spans="1:13" ht="33" customHeight="1">
      <c r="A25" s="316"/>
      <c r="B25" s="298">
        <v>19</v>
      </c>
      <c r="C25" s="311"/>
      <c r="D25" s="311"/>
      <c r="E25" s="312"/>
      <c r="F25" s="312"/>
      <c r="G25" s="353"/>
      <c r="H25" s="312"/>
      <c r="I25" s="352"/>
      <c r="J25" s="352"/>
      <c r="K25" s="712"/>
      <c r="L25" s="313"/>
      <c r="M25" s="311"/>
    </row>
    <row r="26" spans="1:13" ht="33" customHeight="1" thickBot="1">
      <c r="A26" s="316"/>
      <c r="B26" s="400">
        <v>20</v>
      </c>
      <c r="C26" s="311"/>
      <c r="D26" s="311"/>
      <c r="E26" s="312"/>
      <c r="F26" s="312"/>
      <c r="G26" s="354"/>
      <c r="H26" s="314"/>
      <c r="I26" s="355"/>
      <c r="J26" s="355"/>
      <c r="K26" s="713"/>
      <c r="L26" s="315"/>
      <c r="M26" s="307"/>
    </row>
    <row r="27" spans="1:13" ht="40.5" customHeight="1" thickTop="1">
      <c r="A27" s="316"/>
      <c r="B27" s="1280" t="s">
        <v>720</v>
      </c>
      <c r="C27" s="1281"/>
      <c r="D27" s="1281"/>
      <c r="E27" s="1281"/>
      <c r="F27" s="1282"/>
      <c r="G27" s="356">
        <f>SUMIFS(G7:G26,$E$7:$E$26,"○",$F$7:$F$26,"○")</f>
        <v>0</v>
      </c>
      <c r="H27" s="357"/>
      <c r="I27" s="356">
        <f>SUMIFS(I7:I26,$E$7:$E$26,"○",$H$7:$H$26,"○")</f>
        <v>0</v>
      </c>
      <c r="J27" s="356">
        <f>SUMIFS(J7:J26,$E$7:$E$26,"○",$H$7:$H$26,"○")</f>
        <v>0</v>
      </c>
      <c r="K27" s="357"/>
      <c r="L27" s="1278"/>
      <c r="M27" s="1279"/>
    </row>
    <row r="28" spans="1:13" ht="40.5" customHeight="1">
      <c r="A28" s="316"/>
      <c r="B28" s="1250" t="s">
        <v>721</v>
      </c>
      <c r="C28" s="1251"/>
      <c r="D28" s="1251"/>
      <c r="E28" s="1251"/>
      <c r="F28" s="1252"/>
      <c r="G28" s="356">
        <f>SUMIF($F$7:$F$26,"○",G7:G26)</f>
        <v>0</v>
      </c>
      <c r="H28" s="357"/>
      <c r="I28" s="356">
        <f>SUMIF($H$7:$H$26,"○",I7:I26)</f>
        <v>0</v>
      </c>
      <c r="J28" s="356">
        <f>SUMIF($H$7:$H$26,"○",J7:J26)</f>
        <v>0</v>
      </c>
      <c r="K28" s="357"/>
      <c r="L28" s="1278"/>
      <c r="M28" s="1279"/>
    </row>
    <row r="29" spans="1:13" ht="24.75" customHeight="1">
      <c r="A29" s="316"/>
      <c r="B29" s="302" t="s">
        <v>574</v>
      </c>
      <c r="C29" s="316"/>
      <c r="D29" s="316"/>
      <c r="E29" s="316"/>
      <c r="F29" s="316"/>
      <c r="G29" s="316"/>
      <c r="H29" s="316"/>
      <c r="I29" s="316"/>
      <c r="J29" s="316"/>
      <c r="K29" s="316"/>
      <c r="L29" s="316"/>
      <c r="M29" s="316"/>
    </row>
  </sheetData>
  <sheetProtection sheet="1" objects="1" scenarios="1" formatColumns="0" formatRows="0" insertRows="0"/>
  <mergeCells count="12">
    <mergeCell ref="B28:F28"/>
    <mergeCell ref="E5:E6"/>
    <mergeCell ref="B3:M3"/>
    <mergeCell ref="B5:B6"/>
    <mergeCell ref="C5:C6"/>
    <mergeCell ref="D5:D6"/>
    <mergeCell ref="M5:M6"/>
    <mergeCell ref="F5:G5"/>
    <mergeCell ref="L28:M28"/>
    <mergeCell ref="H5:L5"/>
    <mergeCell ref="B27:F27"/>
    <mergeCell ref="L27:M27"/>
  </mergeCells>
  <phoneticPr fontId="3"/>
  <dataValidations count="2">
    <dataValidation type="list" allowBlank="1" showInputMessage="1" showErrorMessage="1" sqref="E7:F26 H7:H26" xr:uid="{00000000-0002-0000-1600-000000000000}">
      <formula1>○</formula1>
    </dataValidation>
    <dataValidation imeMode="off" allowBlank="1" showInputMessage="1" showErrorMessage="1" sqref="I7:K26 G7:G26" xr:uid="{00000000-0002-0000-1600-000001000000}"/>
  </dataValidations>
  <pageMargins left="0.70866141732283472" right="0.70866141732283472" top="0.74803149606299213" bottom="0.74803149606299213" header="0.31496062992125984" footer="0.31496062992125984"/>
  <pageSetup paperSize="9" scale="55" fitToHeight="0" orientation="landscape"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7">
    <tabColor rgb="FF3333FF"/>
  </sheetPr>
  <dimension ref="A1:L27"/>
  <sheetViews>
    <sheetView view="pageBreakPreview" zoomScale="85" zoomScaleNormal="85" zoomScaleSheetLayoutView="85" workbookViewId="0"/>
  </sheetViews>
  <sheetFormatPr defaultColWidth="8.7265625" defaultRowHeight="18.75"/>
  <cols>
    <col min="1" max="1" width="2.6328125" style="254" customWidth="1"/>
    <col min="2" max="2" width="4.08984375" style="254" customWidth="1"/>
    <col min="3" max="3" width="8.81640625" style="254" customWidth="1"/>
    <col min="4" max="4" width="8.7265625" style="254"/>
    <col min="5" max="5" width="8.36328125" style="254" bestFit="1" customWidth="1"/>
    <col min="6" max="7" width="8.7265625" style="254"/>
    <col min="8" max="9" width="8.7265625" style="254" customWidth="1"/>
    <col min="10" max="10" width="4.453125" style="254" customWidth="1"/>
    <col min="11" max="11" width="8.7265625" style="254"/>
    <col min="12" max="12" width="8.54296875" style="254" customWidth="1"/>
    <col min="13" max="16384" width="8.7265625" style="254"/>
  </cols>
  <sheetData>
    <row r="1" spans="1:10">
      <c r="A1" s="36" t="s">
        <v>729</v>
      </c>
      <c r="B1" s="50"/>
      <c r="C1" s="50"/>
      <c r="D1" s="50"/>
      <c r="E1" s="50"/>
      <c r="F1" s="50"/>
      <c r="G1" s="50"/>
      <c r="H1" s="50"/>
      <c r="I1" s="50"/>
      <c r="J1" s="113"/>
    </row>
    <row r="2" spans="1:10" ht="22.5" customHeight="1">
      <c r="A2" s="1291" t="s">
        <v>181</v>
      </c>
      <c r="B2" s="1291"/>
      <c r="C2" s="1291"/>
      <c r="D2" s="1291"/>
      <c r="E2" s="1291"/>
      <c r="F2" s="1291"/>
      <c r="G2" s="1291"/>
      <c r="H2" s="1291"/>
      <c r="I2" s="1291"/>
      <c r="J2" s="1291"/>
    </row>
    <row r="3" spans="1:10" ht="12" customHeight="1">
      <c r="A3" s="320"/>
      <c r="B3" s="320"/>
      <c r="C3" s="320"/>
      <c r="D3" s="320"/>
      <c r="E3" s="320"/>
      <c r="F3" s="320"/>
      <c r="G3" s="320"/>
      <c r="H3" s="320"/>
      <c r="I3" s="320"/>
      <c r="J3" s="320"/>
    </row>
    <row r="4" spans="1:10">
      <c r="A4" s="321"/>
      <c r="B4" s="48" t="s">
        <v>418</v>
      </c>
      <c r="C4" s="50"/>
      <c r="D4" s="50"/>
      <c r="E4" s="50"/>
      <c r="F4" s="50"/>
      <c r="G4" s="50"/>
      <c r="H4" s="50"/>
      <c r="I4" s="50"/>
      <c r="J4" s="50"/>
    </row>
    <row r="5" spans="1:10">
      <c r="A5" s="321"/>
      <c r="B5" s="48"/>
      <c r="C5" s="1292" t="s">
        <v>182</v>
      </c>
      <c r="D5" s="1293"/>
      <c r="E5" s="906" t="s">
        <v>219</v>
      </c>
      <c r="F5" s="906"/>
      <c r="G5" s="906"/>
      <c r="H5" s="906"/>
      <c r="I5" s="906"/>
      <c r="J5" s="50"/>
    </row>
    <row r="6" spans="1:10" ht="46.5" customHeight="1">
      <c r="A6" s="321"/>
      <c r="B6" s="48"/>
      <c r="C6" s="1294" t="s">
        <v>651</v>
      </c>
      <c r="D6" s="1295"/>
      <c r="E6" s="1300"/>
      <c r="F6" s="1301"/>
      <c r="G6" s="1301"/>
      <c r="H6" s="1301"/>
      <c r="I6" s="1302"/>
      <c r="J6" s="50"/>
    </row>
    <row r="7" spans="1:10" ht="46.5" customHeight="1">
      <c r="A7" s="321"/>
      <c r="B7" s="48"/>
      <c r="C7" s="1296"/>
      <c r="D7" s="1297"/>
      <c r="E7" s="1303"/>
      <c r="F7" s="1304"/>
      <c r="G7" s="1304"/>
      <c r="H7" s="1304"/>
      <c r="I7" s="1305"/>
      <c r="J7" s="50"/>
    </row>
    <row r="8" spans="1:10" ht="46.5" customHeight="1">
      <c r="A8" s="321"/>
      <c r="B8" s="48"/>
      <c r="C8" s="1298"/>
      <c r="D8" s="1299"/>
      <c r="E8" s="1306"/>
      <c r="F8" s="1307"/>
      <c r="G8" s="1307"/>
      <c r="H8" s="1307"/>
      <c r="I8" s="1308"/>
      <c r="J8" s="50"/>
    </row>
    <row r="9" spans="1:10" ht="18.75" customHeight="1">
      <c r="A9" s="321"/>
      <c r="B9" s="48"/>
      <c r="C9" s="322"/>
      <c r="D9" s="322"/>
      <c r="E9" s="322"/>
      <c r="F9" s="322"/>
      <c r="G9" s="322"/>
      <c r="H9" s="322"/>
      <c r="I9" s="322"/>
      <c r="J9" s="50"/>
    </row>
    <row r="10" spans="1:10" ht="18.75" customHeight="1">
      <c r="A10" s="321"/>
      <c r="B10" s="48" t="s">
        <v>447</v>
      </c>
      <c r="C10" s="323"/>
      <c r="D10" s="323"/>
      <c r="E10" s="323"/>
      <c r="F10" s="324"/>
      <c r="G10" s="324"/>
      <c r="H10" s="324"/>
      <c r="I10" s="324"/>
      <c r="J10" s="325"/>
    </row>
    <row r="11" spans="1:10" ht="75" customHeight="1">
      <c r="A11" s="321"/>
      <c r="B11" s="48"/>
      <c r="C11" s="1290" t="s">
        <v>183</v>
      </c>
      <c r="D11" s="1284"/>
      <c r="E11" s="1285"/>
      <c r="F11" s="1285"/>
      <c r="G11" s="1285"/>
      <c r="H11" s="1285"/>
      <c r="I11" s="1285"/>
      <c r="J11" s="50"/>
    </row>
    <row r="12" spans="1:10" ht="75" customHeight="1">
      <c r="A12" s="321"/>
      <c r="B12" s="48"/>
      <c r="C12" s="1290" t="s">
        <v>184</v>
      </c>
      <c r="D12" s="1284"/>
      <c r="E12" s="1285"/>
      <c r="F12" s="1285"/>
      <c r="G12" s="1285"/>
      <c r="H12" s="1285"/>
      <c r="I12" s="1285"/>
      <c r="J12" s="50"/>
    </row>
    <row r="13" spans="1:10" ht="75" customHeight="1">
      <c r="A13" s="321"/>
      <c r="B13" s="48"/>
      <c r="C13" s="1283" t="s">
        <v>699</v>
      </c>
      <c r="D13" s="1284"/>
      <c r="E13" s="1285"/>
      <c r="F13" s="1285"/>
      <c r="G13" s="1285"/>
      <c r="H13" s="1285"/>
      <c r="I13" s="1285"/>
    </row>
    <row r="14" spans="1:10" ht="75" customHeight="1">
      <c r="A14" s="321"/>
      <c r="B14" s="48"/>
      <c r="C14" s="1290" t="s">
        <v>185</v>
      </c>
      <c r="D14" s="1284"/>
      <c r="E14" s="1285"/>
      <c r="F14" s="1285"/>
      <c r="G14" s="1285"/>
      <c r="H14" s="1285"/>
      <c r="I14" s="1285"/>
      <c r="J14" s="50"/>
    </row>
    <row r="15" spans="1:10" ht="75" customHeight="1">
      <c r="A15" s="321"/>
      <c r="B15" s="48"/>
      <c r="C15" s="1290" t="s">
        <v>186</v>
      </c>
      <c r="D15" s="1284"/>
      <c r="E15" s="1311"/>
      <c r="F15" s="1312"/>
      <c r="G15" s="1312"/>
      <c r="H15" s="1312"/>
      <c r="I15" s="1313"/>
      <c r="J15" s="50"/>
    </row>
    <row r="16" spans="1:10">
      <c r="A16" s="321"/>
      <c r="B16" s="50"/>
      <c r="C16" s="323"/>
      <c r="D16" s="323"/>
      <c r="E16" s="323"/>
      <c r="F16" s="324"/>
      <c r="G16" s="324"/>
      <c r="H16" s="324"/>
      <c r="I16" s="324"/>
      <c r="J16" s="325"/>
    </row>
    <row r="17" spans="1:12">
      <c r="A17" s="321"/>
      <c r="B17" s="50" t="s">
        <v>417</v>
      </c>
      <c r="C17" s="323"/>
      <c r="D17" s="323"/>
      <c r="E17" s="323"/>
      <c r="F17" s="324"/>
      <c r="G17" s="324"/>
      <c r="H17" s="324"/>
      <c r="I17" s="324"/>
      <c r="J17" s="325"/>
    </row>
    <row r="18" spans="1:12">
      <c r="A18" s="321"/>
      <c r="B18" s="1286" t="s">
        <v>492</v>
      </c>
      <c r="C18" s="1287"/>
      <c r="D18" s="1287"/>
      <c r="E18" s="1287"/>
      <c r="F18" s="1287"/>
      <c r="G18" s="1287"/>
      <c r="H18" s="1287"/>
      <c r="I18" s="1287"/>
      <c r="J18" s="1287"/>
    </row>
    <row r="19" spans="1:12">
      <c r="A19" s="321"/>
      <c r="B19" s="1286" t="s">
        <v>493</v>
      </c>
      <c r="C19" s="1287"/>
      <c r="D19" s="1287"/>
      <c r="E19" s="1287"/>
      <c r="F19" s="1287"/>
      <c r="G19" s="1287"/>
      <c r="H19" s="1287"/>
      <c r="I19" s="1287"/>
      <c r="J19" s="1287"/>
    </row>
    <row r="20" spans="1:12">
      <c r="A20" s="321"/>
      <c r="B20" s="1286" t="s">
        <v>494</v>
      </c>
      <c r="C20" s="1287"/>
      <c r="D20" s="1287"/>
      <c r="E20" s="1287"/>
      <c r="F20" s="1287"/>
      <c r="G20" s="1287"/>
      <c r="H20" s="1287"/>
      <c r="I20" s="1287"/>
      <c r="J20" s="1287"/>
    </row>
    <row r="21" spans="1:12">
      <c r="A21" s="321"/>
      <c r="B21" s="1286" t="s">
        <v>1091</v>
      </c>
      <c r="C21" s="1287"/>
      <c r="D21" s="1287"/>
      <c r="E21" s="1287"/>
      <c r="F21" s="1287"/>
      <c r="G21" s="1287"/>
      <c r="H21" s="1287"/>
      <c r="I21" s="1287"/>
      <c r="J21" s="1287"/>
    </row>
    <row r="22" spans="1:12">
      <c r="A22" s="321"/>
      <c r="B22" s="1286" t="s">
        <v>495</v>
      </c>
      <c r="C22" s="1287"/>
      <c r="D22" s="1287"/>
      <c r="E22" s="1287"/>
      <c r="F22" s="1287"/>
      <c r="G22" s="1287"/>
      <c r="H22" s="1287"/>
      <c r="I22" s="1287"/>
      <c r="J22" s="1287"/>
    </row>
    <row r="23" spans="1:12" ht="51" customHeight="1">
      <c r="A23" s="321"/>
      <c r="B23" s="1309" t="s">
        <v>496</v>
      </c>
      <c r="C23" s="1310"/>
      <c r="D23" s="1310"/>
      <c r="E23" s="1310"/>
      <c r="F23" s="1310"/>
      <c r="G23" s="1310"/>
      <c r="H23" s="1310"/>
      <c r="I23" s="1310"/>
      <c r="J23" s="1310"/>
    </row>
    <row r="24" spans="1:12">
      <c r="A24" s="321"/>
      <c r="B24" s="326" t="s">
        <v>376</v>
      </c>
      <c r="C24" s="1194"/>
      <c r="D24" s="1200"/>
      <c r="E24" s="1200"/>
      <c r="F24" s="1200"/>
      <c r="G24" s="1200"/>
      <c r="H24" s="1200"/>
      <c r="I24" s="1196"/>
      <c r="J24" s="325"/>
      <c r="L24" s="506"/>
    </row>
    <row r="25" spans="1:12">
      <c r="A25" s="321"/>
      <c r="B25" s="321"/>
      <c r="C25" s="321"/>
      <c r="D25" s="321"/>
      <c r="E25" s="321"/>
      <c r="F25" s="321"/>
      <c r="G25" s="321"/>
      <c r="H25" s="321"/>
      <c r="I25" s="321"/>
      <c r="J25" s="321"/>
    </row>
    <row r="26" spans="1:12">
      <c r="B26" s="50" t="s">
        <v>1101</v>
      </c>
    </row>
    <row r="27" spans="1:12" ht="48.75" customHeight="1">
      <c r="B27" s="1288" t="s">
        <v>1111</v>
      </c>
      <c r="C27" s="1289"/>
      <c r="D27" s="1289"/>
      <c r="E27" s="1289"/>
      <c r="F27" s="1289"/>
      <c r="G27" s="1289"/>
      <c r="H27" s="1289"/>
      <c r="I27" s="1289"/>
      <c r="J27" s="1289"/>
    </row>
  </sheetData>
  <sheetProtection sheet="1" formatRows="0"/>
  <mergeCells count="23">
    <mergeCell ref="B27:J27"/>
    <mergeCell ref="C11:D11"/>
    <mergeCell ref="A2:J2"/>
    <mergeCell ref="C5:D5"/>
    <mergeCell ref="C6:D8"/>
    <mergeCell ref="E11:I11"/>
    <mergeCell ref="E6:I8"/>
    <mergeCell ref="E5:I5"/>
    <mergeCell ref="B23:J23"/>
    <mergeCell ref="C24:I24"/>
    <mergeCell ref="C12:D12"/>
    <mergeCell ref="C14:D14"/>
    <mergeCell ref="C15:D15"/>
    <mergeCell ref="E15:I15"/>
    <mergeCell ref="E14:I14"/>
    <mergeCell ref="E12:I12"/>
    <mergeCell ref="C13:D13"/>
    <mergeCell ref="E13:I13"/>
    <mergeCell ref="B18:J18"/>
    <mergeCell ref="B19:J19"/>
    <mergeCell ref="B22:J22"/>
    <mergeCell ref="B21:J21"/>
    <mergeCell ref="B20:J20"/>
  </mergeCells>
  <phoneticPr fontId="3"/>
  <pageMargins left="0.43307086614173229" right="0" top="0.15748031496062992" bottom="0.15748031496062992" header="0.31496062992125984" footer="0.31496062992125984"/>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17761" r:id="rId4" name="Check Box 1">
              <controlPr defaultSize="0" autoFill="0" autoLine="0" autoPict="0">
                <anchor moveWithCells="1">
                  <from>
                    <xdr:col>1</xdr:col>
                    <xdr:colOff>47625</xdr:colOff>
                    <xdr:row>17</xdr:row>
                    <xdr:rowOff>38100</xdr:rowOff>
                  </from>
                  <to>
                    <xdr:col>1</xdr:col>
                    <xdr:colOff>304800</xdr:colOff>
                    <xdr:row>18</xdr:row>
                    <xdr:rowOff>19050</xdr:rowOff>
                  </to>
                </anchor>
              </controlPr>
            </control>
          </mc:Choice>
        </mc:AlternateContent>
        <mc:AlternateContent xmlns:mc="http://schemas.openxmlformats.org/markup-compatibility/2006">
          <mc:Choice Requires="x14">
            <control shapeId="3317762" r:id="rId5" name="Check Box 2">
              <controlPr defaultSize="0" autoFill="0" autoLine="0" autoPict="0">
                <anchor moveWithCells="1">
                  <from>
                    <xdr:col>1</xdr:col>
                    <xdr:colOff>47625</xdr:colOff>
                    <xdr:row>18</xdr:row>
                    <xdr:rowOff>28575</xdr:rowOff>
                  </from>
                  <to>
                    <xdr:col>1</xdr:col>
                    <xdr:colOff>304800</xdr:colOff>
                    <xdr:row>19</xdr:row>
                    <xdr:rowOff>19050</xdr:rowOff>
                  </to>
                </anchor>
              </controlPr>
            </control>
          </mc:Choice>
        </mc:AlternateContent>
        <mc:AlternateContent xmlns:mc="http://schemas.openxmlformats.org/markup-compatibility/2006">
          <mc:Choice Requires="x14">
            <control shapeId="3317763" r:id="rId6" name="Check Box 3">
              <controlPr defaultSize="0" autoFill="0" autoLine="0" autoPict="0">
                <anchor moveWithCells="1">
                  <from>
                    <xdr:col>1</xdr:col>
                    <xdr:colOff>47625</xdr:colOff>
                    <xdr:row>19</xdr:row>
                    <xdr:rowOff>28575</xdr:rowOff>
                  </from>
                  <to>
                    <xdr:col>1</xdr:col>
                    <xdr:colOff>304800</xdr:colOff>
                    <xdr:row>20</xdr:row>
                    <xdr:rowOff>19050</xdr:rowOff>
                  </to>
                </anchor>
              </controlPr>
            </control>
          </mc:Choice>
        </mc:AlternateContent>
        <mc:AlternateContent xmlns:mc="http://schemas.openxmlformats.org/markup-compatibility/2006">
          <mc:Choice Requires="x14">
            <control shapeId="3317764" r:id="rId7" name="Check Box 4">
              <controlPr defaultSize="0" autoFill="0" autoLine="0" autoPict="0">
                <anchor moveWithCells="1">
                  <from>
                    <xdr:col>1</xdr:col>
                    <xdr:colOff>47625</xdr:colOff>
                    <xdr:row>20</xdr:row>
                    <xdr:rowOff>28575</xdr:rowOff>
                  </from>
                  <to>
                    <xdr:col>1</xdr:col>
                    <xdr:colOff>304800</xdr:colOff>
                    <xdr:row>21</xdr:row>
                    <xdr:rowOff>9525</xdr:rowOff>
                  </to>
                </anchor>
              </controlPr>
            </control>
          </mc:Choice>
        </mc:AlternateContent>
        <mc:AlternateContent xmlns:mc="http://schemas.openxmlformats.org/markup-compatibility/2006">
          <mc:Choice Requires="x14">
            <control shapeId="3317766" r:id="rId8" name="Check Box 6">
              <controlPr defaultSize="0" autoFill="0" autoLine="0" autoPict="0">
                <anchor moveWithCells="1">
                  <from>
                    <xdr:col>1</xdr:col>
                    <xdr:colOff>47625</xdr:colOff>
                    <xdr:row>21</xdr:row>
                    <xdr:rowOff>19050</xdr:rowOff>
                  </from>
                  <to>
                    <xdr:col>1</xdr:col>
                    <xdr:colOff>304800</xdr:colOff>
                    <xdr:row>22</xdr:row>
                    <xdr:rowOff>9525</xdr:rowOff>
                  </to>
                </anchor>
              </controlPr>
            </control>
          </mc:Choice>
        </mc:AlternateContent>
        <mc:AlternateContent xmlns:mc="http://schemas.openxmlformats.org/markup-compatibility/2006">
          <mc:Choice Requires="x14">
            <control shapeId="3317767" r:id="rId9" name="Check Box 7">
              <controlPr defaultSize="0" autoFill="0" autoLine="0" autoPict="0">
                <anchor moveWithCells="1">
                  <from>
                    <xdr:col>1</xdr:col>
                    <xdr:colOff>47625</xdr:colOff>
                    <xdr:row>22</xdr:row>
                    <xdr:rowOff>9525</xdr:rowOff>
                  </from>
                  <to>
                    <xdr:col>1</xdr:col>
                    <xdr:colOff>304800</xdr:colOff>
                    <xdr:row>22</xdr:row>
                    <xdr:rowOff>238125</xdr:rowOff>
                  </to>
                </anchor>
              </controlPr>
            </control>
          </mc:Choice>
        </mc:AlternateContent>
        <mc:AlternateContent xmlns:mc="http://schemas.openxmlformats.org/markup-compatibility/2006">
          <mc:Choice Requires="x14">
            <control shapeId="3317769" r:id="rId10" name="Check Box 9">
              <controlPr defaultSize="0" autoFill="0" autoLine="0" autoPict="0">
                <anchor moveWithCells="1">
                  <from>
                    <xdr:col>1</xdr:col>
                    <xdr:colOff>47625</xdr:colOff>
                    <xdr:row>26</xdr:row>
                    <xdr:rowOff>9525</xdr:rowOff>
                  </from>
                  <to>
                    <xdr:col>1</xdr:col>
                    <xdr:colOff>304800</xdr:colOff>
                    <xdr:row>26</xdr:row>
                    <xdr:rowOff>238125</xdr:rowOff>
                  </to>
                </anchor>
              </controlPr>
            </control>
          </mc:Choice>
        </mc:AlternateContent>
      </controls>
    </mc:Choice>
  </mc:AlternateConten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8">
    <tabColor rgb="FF3333FF"/>
  </sheetPr>
  <dimension ref="A1:E31"/>
  <sheetViews>
    <sheetView view="pageBreakPreview" zoomScale="85" zoomScaleNormal="85" zoomScaleSheetLayoutView="85" workbookViewId="0"/>
  </sheetViews>
  <sheetFormatPr defaultColWidth="8.7265625" defaultRowHeight="18.75"/>
  <cols>
    <col min="1" max="1" width="2.6328125" style="254" customWidth="1"/>
    <col min="2" max="2" width="8.6328125" style="254" customWidth="1"/>
    <col min="3" max="3" width="10.453125" style="254" customWidth="1"/>
    <col min="4" max="5" width="26.36328125" style="254" customWidth="1"/>
    <col min="6" max="16384" width="8.7265625" style="254"/>
  </cols>
  <sheetData>
    <row r="1" spans="1:5">
      <c r="A1" s="36" t="s">
        <v>730</v>
      </c>
      <c r="B1" s="50"/>
      <c r="C1" s="50"/>
      <c r="D1" s="50"/>
      <c r="E1" s="113"/>
    </row>
    <row r="2" spans="1:5" ht="22.5" customHeight="1">
      <c r="A2" s="1291" t="s">
        <v>319</v>
      </c>
      <c r="B2" s="1291"/>
      <c r="C2" s="1291"/>
      <c r="D2" s="1291"/>
      <c r="E2" s="1291"/>
    </row>
    <row r="3" spans="1:5" ht="13.5" customHeight="1">
      <c r="A3" s="320"/>
      <c r="B3" s="320"/>
      <c r="C3" s="320"/>
      <c r="D3" s="320"/>
      <c r="E3" s="320"/>
    </row>
    <row r="4" spans="1:5">
      <c r="A4" s="321"/>
      <c r="B4" s="48" t="s">
        <v>320</v>
      </c>
      <c r="C4" s="50"/>
      <c r="D4" s="50"/>
      <c r="E4" s="50"/>
    </row>
    <row r="5" spans="1:5">
      <c r="A5" s="321"/>
      <c r="B5" s="1320" t="s">
        <v>182</v>
      </c>
      <c r="C5" s="1321"/>
      <c r="D5" s="391" t="s">
        <v>627</v>
      </c>
      <c r="E5" s="391" t="s">
        <v>628</v>
      </c>
    </row>
    <row r="6" spans="1:5" ht="18.75" customHeight="1">
      <c r="A6" s="321"/>
      <c r="B6" s="1322" t="s">
        <v>175</v>
      </c>
      <c r="C6" s="66" t="s">
        <v>547</v>
      </c>
      <c r="D6" s="328"/>
      <c r="E6" s="328"/>
    </row>
    <row r="7" spans="1:5" ht="18.75" customHeight="1">
      <c r="A7" s="321"/>
      <c r="B7" s="1323"/>
      <c r="C7" s="67" t="s">
        <v>237</v>
      </c>
      <c r="D7" s="329"/>
      <c r="E7" s="330"/>
    </row>
    <row r="8" spans="1:5" ht="18.75" customHeight="1">
      <c r="A8" s="321"/>
      <c r="B8" s="1323"/>
      <c r="C8" s="67" t="s">
        <v>548</v>
      </c>
      <c r="D8" s="496"/>
      <c r="E8" s="496"/>
    </row>
    <row r="9" spans="1:5" ht="45" customHeight="1">
      <c r="A9" s="321"/>
      <c r="B9" s="1323"/>
      <c r="C9" s="67" t="s">
        <v>654</v>
      </c>
      <c r="D9" s="497"/>
      <c r="E9" s="497"/>
    </row>
    <row r="10" spans="1:5" ht="45" customHeight="1">
      <c r="A10" s="321"/>
      <c r="B10" s="1324"/>
      <c r="C10" s="49" t="s">
        <v>549</v>
      </c>
      <c r="D10" s="498"/>
      <c r="E10" s="498"/>
    </row>
    <row r="11" spans="1:5" ht="18.75" customHeight="1">
      <c r="A11" s="321"/>
      <c r="B11" s="1325" t="s">
        <v>550</v>
      </c>
      <c r="C11" s="1326"/>
      <c r="D11" s="331"/>
      <c r="E11" s="331"/>
    </row>
    <row r="12" spans="1:5" ht="24" customHeight="1">
      <c r="A12" s="321"/>
      <c r="B12" s="1327" t="s">
        <v>202</v>
      </c>
      <c r="C12" s="1328"/>
      <c r="D12" s="332"/>
      <c r="E12" s="332"/>
    </row>
    <row r="13" spans="1:5" ht="18.75" customHeight="1">
      <c r="A13" s="321"/>
      <c r="B13" s="1325" t="s">
        <v>550</v>
      </c>
      <c r="C13" s="1326"/>
      <c r="D13" s="331"/>
      <c r="E13" s="331"/>
    </row>
    <row r="14" spans="1:5" ht="24" customHeight="1">
      <c r="A14" s="321"/>
      <c r="B14" s="1327" t="s">
        <v>177</v>
      </c>
      <c r="C14" s="1328"/>
      <c r="D14" s="332"/>
      <c r="E14" s="332"/>
    </row>
    <row r="15" spans="1:5" ht="18.75" customHeight="1">
      <c r="A15" s="321"/>
      <c r="B15" s="1325" t="s">
        <v>550</v>
      </c>
      <c r="C15" s="1326"/>
      <c r="D15" s="331"/>
      <c r="E15" s="331"/>
    </row>
    <row r="16" spans="1:5" ht="30" customHeight="1">
      <c r="A16" s="321"/>
      <c r="B16" s="1327" t="s">
        <v>321</v>
      </c>
      <c r="C16" s="1328"/>
      <c r="D16" s="333"/>
      <c r="E16" s="333"/>
    </row>
    <row r="17" spans="1:5" ht="22.5" customHeight="1">
      <c r="A17" s="321"/>
      <c r="B17" s="1315" t="s">
        <v>178</v>
      </c>
      <c r="C17" s="1316"/>
      <c r="D17" s="358"/>
      <c r="E17" s="334"/>
    </row>
    <row r="18" spans="1:5" ht="22.5" customHeight="1">
      <c r="A18" s="321"/>
      <c r="B18" s="1315" t="s">
        <v>179</v>
      </c>
      <c r="C18" s="1316"/>
      <c r="D18" s="359"/>
      <c r="E18" s="359"/>
    </row>
    <row r="19" spans="1:5" ht="22.5" customHeight="1">
      <c r="A19" s="321"/>
      <c r="B19" s="1315" t="s">
        <v>180</v>
      </c>
      <c r="C19" s="1316"/>
      <c r="D19" s="359"/>
      <c r="E19" s="359"/>
    </row>
    <row r="20" spans="1:5" ht="12" customHeight="1">
      <c r="A20" s="321"/>
      <c r="B20" s="50"/>
      <c r="C20" s="323"/>
      <c r="D20" s="50"/>
      <c r="E20" s="50"/>
    </row>
    <row r="21" spans="1:5">
      <c r="A21" s="321"/>
      <c r="B21" s="50" t="s">
        <v>322</v>
      </c>
      <c r="C21" s="50"/>
      <c r="D21" s="50"/>
      <c r="E21" s="50"/>
    </row>
    <row r="22" spans="1:5" ht="74.25" customHeight="1">
      <c r="A22" s="327"/>
      <c r="B22" s="1317" t="s">
        <v>1045</v>
      </c>
      <c r="C22" s="1317"/>
      <c r="D22" s="1318"/>
      <c r="E22" s="1319"/>
    </row>
    <row r="23" spans="1:5" ht="303.75" customHeight="1">
      <c r="A23" s="327"/>
      <c r="B23" s="1314"/>
      <c r="C23" s="1314"/>
      <c r="D23" s="1314"/>
      <c r="E23" s="1314"/>
    </row>
    <row r="24" spans="1:5">
      <c r="A24" s="50"/>
      <c r="B24" s="1314"/>
      <c r="C24" s="1314"/>
      <c r="D24" s="1314"/>
      <c r="E24" s="1314"/>
    </row>
    <row r="25" spans="1:5">
      <c r="B25" s="1314"/>
      <c r="C25" s="1314"/>
      <c r="D25" s="1314"/>
      <c r="E25" s="1314"/>
    </row>
    <row r="26" spans="1:5" ht="18.75" customHeight="1">
      <c r="B26" s="1314"/>
      <c r="C26" s="1314"/>
      <c r="D26" s="1314"/>
      <c r="E26" s="1314"/>
    </row>
    <row r="27" spans="1:5">
      <c r="B27" s="1314"/>
      <c r="C27" s="1314"/>
      <c r="D27" s="1314"/>
      <c r="E27" s="1314"/>
    </row>
    <row r="28" spans="1:5">
      <c r="B28" s="1314"/>
      <c r="C28" s="1314"/>
      <c r="D28" s="1314"/>
      <c r="E28" s="1314"/>
    </row>
    <row r="29" spans="1:5">
      <c r="B29" s="1314"/>
      <c r="C29" s="1314"/>
      <c r="D29" s="1314"/>
      <c r="E29" s="1314"/>
    </row>
    <row r="30" spans="1:5">
      <c r="B30" s="50"/>
      <c r="C30" s="50"/>
      <c r="D30" s="50"/>
      <c r="E30" s="50"/>
    </row>
    <row r="31" spans="1:5">
      <c r="B31" s="50"/>
      <c r="C31" s="50"/>
      <c r="D31" s="50"/>
      <c r="E31" s="50"/>
    </row>
  </sheetData>
  <sheetProtection sheet="1" formatRows="0"/>
  <mergeCells count="14">
    <mergeCell ref="A2:E2"/>
    <mergeCell ref="B23:E29"/>
    <mergeCell ref="B18:C18"/>
    <mergeCell ref="B19:C19"/>
    <mergeCell ref="B22:E22"/>
    <mergeCell ref="B5:C5"/>
    <mergeCell ref="B6:B10"/>
    <mergeCell ref="B11:C11"/>
    <mergeCell ref="B12:C12"/>
    <mergeCell ref="B13:C13"/>
    <mergeCell ref="B14:C14"/>
    <mergeCell ref="B15:C15"/>
    <mergeCell ref="B16:C16"/>
    <mergeCell ref="B17:C17"/>
  </mergeCells>
  <phoneticPr fontId="3"/>
  <dataValidations count="5">
    <dataValidation type="list" allowBlank="1" showInputMessage="1" showErrorMessage="1" sqref="D7:E7" xr:uid="{00000000-0002-0000-1800-000000000000}">
      <formula1>都道府県コード</formula1>
    </dataValidation>
    <dataValidation imeMode="off" allowBlank="1" showInputMessage="1" showErrorMessage="1" prompt="郵便番号を半角で_x000a_「XXX-XXXX」の形で記入してください。" sqref="D6:E6" xr:uid="{00000000-0002-0000-1800-000001000000}"/>
    <dataValidation imeMode="fullKatakana" allowBlank="1" showInputMessage="1" showErrorMessage="1" sqref="D11:E11 D13:E13 D15:E15" xr:uid="{00000000-0002-0000-1800-000002000000}"/>
    <dataValidation type="custom" imeMode="off" allowBlank="1" showInputMessage="1" showErrorMessage="1" sqref="D17:E17" xr:uid="{00000000-0002-0000-1800-000003000000}">
      <formula1>AND(LEN(D17)=LENB(SUBSTITUTE(SUBSTITUTE(D17,",",)," ",)),COUNTIF(D17,"*@*"))</formula1>
    </dataValidation>
    <dataValidation type="custom" imeMode="off" allowBlank="1" showInputMessage="1" showErrorMessage="1" sqref="D18:E19" xr:uid="{00000000-0002-0000-1800-000004000000}">
      <formula1>AND(LEFT(D18,1)="0",ISNUMBER(SUBSTITUTE(D18,"-",)/(D18&amp;""=ASC(D18))),LEN(SUBSTITUTE(D18,"-",))&lt;12)</formula1>
    </dataValidation>
  </dataValidations>
  <pageMargins left="0.74803149606299213" right="0.51181102362204722" top="0.59055118110236227" bottom="0.55118110236220474" header="0.51181102362204722" footer="0.51181102362204722"/>
  <pageSetup paperSize="9" scale="82" orientation="portrait" blackAndWhite="1"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1">
    <tabColor rgb="FF3333FF"/>
    <pageSetUpPr fitToPage="1"/>
  </sheetPr>
  <dimension ref="A1:AN36"/>
  <sheetViews>
    <sheetView showGridLines="0" view="pageBreakPreview" zoomScaleNormal="70" zoomScaleSheetLayoutView="100" workbookViewId="0"/>
  </sheetViews>
  <sheetFormatPr defaultRowHeight="18.75"/>
  <cols>
    <col min="1" max="1" width="2.26953125" customWidth="1"/>
    <col min="2" max="2" width="8.26953125" customWidth="1"/>
    <col min="3" max="3" width="8.7265625" customWidth="1"/>
    <col min="4" max="4" width="12.7265625" customWidth="1"/>
    <col min="5" max="40" width="2.26953125" customWidth="1"/>
  </cols>
  <sheetData>
    <row r="1" spans="1:40" s="364" customFormat="1" ht="18.75" customHeight="1">
      <c r="A1" s="432" t="s">
        <v>731</v>
      </c>
      <c r="B1" s="43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113"/>
    </row>
    <row r="2" spans="1:40" s="364" customFormat="1" ht="21" customHeight="1">
      <c r="A2" s="433"/>
      <c r="B2" s="1173" t="s">
        <v>324</v>
      </c>
      <c r="C2" s="1173"/>
      <c r="D2" s="1173"/>
      <c r="E2" s="1173"/>
      <c r="F2" s="1173"/>
      <c r="G2" s="1173"/>
      <c r="H2" s="1173"/>
      <c r="I2" s="1173"/>
      <c r="J2" s="1173"/>
      <c r="K2" s="1173"/>
      <c r="L2" s="1173"/>
      <c r="M2" s="1173"/>
      <c r="N2" s="1173"/>
      <c r="O2" s="1173"/>
      <c r="P2" s="1173"/>
      <c r="Q2" s="1173"/>
      <c r="R2" s="1173"/>
      <c r="S2" s="1173"/>
      <c r="T2" s="1173"/>
      <c r="U2" s="1173"/>
      <c r="V2" s="1173"/>
      <c r="W2" s="1173"/>
      <c r="X2" s="1173"/>
      <c r="Y2" s="1173"/>
      <c r="Z2" s="1173"/>
      <c r="AA2" s="1173"/>
      <c r="AB2" s="1173"/>
      <c r="AC2" s="1173"/>
      <c r="AD2" s="1173"/>
      <c r="AE2" s="1173"/>
      <c r="AF2" s="1173"/>
      <c r="AG2" s="1173"/>
      <c r="AH2" s="1173"/>
      <c r="AI2" s="1173"/>
      <c r="AJ2" s="1173"/>
      <c r="AK2" s="1173"/>
      <c r="AL2" s="1173"/>
      <c r="AM2" s="1173"/>
      <c r="AN2" s="1173"/>
    </row>
    <row r="3" spans="1:40" s="364" customFormat="1" ht="15" customHeight="1">
      <c r="A3" s="43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row>
    <row r="4" spans="1:40" s="364" customFormat="1" ht="24.75" customHeight="1">
      <c r="A4" s="433"/>
      <c r="B4" s="1329" t="s">
        <v>170</v>
      </c>
      <c r="C4" s="1330"/>
      <c r="D4" s="1331"/>
      <c r="E4" s="1335" t="s">
        <v>774</v>
      </c>
      <c r="F4" s="1336"/>
      <c r="G4" s="1336"/>
      <c r="H4" s="1336"/>
      <c r="I4" s="1336"/>
      <c r="J4" s="1336"/>
      <c r="K4" s="1336"/>
      <c r="L4" s="1336"/>
      <c r="M4" s="1336"/>
      <c r="N4" s="1336"/>
      <c r="O4" s="1336"/>
      <c r="P4" s="1336"/>
      <c r="Q4" s="1336"/>
      <c r="R4" s="1336"/>
      <c r="S4" s="1336"/>
      <c r="T4" s="1336"/>
      <c r="U4" s="1336"/>
      <c r="V4" s="1336"/>
      <c r="W4" s="1336"/>
      <c r="X4" s="1336"/>
      <c r="Y4" s="1336"/>
      <c r="Z4" s="1336"/>
      <c r="AA4" s="1336"/>
      <c r="AB4" s="1336"/>
      <c r="AC4" s="1336"/>
      <c r="AD4" s="1336"/>
      <c r="AE4" s="1336"/>
      <c r="AF4" s="1336" t="s">
        <v>1078</v>
      </c>
      <c r="AG4" s="1336"/>
      <c r="AH4" s="1336"/>
      <c r="AI4" s="1336"/>
      <c r="AJ4" s="1336"/>
      <c r="AK4" s="1336"/>
      <c r="AL4" s="1336"/>
      <c r="AM4" s="1336"/>
      <c r="AN4" s="1336"/>
    </row>
    <row r="5" spans="1:40" s="364" customFormat="1" ht="24.75" customHeight="1">
      <c r="A5" s="433"/>
      <c r="B5" s="1332"/>
      <c r="C5" s="1333"/>
      <c r="D5" s="1334"/>
      <c r="E5" s="1332" t="s">
        <v>206</v>
      </c>
      <c r="F5" s="1333"/>
      <c r="G5" s="1334"/>
      <c r="H5" s="1337" t="s">
        <v>207</v>
      </c>
      <c r="I5" s="1338"/>
      <c r="J5" s="1339"/>
      <c r="K5" s="1337" t="s">
        <v>208</v>
      </c>
      <c r="L5" s="1338"/>
      <c r="M5" s="1339"/>
      <c r="N5" s="1337" t="s">
        <v>209</v>
      </c>
      <c r="O5" s="1338"/>
      <c r="P5" s="1339"/>
      <c r="Q5" s="1337" t="s">
        <v>210</v>
      </c>
      <c r="R5" s="1338"/>
      <c r="S5" s="1339"/>
      <c r="T5" s="1337" t="s">
        <v>211</v>
      </c>
      <c r="U5" s="1338"/>
      <c r="V5" s="1339"/>
      <c r="W5" s="1337" t="s">
        <v>212</v>
      </c>
      <c r="X5" s="1338"/>
      <c r="Y5" s="1339"/>
      <c r="Z5" s="1332" t="s">
        <v>213</v>
      </c>
      <c r="AA5" s="1333"/>
      <c r="AB5" s="1334"/>
      <c r="AC5" s="1332" t="s">
        <v>214</v>
      </c>
      <c r="AD5" s="1333"/>
      <c r="AE5" s="1334"/>
      <c r="AF5" s="1332" t="s">
        <v>215</v>
      </c>
      <c r="AG5" s="1333"/>
      <c r="AH5" s="1334"/>
      <c r="AI5" s="1332" t="s">
        <v>216</v>
      </c>
      <c r="AJ5" s="1333"/>
      <c r="AK5" s="1334"/>
      <c r="AL5" s="1332" t="s">
        <v>217</v>
      </c>
      <c r="AM5" s="1333"/>
      <c r="AN5" s="1334"/>
    </row>
    <row r="6" spans="1:40" s="364" customFormat="1" ht="17.25" customHeight="1">
      <c r="A6" s="433"/>
      <c r="B6" s="1340" t="s">
        <v>167</v>
      </c>
      <c r="C6" s="1341"/>
      <c r="D6" s="1342"/>
      <c r="E6" s="436"/>
      <c r="F6" s="437"/>
      <c r="G6" s="438"/>
      <c r="H6" s="436"/>
      <c r="I6" s="437"/>
      <c r="J6" s="438"/>
      <c r="K6" s="436"/>
      <c r="L6" s="437"/>
      <c r="M6" s="438"/>
      <c r="N6" s="436"/>
      <c r="O6" s="437"/>
      <c r="P6" s="438"/>
      <c r="Q6" s="436"/>
      <c r="R6" s="437"/>
      <c r="S6" s="438"/>
      <c r="T6" s="436"/>
      <c r="U6" s="437"/>
      <c r="V6" s="438"/>
      <c r="W6" s="436"/>
      <c r="X6" s="437"/>
      <c r="Y6" s="438"/>
      <c r="Z6" s="436"/>
      <c r="AA6" s="437"/>
      <c r="AB6" s="438"/>
      <c r="AC6" s="436"/>
      <c r="AD6" s="437"/>
      <c r="AE6" s="438"/>
      <c r="AF6" s="436"/>
      <c r="AG6" s="437"/>
      <c r="AH6" s="438"/>
      <c r="AI6" s="436"/>
      <c r="AJ6" s="437"/>
      <c r="AK6" s="438"/>
      <c r="AL6" s="1343"/>
      <c r="AM6" s="1344"/>
      <c r="AN6" s="1345"/>
    </row>
    <row r="7" spans="1:40" s="364" customFormat="1" ht="17.25" customHeight="1">
      <c r="A7" s="433"/>
      <c r="B7" s="1352" t="s">
        <v>497</v>
      </c>
      <c r="C7" s="1353"/>
      <c r="D7" s="75"/>
      <c r="E7" s="439"/>
      <c r="F7" s="440"/>
      <c r="G7" s="441"/>
      <c r="H7" s="439"/>
      <c r="I7" s="440"/>
      <c r="J7" s="441"/>
      <c r="K7" s="439"/>
      <c r="L7" s="440"/>
      <c r="M7" s="441"/>
      <c r="N7" s="439"/>
      <c r="O7" s="440"/>
      <c r="P7" s="441"/>
      <c r="Q7" s="439"/>
      <c r="R7" s="440"/>
      <c r="S7" s="441"/>
      <c r="T7" s="439"/>
      <c r="U7" s="440"/>
      <c r="V7" s="441"/>
      <c r="W7" s="439"/>
      <c r="X7" s="440"/>
      <c r="Y7" s="441"/>
      <c r="Z7" s="439"/>
      <c r="AA7" s="440"/>
      <c r="AB7" s="440"/>
      <c r="AC7" s="439"/>
      <c r="AD7" s="440"/>
      <c r="AE7" s="441"/>
      <c r="AF7" s="439"/>
      <c r="AG7" s="440"/>
      <c r="AH7" s="441"/>
      <c r="AI7" s="439"/>
      <c r="AJ7" s="440"/>
      <c r="AK7" s="441"/>
      <c r="AL7" s="1346"/>
      <c r="AM7" s="1347"/>
      <c r="AN7" s="1348"/>
    </row>
    <row r="8" spans="1:40" s="364" customFormat="1" ht="17.25" customHeight="1">
      <c r="A8" s="433"/>
      <c r="B8" s="1354" t="s">
        <v>408</v>
      </c>
      <c r="C8" s="1357" t="s">
        <v>307</v>
      </c>
      <c r="D8" s="1358"/>
      <c r="E8" s="442"/>
      <c r="F8" s="443"/>
      <c r="G8" s="444"/>
      <c r="H8" s="442"/>
      <c r="I8" s="443"/>
      <c r="J8" s="444"/>
      <c r="K8" s="442"/>
      <c r="L8" s="443"/>
      <c r="M8" s="444"/>
      <c r="N8" s="442"/>
      <c r="O8" s="443"/>
      <c r="P8" s="444"/>
      <c r="Q8" s="442"/>
      <c r="R8" s="443"/>
      <c r="S8" s="444"/>
      <c r="T8" s="442"/>
      <c r="U8" s="443"/>
      <c r="V8" s="444"/>
      <c r="W8" s="442"/>
      <c r="X8" s="443"/>
      <c r="Y8" s="444"/>
      <c r="Z8" s="442"/>
      <c r="AA8" s="443"/>
      <c r="AB8" s="443"/>
      <c r="AC8" s="442"/>
      <c r="AD8" s="443"/>
      <c r="AE8" s="444"/>
      <c r="AF8" s="442"/>
      <c r="AG8" s="443"/>
      <c r="AH8" s="444"/>
      <c r="AI8" s="442"/>
      <c r="AJ8" s="443"/>
      <c r="AK8" s="444"/>
      <c r="AL8" s="1346"/>
      <c r="AM8" s="1347"/>
      <c r="AN8" s="1348"/>
    </row>
    <row r="9" spans="1:40" s="364" customFormat="1" ht="17.25" customHeight="1">
      <c r="A9" s="433"/>
      <c r="B9" s="1355"/>
      <c r="C9" s="1359" t="s">
        <v>203</v>
      </c>
      <c r="D9" s="1360"/>
      <c r="E9" s="442"/>
      <c r="F9" s="443"/>
      <c r="G9" s="444"/>
      <c r="H9" s="442"/>
      <c r="I9" s="443"/>
      <c r="J9" s="444"/>
      <c r="K9" s="442"/>
      <c r="L9" s="443"/>
      <c r="M9" s="444"/>
      <c r="N9" s="442"/>
      <c r="O9" s="443"/>
      <c r="P9" s="444"/>
      <c r="Q9" s="442"/>
      <c r="R9" s="443"/>
      <c r="S9" s="444"/>
      <c r="T9" s="442"/>
      <c r="U9" s="443"/>
      <c r="V9" s="444"/>
      <c r="W9" s="442"/>
      <c r="X9" s="443"/>
      <c r="Y9" s="444"/>
      <c r="Z9" s="442"/>
      <c r="AA9" s="443"/>
      <c r="AB9" s="443"/>
      <c r="AC9" s="442"/>
      <c r="AD9" s="443"/>
      <c r="AE9" s="444"/>
      <c r="AF9" s="442"/>
      <c r="AG9" s="443"/>
      <c r="AH9" s="444"/>
      <c r="AI9" s="442"/>
      <c r="AJ9" s="443"/>
      <c r="AK9" s="444"/>
      <c r="AL9" s="1346"/>
      <c r="AM9" s="1347"/>
      <c r="AN9" s="1348"/>
    </row>
    <row r="10" spans="1:40" s="364" customFormat="1" ht="17.25" customHeight="1">
      <c r="A10" s="433"/>
      <c r="B10" s="1355"/>
      <c r="C10" s="1359" t="s">
        <v>204</v>
      </c>
      <c r="D10" s="1360"/>
      <c r="E10" s="442"/>
      <c r="F10" s="443"/>
      <c r="G10" s="444"/>
      <c r="H10" s="442"/>
      <c r="I10" s="443"/>
      <c r="J10" s="444"/>
      <c r="K10" s="442"/>
      <c r="L10" s="443"/>
      <c r="M10" s="444"/>
      <c r="N10" s="442"/>
      <c r="O10" s="443"/>
      <c r="P10" s="444"/>
      <c r="Q10" s="442"/>
      <c r="R10" s="443"/>
      <c r="S10" s="444"/>
      <c r="T10" s="442"/>
      <c r="U10" s="443"/>
      <c r="V10" s="444"/>
      <c r="W10" s="442"/>
      <c r="X10" s="443"/>
      <c r="Y10" s="444"/>
      <c r="Z10" s="442"/>
      <c r="AA10" s="443"/>
      <c r="AB10" s="443"/>
      <c r="AC10" s="442"/>
      <c r="AD10" s="443"/>
      <c r="AE10" s="444"/>
      <c r="AF10" s="442"/>
      <c r="AG10" s="443"/>
      <c r="AH10" s="444"/>
      <c r="AI10" s="442"/>
      <c r="AJ10" s="443"/>
      <c r="AK10" s="444"/>
      <c r="AL10" s="1346"/>
      <c r="AM10" s="1347"/>
      <c r="AN10" s="1348"/>
    </row>
    <row r="11" spans="1:40" s="364" customFormat="1" ht="17.25" customHeight="1">
      <c r="A11" s="433"/>
      <c r="B11" s="1355"/>
      <c r="C11" s="1359" t="s">
        <v>205</v>
      </c>
      <c r="D11" s="1360"/>
      <c r="E11" s="446"/>
      <c r="F11" s="445"/>
      <c r="G11" s="447"/>
      <c r="H11" s="446"/>
      <c r="I11" s="445"/>
      <c r="J11" s="447"/>
      <c r="K11" s="446"/>
      <c r="L11" s="445"/>
      <c r="M11" s="447"/>
      <c r="N11" s="446"/>
      <c r="O11" s="445"/>
      <c r="P11" s="447"/>
      <c r="Q11" s="446"/>
      <c r="R11" s="445"/>
      <c r="S11" s="447"/>
      <c r="T11" s="446"/>
      <c r="U11" s="445"/>
      <c r="V11" s="447"/>
      <c r="W11" s="446"/>
      <c r="X11" s="445"/>
      <c r="Y11" s="447"/>
      <c r="Z11" s="446"/>
      <c r="AA11" s="445"/>
      <c r="AB11" s="447"/>
      <c r="AC11" s="446"/>
      <c r="AD11" s="445"/>
      <c r="AE11" s="447"/>
      <c r="AF11" s="446"/>
      <c r="AG11" s="445"/>
      <c r="AH11" s="447"/>
      <c r="AI11" s="446"/>
      <c r="AJ11" s="445"/>
      <c r="AK11" s="447"/>
      <c r="AL11" s="1346"/>
      <c r="AM11" s="1347"/>
      <c r="AN11" s="1348"/>
    </row>
    <row r="12" spans="1:40" s="364" customFormat="1" ht="17.25" customHeight="1">
      <c r="A12" s="433"/>
      <c r="B12" s="1355"/>
      <c r="C12" s="1359" t="s">
        <v>754</v>
      </c>
      <c r="D12" s="1360"/>
      <c r="E12" s="446"/>
      <c r="F12" s="445"/>
      <c r="G12" s="447"/>
      <c r="H12" s="446"/>
      <c r="I12" s="445"/>
      <c r="J12" s="447"/>
      <c r="K12" s="446"/>
      <c r="L12" s="445"/>
      <c r="M12" s="447"/>
      <c r="N12" s="446"/>
      <c r="O12" s="445"/>
      <c r="P12" s="447"/>
      <c r="Q12" s="446"/>
      <c r="R12" s="445"/>
      <c r="S12" s="447"/>
      <c r="T12" s="446"/>
      <c r="U12" s="445"/>
      <c r="V12" s="447"/>
      <c r="W12" s="446"/>
      <c r="X12" s="445"/>
      <c r="Y12" s="447"/>
      <c r="Z12" s="446"/>
      <c r="AA12" s="445"/>
      <c r="AB12" s="447"/>
      <c r="AC12" s="446"/>
      <c r="AD12" s="443"/>
      <c r="AE12" s="447"/>
      <c r="AF12" s="446"/>
      <c r="AG12" s="445"/>
      <c r="AH12" s="447"/>
      <c r="AI12" s="446"/>
      <c r="AJ12" s="445"/>
      <c r="AK12" s="447"/>
      <c r="AL12" s="1346"/>
      <c r="AM12" s="1347"/>
      <c r="AN12" s="1348"/>
    </row>
    <row r="13" spans="1:40" s="364" customFormat="1" ht="17.25" customHeight="1">
      <c r="A13" s="433"/>
      <c r="B13" s="1355"/>
      <c r="C13" s="1359" t="s">
        <v>168</v>
      </c>
      <c r="D13" s="1360"/>
      <c r="E13" s="446"/>
      <c r="F13" s="445"/>
      <c r="G13" s="447"/>
      <c r="H13" s="446"/>
      <c r="I13" s="445"/>
      <c r="J13" s="447"/>
      <c r="K13" s="446"/>
      <c r="L13" s="445"/>
      <c r="M13" s="447"/>
      <c r="N13" s="446"/>
      <c r="O13" s="445"/>
      <c r="P13" s="447"/>
      <c r="Q13" s="446"/>
      <c r="R13" s="445"/>
      <c r="S13" s="447"/>
      <c r="T13" s="446"/>
      <c r="U13" s="445"/>
      <c r="V13" s="447"/>
      <c r="W13" s="446"/>
      <c r="X13" s="445"/>
      <c r="Y13" s="447"/>
      <c r="Z13" s="446"/>
      <c r="AA13" s="445"/>
      <c r="AB13" s="447"/>
      <c r="AC13" s="446"/>
      <c r="AD13" s="443"/>
      <c r="AE13" s="447"/>
      <c r="AF13" s="446"/>
      <c r="AG13" s="445"/>
      <c r="AH13" s="447"/>
      <c r="AI13" s="446"/>
      <c r="AJ13" s="445"/>
      <c r="AK13" s="447"/>
      <c r="AL13" s="1346"/>
      <c r="AM13" s="1347"/>
      <c r="AN13" s="1348"/>
    </row>
    <row r="14" spans="1:40" s="364" customFormat="1" ht="17.25" customHeight="1">
      <c r="A14" s="433"/>
      <c r="B14" s="1356"/>
      <c r="C14" s="434" t="s">
        <v>449</v>
      </c>
      <c r="D14" s="75"/>
      <c r="E14" s="448"/>
      <c r="F14" s="449"/>
      <c r="G14" s="450"/>
      <c r="H14" s="448"/>
      <c r="I14" s="449"/>
      <c r="J14" s="450"/>
      <c r="K14" s="448"/>
      <c r="L14" s="449"/>
      <c r="M14" s="450"/>
      <c r="N14" s="448"/>
      <c r="O14" s="449"/>
      <c r="P14" s="450"/>
      <c r="Q14" s="448"/>
      <c r="R14" s="449"/>
      <c r="S14" s="450"/>
      <c r="T14" s="448"/>
      <c r="U14" s="449"/>
      <c r="V14" s="450"/>
      <c r="W14" s="448"/>
      <c r="X14" s="449"/>
      <c r="Y14" s="450"/>
      <c r="Z14" s="448"/>
      <c r="AA14" s="449"/>
      <c r="AB14" s="450"/>
      <c r="AC14" s="448"/>
      <c r="AD14" s="449"/>
      <c r="AE14" s="450"/>
      <c r="AF14" s="448"/>
      <c r="AG14" s="449"/>
      <c r="AH14" s="450"/>
      <c r="AI14" s="448"/>
      <c r="AJ14" s="449"/>
      <c r="AK14" s="450"/>
      <c r="AL14" s="1346"/>
      <c r="AM14" s="1347"/>
      <c r="AN14" s="1348"/>
    </row>
    <row r="15" spans="1:40" s="364" customFormat="1" ht="17.25" customHeight="1">
      <c r="A15" s="433"/>
      <c r="B15" s="1354" t="s">
        <v>169</v>
      </c>
      <c r="C15" s="1357" t="s">
        <v>307</v>
      </c>
      <c r="D15" s="1358"/>
      <c r="E15" s="442"/>
      <c r="F15" s="443"/>
      <c r="G15" s="444"/>
      <c r="H15" s="442"/>
      <c r="I15" s="443"/>
      <c r="J15" s="444"/>
      <c r="K15" s="442"/>
      <c r="L15" s="443"/>
      <c r="M15" s="444"/>
      <c r="N15" s="442"/>
      <c r="O15" s="443"/>
      <c r="P15" s="444"/>
      <c r="Q15" s="442"/>
      <c r="R15" s="443"/>
      <c r="S15" s="444"/>
      <c r="T15" s="442"/>
      <c r="U15" s="443"/>
      <c r="V15" s="444"/>
      <c r="W15" s="442"/>
      <c r="X15" s="443"/>
      <c r="Y15" s="444"/>
      <c r="Z15" s="442"/>
      <c r="AA15" s="443"/>
      <c r="AB15" s="443"/>
      <c r="AC15" s="442"/>
      <c r="AD15" s="443"/>
      <c r="AE15" s="444"/>
      <c r="AF15" s="442"/>
      <c r="AG15" s="443"/>
      <c r="AH15" s="444"/>
      <c r="AI15" s="442"/>
      <c r="AJ15" s="443"/>
      <c r="AK15" s="444"/>
      <c r="AL15" s="1346"/>
      <c r="AM15" s="1347"/>
      <c r="AN15" s="1348"/>
    </row>
    <row r="16" spans="1:40" s="364" customFormat="1" ht="17.25" customHeight="1">
      <c r="A16" s="433"/>
      <c r="B16" s="1355"/>
      <c r="C16" s="1359" t="s">
        <v>203</v>
      </c>
      <c r="D16" s="1360"/>
      <c r="E16" s="442"/>
      <c r="F16" s="443"/>
      <c r="G16" s="444"/>
      <c r="H16" s="442"/>
      <c r="I16" s="443"/>
      <c r="J16" s="444"/>
      <c r="K16" s="442"/>
      <c r="L16" s="443"/>
      <c r="M16" s="444"/>
      <c r="N16" s="442"/>
      <c r="O16" s="443"/>
      <c r="P16" s="444"/>
      <c r="Q16" s="442"/>
      <c r="R16" s="443"/>
      <c r="S16" s="444"/>
      <c r="T16" s="442"/>
      <c r="U16" s="443"/>
      <c r="V16" s="444"/>
      <c r="W16" s="442"/>
      <c r="X16" s="443"/>
      <c r="Y16" s="444"/>
      <c r="Z16" s="442"/>
      <c r="AA16" s="443"/>
      <c r="AB16" s="443"/>
      <c r="AC16" s="442"/>
      <c r="AD16" s="443"/>
      <c r="AE16" s="444"/>
      <c r="AF16" s="442"/>
      <c r="AG16" s="443"/>
      <c r="AH16" s="444"/>
      <c r="AI16" s="442"/>
      <c r="AJ16" s="443"/>
      <c r="AK16" s="444"/>
      <c r="AL16" s="1346"/>
      <c r="AM16" s="1347"/>
      <c r="AN16" s="1348"/>
    </row>
    <row r="17" spans="1:40" s="364" customFormat="1" ht="17.25" customHeight="1">
      <c r="A17" s="433"/>
      <c r="B17" s="1355"/>
      <c r="C17" s="1359" t="s">
        <v>204</v>
      </c>
      <c r="D17" s="1360"/>
      <c r="E17" s="442"/>
      <c r="F17" s="443"/>
      <c r="G17" s="444"/>
      <c r="H17" s="442"/>
      <c r="I17" s="443"/>
      <c r="J17" s="444"/>
      <c r="K17" s="442"/>
      <c r="L17" s="443"/>
      <c r="M17" s="444"/>
      <c r="N17" s="442"/>
      <c r="O17" s="443"/>
      <c r="P17" s="444"/>
      <c r="Q17" s="442"/>
      <c r="R17" s="443"/>
      <c r="S17" s="444"/>
      <c r="T17" s="442"/>
      <c r="U17" s="443"/>
      <c r="V17" s="444"/>
      <c r="W17" s="442"/>
      <c r="X17" s="443"/>
      <c r="Y17" s="444"/>
      <c r="Z17" s="442"/>
      <c r="AA17" s="443"/>
      <c r="AB17" s="443"/>
      <c r="AC17" s="442"/>
      <c r="AD17" s="443"/>
      <c r="AE17" s="444"/>
      <c r="AF17" s="442"/>
      <c r="AG17" s="443"/>
      <c r="AH17" s="444"/>
      <c r="AI17" s="442"/>
      <c r="AJ17" s="443"/>
      <c r="AK17" s="444"/>
      <c r="AL17" s="1346"/>
      <c r="AM17" s="1347"/>
      <c r="AN17" s="1348"/>
    </row>
    <row r="18" spans="1:40" s="364" customFormat="1" ht="17.25" customHeight="1">
      <c r="A18" s="433"/>
      <c r="B18" s="1355"/>
      <c r="C18" s="1359" t="s">
        <v>205</v>
      </c>
      <c r="D18" s="1360"/>
      <c r="E18" s="446"/>
      <c r="F18" s="445"/>
      <c r="G18" s="447"/>
      <c r="H18" s="446"/>
      <c r="I18" s="445"/>
      <c r="J18" s="447"/>
      <c r="K18" s="446"/>
      <c r="L18" s="445"/>
      <c r="M18" s="447"/>
      <c r="N18" s="446"/>
      <c r="O18" s="445"/>
      <c r="P18" s="447"/>
      <c r="Q18" s="446"/>
      <c r="R18" s="445"/>
      <c r="S18" s="447"/>
      <c r="T18" s="446"/>
      <c r="U18" s="445"/>
      <c r="V18" s="447"/>
      <c r="W18" s="446"/>
      <c r="X18" s="445"/>
      <c r="Y18" s="447"/>
      <c r="Z18" s="446"/>
      <c r="AA18" s="445"/>
      <c r="AB18" s="447"/>
      <c r="AC18" s="446"/>
      <c r="AD18" s="445"/>
      <c r="AE18" s="447"/>
      <c r="AF18" s="446"/>
      <c r="AG18" s="445"/>
      <c r="AH18" s="447"/>
      <c r="AI18" s="446"/>
      <c r="AJ18" s="445"/>
      <c r="AK18" s="447"/>
      <c r="AL18" s="1346"/>
      <c r="AM18" s="1347"/>
      <c r="AN18" s="1348"/>
    </row>
    <row r="19" spans="1:40" s="364" customFormat="1" ht="17.25" customHeight="1">
      <c r="A19" s="433"/>
      <c r="B19" s="1355"/>
      <c r="C19" s="1359" t="s">
        <v>755</v>
      </c>
      <c r="D19" s="1360"/>
      <c r="E19" s="446"/>
      <c r="F19" s="445"/>
      <c r="G19" s="447"/>
      <c r="H19" s="446"/>
      <c r="I19" s="445"/>
      <c r="J19" s="447"/>
      <c r="K19" s="446"/>
      <c r="L19" s="445"/>
      <c r="M19" s="447"/>
      <c r="N19" s="446"/>
      <c r="O19" s="445"/>
      <c r="P19" s="447"/>
      <c r="Q19" s="446"/>
      <c r="R19" s="445"/>
      <c r="S19" s="447"/>
      <c r="T19" s="446"/>
      <c r="U19" s="445"/>
      <c r="V19" s="447"/>
      <c r="W19" s="446"/>
      <c r="X19" s="445"/>
      <c r="Y19" s="447"/>
      <c r="Z19" s="446"/>
      <c r="AA19" s="445"/>
      <c r="AB19" s="447"/>
      <c r="AC19" s="446"/>
      <c r="AD19" s="443"/>
      <c r="AE19" s="447"/>
      <c r="AF19" s="446"/>
      <c r="AG19" s="445"/>
      <c r="AH19" s="447"/>
      <c r="AI19" s="446"/>
      <c r="AJ19" s="445"/>
      <c r="AK19" s="447"/>
      <c r="AL19" s="1346"/>
      <c r="AM19" s="1347"/>
      <c r="AN19" s="1348"/>
    </row>
    <row r="20" spans="1:40" s="364" customFormat="1" ht="17.25" customHeight="1">
      <c r="A20" s="433"/>
      <c r="B20" s="1355"/>
      <c r="C20" s="1359" t="s">
        <v>168</v>
      </c>
      <c r="D20" s="1360"/>
      <c r="E20" s="446"/>
      <c r="F20" s="445"/>
      <c r="G20" s="447"/>
      <c r="H20" s="446"/>
      <c r="I20" s="445"/>
      <c r="J20" s="447"/>
      <c r="K20" s="446"/>
      <c r="L20" s="445"/>
      <c r="M20" s="447"/>
      <c r="N20" s="446"/>
      <c r="O20" s="445"/>
      <c r="P20" s="447"/>
      <c r="Q20" s="446"/>
      <c r="R20" s="445"/>
      <c r="S20" s="447"/>
      <c r="T20" s="446"/>
      <c r="U20" s="445"/>
      <c r="V20" s="447"/>
      <c r="W20" s="446"/>
      <c r="X20" s="445"/>
      <c r="Y20" s="447"/>
      <c r="Z20" s="446"/>
      <c r="AA20" s="445"/>
      <c r="AB20" s="447"/>
      <c r="AC20" s="446"/>
      <c r="AD20" s="443"/>
      <c r="AE20" s="447"/>
      <c r="AF20" s="446"/>
      <c r="AG20" s="445"/>
      <c r="AH20" s="447"/>
      <c r="AI20" s="446"/>
      <c r="AJ20" s="445"/>
      <c r="AK20" s="447"/>
      <c r="AL20" s="1346"/>
      <c r="AM20" s="1347"/>
      <c r="AN20" s="1348"/>
    </row>
    <row r="21" spans="1:40" s="364" customFormat="1" ht="17.25" customHeight="1">
      <c r="A21" s="433"/>
      <c r="B21" s="1356"/>
      <c r="C21" s="434" t="s">
        <v>449</v>
      </c>
      <c r="D21" s="75"/>
      <c r="E21" s="448"/>
      <c r="F21" s="449"/>
      <c r="G21" s="450"/>
      <c r="H21" s="448"/>
      <c r="I21" s="449"/>
      <c r="J21" s="450"/>
      <c r="K21" s="448"/>
      <c r="L21" s="449"/>
      <c r="M21" s="450"/>
      <c r="N21" s="448"/>
      <c r="O21" s="449"/>
      <c r="P21" s="450"/>
      <c r="Q21" s="448"/>
      <c r="R21" s="449"/>
      <c r="S21" s="450"/>
      <c r="T21" s="448"/>
      <c r="U21" s="449"/>
      <c r="V21" s="450"/>
      <c r="W21" s="448"/>
      <c r="X21" s="449"/>
      <c r="Y21" s="450"/>
      <c r="Z21" s="448"/>
      <c r="AA21" s="449"/>
      <c r="AB21" s="450"/>
      <c r="AC21" s="448"/>
      <c r="AD21" s="449"/>
      <c r="AE21" s="450"/>
      <c r="AF21" s="448"/>
      <c r="AG21" s="449"/>
      <c r="AH21" s="450"/>
      <c r="AI21" s="448"/>
      <c r="AJ21" s="449"/>
      <c r="AK21" s="450"/>
      <c r="AL21" s="1346"/>
      <c r="AM21" s="1347"/>
      <c r="AN21" s="1348"/>
    </row>
    <row r="22" spans="1:40" s="364" customFormat="1" ht="17.25" customHeight="1">
      <c r="A22" s="433"/>
      <c r="B22" s="1354" t="s">
        <v>667</v>
      </c>
      <c r="C22" s="1357" t="s">
        <v>307</v>
      </c>
      <c r="D22" s="1358"/>
      <c r="E22" s="442"/>
      <c r="F22" s="443"/>
      <c r="G22" s="444"/>
      <c r="H22" s="442"/>
      <c r="I22" s="443"/>
      <c r="J22" s="444"/>
      <c r="K22" s="442"/>
      <c r="L22" s="443"/>
      <c r="M22" s="444"/>
      <c r="N22" s="442"/>
      <c r="O22" s="443"/>
      <c r="P22" s="444"/>
      <c r="Q22" s="442"/>
      <c r="R22" s="443"/>
      <c r="S22" s="444"/>
      <c r="T22" s="442"/>
      <c r="U22" s="443"/>
      <c r="V22" s="444"/>
      <c r="W22" s="442"/>
      <c r="X22" s="443"/>
      <c r="Y22" s="444"/>
      <c r="Z22" s="442"/>
      <c r="AA22" s="443"/>
      <c r="AB22" s="444"/>
      <c r="AC22" s="442"/>
      <c r="AD22" s="443"/>
      <c r="AE22" s="444"/>
      <c r="AF22" s="442"/>
      <c r="AG22" s="443"/>
      <c r="AH22" s="444"/>
      <c r="AI22" s="442"/>
      <c r="AJ22" s="443"/>
      <c r="AK22" s="444"/>
      <c r="AL22" s="1346"/>
      <c r="AM22" s="1347"/>
      <c r="AN22" s="1348"/>
    </row>
    <row r="23" spans="1:40" s="364" customFormat="1" ht="17.25" customHeight="1">
      <c r="A23" s="433"/>
      <c r="B23" s="1355"/>
      <c r="C23" s="1359" t="s">
        <v>203</v>
      </c>
      <c r="D23" s="1360"/>
      <c r="E23" s="442"/>
      <c r="F23" s="443"/>
      <c r="G23" s="444"/>
      <c r="H23" s="442"/>
      <c r="I23" s="443"/>
      <c r="J23" s="444"/>
      <c r="K23" s="442"/>
      <c r="L23" s="443"/>
      <c r="M23" s="444"/>
      <c r="N23" s="442"/>
      <c r="O23" s="443"/>
      <c r="P23" s="444"/>
      <c r="Q23" s="442"/>
      <c r="R23" s="443"/>
      <c r="S23" s="444"/>
      <c r="T23" s="442"/>
      <c r="U23" s="443"/>
      <c r="V23" s="444"/>
      <c r="W23" s="442"/>
      <c r="X23" s="443"/>
      <c r="Y23" s="444"/>
      <c r="Z23" s="442"/>
      <c r="AA23" s="443"/>
      <c r="AB23" s="444"/>
      <c r="AC23" s="442"/>
      <c r="AD23" s="443"/>
      <c r="AE23" s="444"/>
      <c r="AF23" s="442"/>
      <c r="AG23" s="443"/>
      <c r="AH23" s="444"/>
      <c r="AI23" s="442"/>
      <c r="AJ23" s="443"/>
      <c r="AK23" s="444"/>
      <c r="AL23" s="1346"/>
      <c r="AM23" s="1347"/>
      <c r="AN23" s="1348"/>
    </row>
    <row r="24" spans="1:40" s="364" customFormat="1" ht="17.25" customHeight="1">
      <c r="A24" s="433"/>
      <c r="B24" s="1355"/>
      <c r="C24" s="1359" t="s">
        <v>204</v>
      </c>
      <c r="D24" s="1360"/>
      <c r="E24" s="442"/>
      <c r="F24" s="443"/>
      <c r="G24" s="444"/>
      <c r="H24" s="442"/>
      <c r="I24" s="443"/>
      <c r="J24" s="444"/>
      <c r="K24" s="442"/>
      <c r="L24" s="443"/>
      <c r="M24" s="444"/>
      <c r="N24" s="442"/>
      <c r="O24" s="443"/>
      <c r="P24" s="444"/>
      <c r="Q24" s="442"/>
      <c r="R24" s="443"/>
      <c r="S24" s="444"/>
      <c r="T24" s="442"/>
      <c r="U24" s="443"/>
      <c r="V24" s="444"/>
      <c r="W24" s="442"/>
      <c r="X24" s="443"/>
      <c r="Y24" s="444"/>
      <c r="Z24" s="442"/>
      <c r="AA24" s="443"/>
      <c r="AB24" s="444"/>
      <c r="AC24" s="442"/>
      <c r="AD24" s="443"/>
      <c r="AE24" s="444"/>
      <c r="AF24" s="442"/>
      <c r="AG24" s="443"/>
      <c r="AH24" s="444"/>
      <c r="AI24" s="442"/>
      <c r="AJ24" s="443"/>
      <c r="AK24" s="444"/>
      <c r="AL24" s="1346"/>
      <c r="AM24" s="1347"/>
      <c r="AN24" s="1348"/>
    </row>
    <row r="25" spans="1:40" s="364" customFormat="1" ht="17.25" customHeight="1">
      <c r="A25" s="433"/>
      <c r="B25" s="1355"/>
      <c r="C25" s="1359" t="s">
        <v>205</v>
      </c>
      <c r="D25" s="1360"/>
      <c r="E25" s="442"/>
      <c r="F25" s="443"/>
      <c r="G25" s="444"/>
      <c r="H25" s="442"/>
      <c r="I25" s="443"/>
      <c r="J25" s="444"/>
      <c r="K25" s="442"/>
      <c r="L25" s="443"/>
      <c r="M25" s="444"/>
      <c r="N25" s="442"/>
      <c r="O25" s="443"/>
      <c r="P25" s="444"/>
      <c r="Q25" s="442"/>
      <c r="R25" s="443"/>
      <c r="S25" s="444"/>
      <c r="T25" s="442"/>
      <c r="U25" s="443"/>
      <c r="V25" s="444"/>
      <c r="W25" s="442"/>
      <c r="X25" s="443"/>
      <c r="Y25" s="444"/>
      <c r="Z25" s="442"/>
      <c r="AA25" s="443"/>
      <c r="AB25" s="444"/>
      <c r="AC25" s="442"/>
      <c r="AD25" s="443"/>
      <c r="AE25" s="444"/>
      <c r="AF25" s="442"/>
      <c r="AG25" s="443"/>
      <c r="AH25" s="444"/>
      <c r="AI25" s="442"/>
      <c r="AJ25" s="443"/>
      <c r="AK25" s="444"/>
      <c r="AL25" s="1346"/>
      <c r="AM25" s="1347"/>
      <c r="AN25" s="1348"/>
    </row>
    <row r="26" spans="1:40" s="364" customFormat="1" ht="17.25" customHeight="1">
      <c r="A26" s="433"/>
      <c r="B26" s="1355"/>
      <c r="C26" s="1359" t="s">
        <v>756</v>
      </c>
      <c r="D26" s="1360"/>
      <c r="E26" s="446"/>
      <c r="F26" s="445"/>
      <c r="G26" s="447"/>
      <c r="H26" s="446"/>
      <c r="I26" s="445"/>
      <c r="J26" s="447"/>
      <c r="K26" s="446"/>
      <c r="L26" s="445"/>
      <c r="M26" s="447"/>
      <c r="N26" s="446"/>
      <c r="O26" s="445"/>
      <c r="P26" s="447"/>
      <c r="Q26" s="446"/>
      <c r="R26" s="445"/>
      <c r="S26" s="447"/>
      <c r="T26" s="446"/>
      <c r="U26" s="445"/>
      <c r="V26" s="447"/>
      <c r="W26" s="446"/>
      <c r="X26" s="445"/>
      <c r="Y26" s="447"/>
      <c r="Z26" s="446"/>
      <c r="AA26" s="445"/>
      <c r="AB26" s="447"/>
      <c r="AC26" s="446"/>
      <c r="AD26" s="445"/>
      <c r="AE26" s="447"/>
      <c r="AF26" s="446"/>
      <c r="AG26" s="445"/>
      <c r="AH26" s="447"/>
      <c r="AI26" s="446"/>
      <c r="AJ26" s="445"/>
      <c r="AK26" s="447"/>
      <c r="AL26" s="1346"/>
      <c r="AM26" s="1347"/>
      <c r="AN26" s="1348"/>
    </row>
    <row r="27" spans="1:40" s="364" customFormat="1" ht="17.25" customHeight="1">
      <c r="A27" s="433"/>
      <c r="B27" s="1355"/>
      <c r="C27" s="1359" t="s">
        <v>757</v>
      </c>
      <c r="D27" s="1360"/>
      <c r="E27" s="446"/>
      <c r="F27" s="445"/>
      <c r="G27" s="447"/>
      <c r="H27" s="446"/>
      <c r="I27" s="445"/>
      <c r="J27" s="447"/>
      <c r="K27" s="446"/>
      <c r="L27" s="445"/>
      <c r="M27" s="447"/>
      <c r="N27" s="446"/>
      <c r="O27" s="445"/>
      <c r="P27" s="447"/>
      <c r="Q27" s="446"/>
      <c r="R27" s="445"/>
      <c r="S27" s="447"/>
      <c r="T27" s="446"/>
      <c r="U27" s="445"/>
      <c r="V27" s="447"/>
      <c r="W27" s="446"/>
      <c r="X27" s="445"/>
      <c r="Y27" s="447"/>
      <c r="Z27" s="446"/>
      <c r="AA27" s="445"/>
      <c r="AB27" s="447"/>
      <c r="AC27" s="446"/>
      <c r="AD27" s="445"/>
      <c r="AE27" s="447"/>
      <c r="AF27" s="446"/>
      <c r="AG27" s="445"/>
      <c r="AH27" s="447"/>
      <c r="AI27" s="446"/>
      <c r="AJ27" s="445"/>
      <c r="AK27" s="447"/>
      <c r="AL27" s="1346"/>
      <c r="AM27" s="1347"/>
      <c r="AN27" s="1348"/>
    </row>
    <row r="28" spans="1:40" s="364" customFormat="1" ht="17.25" customHeight="1">
      <c r="A28" s="433"/>
      <c r="B28" s="1355"/>
      <c r="C28" s="1359" t="s">
        <v>168</v>
      </c>
      <c r="D28" s="1360"/>
      <c r="E28" s="446"/>
      <c r="F28" s="445"/>
      <c r="G28" s="447"/>
      <c r="H28" s="446"/>
      <c r="I28" s="445"/>
      <c r="J28" s="447"/>
      <c r="K28" s="446"/>
      <c r="L28" s="445"/>
      <c r="M28" s="447"/>
      <c r="N28" s="446"/>
      <c r="O28" s="445"/>
      <c r="P28" s="447"/>
      <c r="Q28" s="446"/>
      <c r="R28" s="445"/>
      <c r="S28" s="447"/>
      <c r="T28" s="446"/>
      <c r="U28" s="445"/>
      <c r="V28" s="447"/>
      <c r="W28" s="446"/>
      <c r="X28" s="445"/>
      <c r="Y28" s="447"/>
      <c r="Z28" s="446"/>
      <c r="AA28" s="445"/>
      <c r="AB28" s="447"/>
      <c r="AC28" s="446"/>
      <c r="AD28" s="445"/>
      <c r="AE28" s="447"/>
      <c r="AF28" s="446"/>
      <c r="AG28" s="445"/>
      <c r="AH28" s="447"/>
      <c r="AI28" s="446"/>
      <c r="AJ28" s="445"/>
      <c r="AK28" s="447"/>
      <c r="AL28" s="1346"/>
      <c r="AM28" s="1347"/>
      <c r="AN28" s="1348"/>
    </row>
    <row r="29" spans="1:40" s="364" customFormat="1" ht="17.25" customHeight="1">
      <c r="A29" s="433"/>
      <c r="B29" s="1356"/>
      <c r="C29" s="434" t="s">
        <v>449</v>
      </c>
      <c r="D29" s="75"/>
      <c r="E29" s="448"/>
      <c r="F29" s="449"/>
      <c r="G29" s="450"/>
      <c r="H29" s="448"/>
      <c r="I29" s="449"/>
      <c r="J29" s="450"/>
      <c r="K29" s="448"/>
      <c r="L29" s="449"/>
      <c r="M29" s="450"/>
      <c r="N29" s="448"/>
      <c r="O29" s="449"/>
      <c r="P29" s="450"/>
      <c r="Q29" s="448"/>
      <c r="R29" s="449"/>
      <c r="S29" s="450"/>
      <c r="T29" s="448"/>
      <c r="U29" s="449"/>
      <c r="V29" s="450"/>
      <c r="W29" s="448"/>
      <c r="X29" s="449"/>
      <c r="Y29" s="450"/>
      <c r="Z29" s="448"/>
      <c r="AA29" s="449"/>
      <c r="AB29" s="450"/>
      <c r="AC29" s="448"/>
      <c r="AD29" s="449"/>
      <c r="AE29" s="450"/>
      <c r="AF29" s="448"/>
      <c r="AG29" s="449"/>
      <c r="AH29" s="450"/>
      <c r="AI29" s="448"/>
      <c r="AJ29" s="449"/>
      <c r="AK29" s="450"/>
      <c r="AL29" s="1346"/>
      <c r="AM29" s="1347"/>
      <c r="AN29" s="1348"/>
    </row>
    <row r="30" spans="1:40" s="364" customFormat="1" ht="17.25" customHeight="1">
      <c r="A30" s="433"/>
      <c r="B30" s="1340" t="s">
        <v>1102</v>
      </c>
      <c r="C30" s="1364"/>
      <c r="D30" s="75"/>
      <c r="E30" s="436"/>
      <c r="F30" s="437"/>
      <c r="G30" s="438"/>
      <c r="H30" s="436"/>
      <c r="I30" s="437"/>
      <c r="J30" s="438"/>
      <c r="K30" s="436"/>
      <c r="L30" s="437"/>
      <c r="M30" s="438"/>
      <c r="N30" s="436"/>
      <c r="O30" s="437"/>
      <c r="P30" s="438"/>
      <c r="Q30" s="436"/>
      <c r="R30" s="437"/>
      <c r="S30" s="438"/>
      <c r="T30" s="436"/>
      <c r="U30" s="437"/>
      <c r="V30" s="438"/>
      <c r="W30" s="436"/>
      <c r="X30" s="437"/>
      <c r="Y30" s="438"/>
      <c r="Z30" s="436"/>
      <c r="AA30" s="437"/>
      <c r="AB30" s="438"/>
      <c r="AC30" s="436"/>
      <c r="AD30" s="437"/>
      <c r="AE30" s="438"/>
      <c r="AF30" s="436"/>
      <c r="AG30" s="437"/>
      <c r="AH30" s="438"/>
      <c r="AI30" s="436"/>
      <c r="AJ30" s="437"/>
      <c r="AK30" s="438"/>
      <c r="AL30" s="1346"/>
      <c r="AM30" s="1347"/>
      <c r="AN30" s="1348"/>
    </row>
    <row r="31" spans="1:40" s="364" customFormat="1" ht="17.25" customHeight="1">
      <c r="A31" s="433"/>
      <c r="B31" s="1340" t="s">
        <v>1123</v>
      </c>
      <c r="C31" s="1364"/>
      <c r="D31" s="75"/>
      <c r="E31" s="436"/>
      <c r="F31" s="437"/>
      <c r="G31" s="438"/>
      <c r="H31" s="436"/>
      <c r="I31" s="437"/>
      <c r="J31" s="438"/>
      <c r="K31" s="436"/>
      <c r="L31" s="437"/>
      <c r="M31" s="438"/>
      <c r="N31" s="436"/>
      <c r="O31" s="437"/>
      <c r="P31" s="438"/>
      <c r="Q31" s="436"/>
      <c r="R31" s="437"/>
      <c r="S31" s="438"/>
      <c r="T31" s="436"/>
      <c r="U31" s="437"/>
      <c r="V31" s="438"/>
      <c r="W31" s="436"/>
      <c r="X31" s="437"/>
      <c r="Y31" s="438"/>
      <c r="Z31" s="436"/>
      <c r="AA31" s="437"/>
      <c r="AB31" s="438"/>
      <c r="AC31" s="436"/>
      <c r="AD31" s="437"/>
      <c r="AE31" s="438"/>
      <c r="AF31" s="436"/>
      <c r="AG31" s="437"/>
      <c r="AH31" s="438"/>
      <c r="AI31" s="436"/>
      <c r="AJ31" s="437"/>
      <c r="AK31" s="438"/>
      <c r="AL31" s="1346"/>
      <c r="AM31" s="1347"/>
      <c r="AN31" s="1348"/>
    </row>
    <row r="32" spans="1:40" s="364" customFormat="1" ht="17.25" customHeight="1">
      <c r="A32" s="433"/>
      <c r="B32" s="1352" t="s">
        <v>668</v>
      </c>
      <c r="C32" s="1353"/>
      <c r="D32" s="75"/>
      <c r="E32" s="436"/>
      <c r="F32" s="437"/>
      <c r="G32" s="438"/>
      <c r="H32" s="436"/>
      <c r="I32" s="437"/>
      <c r="J32" s="438"/>
      <c r="K32" s="436"/>
      <c r="L32" s="437"/>
      <c r="M32" s="438"/>
      <c r="N32" s="436"/>
      <c r="O32" s="437"/>
      <c r="P32" s="438"/>
      <c r="Q32" s="436"/>
      <c r="R32" s="437"/>
      <c r="S32" s="438"/>
      <c r="T32" s="436"/>
      <c r="U32" s="437"/>
      <c r="V32" s="438"/>
      <c r="W32" s="436"/>
      <c r="X32" s="437"/>
      <c r="Y32" s="438"/>
      <c r="Z32" s="436"/>
      <c r="AA32" s="437"/>
      <c r="AB32" s="438"/>
      <c r="AC32" s="436"/>
      <c r="AD32" s="437"/>
      <c r="AE32" s="438"/>
      <c r="AF32" s="436"/>
      <c r="AG32" s="437"/>
      <c r="AH32" s="438"/>
      <c r="AI32" s="436"/>
      <c r="AJ32" s="437"/>
      <c r="AK32" s="438"/>
      <c r="AL32" s="1346"/>
      <c r="AM32" s="1347"/>
      <c r="AN32" s="1348"/>
    </row>
    <row r="33" spans="1:40" s="364" customFormat="1" ht="17.25" customHeight="1">
      <c r="A33" s="433"/>
      <c r="B33" s="1352" t="s">
        <v>448</v>
      </c>
      <c r="C33" s="1353"/>
      <c r="D33" s="75"/>
      <c r="E33" s="436"/>
      <c r="F33" s="437"/>
      <c r="G33" s="438"/>
      <c r="H33" s="436"/>
      <c r="I33" s="437"/>
      <c r="J33" s="438"/>
      <c r="K33" s="436"/>
      <c r="L33" s="437"/>
      <c r="M33" s="438"/>
      <c r="N33" s="436"/>
      <c r="O33" s="437"/>
      <c r="P33" s="438"/>
      <c r="Q33" s="436"/>
      <c r="R33" s="437"/>
      <c r="S33" s="438"/>
      <c r="T33" s="436"/>
      <c r="U33" s="437"/>
      <c r="V33" s="438"/>
      <c r="W33" s="436"/>
      <c r="X33" s="437"/>
      <c r="Y33" s="438"/>
      <c r="Z33" s="436"/>
      <c r="AA33" s="437"/>
      <c r="AB33" s="438"/>
      <c r="AC33" s="436"/>
      <c r="AD33" s="437"/>
      <c r="AE33" s="438"/>
      <c r="AF33" s="436"/>
      <c r="AG33" s="437"/>
      <c r="AH33" s="438"/>
      <c r="AI33" s="436"/>
      <c r="AJ33" s="437"/>
      <c r="AK33" s="438"/>
      <c r="AL33" s="1349"/>
      <c r="AM33" s="1350"/>
      <c r="AN33" s="1351"/>
    </row>
    <row r="34" spans="1:40" s="364" customFormat="1" ht="17.25" customHeight="1">
      <c r="A34" s="433"/>
      <c r="B34" s="1352" t="s">
        <v>566</v>
      </c>
      <c r="C34" s="1353"/>
      <c r="D34" s="75"/>
      <c r="E34" s="1361"/>
      <c r="F34" s="1362"/>
      <c r="G34" s="1362"/>
      <c r="H34" s="1362"/>
      <c r="I34" s="1362"/>
      <c r="J34" s="1362"/>
      <c r="K34" s="1362"/>
      <c r="L34" s="1362"/>
      <c r="M34" s="1362"/>
      <c r="N34" s="1362"/>
      <c r="O34" s="1362"/>
      <c r="P34" s="1362"/>
      <c r="Q34" s="1362"/>
      <c r="R34" s="1362"/>
      <c r="S34" s="1362"/>
      <c r="T34" s="1362"/>
      <c r="U34" s="1362"/>
      <c r="V34" s="1362"/>
      <c r="W34" s="1362"/>
      <c r="X34" s="1362"/>
      <c r="Y34" s="1362"/>
      <c r="Z34" s="1362"/>
      <c r="AA34" s="1362"/>
      <c r="AB34" s="1362"/>
      <c r="AC34" s="1362"/>
      <c r="AD34" s="1362"/>
      <c r="AE34" s="1362"/>
      <c r="AF34" s="1362"/>
      <c r="AG34" s="1362"/>
      <c r="AH34" s="1362"/>
      <c r="AI34" s="1362"/>
      <c r="AJ34" s="1362"/>
      <c r="AK34" s="1362"/>
      <c r="AL34" s="1362"/>
      <c r="AM34" s="1362"/>
      <c r="AN34" s="1363"/>
    </row>
    <row r="35" spans="1:40" s="364" customFormat="1" ht="16.5" customHeight="1">
      <c r="A35" s="433"/>
      <c r="B35" s="769" t="s">
        <v>1115</v>
      </c>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3"/>
      <c r="AN35" s="253"/>
    </row>
    <row r="36" spans="1:40">
      <c r="A36" s="254"/>
      <c r="B36" s="770" t="s">
        <v>1116</v>
      </c>
      <c r="C36" s="435"/>
      <c r="D36" s="435"/>
      <c r="E36" s="435"/>
      <c r="F36" s="435"/>
      <c r="G36" s="435"/>
      <c r="H36" s="435"/>
      <c r="I36" s="435"/>
      <c r="J36" s="435"/>
      <c r="K36" s="435"/>
      <c r="L36" s="435"/>
      <c r="M36" s="435"/>
      <c r="N36" s="435"/>
      <c r="O36" s="435"/>
      <c r="P36" s="435"/>
      <c r="Q36" s="435"/>
      <c r="R36" s="435"/>
      <c r="S36" s="435"/>
      <c r="T36" s="435"/>
      <c r="U36" s="435"/>
      <c r="V36" s="435"/>
      <c r="W36" s="435"/>
      <c r="X36" s="435"/>
      <c r="Y36" s="435"/>
      <c r="Z36" s="435"/>
      <c r="AA36" s="435"/>
      <c r="AB36" s="435"/>
      <c r="AC36" s="435"/>
      <c r="AD36" s="435"/>
      <c r="AE36" s="435"/>
      <c r="AF36" s="435"/>
      <c r="AG36" s="435"/>
      <c r="AH36" s="435"/>
      <c r="AI36" s="435"/>
      <c r="AJ36" s="435"/>
      <c r="AK36" s="435"/>
      <c r="AL36" s="435"/>
      <c r="AM36" s="435"/>
      <c r="AN36" s="435"/>
    </row>
  </sheetData>
  <sheetProtection sheet="1" formatCells="0" insertColumns="0" insertRows="0"/>
  <mergeCells count="47">
    <mergeCell ref="B34:C34"/>
    <mergeCell ref="C18:D18"/>
    <mergeCell ref="C27:D27"/>
    <mergeCell ref="E34:AN34"/>
    <mergeCell ref="C19:D19"/>
    <mergeCell ref="C20:D20"/>
    <mergeCell ref="B22:B29"/>
    <mergeCell ref="C22:D22"/>
    <mergeCell ref="C23:D23"/>
    <mergeCell ref="C24:D24"/>
    <mergeCell ref="C25:D25"/>
    <mergeCell ref="C26:D26"/>
    <mergeCell ref="C28:D28"/>
    <mergeCell ref="B32:C32"/>
    <mergeCell ref="B30:C30"/>
    <mergeCell ref="B31:C31"/>
    <mergeCell ref="B6:D6"/>
    <mergeCell ref="AL6:AN33"/>
    <mergeCell ref="B7:C7"/>
    <mergeCell ref="B8:B14"/>
    <mergeCell ref="C8:D8"/>
    <mergeCell ref="C9:D9"/>
    <mergeCell ref="C10:D10"/>
    <mergeCell ref="C11:D11"/>
    <mergeCell ref="C12:D12"/>
    <mergeCell ref="C13:D13"/>
    <mergeCell ref="B15:B21"/>
    <mergeCell ref="C15:D15"/>
    <mergeCell ref="C16:D16"/>
    <mergeCell ref="C17:D17"/>
    <mergeCell ref="B33:C33"/>
    <mergeCell ref="B2:AN2"/>
    <mergeCell ref="B4:D5"/>
    <mergeCell ref="E4:AE4"/>
    <mergeCell ref="AF4:AN4"/>
    <mergeCell ref="E5:G5"/>
    <mergeCell ref="H5:J5"/>
    <mergeCell ref="K5:M5"/>
    <mergeCell ref="N5:P5"/>
    <mergeCell ref="Q5:S5"/>
    <mergeCell ref="T5:V5"/>
    <mergeCell ref="W5:Y5"/>
    <mergeCell ref="Z5:AB5"/>
    <mergeCell ref="AC5:AE5"/>
    <mergeCell ref="AF5:AH5"/>
    <mergeCell ref="AI5:AK5"/>
    <mergeCell ref="AL5:AN5"/>
  </mergeCells>
  <phoneticPr fontId="3"/>
  <dataValidations count="1">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D7 D14 D21 D29:D34" xr:uid="{00000000-0002-0000-1900-000000000000}">
      <formula1>ISTEXT(D7)=FALSE</formula1>
    </dataValidation>
  </dataValidations>
  <pageMargins left="0.74803149606299213" right="0.51181102362204722" top="0.59055118110236227" bottom="0.55118110236220474" header="0.51181102362204722" footer="0.51181102362204722"/>
  <pageSetup paperSize="9" scale="81"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9">
    <tabColor theme="0" tint="-0.499984740745262"/>
    <pageSetUpPr fitToPage="1"/>
  </sheetPr>
  <dimension ref="A1:K39"/>
  <sheetViews>
    <sheetView view="pageBreakPreview" zoomScaleNormal="100" zoomScaleSheetLayoutView="100" workbookViewId="0"/>
  </sheetViews>
  <sheetFormatPr defaultColWidth="8.7265625" defaultRowHeight="13.5" outlineLevelRow="1"/>
  <cols>
    <col min="1" max="1" width="3.1796875" style="190" customWidth="1"/>
    <col min="2" max="2" width="3.453125" style="190" customWidth="1"/>
    <col min="3" max="4" width="11.26953125" style="190" customWidth="1"/>
    <col min="5" max="5" width="8.6328125" style="190" customWidth="1"/>
    <col min="6" max="8" width="8" style="190" customWidth="1"/>
    <col min="9" max="9" width="3.1796875" style="190" customWidth="1"/>
    <col min="10" max="16384" width="8.7265625" style="190"/>
  </cols>
  <sheetData>
    <row r="1" spans="1:11">
      <c r="A1" s="36" t="s">
        <v>570</v>
      </c>
    </row>
    <row r="3" spans="1:11">
      <c r="G3" s="1213" t="s">
        <v>652</v>
      </c>
      <c r="H3" s="1214"/>
    </row>
    <row r="4" spans="1:11" ht="18.75">
      <c r="A4" s="190" t="s">
        <v>450</v>
      </c>
      <c r="B4" s="254"/>
      <c r="C4" s="254"/>
      <c r="D4" s="254"/>
    </row>
    <row r="5" spans="1:11" ht="18.75">
      <c r="A5" s="505" t="s">
        <v>776</v>
      </c>
      <c r="B5" s="254"/>
      <c r="C5" s="254"/>
      <c r="D5" s="254"/>
    </row>
    <row r="7" spans="1:11" ht="30" customHeight="1">
      <c r="E7" s="259" t="s">
        <v>451</v>
      </c>
      <c r="F7" s="1371"/>
      <c r="G7" s="1371"/>
      <c r="H7" s="1372"/>
      <c r="I7" s="260"/>
      <c r="K7" s="261"/>
    </row>
    <row r="8" spans="1:11" ht="30" customHeight="1">
      <c r="D8" s="262"/>
      <c r="E8" s="259" t="s">
        <v>452</v>
      </c>
      <c r="F8" s="1371"/>
      <c r="G8" s="1371"/>
      <c r="H8" s="1372"/>
      <c r="I8" s="260"/>
      <c r="K8" s="261"/>
    </row>
    <row r="9" spans="1:11" ht="18.75" customHeight="1">
      <c r="E9" s="259" t="s">
        <v>453</v>
      </c>
      <c r="F9" s="1371"/>
      <c r="G9" s="1371"/>
      <c r="H9" s="1372"/>
      <c r="I9" s="263"/>
      <c r="K9" s="261"/>
    </row>
    <row r="10" spans="1:11" ht="11.25" customHeight="1">
      <c r="E10" s="259"/>
      <c r="F10" s="264"/>
      <c r="G10" s="264"/>
      <c r="H10" s="265"/>
      <c r="I10" s="263"/>
      <c r="K10" s="261"/>
    </row>
    <row r="11" spans="1:11" ht="30" hidden="1" customHeight="1" outlineLevel="1">
      <c r="E11" s="259" t="s">
        <v>451</v>
      </c>
      <c r="F11" s="1365"/>
      <c r="G11" s="1365"/>
      <c r="H11" s="1366"/>
      <c r="I11" s="260"/>
      <c r="K11" s="261"/>
    </row>
    <row r="12" spans="1:11" ht="30" hidden="1" customHeight="1" outlineLevel="1">
      <c r="D12" s="262"/>
      <c r="E12" s="259" t="s">
        <v>452</v>
      </c>
      <c r="F12" s="1365"/>
      <c r="G12" s="1365"/>
      <c r="H12" s="1366"/>
      <c r="I12" s="260"/>
      <c r="K12" s="261"/>
    </row>
    <row r="13" spans="1:11" ht="18.75" hidden="1" customHeight="1" outlineLevel="1">
      <c r="E13" s="259" t="s">
        <v>403</v>
      </c>
      <c r="F13" s="1365"/>
      <c r="G13" s="1365"/>
      <c r="H13" s="1366"/>
      <c r="I13" s="263"/>
      <c r="K13" s="261"/>
    </row>
    <row r="14" spans="1:11" ht="11.25" customHeight="1" collapsed="1">
      <c r="E14" s="259"/>
      <c r="F14" s="264"/>
      <c r="G14" s="264"/>
      <c r="H14" s="265"/>
      <c r="I14" s="263"/>
      <c r="K14" s="261"/>
    </row>
    <row r="15" spans="1:11" ht="30" hidden="1" customHeight="1">
      <c r="E15" s="259" t="s">
        <v>451</v>
      </c>
      <c r="F15" s="1369"/>
      <c r="G15" s="1369"/>
      <c r="H15" s="1370"/>
      <c r="I15" s="260"/>
      <c r="K15" s="261"/>
    </row>
    <row r="16" spans="1:11" ht="30" hidden="1" customHeight="1">
      <c r="D16" s="262"/>
      <c r="E16" s="259" t="s">
        <v>452</v>
      </c>
      <c r="F16" s="1369"/>
      <c r="G16" s="1369"/>
      <c r="H16" s="1370"/>
      <c r="I16" s="260"/>
      <c r="K16" s="261"/>
    </row>
    <row r="17" spans="1:11" ht="18.75" hidden="1" customHeight="1">
      <c r="E17" s="259" t="s">
        <v>403</v>
      </c>
      <c r="F17" s="1369"/>
      <c r="G17" s="1369"/>
      <c r="H17" s="1370"/>
      <c r="I17" s="263"/>
      <c r="K17" s="261"/>
    </row>
    <row r="18" spans="1:11" ht="11.25" hidden="1" customHeight="1">
      <c r="E18" s="259"/>
      <c r="F18" s="264"/>
      <c r="G18" s="264"/>
      <c r="H18" s="265"/>
      <c r="I18" s="263"/>
      <c r="K18" s="261"/>
    </row>
    <row r="19" spans="1:11" ht="30" hidden="1" customHeight="1">
      <c r="E19" s="259" t="s">
        <v>451</v>
      </c>
      <c r="F19" s="1369"/>
      <c r="G19" s="1369"/>
      <c r="H19" s="1370"/>
      <c r="I19" s="260"/>
      <c r="K19" s="261"/>
    </row>
    <row r="20" spans="1:11" ht="30" hidden="1" customHeight="1">
      <c r="D20" s="262"/>
      <c r="E20" s="259" t="s">
        <v>452</v>
      </c>
      <c r="F20" s="1369"/>
      <c r="G20" s="1369"/>
      <c r="H20" s="1370"/>
      <c r="I20" s="260"/>
      <c r="K20" s="261"/>
    </row>
    <row r="21" spans="1:11" ht="18.75" hidden="1" customHeight="1">
      <c r="E21" s="259" t="s">
        <v>403</v>
      </c>
      <c r="F21" s="1369"/>
      <c r="G21" s="1369"/>
      <c r="H21" s="1370"/>
      <c r="I21" s="263"/>
      <c r="K21" s="261"/>
    </row>
    <row r="22" spans="1:11" ht="18.75" customHeight="1">
      <c r="E22" s="259"/>
      <c r="F22" s="264"/>
      <c r="G22" s="264"/>
      <c r="H22" s="265"/>
      <c r="I22" s="263"/>
      <c r="K22" s="261"/>
    </row>
    <row r="23" spans="1:11" ht="18.75" customHeight="1">
      <c r="A23" s="1217" t="s">
        <v>454</v>
      </c>
      <c r="B23" s="1217"/>
      <c r="C23" s="1217"/>
      <c r="D23" s="1217"/>
      <c r="E23" s="1217"/>
      <c r="F23" s="1217"/>
      <c r="G23" s="1217"/>
      <c r="H23" s="1218"/>
      <c r="I23" s="1218"/>
      <c r="K23" s="261"/>
    </row>
    <row r="24" spans="1:11">
      <c r="E24" s="259"/>
      <c r="F24" s="264"/>
      <c r="G24" s="264"/>
      <c r="H24" s="265"/>
      <c r="I24" s="263"/>
      <c r="K24" s="261"/>
    </row>
    <row r="25" spans="1:11" ht="45" customHeight="1">
      <c r="B25" s="1209" t="s">
        <v>1124</v>
      </c>
      <c r="C25" s="1210"/>
      <c r="D25" s="1210"/>
      <c r="E25" s="1210"/>
      <c r="F25" s="1210"/>
      <c r="G25" s="1210"/>
      <c r="H25" s="1210"/>
    </row>
    <row r="26" spans="1:11" ht="13.5" customHeight="1"/>
    <row r="27" spans="1:11">
      <c r="A27" s="1211" t="s">
        <v>390</v>
      </c>
      <c r="B27" s="1211"/>
      <c r="C27" s="1211"/>
      <c r="D27" s="1211"/>
      <c r="E27" s="1211"/>
      <c r="F27" s="1211"/>
      <c r="G27" s="1211"/>
      <c r="H27" s="1212"/>
      <c r="I27" s="1212"/>
    </row>
    <row r="28" spans="1:11" ht="16.5" customHeight="1">
      <c r="B28" s="335" t="s">
        <v>455</v>
      </c>
      <c r="C28" s="190" t="s">
        <v>456</v>
      </c>
    </row>
    <row r="29" spans="1:11" ht="30" customHeight="1">
      <c r="B29" s="336"/>
      <c r="C29" s="336" t="s">
        <v>175</v>
      </c>
      <c r="D29" s="1367"/>
      <c r="E29" s="1368"/>
      <c r="F29" s="1368"/>
      <c r="G29" s="1368"/>
      <c r="H29" s="1368"/>
    </row>
    <row r="30" spans="1:11" ht="30" customHeight="1">
      <c r="B30" s="336"/>
      <c r="C30" s="336" t="s">
        <v>457</v>
      </c>
      <c r="D30" s="1367"/>
      <c r="E30" s="1368"/>
      <c r="F30" s="1368"/>
      <c r="G30" s="1368"/>
      <c r="H30" s="1368"/>
    </row>
    <row r="31" spans="1:11" ht="16.5" customHeight="1">
      <c r="B31" s="336"/>
      <c r="C31" s="336" t="s">
        <v>458</v>
      </c>
      <c r="D31" s="1367"/>
      <c r="E31" s="1368"/>
      <c r="F31" s="1368"/>
      <c r="G31" s="1368"/>
      <c r="H31" s="1368"/>
    </row>
    <row r="32" spans="1:11" ht="17.25" customHeight="1">
      <c r="B32" s="336"/>
      <c r="C32" s="336"/>
      <c r="D32" s="336"/>
      <c r="E32" s="336"/>
      <c r="F32" s="336"/>
      <c r="G32" s="336"/>
      <c r="H32" s="336"/>
    </row>
    <row r="33" spans="2:8" ht="16.5" customHeight="1">
      <c r="B33" s="335" t="s">
        <v>459</v>
      </c>
      <c r="C33" s="190" t="s">
        <v>460</v>
      </c>
      <c r="D33" s="336"/>
      <c r="E33" s="336"/>
      <c r="F33" s="336"/>
      <c r="G33" s="336"/>
      <c r="H33" s="336"/>
    </row>
    <row r="34" spans="2:8" ht="50.25" customHeight="1">
      <c r="B34" s="336"/>
      <c r="C34" s="1374" t="str">
        <f>IF(申請概要書!G43&lt;&gt;"",申請概要書!G43,"")</f>
        <v/>
      </c>
      <c r="D34" s="1375"/>
      <c r="E34" s="1375"/>
      <c r="F34" s="1375"/>
      <c r="G34" s="1375"/>
      <c r="H34" s="1375"/>
    </row>
    <row r="35" spans="2:8" ht="16.5" customHeight="1">
      <c r="B35" s="336"/>
      <c r="C35" s="336"/>
      <c r="D35" s="336"/>
      <c r="E35" s="336"/>
      <c r="F35" s="336"/>
      <c r="G35" s="336"/>
      <c r="H35" s="336"/>
    </row>
    <row r="36" spans="2:8" ht="16.5" customHeight="1">
      <c r="B36" s="337" t="s">
        <v>461</v>
      </c>
      <c r="C36" s="336" t="s">
        <v>462</v>
      </c>
      <c r="D36" s="336"/>
      <c r="E36" s="336"/>
      <c r="F36" s="336"/>
      <c r="G36" s="336"/>
      <c r="H36" s="336"/>
    </row>
    <row r="37" spans="2:8" ht="36.75" customHeight="1">
      <c r="B37" s="338"/>
      <c r="C37" s="1373" t="s">
        <v>463</v>
      </c>
      <c r="D37" s="1373"/>
      <c r="E37" s="1373"/>
      <c r="F37" s="1373"/>
      <c r="G37" s="1373"/>
      <c r="H37" s="1373"/>
    </row>
    <row r="38" spans="2:8" ht="11.25" customHeight="1">
      <c r="B38" s="267"/>
      <c r="C38" s="267"/>
      <c r="D38" s="267"/>
      <c r="E38" s="267"/>
      <c r="F38" s="267"/>
      <c r="G38" s="267"/>
      <c r="H38" s="267"/>
    </row>
    <row r="39" spans="2:8" ht="24" customHeight="1">
      <c r="H39" s="262" t="s">
        <v>391</v>
      </c>
    </row>
  </sheetData>
  <sheetProtection sheet="1" formatRows="0" insertRows="0"/>
  <mergeCells count="21">
    <mergeCell ref="C37:H37"/>
    <mergeCell ref="B25:H25"/>
    <mergeCell ref="A27:I27"/>
    <mergeCell ref="D29:H29"/>
    <mergeCell ref="D30:H30"/>
    <mergeCell ref="C34:H34"/>
    <mergeCell ref="G3:H3"/>
    <mergeCell ref="F7:H7"/>
    <mergeCell ref="F8:H8"/>
    <mergeCell ref="F9:H9"/>
    <mergeCell ref="F11:H11"/>
    <mergeCell ref="F12:H12"/>
    <mergeCell ref="F13:H13"/>
    <mergeCell ref="A23:I23"/>
    <mergeCell ref="D31:H31"/>
    <mergeCell ref="F20:H20"/>
    <mergeCell ref="F21:H21"/>
    <mergeCell ref="F15:H15"/>
    <mergeCell ref="F16:H16"/>
    <mergeCell ref="F17:H17"/>
    <mergeCell ref="F19:H19"/>
  </mergeCells>
  <phoneticPr fontId="3"/>
  <dataValidations count="1">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00000000-0002-0000-1A00-000000000000}">
      <formula1>ISTEXT(G3)=FALSE</formula1>
    </dataValidation>
  </dataValidations>
  <printOptions horizontalCentered="1"/>
  <pageMargins left="0.23622047244094491" right="0.23622047244094491" top="0.74803149606299213" bottom="0.74803149606299213" header="0.31496062992125984" footer="0.31496062992125984"/>
  <pageSetup paperSize="9" orientation="portrait" blackAndWhite="1"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0">
    <tabColor rgb="FF3333FF"/>
  </sheetPr>
  <dimension ref="A1:N22"/>
  <sheetViews>
    <sheetView showGridLines="0" view="pageBreakPreview" zoomScaleNormal="100" zoomScaleSheetLayoutView="100" workbookViewId="0"/>
  </sheetViews>
  <sheetFormatPr defaultColWidth="8.7265625"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190" t="s">
        <v>225</v>
      </c>
      <c r="M1" s="1007"/>
      <c r="N1" s="1007"/>
    </row>
    <row r="2" spans="1:14" ht="26.25" customHeight="1">
      <c r="B2" s="1008" t="s">
        <v>226</v>
      </c>
      <c r="C2" s="1008"/>
      <c r="D2" s="1008"/>
      <c r="E2" s="1008"/>
      <c r="F2" s="1008"/>
      <c r="G2" s="1008"/>
      <c r="H2" s="1008"/>
      <c r="I2" s="1008"/>
      <c r="J2" s="1008"/>
    </row>
    <row r="3" spans="1:14" ht="13.5" customHeight="1">
      <c r="B3" s="1009" t="s">
        <v>227</v>
      </c>
      <c r="C3" s="1009" t="s">
        <v>228</v>
      </c>
      <c r="D3" s="1010" t="s">
        <v>229</v>
      </c>
      <c r="E3" s="1011"/>
      <c r="F3" s="1011"/>
      <c r="G3" s="1012"/>
      <c r="H3" s="1009" t="s">
        <v>230</v>
      </c>
      <c r="I3" s="1009" t="s">
        <v>231</v>
      </c>
      <c r="J3" s="1009" t="s">
        <v>232</v>
      </c>
    </row>
    <row r="4" spans="1:14">
      <c r="B4" s="1009"/>
      <c r="C4" s="1009"/>
      <c r="D4" s="191" t="s">
        <v>233</v>
      </c>
      <c r="E4" s="191" t="s">
        <v>234</v>
      </c>
      <c r="F4" s="191" t="s">
        <v>235</v>
      </c>
      <c r="G4" s="191" t="s">
        <v>236</v>
      </c>
      <c r="H4" s="1009"/>
      <c r="I4" s="1009"/>
      <c r="J4" s="1009"/>
    </row>
    <row r="5" spans="1:14" ht="22.5" customHeight="1">
      <c r="B5" s="30"/>
      <c r="C5" s="30"/>
      <c r="D5" s="32"/>
      <c r="E5" s="46"/>
      <c r="F5" s="46"/>
      <c r="G5" s="46"/>
      <c r="H5" s="32"/>
      <c r="I5" s="30"/>
      <c r="J5" s="30"/>
    </row>
    <row r="6" spans="1:14" ht="22.5" customHeight="1">
      <c r="B6" s="31"/>
      <c r="C6" s="31"/>
      <c r="D6" s="33"/>
      <c r="E6" s="47"/>
      <c r="F6" s="47"/>
      <c r="G6" s="47"/>
      <c r="H6" s="33"/>
      <c r="I6" s="31"/>
      <c r="J6" s="31"/>
    </row>
    <row r="7" spans="1:14" ht="22.5" customHeight="1">
      <c r="B7" s="30"/>
      <c r="C7" s="30"/>
      <c r="D7" s="32"/>
      <c r="E7" s="46"/>
      <c r="F7" s="46"/>
      <c r="G7" s="46"/>
      <c r="H7" s="32"/>
      <c r="I7" s="30"/>
      <c r="J7" s="30"/>
    </row>
    <row r="8" spans="1:14" ht="22.5" customHeight="1">
      <c r="B8" s="31"/>
      <c r="C8" s="31"/>
      <c r="D8" s="33"/>
      <c r="E8" s="47"/>
      <c r="F8" s="47"/>
      <c r="G8" s="47"/>
      <c r="H8" s="33"/>
      <c r="I8" s="31"/>
      <c r="J8" s="31"/>
    </row>
    <row r="9" spans="1:14" ht="22.5" customHeight="1">
      <c r="B9" s="30"/>
      <c r="C9" s="30"/>
      <c r="D9" s="32"/>
      <c r="E9" s="46"/>
      <c r="F9" s="46"/>
      <c r="G9" s="46"/>
      <c r="H9" s="32"/>
      <c r="I9" s="30"/>
      <c r="J9" s="30"/>
    </row>
    <row r="10" spans="1:14" ht="22.5" customHeight="1">
      <c r="B10" s="31"/>
      <c r="C10" s="31"/>
      <c r="D10" s="33"/>
      <c r="E10" s="47"/>
      <c r="F10" s="47"/>
      <c r="G10" s="47"/>
      <c r="H10" s="33"/>
      <c r="I10" s="31"/>
      <c r="J10" s="31"/>
    </row>
    <row r="11" spans="1:14" ht="22.5" customHeight="1">
      <c r="B11" s="30"/>
      <c r="C11" s="30"/>
      <c r="D11" s="32"/>
      <c r="E11" s="46"/>
      <c r="F11" s="46"/>
      <c r="G11" s="46"/>
      <c r="H11" s="32"/>
      <c r="I11" s="30"/>
      <c r="J11" s="30"/>
    </row>
    <row r="12" spans="1:14" ht="22.5" customHeight="1">
      <c r="B12" s="31"/>
      <c r="C12" s="31"/>
      <c r="D12" s="33"/>
      <c r="E12" s="47"/>
      <c r="F12" s="47"/>
      <c r="G12" s="47"/>
      <c r="H12" s="33"/>
      <c r="I12" s="31"/>
      <c r="J12" s="31"/>
    </row>
    <row r="13" spans="1:14" ht="22.5" customHeight="1">
      <c r="B13" s="30"/>
      <c r="C13" s="30"/>
      <c r="D13" s="32"/>
      <c r="E13" s="46"/>
      <c r="F13" s="46"/>
      <c r="G13" s="46"/>
      <c r="H13" s="32"/>
      <c r="I13" s="30"/>
      <c r="J13" s="30"/>
    </row>
    <row r="14" spans="1:14" ht="22.5" customHeight="1">
      <c r="B14" s="31"/>
      <c r="C14" s="31"/>
      <c r="D14" s="33"/>
      <c r="E14" s="47"/>
      <c r="F14" s="47"/>
      <c r="G14" s="47"/>
      <c r="H14" s="33"/>
      <c r="I14" s="31"/>
      <c r="J14" s="31"/>
    </row>
    <row r="15" spans="1:14" ht="22.5" customHeight="1">
      <c r="B15" s="30"/>
      <c r="C15" s="30"/>
      <c r="D15" s="32"/>
      <c r="E15" s="46"/>
      <c r="F15" s="46"/>
      <c r="G15" s="46"/>
      <c r="H15" s="32"/>
      <c r="I15" s="30"/>
      <c r="J15" s="30"/>
    </row>
    <row r="16" spans="1:14" ht="22.5" customHeight="1">
      <c r="B16" s="31"/>
      <c r="C16" s="31"/>
      <c r="D16" s="33"/>
      <c r="E16" s="47"/>
      <c r="F16" s="47"/>
      <c r="G16" s="47"/>
      <c r="H16" s="33"/>
      <c r="I16" s="31"/>
      <c r="J16" s="31"/>
    </row>
    <row r="17" spans="2:10" ht="22.5" customHeight="1">
      <c r="B17" s="30"/>
      <c r="C17" s="30"/>
      <c r="D17" s="32"/>
      <c r="E17" s="46"/>
      <c r="F17" s="46"/>
      <c r="G17" s="46"/>
      <c r="H17" s="32"/>
      <c r="I17" s="30"/>
      <c r="J17" s="30"/>
    </row>
    <row r="18" spans="2:10" ht="22.5" customHeight="1">
      <c r="B18" s="31"/>
      <c r="C18" s="31"/>
      <c r="D18" s="33"/>
      <c r="E18" s="47"/>
      <c r="F18" s="47"/>
      <c r="G18" s="47"/>
      <c r="H18" s="33"/>
      <c r="I18" s="31"/>
      <c r="J18" s="31"/>
    </row>
    <row r="19" spans="2:10" ht="22.5" customHeight="1">
      <c r="B19" s="30"/>
      <c r="C19" s="30"/>
      <c r="D19" s="32"/>
      <c r="E19" s="46"/>
      <c r="F19" s="46"/>
      <c r="G19" s="46"/>
      <c r="H19" s="32"/>
      <c r="I19" s="30"/>
      <c r="J19" s="30"/>
    </row>
    <row r="20" spans="2:10" ht="22.5" customHeight="1">
      <c r="B20" s="31"/>
      <c r="C20" s="31"/>
      <c r="D20" s="33"/>
      <c r="E20" s="47"/>
      <c r="F20" s="47"/>
      <c r="G20" s="47"/>
      <c r="H20" s="33"/>
      <c r="I20" s="31"/>
      <c r="J20" s="31"/>
    </row>
    <row r="21" spans="2:10" ht="20.25" customHeight="1">
      <c r="B21" s="192" t="s">
        <v>303</v>
      </c>
    </row>
    <row r="22" spans="2:10" ht="87" customHeight="1">
      <c r="B22" s="1006" t="s">
        <v>304</v>
      </c>
      <c r="C22" s="1006"/>
      <c r="D22" s="1006"/>
      <c r="E22" s="1006"/>
      <c r="F22" s="1006"/>
      <c r="G22" s="1006"/>
      <c r="H22" s="1006"/>
      <c r="I22" s="1006"/>
      <c r="J22" s="1006"/>
    </row>
  </sheetData>
  <sheetProtection sheet="1" objects="1" scenarios="1" formatCells="0" formatColumns="0" formatRows="0" insertColumns="0" insertRows="0" deleteRows="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xr:uid="{00000000-0002-0000-1B00-000000000000}">
      <formula1>"M,F"</formula1>
    </dataValidation>
    <dataValidation type="list" allowBlank="1" showInputMessage="1" showErrorMessage="1" sqref="D5:D20" xr:uid="{00000000-0002-0000-1B00-000001000000}">
      <formula1>"T,S,H"</formula1>
    </dataValidation>
    <dataValidation imeMode="halfKatakana" allowBlank="1" showInputMessage="1" showErrorMessage="1" promptTitle="半角カナにて入力" prompt="姓と名の間も半角で１マス空けてください。" sqref="B5:B20" xr:uid="{00000000-0002-0000-1B00-000002000000}"/>
    <dataValidation imeMode="hiragana" allowBlank="1" showInputMessage="1" showErrorMessage="1" promptTitle="全角にて入力" prompt="姓と名の間も半角で１マス空けてください。" sqref="C5:C20" xr:uid="{00000000-0002-0000-1B00-000003000000}"/>
    <dataValidation imeMode="halfAlpha" allowBlank="1" showInputMessage="1" showErrorMessage="1" prompt="数字は２桁半角で入力してください。" sqref="E5:G20" xr:uid="{00000000-0002-0000-1B00-000004000000}"/>
    <dataValidation imeMode="hiragana" allowBlank="1" showInputMessage="1" showErrorMessage="1" sqref="I5:J20" xr:uid="{00000000-0002-0000-1B00-00000500000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1">
    <tabColor rgb="FF3333FF"/>
  </sheetPr>
  <dimension ref="A1:N22"/>
  <sheetViews>
    <sheetView showGridLines="0" view="pageBreakPreview" zoomScaleNormal="100" zoomScaleSheetLayoutView="100" workbookViewId="0"/>
  </sheetViews>
  <sheetFormatPr defaultColWidth="8.7265625"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190" t="s">
        <v>225</v>
      </c>
      <c r="M1" s="1007"/>
      <c r="N1" s="1007"/>
    </row>
    <row r="2" spans="1:14" ht="26.25" customHeight="1">
      <c r="B2" s="1008" t="s">
        <v>226</v>
      </c>
      <c r="C2" s="1008"/>
      <c r="D2" s="1008"/>
      <c r="E2" s="1008"/>
      <c r="F2" s="1008"/>
      <c r="G2" s="1008"/>
      <c r="H2" s="1008"/>
      <c r="I2" s="1008"/>
      <c r="J2" s="1008"/>
    </row>
    <row r="3" spans="1:14" ht="13.5" customHeight="1">
      <c r="B3" s="1009" t="s">
        <v>227</v>
      </c>
      <c r="C3" s="1009" t="s">
        <v>228</v>
      </c>
      <c r="D3" s="1010" t="s">
        <v>229</v>
      </c>
      <c r="E3" s="1011"/>
      <c r="F3" s="1011"/>
      <c r="G3" s="1012"/>
      <c r="H3" s="1009" t="s">
        <v>230</v>
      </c>
      <c r="I3" s="1009" t="s">
        <v>231</v>
      </c>
      <c r="J3" s="1009" t="s">
        <v>232</v>
      </c>
    </row>
    <row r="4" spans="1:14">
      <c r="B4" s="1009"/>
      <c r="C4" s="1009"/>
      <c r="D4" s="191" t="s">
        <v>233</v>
      </c>
      <c r="E4" s="191" t="s">
        <v>234</v>
      </c>
      <c r="F4" s="191" t="s">
        <v>235</v>
      </c>
      <c r="G4" s="191" t="s">
        <v>236</v>
      </c>
      <c r="H4" s="1009"/>
      <c r="I4" s="1009"/>
      <c r="J4" s="1009"/>
    </row>
    <row r="5" spans="1:14" ht="22.5" customHeight="1">
      <c r="B5" s="30"/>
      <c r="C5" s="30"/>
      <c r="D5" s="32"/>
      <c r="E5" s="46"/>
      <c r="F5" s="46"/>
      <c r="G5" s="46"/>
      <c r="H5" s="32"/>
      <c r="I5" s="30"/>
      <c r="J5" s="30"/>
    </row>
    <row r="6" spans="1:14" ht="22.5" customHeight="1">
      <c r="B6" s="31"/>
      <c r="C6" s="31"/>
      <c r="D6" s="33"/>
      <c r="E6" s="47"/>
      <c r="F6" s="47"/>
      <c r="G6" s="47"/>
      <c r="H6" s="33"/>
      <c r="I6" s="31"/>
      <c r="J6" s="31"/>
    </row>
    <row r="7" spans="1:14" ht="22.5" customHeight="1">
      <c r="B7" s="30"/>
      <c r="C7" s="30"/>
      <c r="D7" s="32"/>
      <c r="E7" s="46"/>
      <c r="F7" s="46"/>
      <c r="G7" s="46"/>
      <c r="H7" s="32"/>
      <c r="I7" s="30"/>
      <c r="J7" s="30"/>
    </row>
    <row r="8" spans="1:14" ht="22.5" customHeight="1">
      <c r="B8" s="31"/>
      <c r="C8" s="31"/>
      <c r="D8" s="33"/>
      <c r="E8" s="47"/>
      <c r="F8" s="47"/>
      <c r="G8" s="47"/>
      <c r="H8" s="33"/>
      <c r="I8" s="31"/>
      <c r="J8" s="31"/>
    </row>
    <row r="9" spans="1:14" ht="22.5" customHeight="1">
      <c r="B9" s="30"/>
      <c r="C9" s="30"/>
      <c r="D9" s="32"/>
      <c r="E9" s="46"/>
      <c r="F9" s="46"/>
      <c r="G9" s="46"/>
      <c r="H9" s="32"/>
      <c r="I9" s="30"/>
      <c r="J9" s="30"/>
    </row>
    <row r="10" spans="1:14" ht="22.5" customHeight="1">
      <c r="B10" s="31"/>
      <c r="C10" s="31"/>
      <c r="D10" s="33"/>
      <c r="E10" s="47"/>
      <c r="F10" s="47"/>
      <c r="G10" s="47"/>
      <c r="H10" s="33"/>
      <c r="I10" s="31"/>
      <c r="J10" s="31"/>
    </row>
    <row r="11" spans="1:14" ht="22.5" customHeight="1">
      <c r="B11" s="30"/>
      <c r="C11" s="30"/>
      <c r="D11" s="32"/>
      <c r="E11" s="46"/>
      <c r="F11" s="46"/>
      <c r="G11" s="46"/>
      <c r="H11" s="32"/>
      <c r="I11" s="30"/>
      <c r="J11" s="30"/>
    </row>
    <row r="12" spans="1:14" ht="22.5" customHeight="1">
      <c r="B12" s="31"/>
      <c r="C12" s="31"/>
      <c r="D12" s="33"/>
      <c r="E12" s="47"/>
      <c r="F12" s="47"/>
      <c r="G12" s="47"/>
      <c r="H12" s="33"/>
      <c r="I12" s="31"/>
      <c r="J12" s="31"/>
    </row>
    <row r="13" spans="1:14" ht="22.5" customHeight="1">
      <c r="B13" s="30"/>
      <c r="C13" s="30"/>
      <c r="D13" s="32"/>
      <c r="E13" s="46"/>
      <c r="F13" s="46"/>
      <c r="G13" s="46"/>
      <c r="H13" s="32"/>
      <c r="I13" s="30"/>
      <c r="J13" s="30"/>
    </row>
    <row r="14" spans="1:14" ht="22.5" customHeight="1">
      <c r="B14" s="31"/>
      <c r="C14" s="31"/>
      <c r="D14" s="33"/>
      <c r="E14" s="47"/>
      <c r="F14" s="47"/>
      <c r="G14" s="47"/>
      <c r="H14" s="33"/>
      <c r="I14" s="31"/>
      <c r="J14" s="31"/>
    </row>
    <row r="15" spans="1:14" ht="22.5" customHeight="1">
      <c r="B15" s="30"/>
      <c r="C15" s="30"/>
      <c r="D15" s="32"/>
      <c r="E15" s="46"/>
      <c r="F15" s="46"/>
      <c r="G15" s="46"/>
      <c r="H15" s="32"/>
      <c r="I15" s="30"/>
      <c r="J15" s="30"/>
    </row>
    <row r="16" spans="1:14" ht="22.5" customHeight="1">
      <c r="B16" s="31"/>
      <c r="C16" s="31"/>
      <c r="D16" s="33"/>
      <c r="E16" s="47"/>
      <c r="F16" s="47"/>
      <c r="G16" s="47"/>
      <c r="H16" s="33"/>
      <c r="I16" s="31"/>
      <c r="J16" s="31"/>
    </row>
    <row r="17" spans="2:10" ht="22.5" customHeight="1">
      <c r="B17" s="30"/>
      <c r="C17" s="30"/>
      <c r="D17" s="32"/>
      <c r="E17" s="46"/>
      <c r="F17" s="46"/>
      <c r="G17" s="46"/>
      <c r="H17" s="32"/>
      <c r="I17" s="30"/>
      <c r="J17" s="30"/>
    </row>
    <row r="18" spans="2:10" ht="22.5" customHeight="1">
      <c r="B18" s="31"/>
      <c r="C18" s="31"/>
      <c r="D18" s="33"/>
      <c r="E18" s="47"/>
      <c r="F18" s="47"/>
      <c r="G18" s="47"/>
      <c r="H18" s="33"/>
      <c r="I18" s="31"/>
      <c r="J18" s="31"/>
    </row>
    <row r="19" spans="2:10" ht="22.5" customHeight="1">
      <c r="B19" s="30"/>
      <c r="C19" s="30"/>
      <c r="D19" s="32"/>
      <c r="E19" s="46"/>
      <c r="F19" s="46"/>
      <c r="G19" s="46"/>
      <c r="H19" s="32"/>
      <c r="I19" s="30"/>
      <c r="J19" s="30"/>
    </row>
    <row r="20" spans="2:10" ht="22.5" customHeight="1">
      <c r="B20" s="31"/>
      <c r="C20" s="31"/>
      <c r="D20" s="33"/>
      <c r="E20" s="47"/>
      <c r="F20" s="47"/>
      <c r="G20" s="47"/>
      <c r="H20" s="33"/>
      <c r="I20" s="31"/>
      <c r="J20" s="31"/>
    </row>
    <row r="21" spans="2:10" ht="20.25" customHeight="1">
      <c r="B21" s="192" t="s">
        <v>303</v>
      </c>
    </row>
    <row r="22" spans="2:10" ht="87" customHeight="1">
      <c r="B22" s="1006" t="s">
        <v>304</v>
      </c>
      <c r="C22" s="1006"/>
      <c r="D22" s="1006"/>
      <c r="E22" s="1006"/>
      <c r="F22" s="1006"/>
      <c r="G22" s="1006"/>
      <c r="H22" s="1006"/>
      <c r="I22" s="1006"/>
      <c r="J22" s="1006"/>
    </row>
  </sheetData>
  <sheetProtection sheet="1" objects="1" scenarios="1" formatCells="0" formatColumns="0" formatRows="0" insertColumns="0" insertRows="0" deleteRows="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xr:uid="{00000000-0002-0000-1C00-000000000000}"/>
    <dataValidation imeMode="halfAlpha" allowBlank="1" showInputMessage="1" showErrorMessage="1" prompt="数字は２桁半角で入力してください。" sqref="E5:G20" xr:uid="{00000000-0002-0000-1C00-000001000000}"/>
    <dataValidation imeMode="hiragana" allowBlank="1" showInputMessage="1" showErrorMessage="1" promptTitle="全角にて入力" prompt="姓と名の間も半角で１マス空けてください。" sqref="C5:C20" xr:uid="{00000000-0002-0000-1C00-000002000000}"/>
    <dataValidation imeMode="halfKatakana" allowBlank="1" showInputMessage="1" showErrorMessage="1" promptTitle="半角カナにて入力" prompt="姓と名の間も半角で１マス空けてください。" sqref="B5:B20" xr:uid="{00000000-0002-0000-1C00-000003000000}"/>
    <dataValidation type="list" allowBlank="1" showInputMessage="1" showErrorMessage="1" sqref="D5:D20" xr:uid="{00000000-0002-0000-1C00-000004000000}">
      <formula1>"T,S,H"</formula1>
    </dataValidation>
    <dataValidation type="list" allowBlank="1" showInputMessage="1" showErrorMessage="1" sqref="H5:H20" xr:uid="{00000000-0002-0000-1C00-00000500000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AB0E7-9826-4638-AC14-3B453222E3E1}">
  <sheetPr>
    <tabColor rgb="FF3333FF"/>
    <pageSetUpPr fitToPage="1"/>
  </sheetPr>
  <dimension ref="A1:O34"/>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988</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IF(申請概要書!$G$21&lt;&gt;"",申請概要書!$G$21,"")</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671">
        <f>SUM('（2-1）　蓄電システム、V2Hを除く経費の配分（申請者３）'!B8,'（2-1）蓄電システムの経費の配分（申請者３）'!V2,'（2-1）業務用・産業用V2Hの経費の配分（申請者３）'!V2)</f>
        <v>0</v>
      </c>
      <c r="C8" s="1054" t="s">
        <v>382</v>
      </c>
      <c r="D8" s="1055"/>
      <c r="E8" s="689">
        <f>SUM('（2-1）　蓄電システム、V2Hを除く経費の配分（申請者３）'!E8,'（2-1）蓄電システムの経費の配分（申請者３）'!W2,'（2-1）業務用・産業用V2Hの経費の配分（申請者３）'!W2)</f>
        <v>0</v>
      </c>
      <c r="F8" s="1054" t="s">
        <v>382</v>
      </c>
      <c r="G8" s="1055"/>
      <c r="H8" s="1056" t="s">
        <v>1030</v>
      </c>
      <c r="I8" s="1058" t="s">
        <v>1012</v>
      </c>
      <c r="J8" s="1061"/>
      <c r="K8" s="57"/>
      <c r="L8" s="136"/>
    </row>
    <row r="9" spans="1:15" ht="19.5" customHeight="1">
      <c r="A9" s="201"/>
      <c r="B9" s="672">
        <f>SUM('（2-1）　蓄電システム、V2Hを除く経費の配分（申請者３）'!B9,'（2-1）蓄電システムの経費の配分（申請者３）'!V3,'（2-1）業務用・産業用V2Hの経費の配分（申請者３）'!V3)</f>
        <v>0</v>
      </c>
      <c r="C9" s="1038" t="s">
        <v>186</v>
      </c>
      <c r="D9" s="1039"/>
      <c r="E9" s="690">
        <f>SUM('（2-1）　蓄電システム、V2Hを除く経費の配分（申請者３）'!E9,'（2-1）蓄電システムの経費の配分（申請者３）'!W3,'（2-1）業務用・産業用V2Hの経費の配分（申請者３）'!W3)</f>
        <v>0</v>
      </c>
      <c r="F9" s="1038" t="s">
        <v>186</v>
      </c>
      <c r="G9" s="1039"/>
      <c r="H9" s="1057"/>
      <c r="I9" s="1059"/>
      <c r="J9" s="1062"/>
      <c r="K9" s="58"/>
      <c r="L9" s="136"/>
    </row>
    <row r="10" spans="1:15" ht="19.5" customHeight="1">
      <c r="A10" s="202" t="s">
        <v>829</v>
      </c>
      <c r="B10" s="203">
        <f>SUM(B8:B9)</f>
        <v>0</v>
      </c>
      <c r="C10" s="1025"/>
      <c r="D10" s="1026"/>
      <c r="E10" s="644">
        <f>SUM(E8:E9)</f>
        <v>0</v>
      </c>
      <c r="F10" s="1025"/>
      <c r="G10" s="1026"/>
      <c r="H10" s="205"/>
      <c r="I10" s="1059"/>
      <c r="J10" s="695">
        <f>SUM('（2-1）　蓄電システム、V2Hを除く経費の配分（申請者３）'!J10,'（2-1）蓄電システムの経費の配分（申請者３）'!X4,'（2-1）業務用・産業用V2Hの経費の配分（申請者３）'!X4)</f>
        <v>0</v>
      </c>
      <c r="K10" s="43"/>
      <c r="L10" s="207"/>
    </row>
    <row r="11" spans="1:15" ht="19.5" customHeight="1">
      <c r="A11" s="362" t="s">
        <v>7</v>
      </c>
      <c r="B11" s="673">
        <f>'（2-1）　蓄電システム、V2Hを除く経費の配分（申請者３）'!B11</f>
        <v>0</v>
      </c>
      <c r="C11" s="1063" t="s">
        <v>746</v>
      </c>
      <c r="D11" s="660" t="s">
        <v>464</v>
      </c>
      <c r="E11" s="689">
        <f>'（2-1）　蓄電システム、V2Hを除く経費の配分（申請者３）'!E11</f>
        <v>0</v>
      </c>
      <c r="F11" s="1063" t="s">
        <v>746</v>
      </c>
      <c r="G11" s="660" t="s">
        <v>464</v>
      </c>
      <c r="H11" s="1033" t="s">
        <v>1031</v>
      </c>
      <c r="I11" s="1059"/>
      <c r="J11" s="1061"/>
      <c r="K11" s="57"/>
      <c r="L11" s="136"/>
    </row>
    <row r="12" spans="1:15" ht="19.5" customHeight="1">
      <c r="A12" s="201"/>
      <c r="B12" s="674">
        <f>'（2-1）　蓄電システム、V2Hを除く経費の配分（申請者３）'!B12</f>
        <v>0</v>
      </c>
      <c r="C12" s="1064"/>
      <c r="D12" s="662" t="s">
        <v>466</v>
      </c>
      <c r="E12" s="690">
        <f>'（2-1）　蓄電システム、V2Hを除く経費の配分（申請者３）'!E12</f>
        <v>0</v>
      </c>
      <c r="F12" s="1064"/>
      <c r="G12" s="662" t="s">
        <v>466</v>
      </c>
      <c r="H12" s="1034"/>
      <c r="I12" s="1059"/>
      <c r="J12" s="1037"/>
      <c r="K12" s="58"/>
      <c r="L12" s="136"/>
    </row>
    <row r="13" spans="1:15" ht="19.5" customHeight="1">
      <c r="A13" s="201"/>
      <c r="B13" s="674">
        <f>'（2-1）　蓄電システム、V2Hを除く経費の配分（申請者３）'!B13</f>
        <v>0</v>
      </c>
      <c r="C13" s="1064"/>
      <c r="D13" s="662" t="s">
        <v>468</v>
      </c>
      <c r="E13" s="690">
        <f>'（2-1）　蓄電システム、V2Hを除く経費の配分（申請者３）'!E13</f>
        <v>0</v>
      </c>
      <c r="F13" s="1064"/>
      <c r="G13" s="662" t="s">
        <v>468</v>
      </c>
      <c r="H13" s="1034"/>
      <c r="I13" s="1059"/>
      <c r="J13" s="1037"/>
      <c r="K13" s="58"/>
      <c r="L13" s="136"/>
    </row>
    <row r="14" spans="1:15" ht="19.5" customHeight="1">
      <c r="A14" s="201"/>
      <c r="B14" s="674">
        <f>'（2-1）　蓄電システム、V2Hを除く経費の配分（申請者３）'!B14</f>
        <v>0</v>
      </c>
      <c r="C14" s="1064"/>
      <c r="D14" s="651" t="s">
        <v>469</v>
      </c>
      <c r="E14" s="690">
        <f>'（2-1）　蓄電システム、V2Hを除く経費の配分（申請者３）'!E14</f>
        <v>0</v>
      </c>
      <c r="F14" s="1064"/>
      <c r="G14" s="651" t="s">
        <v>469</v>
      </c>
      <c r="H14" s="1034"/>
      <c r="I14" s="1059"/>
      <c r="J14" s="1037"/>
      <c r="K14" s="58"/>
      <c r="L14" s="136"/>
    </row>
    <row r="15" spans="1:15" ht="19.5" customHeight="1">
      <c r="A15" s="208"/>
      <c r="B15" s="674">
        <f>'（2-1）　蓄電システム、V2Hを除く経費の配分（申請者３）'!B15</f>
        <v>0</v>
      </c>
      <c r="C15" s="1023"/>
      <c r="D15" s="651" t="s">
        <v>470</v>
      </c>
      <c r="E15" s="690">
        <f>'（2-1）　蓄電システム、V2Hを除く経費の配分（申請者３）'!E15</f>
        <v>0</v>
      </c>
      <c r="F15" s="1023"/>
      <c r="G15" s="651" t="s">
        <v>470</v>
      </c>
      <c r="H15" s="1034"/>
      <c r="I15" s="1059"/>
      <c r="J15" s="1037"/>
      <c r="K15" s="58"/>
      <c r="L15" s="136"/>
    </row>
    <row r="16" spans="1:15" ht="19.5" customHeight="1">
      <c r="A16" s="201"/>
      <c r="B16" s="674">
        <f>'（2-1）　蓄電システム、V2Hを除く経費の配分（申請者３）'!B16</f>
        <v>0</v>
      </c>
      <c r="C16" s="1021" t="s">
        <v>1074</v>
      </c>
      <c r="D16" s="1022"/>
      <c r="E16" s="690">
        <f>'（2-1）　蓄電システム、V2Hを除く経費の配分（申請者３）'!E16</f>
        <v>0</v>
      </c>
      <c r="F16" s="1021" t="s">
        <v>1074</v>
      </c>
      <c r="G16" s="1022"/>
      <c r="H16" s="1034"/>
      <c r="I16" s="1059"/>
      <c r="J16" s="1037"/>
      <c r="K16" s="58"/>
      <c r="L16" s="136"/>
    </row>
    <row r="17" spans="1:12" ht="19.5" customHeight="1">
      <c r="A17" s="201"/>
      <c r="B17" s="674">
        <f>'（2-1）蓄電システムの経費の配分（申請者３）'!V8</f>
        <v>0</v>
      </c>
      <c r="C17" s="1019" t="s">
        <v>1049</v>
      </c>
      <c r="D17" s="651" t="s">
        <v>828</v>
      </c>
      <c r="E17" s="690">
        <f>'（2-1）蓄電システムの経費の配分（申請者３）'!W8</f>
        <v>0</v>
      </c>
      <c r="F17" s="1019" t="s">
        <v>1049</v>
      </c>
      <c r="G17" s="747" t="s">
        <v>828</v>
      </c>
      <c r="H17" s="1034"/>
      <c r="I17" s="1059"/>
      <c r="J17" s="1037"/>
      <c r="K17" s="58"/>
      <c r="L17" s="136"/>
    </row>
    <row r="18" spans="1:12" ht="19.5" customHeight="1">
      <c r="A18" s="201"/>
      <c r="B18" s="674">
        <f>'（2-1）業務用・産業用V2Hの経費の配分（申請者３）'!V7</f>
        <v>0</v>
      </c>
      <c r="C18" s="1020"/>
      <c r="D18" s="651" t="s">
        <v>998</v>
      </c>
      <c r="E18" s="690">
        <f>'（2-1）業務用・産業用V2Hの経費の配分（申請者３）'!W7</f>
        <v>0</v>
      </c>
      <c r="F18" s="1020"/>
      <c r="G18" s="651" t="s">
        <v>998</v>
      </c>
      <c r="H18" s="1034"/>
      <c r="I18" s="1059"/>
      <c r="J18" s="1037"/>
      <c r="K18" s="58"/>
      <c r="L18" s="136"/>
    </row>
    <row r="19" spans="1:12" ht="19.5" customHeight="1">
      <c r="A19" s="201"/>
      <c r="B19" s="674">
        <f>'（2-1）　蓄電システム、V2Hを除く経費の配分（申請者３）'!B17</f>
        <v>0</v>
      </c>
      <c r="C19" s="1020"/>
      <c r="D19" s="651" t="s">
        <v>747</v>
      </c>
      <c r="E19" s="690">
        <f>'（2-1）　蓄電システム、V2Hを除く経費の配分（申請者３）'!E17</f>
        <v>0</v>
      </c>
      <c r="F19" s="1020"/>
      <c r="G19" s="651" t="s">
        <v>747</v>
      </c>
      <c r="H19" s="1034"/>
      <c r="I19" s="1059"/>
      <c r="J19" s="1037"/>
      <c r="K19" s="58"/>
      <c r="L19" s="136"/>
    </row>
    <row r="20" spans="1:12" ht="19.5" customHeight="1">
      <c r="A20" s="201"/>
      <c r="B20" s="675">
        <f>'（2-1）　蓄電システム、V2Hを除く経費の配分（申請者３）'!B18</f>
        <v>0</v>
      </c>
      <c r="C20" s="1020"/>
      <c r="D20" s="651" t="s">
        <v>186</v>
      </c>
      <c r="E20" s="691">
        <f>'（2-1）　蓄電システム、V2Hを除く経費の配分（申請者３）'!E18</f>
        <v>0</v>
      </c>
      <c r="F20" s="1020"/>
      <c r="G20" s="651" t="s">
        <v>186</v>
      </c>
      <c r="H20" s="1034"/>
      <c r="I20" s="1059"/>
      <c r="J20" s="1037"/>
      <c r="K20" s="60"/>
      <c r="L20" s="136"/>
    </row>
    <row r="21" spans="1:12" ht="19.5" customHeight="1">
      <c r="A21" s="201"/>
      <c r="B21" s="675">
        <f>'（2-1）　蓄電システム、V2Hを除く経費の配分（申請者３）'!B19</f>
        <v>0</v>
      </c>
      <c r="C21" s="1021" t="s">
        <v>996</v>
      </c>
      <c r="D21" s="1022"/>
      <c r="E21" s="691">
        <f>'（2-1）　蓄電システム、V2Hを除く経費の配分（申請者３）'!E19</f>
        <v>0</v>
      </c>
      <c r="F21" s="1021" t="s">
        <v>996</v>
      </c>
      <c r="G21" s="1022"/>
      <c r="H21" s="1034"/>
      <c r="I21" s="1059"/>
      <c r="J21" s="1037"/>
      <c r="K21" s="60"/>
      <c r="L21" s="136"/>
    </row>
    <row r="22" spans="1:12" ht="19.5" customHeight="1">
      <c r="A22" s="201"/>
      <c r="B22" s="675">
        <f>'（2-1）　蓄電システム、V2Hを除く経費の配分（申請者３）'!B20</f>
        <v>0</v>
      </c>
      <c r="C22" s="1019" t="s">
        <v>745</v>
      </c>
      <c r="D22" s="475" t="s">
        <v>406</v>
      </c>
      <c r="E22" s="691">
        <f>'（2-1）　蓄電システム、V2Hを除く経費の配分（申請者３）'!E20</f>
        <v>0</v>
      </c>
      <c r="F22" s="1019" t="s">
        <v>745</v>
      </c>
      <c r="G22" s="475" t="s">
        <v>406</v>
      </c>
      <c r="H22" s="1034"/>
      <c r="I22" s="1059"/>
      <c r="J22" s="1037"/>
      <c r="K22" s="60"/>
      <c r="L22" s="136"/>
    </row>
    <row r="23" spans="1:12" ht="19.5" customHeight="1">
      <c r="A23" s="201"/>
      <c r="B23" s="675">
        <f>'（2-1）　蓄電システム、V2Hを除く経費の配分（申請者３）'!B21</f>
        <v>0</v>
      </c>
      <c r="C23" s="1023"/>
      <c r="D23" s="475" t="s">
        <v>407</v>
      </c>
      <c r="E23" s="691">
        <f>'（2-1）　蓄電システム、V2Hを除く経費の配分（申請者３）'!E21</f>
        <v>0</v>
      </c>
      <c r="F23" s="1023"/>
      <c r="G23" s="475" t="s">
        <v>407</v>
      </c>
      <c r="H23" s="1034"/>
      <c r="I23" s="1059"/>
      <c r="J23" s="1037"/>
      <c r="K23" s="60"/>
      <c r="L23" s="136"/>
    </row>
    <row r="24" spans="1:12" ht="19.5" customHeight="1">
      <c r="A24" s="201"/>
      <c r="B24" s="675">
        <f>'（2-1）　蓄電システム、V2Hを除く経費の配分（申請者３）'!B22</f>
        <v>0</v>
      </c>
      <c r="C24" s="1024" t="s">
        <v>383</v>
      </c>
      <c r="D24" s="1022"/>
      <c r="E24" s="691">
        <f>'（2-1）　蓄電システム、V2Hを除く経費の配分（申請者３）'!E22</f>
        <v>0</v>
      </c>
      <c r="F24" s="1024" t="s">
        <v>383</v>
      </c>
      <c r="G24" s="1022"/>
      <c r="H24" s="1035"/>
      <c r="I24" s="1059"/>
      <c r="J24" s="1037"/>
      <c r="K24" s="60"/>
      <c r="L24" s="136"/>
    </row>
    <row r="25" spans="1:12" ht="19.5" customHeight="1">
      <c r="A25" s="202" t="s">
        <v>6</v>
      </c>
      <c r="B25" s="203">
        <f>SUM(B11:B24)</f>
        <v>0</v>
      </c>
      <c r="C25" s="1025"/>
      <c r="D25" s="1026"/>
      <c r="E25" s="644">
        <f>SUM(E11:E24)</f>
        <v>0</v>
      </c>
      <c r="F25" s="1025"/>
      <c r="G25" s="1026"/>
      <c r="H25" s="205"/>
      <c r="I25" s="1059"/>
      <c r="J25" s="695">
        <f>SUM('（2-1）　蓄電システム、V2Hを除く経費の配分（申請者３）'!J23,'（2-1）蓄電システムの経費の配分（申請者３）'!X8,'（2-1）業務用・産業用V2Hの経費の配分（申請者３）'!X7)</f>
        <v>0</v>
      </c>
      <c r="K25" s="60"/>
      <c r="L25" s="136"/>
    </row>
    <row r="26" spans="1:12" ht="19.5" customHeight="1">
      <c r="A26" s="362" t="s">
        <v>8</v>
      </c>
      <c r="B26" s="673">
        <f>SUM('（2-1）　蓄電システム、V2Hを除く経費の配分（申請者３）'!B24,'（2-1）蓄電システムの経費の配分（申請者３）'!V9,'（2-1）業務用・産業用V2Hの経費の配分（申請者３）'!V8)</f>
        <v>0</v>
      </c>
      <c r="C26" s="1040" t="s">
        <v>832</v>
      </c>
      <c r="D26" s="1041"/>
      <c r="E26" s="689">
        <f>SUM('（2-1）　蓄電システム、V2Hを除く経費の配分（申請者３）'!E24,'（2-1）蓄電システムの経費の配分（申請者３）'!W9,'（2-1）業務用・産業用V2Hの経費の配分（申請者３）'!W8)</f>
        <v>0</v>
      </c>
      <c r="F26" s="1040" t="s">
        <v>832</v>
      </c>
      <c r="G26" s="1041"/>
      <c r="H26" s="1033" t="s">
        <v>1031</v>
      </c>
      <c r="I26" s="1059"/>
      <c r="J26" s="1036"/>
      <c r="K26" s="57"/>
      <c r="L26" s="136"/>
    </row>
    <row r="27" spans="1:12" ht="19.5" customHeight="1">
      <c r="A27" s="209"/>
      <c r="B27" s="674">
        <f>SUM('（2-1）　蓄電システム、V2Hを除く経費の配分（申請者３）'!B25,'（2-1）蓄電システムの経費の配分（申請者３）'!V10,'（2-1）業務用・産業用V2Hの経費の配分（申請者３）'!V9)</f>
        <v>0</v>
      </c>
      <c r="C27" s="1038" t="s">
        <v>942</v>
      </c>
      <c r="D27" s="1039"/>
      <c r="E27" s="690">
        <f>SUM('（2-1）　蓄電システム、V2Hを除く経費の配分（申請者３）'!E25,'（2-1）蓄電システムの経費の配分（申請者３）'!W10,'（2-1）業務用・産業用V2Hの経費の配分（申請者３）'!W9)</f>
        <v>0</v>
      </c>
      <c r="F27" s="1038" t="s">
        <v>942</v>
      </c>
      <c r="G27" s="1039"/>
      <c r="H27" s="1034"/>
      <c r="I27" s="1059"/>
      <c r="J27" s="1037"/>
      <c r="K27" s="58"/>
      <c r="L27" s="136"/>
    </row>
    <row r="28" spans="1:12" ht="19.5" customHeight="1">
      <c r="A28" s="209"/>
      <c r="B28" s="674">
        <f>SUM('（2-1）　蓄電システム、V2Hを除く経費の配分（申請者３）'!B26,'（2-1）蓄電システムの経費の配分（申請者３）'!V11,'（2-1）業務用・産業用V2Hの経費の配分（申請者３）'!V10)</f>
        <v>0</v>
      </c>
      <c r="C28" s="1038" t="s">
        <v>833</v>
      </c>
      <c r="D28" s="1039"/>
      <c r="E28" s="690">
        <f>SUM('（2-1）　蓄電システム、V2Hを除く経費の配分（申請者３）'!E26,'（2-1）蓄電システムの経費の配分（申請者３）'!W11,'（2-1）業務用・産業用V2Hの経費の配分（申請者３）'!W10)</f>
        <v>0</v>
      </c>
      <c r="F28" s="1038" t="s">
        <v>833</v>
      </c>
      <c r="G28" s="1039"/>
      <c r="H28" s="1034"/>
      <c r="I28" s="1059"/>
      <c r="J28" s="1037"/>
      <c r="K28" s="58"/>
      <c r="L28" s="136"/>
    </row>
    <row r="29" spans="1:12" ht="19.5" customHeight="1">
      <c r="A29" s="209"/>
      <c r="B29" s="674">
        <f>SUM('（2-1）　蓄電システム、V2Hを除く経費の配分（申請者３）'!B27,'（2-1）蓄電システムの経費の配分（申請者３）'!V12,'（2-1）業務用・産業用V2Hの経費の配分（申請者３）'!V11)</f>
        <v>0</v>
      </c>
      <c r="C29" s="1038" t="s">
        <v>923</v>
      </c>
      <c r="D29" s="1039"/>
      <c r="E29" s="690">
        <f>SUM('（2-1）　蓄電システム、V2Hを除く経費の配分（申請者３）'!E27,'（2-1）蓄電システムの経費の配分（申請者３）'!W12,'（2-1）業務用・産業用V2Hの経費の配分（申請者３）'!W11)</f>
        <v>0</v>
      </c>
      <c r="F29" s="1038" t="s">
        <v>923</v>
      </c>
      <c r="G29" s="1039"/>
      <c r="H29" s="1035"/>
      <c r="I29" s="1059"/>
      <c r="J29" s="1037"/>
      <c r="K29" s="58"/>
      <c r="L29" s="136"/>
    </row>
    <row r="30" spans="1:12" ht="19.5" customHeight="1" thickBot="1">
      <c r="A30" s="210" t="s">
        <v>829</v>
      </c>
      <c r="B30" s="688">
        <f>SUM(B26:B29)</f>
        <v>0</v>
      </c>
      <c r="C30" s="1027"/>
      <c r="D30" s="1028"/>
      <c r="E30" s="692">
        <f>SUM(E26:E29)</f>
        <v>0</v>
      </c>
      <c r="F30" s="1027"/>
      <c r="G30" s="1028"/>
      <c r="H30" s="213"/>
      <c r="I30" s="1060"/>
      <c r="J30" s="695">
        <f>SUM('（2-1）　蓄電システム、V2Hを除く経費の配分（申請者３）'!J28,'（2-1）蓄電システムの経費の配分（申請者３）'!X13,'（2-1）業務用・産業用V2Hの経費の配分（申請者３）'!X12)</f>
        <v>0</v>
      </c>
      <c r="K30" s="34"/>
      <c r="L30" s="136"/>
    </row>
    <row r="31" spans="1:12" ht="19.5" customHeight="1" thickTop="1" thickBot="1">
      <c r="A31" s="214" t="s">
        <v>995</v>
      </c>
      <c r="B31" s="215">
        <f>SUM(B10,B25,B30)</f>
        <v>0</v>
      </c>
      <c r="C31" s="1029"/>
      <c r="D31" s="1030"/>
      <c r="E31" s="693">
        <f>SUM(E10,E25,E30)</f>
        <v>0</v>
      </c>
      <c r="F31" s="1029"/>
      <c r="G31" s="1030"/>
      <c r="H31" s="216"/>
      <c r="I31" s="216"/>
      <c r="J31" s="693">
        <f>SUM(J10,J25,J30)</f>
        <v>0</v>
      </c>
      <c r="K31" s="35"/>
      <c r="L31" s="136"/>
    </row>
    <row r="32" spans="1:12" ht="19.5" customHeight="1" thickTop="1" thickBot="1">
      <c r="A32" s="209" t="s">
        <v>10</v>
      </c>
      <c r="B32" s="676">
        <f>SUM('（2-1）　蓄電システム、V2Hを除く経費の配分（申請者３）'!B30,'（2-1）蓄電システムの経費の配分（申請者３）'!V14,'（2-1）業務用・産業用V2Hの経費の配分（申請者３）'!V14)</f>
        <v>0</v>
      </c>
      <c r="C32" s="1031"/>
      <c r="D32" s="1032"/>
      <c r="E32" s="218"/>
      <c r="F32" s="1031"/>
      <c r="G32" s="1032"/>
      <c r="H32" s="219"/>
      <c r="I32" s="219"/>
      <c r="J32" s="220"/>
      <c r="K32" s="363"/>
      <c r="L32" s="136"/>
    </row>
    <row r="33" spans="1:12" ht="19.5" customHeight="1" thickBot="1">
      <c r="A33" s="221" t="s">
        <v>11</v>
      </c>
      <c r="B33" s="222">
        <f>SUM(B31:B32)</f>
        <v>0</v>
      </c>
      <c r="C33" s="1017"/>
      <c r="D33" s="1018"/>
      <c r="E33" s="694">
        <f>E31</f>
        <v>0</v>
      </c>
      <c r="F33" s="1017"/>
      <c r="G33" s="1018"/>
      <c r="H33" s="223"/>
      <c r="I33" s="223"/>
      <c r="J33" s="696">
        <f>J31</f>
        <v>0</v>
      </c>
      <c r="K33" s="451"/>
      <c r="L33" s="136"/>
    </row>
    <row r="34" spans="1:12" ht="15" customHeight="1">
      <c r="A34" s="680"/>
      <c r="B34" s="681"/>
      <c r="C34" s="682"/>
      <c r="D34" s="682"/>
      <c r="E34" s="683"/>
      <c r="F34" s="682"/>
      <c r="G34" s="682"/>
      <c r="H34" s="684"/>
      <c r="I34" s="684"/>
      <c r="J34" s="683"/>
      <c r="K34" s="685"/>
      <c r="L34" s="136"/>
    </row>
  </sheetData>
  <sheetProtection sheet="1" objects="1" scenarios="1"/>
  <mergeCells count="52">
    <mergeCell ref="A2:K2"/>
    <mergeCell ref="B4:H4"/>
    <mergeCell ref="B6:D6"/>
    <mergeCell ref="E6:H6"/>
    <mergeCell ref="I6:I7"/>
    <mergeCell ref="J6:J7"/>
    <mergeCell ref="K6:K7"/>
    <mergeCell ref="C7:D7"/>
    <mergeCell ref="F7:G7"/>
    <mergeCell ref="H8:H9"/>
    <mergeCell ref="I8:I30"/>
    <mergeCell ref="J8:J9"/>
    <mergeCell ref="C9:D9"/>
    <mergeCell ref="F9:G9"/>
    <mergeCell ref="C10:D10"/>
    <mergeCell ref="F10:G10"/>
    <mergeCell ref="C11:C15"/>
    <mergeCell ref="F11:F15"/>
    <mergeCell ref="H11:H24"/>
    <mergeCell ref="J11:J24"/>
    <mergeCell ref="C16:D16"/>
    <mergeCell ref="F16:G16"/>
    <mergeCell ref="C17:C20"/>
    <mergeCell ref="F17:F20"/>
    <mergeCell ref="C21:D21"/>
    <mergeCell ref="H26:H29"/>
    <mergeCell ref="J26:J29"/>
    <mergeCell ref="C27:D27"/>
    <mergeCell ref="F27:G27"/>
    <mergeCell ref="F22:F23"/>
    <mergeCell ref="C24:D24"/>
    <mergeCell ref="F24:G24"/>
    <mergeCell ref="C25:D25"/>
    <mergeCell ref="F25:G25"/>
    <mergeCell ref="C26:D26"/>
    <mergeCell ref="F26:G26"/>
    <mergeCell ref="C8:D8"/>
    <mergeCell ref="F8:G8"/>
    <mergeCell ref="C30:D30"/>
    <mergeCell ref="F30:G30"/>
    <mergeCell ref="C31:D31"/>
    <mergeCell ref="F31:G31"/>
    <mergeCell ref="F21:G21"/>
    <mergeCell ref="C22:C23"/>
    <mergeCell ref="C33:D33"/>
    <mergeCell ref="F33:G33"/>
    <mergeCell ref="C32:D32"/>
    <mergeCell ref="F32:G32"/>
    <mergeCell ref="C28:D28"/>
    <mergeCell ref="F28:G28"/>
    <mergeCell ref="C29:D29"/>
    <mergeCell ref="F29:G29"/>
  </mergeCells>
  <phoneticPr fontId="3"/>
  <conditionalFormatting sqref="J10">
    <cfRule type="cellIs" dxfId="66" priority="6" stopIfTrue="1" operator="greaterThan">
      <formula>#REF!</formula>
    </cfRule>
  </conditionalFormatting>
  <conditionalFormatting sqref="J30">
    <cfRule type="cellIs" dxfId="65" priority="5" stopIfTrue="1" operator="greaterThan">
      <formula>#REF!</formula>
    </cfRule>
  </conditionalFormatting>
  <conditionalFormatting sqref="J25">
    <cfRule type="cellIs" dxfId="64"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32:K32" xr:uid="{461C182B-04A3-4FA1-9AB3-5E4783077843}">
      <formula1>0</formula1>
    </dataValidation>
    <dataValidation type="textLength" operator="equal" allowBlank="1" showInputMessage="1" showErrorMessage="1" errorTitle="消費税計上不可" error="補助対象経費の消費税計上は出来ません。" sqref="H32:I32 E32" xr:uid="{7A04F13E-E48A-4999-842E-B7536D000BE7}">
      <formula1>0</formula1>
    </dataValidation>
    <dataValidation allowBlank="1" showInputMessage="1" showErrorMessage="1" prompt="自動計算としていますが、不都合がある場合は適宜修正をしてください。" sqref="J10 J30 J25" xr:uid="{B8016BD4-DC2E-4401-BE13-95EE04E0473B}"/>
    <dataValidation imeMode="off" allowBlank="1" showInputMessage="1" showErrorMessage="1" sqref="B32 C22 F17:F18 C11 C17:C18 E8:E9 F22 F11 B26:B29 E26:E29 B8:B9 B11:B24 E11:E24" xr:uid="{CCC65846-7C54-4C2B-BB44-43E9F09EA95F}"/>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599E7-D2E5-4C9C-96B7-9B6E62B7B725}">
  <sheetPr>
    <tabColor rgb="FF3333FF"/>
    <pageSetUpPr fitToPage="1"/>
  </sheetPr>
  <dimension ref="A1:O32"/>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1029</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IF(申請概要書!$G$21&lt;&gt;"",申請概要書!$G$21,"")</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72"/>
      <c r="C8" s="1054" t="s">
        <v>382</v>
      </c>
      <c r="D8" s="1055"/>
      <c r="E8" s="697"/>
      <c r="F8" s="1054" t="s">
        <v>382</v>
      </c>
      <c r="G8" s="1055"/>
      <c r="H8" s="494"/>
      <c r="I8" s="1058" t="s">
        <v>1012</v>
      </c>
      <c r="J8" s="1061"/>
      <c r="K8" s="57"/>
      <c r="L8" s="136"/>
    </row>
    <row r="9" spans="1:15" ht="19.5" customHeight="1">
      <c r="A9" s="201"/>
      <c r="B9" s="73"/>
      <c r="C9" s="1038" t="s">
        <v>186</v>
      </c>
      <c r="D9" s="1039"/>
      <c r="E9" s="698"/>
      <c r="F9" s="1038" t="s">
        <v>186</v>
      </c>
      <c r="G9" s="1039"/>
      <c r="H9" s="56"/>
      <c r="I9" s="1059"/>
      <c r="J9" s="1062"/>
      <c r="K9" s="58"/>
      <c r="L9" s="136"/>
    </row>
    <row r="10" spans="1:15" ht="19.5" customHeight="1">
      <c r="A10" s="202" t="s">
        <v>829</v>
      </c>
      <c r="B10" s="203">
        <f>SUM(B8:B9)</f>
        <v>0</v>
      </c>
      <c r="C10" s="1025"/>
      <c r="D10" s="1026"/>
      <c r="E10" s="644">
        <f>SUM(E8:E9)</f>
        <v>0</v>
      </c>
      <c r="F10" s="1025"/>
      <c r="G10" s="1026"/>
      <c r="H10" s="205"/>
      <c r="I10" s="1059"/>
      <c r="J10" s="695">
        <f>ROUNDDOWN(E10*2/3,0)</f>
        <v>0</v>
      </c>
      <c r="K10" s="43"/>
      <c r="L10" s="207"/>
    </row>
    <row r="11" spans="1:15" ht="19.5" customHeight="1">
      <c r="A11" s="362" t="s">
        <v>7</v>
      </c>
      <c r="B11" s="72"/>
      <c r="C11" s="1063" t="s">
        <v>746</v>
      </c>
      <c r="D11" s="660" t="s">
        <v>464</v>
      </c>
      <c r="E11" s="697"/>
      <c r="F11" s="1063" t="s">
        <v>746</v>
      </c>
      <c r="G11" s="660" t="s">
        <v>464</v>
      </c>
      <c r="H11" s="55"/>
      <c r="I11" s="1059"/>
      <c r="J11" s="1061"/>
      <c r="K11" s="57"/>
      <c r="L11" s="136"/>
    </row>
    <row r="12" spans="1:15" ht="19.5" customHeight="1">
      <c r="A12" s="201"/>
      <c r="B12" s="73"/>
      <c r="C12" s="1064"/>
      <c r="D12" s="662" t="s">
        <v>466</v>
      </c>
      <c r="E12" s="698"/>
      <c r="F12" s="1064"/>
      <c r="G12" s="662" t="s">
        <v>466</v>
      </c>
      <c r="H12" s="56"/>
      <c r="I12" s="1059"/>
      <c r="J12" s="1037"/>
      <c r="K12" s="58"/>
      <c r="L12" s="136"/>
    </row>
    <row r="13" spans="1:15" ht="19.5" customHeight="1">
      <c r="A13" s="201"/>
      <c r="B13" s="73"/>
      <c r="C13" s="1064"/>
      <c r="D13" s="662" t="s">
        <v>468</v>
      </c>
      <c r="E13" s="698"/>
      <c r="F13" s="1064"/>
      <c r="G13" s="662" t="s">
        <v>468</v>
      </c>
      <c r="H13" s="56"/>
      <c r="I13" s="1059"/>
      <c r="J13" s="1037"/>
      <c r="K13" s="58"/>
      <c r="L13" s="136"/>
    </row>
    <row r="14" spans="1:15" ht="19.5" customHeight="1">
      <c r="A14" s="201"/>
      <c r="B14" s="73"/>
      <c r="C14" s="1064"/>
      <c r="D14" s="651" t="s">
        <v>469</v>
      </c>
      <c r="E14" s="698"/>
      <c r="F14" s="1064"/>
      <c r="G14" s="651" t="s">
        <v>469</v>
      </c>
      <c r="H14" s="56"/>
      <c r="I14" s="1059"/>
      <c r="J14" s="1037"/>
      <c r="K14" s="58"/>
      <c r="L14" s="136"/>
    </row>
    <row r="15" spans="1:15" ht="19.5" customHeight="1">
      <c r="A15" s="208"/>
      <c r="B15" s="73"/>
      <c r="C15" s="1023"/>
      <c r="D15" s="651" t="s">
        <v>470</v>
      </c>
      <c r="E15" s="698"/>
      <c r="F15" s="1023"/>
      <c r="G15" s="651" t="s">
        <v>470</v>
      </c>
      <c r="H15" s="56"/>
      <c r="I15" s="1059"/>
      <c r="J15" s="1037"/>
      <c r="K15" s="58"/>
      <c r="L15" s="136"/>
    </row>
    <row r="16" spans="1:15" ht="19.5" customHeight="1">
      <c r="A16" s="201"/>
      <c r="B16" s="73"/>
      <c r="C16" s="1021" t="s">
        <v>1074</v>
      </c>
      <c r="D16" s="1022"/>
      <c r="E16" s="698"/>
      <c r="F16" s="1021" t="s">
        <v>1074</v>
      </c>
      <c r="G16" s="1022"/>
      <c r="H16" s="56"/>
      <c r="I16" s="1059"/>
      <c r="J16" s="1037"/>
      <c r="K16" s="58"/>
      <c r="L16" s="136"/>
    </row>
    <row r="17" spans="1:12" ht="19.5" customHeight="1">
      <c r="A17" s="201"/>
      <c r="B17" s="73"/>
      <c r="C17" s="1020" t="s">
        <v>1050</v>
      </c>
      <c r="D17" s="651" t="s">
        <v>747</v>
      </c>
      <c r="E17" s="698"/>
      <c r="F17" s="1020" t="s">
        <v>1050</v>
      </c>
      <c r="G17" s="651" t="s">
        <v>747</v>
      </c>
      <c r="H17" s="56"/>
      <c r="I17" s="1059"/>
      <c r="J17" s="1037"/>
      <c r="K17" s="58"/>
      <c r="L17" s="136"/>
    </row>
    <row r="18" spans="1:12" ht="19.5" customHeight="1">
      <c r="A18" s="201"/>
      <c r="B18" s="74"/>
      <c r="C18" s="1020"/>
      <c r="D18" s="651" t="s">
        <v>186</v>
      </c>
      <c r="E18" s="699"/>
      <c r="F18" s="1020"/>
      <c r="G18" s="651" t="s">
        <v>186</v>
      </c>
      <c r="H18" s="59"/>
      <c r="I18" s="1059"/>
      <c r="J18" s="1037"/>
      <c r="K18" s="60"/>
      <c r="L18" s="136"/>
    </row>
    <row r="19" spans="1:12" ht="19.5" customHeight="1">
      <c r="A19" s="201"/>
      <c r="B19" s="74"/>
      <c r="C19" s="1021" t="s">
        <v>996</v>
      </c>
      <c r="D19" s="1022"/>
      <c r="E19" s="699"/>
      <c r="F19" s="1021" t="s">
        <v>996</v>
      </c>
      <c r="G19" s="1022"/>
      <c r="H19" s="59"/>
      <c r="I19" s="1059"/>
      <c r="J19" s="1037"/>
      <c r="K19" s="60"/>
      <c r="L19" s="136"/>
    </row>
    <row r="20" spans="1:12" ht="19.5" customHeight="1">
      <c r="A20" s="201"/>
      <c r="B20" s="74"/>
      <c r="C20" s="1019" t="s">
        <v>745</v>
      </c>
      <c r="D20" s="475" t="s">
        <v>406</v>
      </c>
      <c r="E20" s="699"/>
      <c r="F20" s="1019" t="s">
        <v>745</v>
      </c>
      <c r="G20" s="475" t="s">
        <v>406</v>
      </c>
      <c r="H20" s="59"/>
      <c r="I20" s="1059"/>
      <c r="J20" s="1037"/>
      <c r="K20" s="60"/>
      <c r="L20" s="136"/>
    </row>
    <row r="21" spans="1:12" ht="19.5" customHeight="1">
      <c r="A21" s="201"/>
      <c r="B21" s="74"/>
      <c r="C21" s="1023"/>
      <c r="D21" s="475" t="s">
        <v>407</v>
      </c>
      <c r="E21" s="699"/>
      <c r="F21" s="1023"/>
      <c r="G21" s="475" t="s">
        <v>407</v>
      </c>
      <c r="H21" s="59"/>
      <c r="I21" s="1059"/>
      <c r="J21" s="1037"/>
      <c r="K21" s="60"/>
      <c r="L21" s="136"/>
    </row>
    <row r="22" spans="1:12" ht="19.5" customHeight="1">
      <c r="A22" s="201"/>
      <c r="B22" s="74"/>
      <c r="C22" s="1024" t="s">
        <v>383</v>
      </c>
      <c r="D22" s="1022"/>
      <c r="E22" s="699"/>
      <c r="F22" s="1024" t="s">
        <v>383</v>
      </c>
      <c r="G22" s="1022"/>
      <c r="H22" s="59"/>
      <c r="I22" s="1059"/>
      <c r="J22" s="1037"/>
      <c r="K22" s="60"/>
      <c r="L22" s="136"/>
    </row>
    <row r="23" spans="1:12" ht="19.5" customHeight="1">
      <c r="A23" s="202" t="s">
        <v>6</v>
      </c>
      <c r="B23" s="203">
        <f>SUM(B11:B22)</f>
        <v>0</v>
      </c>
      <c r="C23" s="1025"/>
      <c r="D23" s="1026"/>
      <c r="E23" s="644">
        <f>SUM(E11:E22)</f>
        <v>0</v>
      </c>
      <c r="F23" s="1025"/>
      <c r="G23" s="1026"/>
      <c r="H23" s="205"/>
      <c r="I23" s="1059"/>
      <c r="J23" s="695">
        <f>ROUNDDOWN(E23*2/3,0)</f>
        <v>0</v>
      </c>
      <c r="K23" s="60"/>
      <c r="L23" s="136"/>
    </row>
    <row r="24" spans="1:12" ht="19.5" customHeight="1">
      <c r="A24" s="362" t="s">
        <v>8</v>
      </c>
      <c r="B24" s="72"/>
      <c r="C24" s="1040" t="s">
        <v>832</v>
      </c>
      <c r="D24" s="1041"/>
      <c r="E24" s="697"/>
      <c r="F24" s="1040" t="s">
        <v>832</v>
      </c>
      <c r="G24" s="1041"/>
      <c r="H24" s="55"/>
      <c r="I24" s="1059"/>
      <c r="J24" s="1036"/>
      <c r="K24" s="57"/>
      <c r="L24" s="136"/>
    </row>
    <row r="25" spans="1:12" ht="19.5" customHeight="1">
      <c r="A25" s="209"/>
      <c r="B25" s="73"/>
      <c r="C25" s="1038" t="s">
        <v>942</v>
      </c>
      <c r="D25" s="1039"/>
      <c r="E25" s="698"/>
      <c r="F25" s="1038" t="s">
        <v>942</v>
      </c>
      <c r="G25" s="1039"/>
      <c r="H25" s="56"/>
      <c r="I25" s="1059"/>
      <c r="J25" s="1037"/>
      <c r="K25" s="58"/>
      <c r="L25" s="136"/>
    </row>
    <row r="26" spans="1:12" ht="19.5" customHeight="1">
      <c r="A26" s="209"/>
      <c r="B26" s="73"/>
      <c r="C26" s="1038" t="s">
        <v>833</v>
      </c>
      <c r="D26" s="1039"/>
      <c r="E26" s="698"/>
      <c r="F26" s="1038" t="s">
        <v>833</v>
      </c>
      <c r="G26" s="1039"/>
      <c r="H26" s="56"/>
      <c r="I26" s="1059"/>
      <c r="J26" s="1037"/>
      <c r="K26" s="58"/>
      <c r="L26" s="136"/>
    </row>
    <row r="27" spans="1:12" ht="19.5" customHeight="1">
      <c r="A27" s="209"/>
      <c r="B27" s="73"/>
      <c r="C27" s="1038" t="s">
        <v>923</v>
      </c>
      <c r="D27" s="1039"/>
      <c r="E27" s="698"/>
      <c r="F27" s="1038" t="s">
        <v>923</v>
      </c>
      <c r="G27" s="1039"/>
      <c r="H27" s="56"/>
      <c r="I27" s="1059"/>
      <c r="J27" s="1037"/>
      <c r="K27" s="58"/>
      <c r="L27" s="136"/>
    </row>
    <row r="28" spans="1:12" ht="19.5" customHeight="1" thickBot="1">
      <c r="A28" s="210" t="s">
        <v>829</v>
      </c>
      <c r="B28" s="688">
        <f>SUM(B24:B27)</f>
        <v>0</v>
      </c>
      <c r="C28" s="1027"/>
      <c r="D28" s="1028"/>
      <c r="E28" s="692">
        <f>SUM(E24:E27)</f>
        <v>0</v>
      </c>
      <c r="F28" s="1027"/>
      <c r="G28" s="1028"/>
      <c r="H28" s="213"/>
      <c r="I28" s="1060"/>
      <c r="J28" s="695">
        <f>ROUNDDOWN(E28*2/3,0)</f>
        <v>0</v>
      </c>
      <c r="K28" s="34"/>
      <c r="L28" s="136"/>
    </row>
    <row r="29" spans="1:12" ht="19.5" customHeight="1" thickTop="1" thickBot="1">
      <c r="A29" s="214" t="s">
        <v>995</v>
      </c>
      <c r="B29" s="215">
        <f>SUM(B10,B23,B28)</f>
        <v>0</v>
      </c>
      <c r="C29" s="1029"/>
      <c r="D29" s="1030"/>
      <c r="E29" s="693">
        <f>SUM(E10,E23,E28)</f>
        <v>0</v>
      </c>
      <c r="F29" s="1029"/>
      <c r="G29" s="1030"/>
      <c r="H29" s="216"/>
      <c r="I29" s="216"/>
      <c r="J29" s="693">
        <f>SUM(J10,J23,J28)</f>
        <v>0</v>
      </c>
      <c r="K29" s="35"/>
      <c r="L29" s="136"/>
    </row>
    <row r="30" spans="1:12" ht="19.5" customHeight="1" thickTop="1" thickBot="1">
      <c r="A30" s="209" t="s">
        <v>10</v>
      </c>
      <c r="B30" s="228"/>
      <c r="C30" s="1031"/>
      <c r="D30" s="1032"/>
      <c r="E30" s="218"/>
      <c r="F30" s="1031"/>
      <c r="G30" s="1032"/>
      <c r="H30" s="219"/>
      <c r="I30" s="219"/>
      <c r="J30" s="220"/>
      <c r="K30" s="363"/>
      <c r="L30" s="136"/>
    </row>
    <row r="31" spans="1:12" ht="19.5" customHeight="1" thickBot="1">
      <c r="A31" s="221" t="s">
        <v>11</v>
      </c>
      <c r="B31" s="222">
        <f>SUM(B29:B30)</f>
        <v>0</v>
      </c>
      <c r="C31" s="1017"/>
      <c r="D31" s="1018"/>
      <c r="E31" s="694">
        <f>E29</f>
        <v>0</v>
      </c>
      <c r="F31" s="1017"/>
      <c r="G31" s="1018"/>
      <c r="H31" s="223"/>
      <c r="I31" s="223"/>
      <c r="J31" s="696">
        <f>J29</f>
        <v>0</v>
      </c>
      <c r="K31" s="451"/>
      <c r="L31" s="136"/>
    </row>
    <row r="32" spans="1:12" ht="19.5" customHeight="1">
      <c r="A32" s="226"/>
    </row>
  </sheetData>
  <sheetProtection sheet="1" objects="1" scenarios="1"/>
  <mergeCells count="49">
    <mergeCell ref="A2:K2"/>
    <mergeCell ref="B4:H4"/>
    <mergeCell ref="B6:D6"/>
    <mergeCell ref="E6:H6"/>
    <mergeCell ref="I6:I7"/>
    <mergeCell ref="J6:J7"/>
    <mergeCell ref="K6:K7"/>
    <mergeCell ref="C7:D7"/>
    <mergeCell ref="F7:G7"/>
    <mergeCell ref="C8:D8"/>
    <mergeCell ref="F8:G8"/>
    <mergeCell ref="I8:I28"/>
    <mergeCell ref="J8:J9"/>
    <mergeCell ref="C9:D9"/>
    <mergeCell ref="F9:G9"/>
    <mergeCell ref="C10:D10"/>
    <mergeCell ref="F10:G10"/>
    <mergeCell ref="C11:C15"/>
    <mergeCell ref="F11:F15"/>
    <mergeCell ref="J11:J22"/>
    <mergeCell ref="C16:D16"/>
    <mergeCell ref="F16:G16"/>
    <mergeCell ref="C17:C18"/>
    <mergeCell ref="F17:F18"/>
    <mergeCell ref="C19:D19"/>
    <mergeCell ref="F19:G19"/>
    <mergeCell ref="C20:C21"/>
    <mergeCell ref="F20:F21"/>
    <mergeCell ref="C22:D22"/>
    <mergeCell ref="J24:J27"/>
    <mergeCell ref="C25:D25"/>
    <mergeCell ref="F25:G25"/>
    <mergeCell ref="C26:D26"/>
    <mergeCell ref="F26:G26"/>
    <mergeCell ref="F22:G22"/>
    <mergeCell ref="C23:D23"/>
    <mergeCell ref="F23:G23"/>
    <mergeCell ref="C24:D24"/>
    <mergeCell ref="F24:G24"/>
    <mergeCell ref="C27:D27"/>
    <mergeCell ref="F27:G27"/>
    <mergeCell ref="C31:D31"/>
    <mergeCell ref="F31:G31"/>
    <mergeCell ref="C28:D28"/>
    <mergeCell ref="F28:G28"/>
    <mergeCell ref="C29:D29"/>
    <mergeCell ref="F29:G29"/>
    <mergeCell ref="C30:D30"/>
    <mergeCell ref="F30:G30"/>
  </mergeCells>
  <phoneticPr fontId="3"/>
  <conditionalFormatting sqref="J10">
    <cfRule type="cellIs" dxfId="63" priority="6" stopIfTrue="1" operator="greaterThan">
      <formula>#REF!</formula>
    </cfRule>
  </conditionalFormatting>
  <conditionalFormatting sqref="J28">
    <cfRule type="cellIs" dxfId="62" priority="5" stopIfTrue="1" operator="greaterThan">
      <formula>#REF!</formula>
    </cfRule>
  </conditionalFormatting>
  <conditionalFormatting sqref="J23">
    <cfRule type="cellIs" dxfId="61" priority="4" stopIfTrue="1" operator="greaterThan">
      <formula>#REF!</formula>
    </cfRule>
  </conditionalFormatting>
  <dataValidations count="4">
    <dataValidation imeMode="off" allowBlank="1" showInputMessage="1" showErrorMessage="1" sqref="B30 E24:E27 C20 B8:B9 C11 E8:E9 F20 F11 B24:B27 B11:B22 E11:E22" xr:uid="{6794447F-F1E7-4E0B-AB87-3606E51EB0E9}"/>
    <dataValidation allowBlank="1" showInputMessage="1" showErrorMessage="1" prompt="自動計算としていますが、不都合がある場合は適宜修正をしてください。" sqref="J10 J28 J23" xr:uid="{19F40B60-6EE4-4726-8641-D448AA17D790}"/>
    <dataValidation type="textLength" operator="equal" allowBlank="1" showInputMessage="1" showErrorMessage="1" errorTitle="消費税計上不可" error="補助対象経費の消費税計上は出来ません。" sqref="H30:I30 E30" xr:uid="{028899F1-7F9D-49D5-B0ED-6673EE8C53E5}">
      <formula1>0</formula1>
    </dataValidation>
    <dataValidation type="textLength" operator="equal" allowBlank="1" showInputMessage="1" showErrorMessage="1" errorTitle="消費税計上不可" error="補助金の消費税計上は出来ません。" sqref="J30:K30" xr:uid="{0511FA19-2826-4497-92DA-57526D66CA70}">
      <formula1>0</formula1>
    </dataValidation>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3F548-8546-4892-AF01-399BBFBDDC90}">
  <sheetPr>
    <tabColor rgb="FF3333FF"/>
    <pageSetUpPr fitToPage="1"/>
  </sheetPr>
  <dimension ref="A1:X90"/>
  <sheetViews>
    <sheetView view="pageBreakPreview" zoomScale="85" zoomScaleNormal="85" zoomScaleSheetLayoutView="85" workbookViewId="0"/>
  </sheetViews>
  <sheetFormatPr defaultColWidth="8.7265625" defaultRowHeight="13.5"/>
  <cols>
    <col min="1" max="1" width="11.36328125" style="195" customWidth="1"/>
    <col min="2" max="2" width="10.453125" style="195" customWidth="1"/>
    <col min="3" max="3" width="9.26953125" style="195" customWidth="1"/>
    <col min="4" max="5" width="10.453125" style="195" customWidth="1"/>
    <col min="6" max="6" width="8.45312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 width="8.7265625" style="195"/>
    <col min="17" max="24" width="8.7265625" style="195" hidden="1" customWidth="1"/>
    <col min="25" max="16384" width="8.7265625" style="195"/>
  </cols>
  <sheetData>
    <row r="1" spans="1:24" ht="18.75" customHeight="1">
      <c r="A1" s="36" t="s">
        <v>400</v>
      </c>
      <c r="B1" s="136"/>
      <c r="C1" s="136"/>
      <c r="D1" s="136"/>
      <c r="E1" s="136"/>
      <c r="F1" s="136"/>
      <c r="G1" s="136"/>
      <c r="H1" s="136"/>
      <c r="I1" s="193"/>
      <c r="J1" s="136"/>
      <c r="K1" s="113"/>
      <c r="L1" s="136"/>
      <c r="M1" s="194"/>
      <c r="N1" s="194"/>
      <c r="O1" s="194"/>
      <c r="V1" s="195" t="s">
        <v>1032</v>
      </c>
      <c r="W1" s="195" t="s">
        <v>1033</v>
      </c>
      <c r="X1" s="195" t="s">
        <v>1035</v>
      </c>
    </row>
    <row r="2" spans="1:24" ht="22.5" customHeight="1">
      <c r="A2" s="1042" t="s">
        <v>989</v>
      </c>
      <c r="B2" s="1043"/>
      <c r="C2" s="1043"/>
      <c r="D2" s="1043"/>
      <c r="E2" s="1043"/>
      <c r="F2" s="1043"/>
      <c r="G2" s="1043"/>
      <c r="H2" s="1043"/>
      <c r="I2" s="1043"/>
      <c r="J2" s="1043"/>
      <c r="K2" s="1043"/>
      <c r="L2" s="136"/>
      <c r="M2" s="194"/>
      <c r="N2" s="194"/>
      <c r="O2" s="194"/>
      <c r="U2" s="195" t="s">
        <v>1015</v>
      </c>
      <c r="V2" s="758">
        <f t="shared" ref="V2:V15" si="0">SUM(B10,B31,B52,B73)</f>
        <v>0</v>
      </c>
      <c r="W2" s="758">
        <f t="shared" ref="W2:W13" si="1">SUM(E10,E31,E52,E73)</f>
        <v>0</v>
      </c>
    </row>
    <row r="3" spans="1:24" ht="9.75" customHeight="1">
      <c r="A3" s="668"/>
      <c r="B3" s="196"/>
      <c r="C3" s="196"/>
      <c r="D3" s="196"/>
      <c r="E3" s="196"/>
      <c r="F3" s="196"/>
      <c r="G3" s="196"/>
      <c r="H3" s="196"/>
      <c r="I3" s="196"/>
      <c r="J3" s="196"/>
      <c r="K3" s="196"/>
      <c r="L3" s="136"/>
      <c r="M3" s="194"/>
      <c r="N3" s="194"/>
      <c r="O3" s="194"/>
      <c r="U3" s="195" t="s">
        <v>186</v>
      </c>
      <c r="V3" s="758">
        <f t="shared" si="0"/>
        <v>0</v>
      </c>
      <c r="W3" s="758">
        <f t="shared" si="1"/>
        <v>0</v>
      </c>
    </row>
    <row r="4" spans="1:24" ht="18" customHeight="1">
      <c r="A4" s="197" t="s">
        <v>384</v>
      </c>
      <c r="B4" s="1065" t="str">
        <f>IF(申請概要書!$G$21&lt;&gt;"",申請概要書!$G$21,"")</f>
        <v/>
      </c>
      <c r="C4" s="1066"/>
      <c r="D4" s="1065"/>
      <c r="E4" s="1065"/>
      <c r="F4" s="1066"/>
      <c r="G4" s="1065"/>
      <c r="H4" s="1067"/>
      <c r="I4" s="196"/>
      <c r="J4" s="196"/>
      <c r="K4" s="196"/>
      <c r="L4" s="136"/>
      <c r="M4" s="194"/>
      <c r="N4" s="194"/>
      <c r="O4" s="194"/>
      <c r="U4" s="195" t="s">
        <v>1034</v>
      </c>
      <c r="V4" s="758">
        <f t="shared" si="0"/>
        <v>0</v>
      </c>
      <c r="W4" s="758">
        <f t="shared" si="1"/>
        <v>0</v>
      </c>
      <c r="X4" s="758">
        <f>SUM(J12,J33,J54,J75)</f>
        <v>0</v>
      </c>
    </row>
    <row r="5" spans="1:24" ht="18" customHeight="1" thickBot="1">
      <c r="A5" s="504"/>
      <c r="B5" s="196"/>
      <c r="C5" s="196"/>
      <c r="D5" s="196"/>
      <c r="E5" s="196"/>
      <c r="F5" s="196"/>
      <c r="G5" s="196"/>
      <c r="H5" s="196"/>
      <c r="I5" s="196"/>
      <c r="J5" s="196"/>
      <c r="K5" s="196"/>
      <c r="L5" s="136"/>
      <c r="M5" s="194"/>
      <c r="N5" s="194"/>
      <c r="O5" s="194"/>
      <c r="U5" s="195" t="s">
        <v>828</v>
      </c>
      <c r="V5" s="758">
        <f t="shared" si="0"/>
        <v>0</v>
      </c>
      <c r="W5" s="758">
        <f t="shared" si="1"/>
        <v>0</v>
      </c>
    </row>
    <row r="6" spans="1:24" ht="18" customHeight="1">
      <c r="A6" s="757" t="s">
        <v>1044</v>
      </c>
      <c r="B6" s="1068"/>
      <c r="C6" s="1069"/>
      <c r="D6" s="1070"/>
      <c r="E6" s="1071"/>
      <c r="F6" s="1078" t="s">
        <v>945</v>
      </c>
      <c r="G6" s="1078"/>
      <c r="H6" s="1079"/>
      <c r="I6" s="1079"/>
      <c r="J6" s="1079"/>
      <c r="K6" s="1080"/>
      <c r="L6" s="136"/>
      <c r="M6" s="194"/>
      <c r="N6" s="194"/>
      <c r="O6" s="194"/>
      <c r="R6" s="637" t="s">
        <v>1000</v>
      </c>
      <c r="S6" s="227" t="s">
        <v>1089</v>
      </c>
      <c r="U6" s="195" t="s">
        <v>186</v>
      </c>
      <c r="V6" s="758">
        <f t="shared" si="0"/>
        <v>0</v>
      </c>
      <c r="W6" s="758">
        <f t="shared" si="1"/>
        <v>0</v>
      </c>
    </row>
    <row r="7" spans="1:24" ht="18" customHeight="1" thickBot="1">
      <c r="A7" s="622" t="s">
        <v>940</v>
      </c>
      <c r="B7" s="704"/>
      <c r="C7" s="669" t="s">
        <v>941</v>
      </c>
      <c r="D7" s="704"/>
      <c r="E7" s="623" t="s">
        <v>944</v>
      </c>
      <c r="F7" s="1072" t="str">
        <f>IFERROR(IF(R7=TRUE,IF(S7=TRUE,(E15+E20+B14-(B7*20000))/D7,(E15+E20-(B7*20000))/D7),IF(S7=TRUE,(E15+E20+B14)/D7,(E15+E20)/D7)),"")</f>
        <v/>
      </c>
      <c r="G7" s="1073"/>
      <c r="H7" s="1081" t="s">
        <v>943</v>
      </c>
      <c r="I7" s="1081"/>
      <c r="J7" s="626"/>
      <c r="K7" s="627" t="s">
        <v>1087</v>
      </c>
      <c r="L7" s="136"/>
      <c r="N7" s="194"/>
      <c r="O7" s="194"/>
      <c r="R7" s="702" t="b">
        <v>0</v>
      </c>
      <c r="S7" s="702" t="b">
        <v>0</v>
      </c>
      <c r="U7" s="195" t="s">
        <v>1034</v>
      </c>
      <c r="V7" s="758">
        <f t="shared" si="0"/>
        <v>0</v>
      </c>
      <c r="W7" s="758">
        <f t="shared" si="1"/>
        <v>0</v>
      </c>
      <c r="X7" s="758">
        <f>SUM(J15,J36,J57,J78)</f>
        <v>0</v>
      </c>
    </row>
    <row r="8" spans="1:24" ht="18" customHeight="1">
      <c r="A8" s="198" t="s">
        <v>193</v>
      </c>
      <c r="B8" s="1044" t="s">
        <v>192</v>
      </c>
      <c r="C8" s="1045"/>
      <c r="D8" s="1045"/>
      <c r="E8" s="1046" t="s">
        <v>312</v>
      </c>
      <c r="F8" s="1045"/>
      <c r="G8" s="1045"/>
      <c r="H8" s="1045"/>
      <c r="I8" s="1047" t="s">
        <v>162</v>
      </c>
      <c r="J8" s="1048" t="s">
        <v>311</v>
      </c>
      <c r="K8" s="1050" t="s">
        <v>163</v>
      </c>
      <c r="L8" s="136"/>
      <c r="M8" s="194"/>
      <c r="N8" s="194"/>
      <c r="O8" s="194"/>
      <c r="Q8" s="195" t="s">
        <v>1099</v>
      </c>
      <c r="R8" s="195">
        <f>IF(R7,B7*20000,0)</f>
        <v>0</v>
      </c>
      <c r="U8" s="195" t="s">
        <v>832</v>
      </c>
      <c r="V8" s="758">
        <f t="shared" si="0"/>
        <v>0</v>
      </c>
      <c r="W8" s="758">
        <f t="shared" si="1"/>
        <v>0</v>
      </c>
    </row>
    <row r="9" spans="1:24" ht="18" customHeight="1">
      <c r="A9" s="199" t="s">
        <v>194</v>
      </c>
      <c r="B9" s="200" t="s">
        <v>5</v>
      </c>
      <c r="C9" s="1052" t="s">
        <v>195</v>
      </c>
      <c r="D9" s="1053"/>
      <c r="E9" s="647" t="s">
        <v>5</v>
      </c>
      <c r="F9" s="1052" t="s">
        <v>195</v>
      </c>
      <c r="G9" s="1053"/>
      <c r="H9" s="648" t="s">
        <v>196</v>
      </c>
      <c r="I9" s="836"/>
      <c r="J9" s="1049"/>
      <c r="K9" s="1051"/>
      <c r="L9" s="136"/>
      <c r="M9" s="194"/>
      <c r="N9" s="194"/>
      <c r="O9" s="194"/>
      <c r="Q9" s="195" t="s">
        <v>1001</v>
      </c>
      <c r="R9" s="195">
        <f>IF(S7,D7*155000+R8,D7*190000+R8)</f>
        <v>0</v>
      </c>
      <c r="U9" s="195" t="s">
        <v>942</v>
      </c>
      <c r="V9" s="758">
        <f t="shared" si="0"/>
        <v>0</v>
      </c>
      <c r="W9" s="758">
        <f t="shared" si="1"/>
        <v>0</v>
      </c>
    </row>
    <row r="10" spans="1:24" ht="18" customHeight="1">
      <c r="A10" s="362" t="s">
        <v>381</v>
      </c>
      <c r="B10" s="72"/>
      <c r="C10" s="1054" t="s">
        <v>382</v>
      </c>
      <c r="D10" s="1055"/>
      <c r="E10" s="697"/>
      <c r="F10" s="1054" t="s">
        <v>382</v>
      </c>
      <c r="G10" s="1055"/>
      <c r="H10" s="494"/>
      <c r="I10" s="1074" t="s">
        <v>1012</v>
      </c>
      <c r="J10" s="1061"/>
      <c r="K10" s="57"/>
      <c r="L10" s="136"/>
      <c r="M10" s="194"/>
      <c r="N10" s="194"/>
      <c r="O10" s="194"/>
      <c r="Q10" s="195" t="s">
        <v>1002</v>
      </c>
      <c r="R10" s="195">
        <f>IF(SUM(E15,E20)&lt;=R9,1,0)</f>
        <v>1</v>
      </c>
      <c r="U10" s="195" t="s">
        <v>833</v>
      </c>
      <c r="V10" s="758">
        <f t="shared" si="0"/>
        <v>0</v>
      </c>
      <c r="W10" s="758">
        <f t="shared" si="1"/>
        <v>0</v>
      </c>
    </row>
    <row r="11" spans="1:24" ht="18" customHeight="1">
      <c r="A11" s="201"/>
      <c r="B11" s="73"/>
      <c r="C11" s="1038" t="s">
        <v>186</v>
      </c>
      <c r="D11" s="1039"/>
      <c r="E11" s="698"/>
      <c r="F11" s="1038" t="s">
        <v>186</v>
      </c>
      <c r="G11" s="1039"/>
      <c r="H11" s="56"/>
      <c r="I11" s="1075"/>
      <c r="J11" s="1077"/>
      <c r="K11" s="58"/>
      <c r="L11" s="136"/>
      <c r="M11" s="194"/>
      <c r="N11" s="194"/>
      <c r="O11" s="194"/>
      <c r="Q11" s="195" t="s">
        <v>1003</v>
      </c>
      <c r="R11" s="195" t="s">
        <v>1004</v>
      </c>
      <c r="S11" s="195">
        <f>ROUNDDOWN(E15*2/3,0)</f>
        <v>0</v>
      </c>
      <c r="U11" s="195" t="s">
        <v>383</v>
      </c>
      <c r="V11" s="758">
        <f t="shared" si="0"/>
        <v>0</v>
      </c>
      <c r="W11" s="758">
        <f t="shared" si="1"/>
        <v>0</v>
      </c>
    </row>
    <row r="12" spans="1:24" ht="18" customHeight="1">
      <c r="A12" s="202" t="s">
        <v>829</v>
      </c>
      <c r="B12" s="203">
        <f>SUM(B10:B11)</f>
        <v>0</v>
      </c>
      <c r="C12" s="1025"/>
      <c r="D12" s="1026"/>
      <c r="E12" s="644">
        <f>SUM(E10:E11)</f>
        <v>0</v>
      </c>
      <c r="F12" s="1025"/>
      <c r="G12" s="1026"/>
      <c r="H12" s="205"/>
      <c r="I12" s="1075"/>
      <c r="J12" s="695">
        <f>ROUNDDOWN(E12*2/3,0)*R10</f>
        <v>0</v>
      </c>
      <c r="K12" s="43"/>
      <c r="L12" s="136"/>
      <c r="M12" s="194"/>
      <c r="N12" s="194"/>
      <c r="O12" s="194"/>
      <c r="R12" s="195" t="s">
        <v>667</v>
      </c>
      <c r="S12" s="195">
        <f>ROUNDDOWN(E20*2/3,0)</f>
        <v>0</v>
      </c>
      <c r="U12" s="195" t="s">
        <v>1034</v>
      </c>
      <c r="V12" s="758">
        <f t="shared" si="0"/>
        <v>0</v>
      </c>
      <c r="W12" s="758">
        <f t="shared" si="1"/>
        <v>0</v>
      </c>
      <c r="X12" s="758">
        <f>SUM(J20,J41,J62,J83)</f>
        <v>0</v>
      </c>
    </row>
    <row r="13" spans="1:24" ht="18" customHeight="1">
      <c r="A13" s="362" t="s">
        <v>7</v>
      </c>
      <c r="B13" s="72"/>
      <c r="C13" s="1021" t="s">
        <v>1093</v>
      </c>
      <c r="D13" s="1022"/>
      <c r="E13" s="697"/>
      <c r="F13" s="1021" t="str">
        <f>C13</f>
        <v>蓄電システム</v>
      </c>
      <c r="G13" s="1022"/>
      <c r="H13" s="55"/>
      <c r="I13" s="1075"/>
      <c r="J13" s="1061"/>
      <c r="K13" s="57"/>
      <c r="L13" s="136"/>
      <c r="M13" s="194"/>
      <c r="N13" s="194"/>
      <c r="O13" s="194"/>
      <c r="R13" s="195" t="s">
        <v>664</v>
      </c>
      <c r="S13" s="195">
        <f>SUM(S11:S12)</f>
        <v>0</v>
      </c>
      <c r="U13" s="195" t="s">
        <v>664</v>
      </c>
      <c r="V13" s="758">
        <f t="shared" si="0"/>
        <v>0</v>
      </c>
      <c r="W13" s="758">
        <f t="shared" si="1"/>
        <v>0</v>
      </c>
      <c r="X13" s="758">
        <f>SUM(J21,J42,J63,J84)</f>
        <v>0</v>
      </c>
    </row>
    <row r="14" spans="1:24" ht="18" customHeight="1">
      <c r="A14" s="209"/>
      <c r="B14" s="629"/>
      <c r="C14" s="1021" t="s">
        <v>1092</v>
      </c>
      <c r="D14" s="1022"/>
      <c r="E14" s="700"/>
      <c r="F14" s="1021" t="str">
        <f>C14</f>
        <v>その他</v>
      </c>
      <c r="G14" s="1022"/>
      <c r="H14" s="630"/>
      <c r="I14" s="1075"/>
      <c r="J14" s="1062"/>
      <c r="K14" s="631"/>
      <c r="L14" s="136"/>
      <c r="Q14" s="195" t="s">
        <v>1007</v>
      </c>
      <c r="R14" s="195">
        <f>IF(S7,D7*105000,D7*130000)</f>
        <v>0</v>
      </c>
      <c r="U14" s="195" t="s">
        <v>830</v>
      </c>
      <c r="V14" s="758">
        <f t="shared" si="0"/>
        <v>0</v>
      </c>
    </row>
    <row r="15" spans="1:24" ht="18" customHeight="1">
      <c r="A15" s="202" t="s">
        <v>829</v>
      </c>
      <c r="B15" s="203">
        <f>SUM(B13:B14)</f>
        <v>0</v>
      </c>
      <c r="C15" s="1025"/>
      <c r="D15" s="1026"/>
      <c r="E15" s="644">
        <f>SUM(E13:E14)</f>
        <v>0</v>
      </c>
      <c r="F15" s="1025"/>
      <c r="G15" s="1026"/>
      <c r="H15" s="205"/>
      <c r="I15" s="1075"/>
      <c r="J15" s="644">
        <f>S20</f>
        <v>0</v>
      </c>
      <c r="K15" s="43"/>
      <c r="L15" s="136"/>
      <c r="Q15" s="195" t="s">
        <v>1008</v>
      </c>
      <c r="R15" s="195" t="b">
        <f>IF(S13&gt;R14,TRUE,FALSE)</f>
        <v>0</v>
      </c>
      <c r="U15" s="195" t="s">
        <v>831</v>
      </c>
      <c r="V15" s="758">
        <f t="shared" si="0"/>
        <v>0</v>
      </c>
      <c r="W15" s="758">
        <f t="shared" ref="W15" si="2">SUM(E23,E44,E65,E86)</f>
        <v>0</v>
      </c>
      <c r="X15" s="758">
        <f>SUM(J23,J44,J65,J86)</f>
        <v>0</v>
      </c>
    </row>
    <row r="16" spans="1:24" ht="18" customHeight="1">
      <c r="A16" s="362" t="s">
        <v>8</v>
      </c>
      <c r="B16" s="72"/>
      <c r="C16" s="1040" t="s">
        <v>832</v>
      </c>
      <c r="D16" s="1041"/>
      <c r="E16" s="697"/>
      <c r="F16" s="1040" t="s">
        <v>832</v>
      </c>
      <c r="G16" s="1041"/>
      <c r="H16" s="55"/>
      <c r="I16" s="1075"/>
      <c r="J16" s="1036"/>
      <c r="K16" s="57"/>
      <c r="L16" s="136"/>
      <c r="Q16" s="195" t="s">
        <v>1009</v>
      </c>
      <c r="R16" s="195" t="s">
        <v>1004</v>
      </c>
      <c r="S16" s="195">
        <f>IF(R15=TRUE,ROUNDDOWN(E15*R14/(E15+E20),0),ROUNDDOWN(E15*2/3,0))</f>
        <v>0</v>
      </c>
    </row>
    <row r="17" spans="1:19" ht="18" customHeight="1">
      <c r="A17" s="209"/>
      <c r="B17" s="73"/>
      <c r="C17" s="1038" t="s">
        <v>942</v>
      </c>
      <c r="D17" s="1039"/>
      <c r="E17" s="698"/>
      <c r="F17" s="1038" t="s">
        <v>942</v>
      </c>
      <c r="G17" s="1039"/>
      <c r="H17" s="56"/>
      <c r="I17" s="1075"/>
      <c r="J17" s="1037"/>
      <c r="K17" s="58"/>
      <c r="L17" s="136"/>
      <c r="R17" s="195" t="s">
        <v>667</v>
      </c>
      <c r="S17" s="195">
        <f>IF(R15=TRUE,ROUNDDOWN(E20*R14/(E15+E20),0),ROUNDDOWN(E20*2/3,0))</f>
        <v>0</v>
      </c>
    </row>
    <row r="18" spans="1:19" ht="18" customHeight="1">
      <c r="A18" s="209"/>
      <c r="B18" s="73"/>
      <c r="C18" s="1038" t="s">
        <v>833</v>
      </c>
      <c r="D18" s="1039"/>
      <c r="E18" s="698"/>
      <c r="F18" s="1038" t="s">
        <v>833</v>
      </c>
      <c r="G18" s="1039"/>
      <c r="H18" s="56"/>
      <c r="I18" s="1075"/>
      <c r="J18" s="1037"/>
      <c r="K18" s="58"/>
      <c r="L18" s="136"/>
      <c r="R18" s="195" t="s">
        <v>664</v>
      </c>
      <c r="S18" s="195">
        <f>SUM(S16:S17)</f>
        <v>0</v>
      </c>
    </row>
    <row r="19" spans="1:19" ht="18" customHeight="1">
      <c r="A19" s="209"/>
      <c r="B19" s="73"/>
      <c r="C19" s="1038" t="s">
        <v>923</v>
      </c>
      <c r="D19" s="1039"/>
      <c r="E19" s="698"/>
      <c r="F19" s="1038" t="s">
        <v>923</v>
      </c>
      <c r="G19" s="1039"/>
      <c r="H19" s="56"/>
      <c r="I19" s="1075"/>
      <c r="J19" s="1037"/>
      <c r="K19" s="58"/>
      <c r="L19" s="136"/>
      <c r="Q19" s="195" t="s">
        <v>1010</v>
      </c>
      <c r="S19" s="195">
        <f>R14-S18</f>
        <v>0</v>
      </c>
    </row>
    <row r="20" spans="1:19" ht="18" customHeight="1" thickBot="1">
      <c r="A20" s="202" t="s">
        <v>829</v>
      </c>
      <c r="B20" s="688">
        <f>SUM(B16:B19)</f>
        <v>0</v>
      </c>
      <c r="C20" s="1027"/>
      <c r="D20" s="1028"/>
      <c r="E20" s="692">
        <f>SUM(E16:E19)</f>
        <v>0</v>
      </c>
      <c r="F20" s="1027"/>
      <c r="G20" s="1028"/>
      <c r="H20" s="213"/>
      <c r="I20" s="1076"/>
      <c r="J20" s="695">
        <f>S21</f>
        <v>0</v>
      </c>
      <c r="K20" s="34"/>
      <c r="L20" s="136"/>
      <c r="Q20" s="195" t="s">
        <v>1011</v>
      </c>
      <c r="R20" s="195" t="s">
        <v>1004</v>
      </c>
      <c r="S20" s="195">
        <f>IF(R15=TRUE,S16+S19,S16)*R10</f>
        <v>0</v>
      </c>
    </row>
    <row r="21" spans="1:19" ht="18" customHeight="1" thickTop="1" thickBot="1">
      <c r="A21" s="214" t="s">
        <v>9</v>
      </c>
      <c r="B21" s="215">
        <f>SUM(B15,B20,B12)</f>
        <v>0</v>
      </c>
      <c r="C21" s="1029"/>
      <c r="D21" s="1030"/>
      <c r="E21" s="693">
        <f>SUM(E12,E15,E20)</f>
        <v>0</v>
      </c>
      <c r="F21" s="1029"/>
      <c r="G21" s="1030"/>
      <c r="H21" s="216"/>
      <c r="I21" s="216"/>
      <c r="J21" s="693">
        <f>SUM(J12,J15,J20)</f>
        <v>0</v>
      </c>
      <c r="K21" s="35"/>
      <c r="L21" s="136"/>
      <c r="R21" s="195" t="s">
        <v>667</v>
      </c>
      <c r="S21" s="195">
        <f>S17*R10</f>
        <v>0</v>
      </c>
    </row>
    <row r="22" spans="1:19" ht="18" customHeight="1" thickTop="1" thickBot="1">
      <c r="A22" s="209" t="s">
        <v>10</v>
      </c>
      <c r="B22" s="228"/>
      <c r="C22" s="1031"/>
      <c r="D22" s="1032"/>
      <c r="E22" s="701"/>
      <c r="F22" s="1031"/>
      <c r="G22" s="1032"/>
      <c r="H22" s="219"/>
      <c r="I22" s="219"/>
      <c r="J22" s="220"/>
      <c r="K22" s="703"/>
      <c r="L22" s="136"/>
    </row>
    <row r="23" spans="1:19" ht="18" customHeight="1" thickBot="1">
      <c r="A23" s="221" t="s">
        <v>11</v>
      </c>
      <c r="B23" s="222">
        <f>SUM(B21:B22)</f>
        <v>0</v>
      </c>
      <c r="C23" s="1017"/>
      <c r="D23" s="1018"/>
      <c r="E23" s="694">
        <f>E21</f>
        <v>0</v>
      </c>
      <c r="F23" s="1017"/>
      <c r="G23" s="1018"/>
      <c r="H23" s="223"/>
      <c r="I23" s="223"/>
      <c r="J23" s="696">
        <f>J21</f>
        <v>0</v>
      </c>
      <c r="K23" s="451"/>
      <c r="L23" s="136"/>
    </row>
    <row r="24" spans="1:19" ht="18" customHeight="1">
      <c r="A24" s="226"/>
      <c r="L24" s="136"/>
    </row>
    <row r="25" spans="1:19" ht="19.5" customHeight="1"/>
    <row r="26" spans="1:19" ht="14.25" thickBot="1"/>
    <row r="27" spans="1:19" ht="18" customHeight="1">
      <c r="A27" s="757" t="s">
        <v>1044</v>
      </c>
      <c r="B27" s="1068"/>
      <c r="C27" s="1069"/>
      <c r="D27" s="1070"/>
      <c r="E27" s="1071"/>
      <c r="F27" s="1078" t="s">
        <v>945</v>
      </c>
      <c r="G27" s="1078"/>
      <c r="H27" s="1079"/>
      <c r="I27" s="1079"/>
      <c r="J27" s="1079"/>
      <c r="K27" s="1080"/>
      <c r="R27" s="637" t="s">
        <v>1000</v>
      </c>
      <c r="S27" s="227" t="s">
        <v>1089</v>
      </c>
    </row>
    <row r="28" spans="1:19" ht="18" customHeight="1" thickBot="1">
      <c r="A28" s="622" t="s">
        <v>940</v>
      </c>
      <c r="B28" s="704"/>
      <c r="C28" s="669" t="s">
        <v>941</v>
      </c>
      <c r="D28" s="704"/>
      <c r="E28" s="623" t="s">
        <v>944</v>
      </c>
      <c r="F28" s="1072" t="str">
        <f>IFERROR(IF(R28=TRUE,IF(S28=TRUE,(E36+E41+B35-(B28*20000))/D28,(E36+E41-(B28*20000))/D28),IF(S28=TRUE,(E36+E41+B35)/D28,(E36+E41)/D28)),"")</f>
        <v/>
      </c>
      <c r="G28" s="1073"/>
      <c r="H28" s="1081" t="s">
        <v>943</v>
      </c>
      <c r="I28" s="1081"/>
      <c r="J28" s="626"/>
      <c r="K28" s="627" t="s">
        <v>1087</v>
      </c>
      <c r="L28" s="136"/>
      <c r="M28" s="194"/>
      <c r="N28" s="194"/>
      <c r="O28" s="194"/>
      <c r="R28" s="702" t="b">
        <v>0</v>
      </c>
      <c r="S28" s="702" t="b">
        <v>0</v>
      </c>
    </row>
    <row r="29" spans="1:19" ht="18" customHeight="1">
      <c r="A29" s="198" t="s">
        <v>193</v>
      </c>
      <c r="B29" s="1044" t="s">
        <v>192</v>
      </c>
      <c r="C29" s="1045"/>
      <c r="D29" s="1045"/>
      <c r="E29" s="1046" t="s">
        <v>312</v>
      </c>
      <c r="F29" s="1045"/>
      <c r="G29" s="1045"/>
      <c r="H29" s="1045"/>
      <c r="I29" s="1047" t="s">
        <v>162</v>
      </c>
      <c r="J29" s="1048" t="s">
        <v>311</v>
      </c>
      <c r="K29" s="1050" t="s">
        <v>163</v>
      </c>
      <c r="L29" s="136"/>
      <c r="N29" s="194"/>
      <c r="O29" s="194"/>
      <c r="Q29" s="195" t="s">
        <v>1099</v>
      </c>
      <c r="R29" s="195">
        <f>IF(R28,B28*20000,0)</f>
        <v>0</v>
      </c>
    </row>
    <row r="30" spans="1:19" ht="18" customHeight="1">
      <c r="A30" s="199" t="s">
        <v>194</v>
      </c>
      <c r="B30" s="200" t="s">
        <v>5</v>
      </c>
      <c r="C30" s="1052" t="s">
        <v>195</v>
      </c>
      <c r="D30" s="1053"/>
      <c r="E30" s="647" t="s">
        <v>5</v>
      </c>
      <c r="F30" s="1052" t="s">
        <v>195</v>
      </c>
      <c r="G30" s="1053"/>
      <c r="H30" s="648" t="s">
        <v>196</v>
      </c>
      <c r="I30" s="836"/>
      <c r="J30" s="1049"/>
      <c r="K30" s="1051"/>
      <c r="L30" s="136"/>
      <c r="M30" s="194"/>
      <c r="N30" s="194"/>
      <c r="O30" s="194"/>
      <c r="Q30" s="195" t="s">
        <v>1001</v>
      </c>
      <c r="R30" s="195">
        <f>IF(S28,D28*155000+R29,D28*190000+R29)</f>
        <v>0</v>
      </c>
    </row>
    <row r="31" spans="1:19" ht="18" customHeight="1">
      <c r="A31" s="362" t="s">
        <v>381</v>
      </c>
      <c r="B31" s="72"/>
      <c r="C31" s="1054" t="s">
        <v>382</v>
      </c>
      <c r="D31" s="1055"/>
      <c r="E31" s="697"/>
      <c r="F31" s="1054" t="s">
        <v>382</v>
      </c>
      <c r="G31" s="1055"/>
      <c r="H31" s="494"/>
      <c r="I31" s="1082" t="s">
        <v>1012</v>
      </c>
      <c r="J31" s="1061"/>
      <c r="K31" s="57"/>
      <c r="L31" s="136"/>
      <c r="M31" s="194"/>
      <c r="N31" s="194"/>
      <c r="O31" s="194"/>
      <c r="Q31" s="195" t="s">
        <v>1002</v>
      </c>
      <c r="R31" s="195">
        <f>IF(SUM(E36,E41)&lt;=R30,1,0)</f>
        <v>1</v>
      </c>
    </row>
    <row r="32" spans="1:19" ht="18" customHeight="1">
      <c r="A32" s="201"/>
      <c r="B32" s="73"/>
      <c r="C32" s="1038" t="s">
        <v>186</v>
      </c>
      <c r="D32" s="1039"/>
      <c r="E32" s="698"/>
      <c r="F32" s="1038" t="s">
        <v>186</v>
      </c>
      <c r="G32" s="1039"/>
      <c r="H32" s="56"/>
      <c r="I32" s="1083"/>
      <c r="J32" s="1077"/>
      <c r="K32" s="631"/>
      <c r="L32" s="136"/>
      <c r="M32" s="194"/>
      <c r="N32" s="194"/>
      <c r="O32" s="194"/>
      <c r="Q32" s="195" t="s">
        <v>1003</v>
      </c>
      <c r="R32" s="195" t="s">
        <v>1004</v>
      </c>
      <c r="S32" s="195">
        <f>ROUNDDOWN(E36*2/3,0)</f>
        <v>0</v>
      </c>
    </row>
    <row r="33" spans="1:19" ht="18" customHeight="1">
      <c r="A33" s="202" t="s">
        <v>829</v>
      </c>
      <c r="B33" s="203">
        <f>SUM(B31:B32)</f>
        <v>0</v>
      </c>
      <c r="C33" s="1025"/>
      <c r="D33" s="1026"/>
      <c r="E33" s="644">
        <f>SUM(E31:E32)</f>
        <v>0</v>
      </c>
      <c r="F33" s="1025"/>
      <c r="G33" s="1026"/>
      <c r="H33" s="205"/>
      <c r="I33" s="1083"/>
      <c r="J33" s="695">
        <f>ROUNDDOWN(E33*2/3,0)*R31</f>
        <v>0</v>
      </c>
      <c r="K33" s="43"/>
      <c r="L33" s="136"/>
      <c r="M33" s="194"/>
      <c r="N33" s="194"/>
      <c r="O33" s="194"/>
      <c r="R33" s="195" t="s">
        <v>667</v>
      </c>
      <c r="S33" s="195">
        <f>ROUNDDOWN(E41*2/3,0)</f>
        <v>0</v>
      </c>
    </row>
    <row r="34" spans="1:19" ht="18" customHeight="1">
      <c r="A34" s="362" t="s">
        <v>7</v>
      </c>
      <c r="B34" s="72"/>
      <c r="C34" s="1021" t="s">
        <v>1093</v>
      </c>
      <c r="D34" s="1022"/>
      <c r="E34" s="697"/>
      <c r="F34" s="1021" t="str">
        <f>C34</f>
        <v>蓄電システム</v>
      </c>
      <c r="G34" s="1022"/>
      <c r="H34" s="55"/>
      <c r="I34" s="1083"/>
      <c r="J34" s="1061"/>
      <c r="K34" s="57"/>
      <c r="L34" s="136"/>
      <c r="M34" s="194"/>
      <c r="N34" s="194"/>
      <c r="O34" s="194"/>
      <c r="R34" s="195" t="s">
        <v>664</v>
      </c>
      <c r="S34" s="195">
        <f>SUM(S32:S33)</f>
        <v>0</v>
      </c>
    </row>
    <row r="35" spans="1:19" ht="18" customHeight="1">
      <c r="A35" s="209"/>
      <c r="B35" s="629"/>
      <c r="C35" s="1021" t="s">
        <v>1092</v>
      </c>
      <c r="D35" s="1022"/>
      <c r="E35" s="700"/>
      <c r="F35" s="1021" t="str">
        <f>C35</f>
        <v>その他</v>
      </c>
      <c r="G35" s="1022"/>
      <c r="H35" s="630"/>
      <c r="I35" s="1083"/>
      <c r="J35" s="1062"/>
      <c r="K35" s="631"/>
      <c r="L35" s="136"/>
      <c r="M35" s="194"/>
      <c r="N35" s="194"/>
      <c r="O35" s="194"/>
      <c r="Q35" s="195" t="s">
        <v>1007</v>
      </c>
      <c r="R35" s="195">
        <f>IF(S28,D28*105000,D28*130000)</f>
        <v>0</v>
      </c>
    </row>
    <row r="36" spans="1:19" ht="18" customHeight="1">
      <c r="A36" s="202" t="s">
        <v>829</v>
      </c>
      <c r="B36" s="203">
        <f>SUM(B34:B35)</f>
        <v>0</v>
      </c>
      <c r="C36" s="1025"/>
      <c r="D36" s="1026"/>
      <c r="E36" s="644">
        <f>SUM(E34:E35)</f>
        <v>0</v>
      </c>
      <c r="F36" s="1025"/>
      <c r="G36" s="1026"/>
      <c r="H36" s="205"/>
      <c r="I36" s="1083"/>
      <c r="J36" s="644">
        <f>S41</f>
        <v>0</v>
      </c>
      <c r="K36" s="43"/>
      <c r="L36" s="136"/>
      <c r="Q36" s="195" t="s">
        <v>1008</v>
      </c>
      <c r="R36" s="195" t="b">
        <f>IF(S34&gt;R35,TRUE,FALSE)</f>
        <v>0</v>
      </c>
    </row>
    <row r="37" spans="1:19" ht="18" customHeight="1">
      <c r="A37" s="362" t="s">
        <v>8</v>
      </c>
      <c r="B37" s="72"/>
      <c r="C37" s="1040" t="s">
        <v>832</v>
      </c>
      <c r="D37" s="1041"/>
      <c r="E37" s="697"/>
      <c r="F37" s="1040" t="s">
        <v>832</v>
      </c>
      <c r="G37" s="1041"/>
      <c r="H37" s="55"/>
      <c r="I37" s="1083"/>
      <c r="J37" s="1036"/>
      <c r="K37" s="57"/>
      <c r="L37" s="136"/>
      <c r="Q37" s="195" t="s">
        <v>1009</v>
      </c>
      <c r="R37" s="195" t="s">
        <v>1004</v>
      </c>
      <c r="S37" s="195">
        <f>IF(R36=TRUE,ROUNDDOWN(E36*R35/(E36+E41),0),ROUNDDOWN(E36*2/3,0))</f>
        <v>0</v>
      </c>
    </row>
    <row r="38" spans="1:19" ht="18" customHeight="1">
      <c r="A38" s="209"/>
      <c r="B38" s="73"/>
      <c r="C38" s="1038" t="s">
        <v>942</v>
      </c>
      <c r="D38" s="1039"/>
      <c r="E38" s="698"/>
      <c r="F38" s="1038" t="s">
        <v>942</v>
      </c>
      <c r="G38" s="1039"/>
      <c r="H38" s="56"/>
      <c r="I38" s="1083"/>
      <c r="J38" s="1037"/>
      <c r="K38" s="58"/>
      <c r="L38" s="136"/>
      <c r="R38" s="195" t="s">
        <v>667</v>
      </c>
      <c r="S38" s="195">
        <f>IF(R36=TRUE,ROUNDDOWN(E41*R35/(E36+E41),0),ROUNDDOWN(E41*2/3,0))</f>
        <v>0</v>
      </c>
    </row>
    <row r="39" spans="1:19" ht="18" customHeight="1">
      <c r="A39" s="209"/>
      <c r="B39" s="73"/>
      <c r="C39" s="1038" t="s">
        <v>833</v>
      </c>
      <c r="D39" s="1039"/>
      <c r="E39" s="698"/>
      <c r="F39" s="1038" t="s">
        <v>833</v>
      </c>
      <c r="G39" s="1039"/>
      <c r="H39" s="56"/>
      <c r="I39" s="1083"/>
      <c r="J39" s="1037"/>
      <c r="K39" s="58"/>
      <c r="L39" s="136"/>
      <c r="R39" s="195" t="s">
        <v>664</v>
      </c>
      <c r="S39" s="195">
        <f>SUM(S37:S38)</f>
        <v>0</v>
      </c>
    </row>
    <row r="40" spans="1:19" ht="18" customHeight="1">
      <c r="A40" s="209"/>
      <c r="B40" s="73"/>
      <c r="C40" s="1038" t="s">
        <v>923</v>
      </c>
      <c r="D40" s="1039"/>
      <c r="E40" s="698"/>
      <c r="F40" s="1038" t="s">
        <v>923</v>
      </c>
      <c r="G40" s="1039"/>
      <c r="H40" s="56"/>
      <c r="I40" s="1083"/>
      <c r="J40" s="1037"/>
      <c r="K40" s="58"/>
      <c r="L40" s="136"/>
      <c r="Q40" s="195" t="s">
        <v>1010</v>
      </c>
      <c r="S40" s="195">
        <f>R35-S39</f>
        <v>0</v>
      </c>
    </row>
    <row r="41" spans="1:19" ht="18" customHeight="1" thickBot="1">
      <c r="A41" s="202" t="s">
        <v>829</v>
      </c>
      <c r="B41" s="688">
        <f>SUM(B37:B40)</f>
        <v>0</v>
      </c>
      <c r="C41" s="1027"/>
      <c r="D41" s="1028"/>
      <c r="E41" s="692">
        <f>SUM(E37:E40)</f>
        <v>0</v>
      </c>
      <c r="F41" s="1027"/>
      <c r="G41" s="1028"/>
      <c r="H41" s="213"/>
      <c r="I41" s="1084"/>
      <c r="J41" s="695">
        <f>S42</f>
        <v>0</v>
      </c>
      <c r="K41" s="34"/>
      <c r="L41" s="136"/>
      <c r="Q41" s="195" t="s">
        <v>1011</v>
      </c>
      <c r="R41" s="195" t="s">
        <v>1004</v>
      </c>
      <c r="S41" s="195">
        <f>IF(R36=TRUE,S37+S40,S37)*R31</f>
        <v>0</v>
      </c>
    </row>
    <row r="42" spans="1:19" ht="18" customHeight="1" thickTop="1" thickBot="1">
      <c r="A42" s="214" t="s">
        <v>9</v>
      </c>
      <c r="B42" s="215">
        <f>SUM(B36,B41,B33)</f>
        <v>0</v>
      </c>
      <c r="C42" s="1029"/>
      <c r="D42" s="1030"/>
      <c r="E42" s="693">
        <f>SUM(E33,E36,E41)</f>
        <v>0</v>
      </c>
      <c r="F42" s="1029"/>
      <c r="G42" s="1030"/>
      <c r="H42" s="216"/>
      <c r="I42" s="216"/>
      <c r="J42" s="693">
        <f>SUM(J33,J36,J41)</f>
        <v>0</v>
      </c>
      <c r="K42" s="35"/>
      <c r="L42" s="136"/>
      <c r="R42" s="195" t="s">
        <v>667</v>
      </c>
      <c r="S42" s="195">
        <f>S38*R31</f>
        <v>0</v>
      </c>
    </row>
    <row r="43" spans="1:19" ht="18" customHeight="1" thickTop="1" thickBot="1">
      <c r="A43" s="209" t="s">
        <v>10</v>
      </c>
      <c r="B43" s="228"/>
      <c r="C43" s="1031"/>
      <c r="D43" s="1032"/>
      <c r="E43" s="701"/>
      <c r="F43" s="1031"/>
      <c r="G43" s="1032"/>
      <c r="H43" s="219"/>
      <c r="I43" s="219"/>
      <c r="J43" s="220"/>
      <c r="K43" s="363"/>
      <c r="L43" s="136"/>
    </row>
    <row r="44" spans="1:19" ht="18" customHeight="1" thickBot="1">
      <c r="A44" s="221" t="s">
        <v>11</v>
      </c>
      <c r="B44" s="222">
        <f>SUM(B42:B43)</f>
        <v>0</v>
      </c>
      <c r="C44" s="1017"/>
      <c r="D44" s="1018"/>
      <c r="E44" s="694">
        <f>E42</f>
        <v>0</v>
      </c>
      <c r="F44" s="1017"/>
      <c r="G44" s="1018"/>
      <c r="H44" s="223"/>
      <c r="I44" s="223"/>
      <c r="J44" s="696">
        <f>J42</f>
        <v>0</v>
      </c>
      <c r="K44" s="451"/>
      <c r="L44" s="136"/>
    </row>
    <row r="45" spans="1:19" ht="18" customHeight="1">
      <c r="A45" s="226"/>
      <c r="L45" s="136"/>
    </row>
    <row r="46" spans="1:19" ht="18" customHeight="1">
      <c r="L46" s="136"/>
    </row>
    <row r="47" spans="1:19" ht="14.25" thickBot="1"/>
    <row r="48" spans="1:19" ht="18" customHeight="1">
      <c r="A48" s="757" t="s">
        <v>1044</v>
      </c>
      <c r="B48" s="1068"/>
      <c r="C48" s="1069"/>
      <c r="D48" s="1070"/>
      <c r="E48" s="1071"/>
      <c r="F48" s="1078" t="s">
        <v>945</v>
      </c>
      <c r="G48" s="1078"/>
      <c r="H48" s="1079"/>
      <c r="I48" s="1079"/>
      <c r="J48" s="1079"/>
      <c r="K48" s="1080"/>
      <c r="R48" s="637" t="s">
        <v>1000</v>
      </c>
      <c r="S48" s="227" t="s">
        <v>1089</v>
      </c>
    </row>
    <row r="49" spans="1:19" ht="19.5" thickBot="1">
      <c r="A49" s="622" t="s">
        <v>940</v>
      </c>
      <c r="B49" s="704"/>
      <c r="C49" s="669" t="s">
        <v>941</v>
      </c>
      <c r="D49" s="704"/>
      <c r="E49" s="623" t="s">
        <v>944</v>
      </c>
      <c r="F49" s="1072" t="str">
        <f>IFERROR(IF(R49=TRUE,IF(S49=TRUE,(E57+E62+B56-(B49*20000))/D49,(E57+E62-(B49*20000))/D49),IF(S49=TRUE,(E57+E62+B56)/D49,(E57+E62)/D49)),"")</f>
        <v/>
      </c>
      <c r="G49" s="1073"/>
      <c r="H49" s="1081" t="s">
        <v>943</v>
      </c>
      <c r="I49" s="1081"/>
      <c r="J49" s="626"/>
      <c r="K49" s="627" t="s">
        <v>1087</v>
      </c>
      <c r="R49" s="702" t="b">
        <v>0</v>
      </c>
      <c r="S49" s="702" t="b">
        <v>0</v>
      </c>
    </row>
    <row r="50" spans="1:19" ht="18" customHeight="1">
      <c r="A50" s="198" t="s">
        <v>193</v>
      </c>
      <c r="B50" s="1044" t="s">
        <v>192</v>
      </c>
      <c r="C50" s="1045"/>
      <c r="D50" s="1045"/>
      <c r="E50" s="1046" t="s">
        <v>312</v>
      </c>
      <c r="F50" s="1045"/>
      <c r="G50" s="1045"/>
      <c r="H50" s="1045"/>
      <c r="I50" s="1047" t="s">
        <v>162</v>
      </c>
      <c r="J50" s="1048" t="s">
        <v>311</v>
      </c>
      <c r="K50" s="1050" t="s">
        <v>163</v>
      </c>
      <c r="L50" s="136"/>
      <c r="M50" s="194"/>
      <c r="N50" s="194"/>
      <c r="O50" s="194"/>
      <c r="Q50" s="195" t="s">
        <v>1099</v>
      </c>
      <c r="R50" s="195">
        <f>IF(R49,B49*20000,0)</f>
        <v>0</v>
      </c>
    </row>
    <row r="51" spans="1:19" ht="18" customHeight="1">
      <c r="A51" s="199" t="s">
        <v>194</v>
      </c>
      <c r="B51" s="200" t="s">
        <v>5</v>
      </c>
      <c r="C51" s="1052" t="s">
        <v>195</v>
      </c>
      <c r="D51" s="1053"/>
      <c r="E51" s="647" t="s">
        <v>5</v>
      </c>
      <c r="F51" s="1052" t="s">
        <v>195</v>
      </c>
      <c r="G51" s="1053"/>
      <c r="H51" s="648" t="s">
        <v>196</v>
      </c>
      <c r="I51" s="836"/>
      <c r="J51" s="1049"/>
      <c r="K51" s="1051"/>
      <c r="L51" s="136"/>
      <c r="N51" s="194"/>
      <c r="O51" s="194"/>
      <c r="Q51" s="195" t="s">
        <v>1001</v>
      </c>
      <c r="R51" s="195">
        <f>IF(S49,D49*155000+R50,D49*190000+R50)</f>
        <v>0</v>
      </c>
    </row>
    <row r="52" spans="1:19" ht="18" customHeight="1">
      <c r="A52" s="362" t="s">
        <v>381</v>
      </c>
      <c r="B52" s="72"/>
      <c r="C52" s="1054" t="s">
        <v>382</v>
      </c>
      <c r="D52" s="1055"/>
      <c r="E52" s="697"/>
      <c r="F52" s="1054" t="s">
        <v>382</v>
      </c>
      <c r="G52" s="1055"/>
      <c r="H52" s="55"/>
      <c r="I52" s="1074" t="s">
        <v>1012</v>
      </c>
      <c r="J52" s="1061"/>
      <c r="K52" s="57"/>
      <c r="L52" s="136"/>
      <c r="M52" s="194"/>
      <c r="N52" s="194"/>
      <c r="O52" s="194"/>
      <c r="Q52" s="195" t="s">
        <v>1002</v>
      </c>
      <c r="R52" s="195">
        <f>IF(SUM(E57,E62)&lt;=R51,1,0)</f>
        <v>1</v>
      </c>
    </row>
    <row r="53" spans="1:19" ht="18" customHeight="1">
      <c r="A53" s="201"/>
      <c r="B53" s="73"/>
      <c r="C53" s="1038" t="s">
        <v>186</v>
      </c>
      <c r="D53" s="1039"/>
      <c r="E53" s="698"/>
      <c r="F53" s="1038" t="s">
        <v>186</v>
      </c>
      <c r="G53" s="1039"/>
      <c r="H53" s="630"/>
      <c r="I53" s="1075"/>
      <c r="J53" s="1077"/>
      <c r="K53" s="631"/>
      <c r="L53" s="136"/>
      <c r="M53" s="194"/>
      <c r="N53" s="194"/>
      <c r="O53" s="194"/>
      <c r="Q53" s="195" t="s">
        <v>1003</v>
      </c>
      <c r="R53" s="195" t="s">
        <v>1004</v>
      </c>
      <c r="S53" s="195">
        <f>ROUNDDOWN(E57*2/3,0)</f>
        <v>0</v>
      </c>
    </row>
    <row r="54" spans="1:19" ht="18" customHeight="1">
      <c r="A54" s="202" t="s">
        <v>829</v>
      </c>
      <c r="B54" s="203">
        <f>SUM(B52:B53)</f>
        <v>0</v>
      </c>
      <c r="C54" s="1025"/>
      <c r="D54" s="1026"/>
      <c r="E54" s="644">
        <f>SUM(E52:E53)</f>
        <v>0</v>
      </c>
      <c r="F54" s="1025"/>
      <c r="G54" s="1026"/>
      <c r="H54" s="205"/>
      <c r="I54" s="1075"/>
      <c r="J54" s="695">
        <f>ROUNDDOWN(E54*2/3,0)*R52</f>
        <v>0</v>
      </c>
      <c r="K54" s="43"/>
      <c r="L54" s="136"/>
      <c r="M54" s="194"/>
      <c r="N54" s="194"/>
      <c r="O54" s="194"/>
      <c r="R54" s="195" t="s">
        <v>667</v>
      </c>
      <c r="S54" s="195">
        <f>ROUNDDOWN(E62*2/3,0)</f>
        <v>0</v>
      </c>
    </row>
    <row r="55" spans="1:19" ht="18" customHeight="1">
      <c r="A55" s="362" t="s">
        <v>7</v>
      </c>
      <c r="B55" s="72"/>
      <c r="C55" s="1021" t="s">
        <v>1093</v>
      </c>
      <c r="D55" s="1022"/>
      <c r="E55" s="697"/>
      <c r="F55" s="1021" t="str">
        <f>C55</f>
        <v>蓄電システム</v>
      </c>
      <c r="G55" s="1022"/>
      <c r="H55" s="55"/>
      <c r="I55" s="1075"/>
      <c r="J55" s="1061"/>
      <c r="K55" s="57"/>
      <c r="L55" s="136"/>
      <c r="M55" s="194"/>
      <c r="N55" s="194"/>
      <c r="O55" s="194"/>
      <c r="R55" s="195" t="s">
        <v>664</v>
      </c>
      <c r="S55" s="195">
        <f>SUM(S53:S54)</f>
        <v>0</v>
      </c>
    </row>
    <row r="56" spans="1:19" ht="18" customHeight="1">
      <c r="A56" s="209"/>
      <c r="B56" s="629"/>
      <c r="C56" s="1021" t="s">
        <v>1092</v>
      </c>
      <c r="D56" s="1022"/>
      <c r="E56" s="700"/>
      <c r="F56" s="1021" t="str">
        <f>C56</f>
        <v>その他</v>
      </c>
      <c r="G56" s="1022"/>
      <c r="H56" s="630"/>
      <c r="I56" s="1075"/>
      <c r="J56" s="1062"/>
      <c r="K56" s="631"/>
      <c r="L56" s="136"/>
      <c r="M56" s="194"/>
      <c r="N56" s="194"/>
      <c r="O56" s="194"/>
      <c r="Q56" s="195" t="s">
        <v>1007</v>
      </c>
      <c r="R56" s="195">
        <f>IF(S49,D49*105000,D49*130000)</f>
        <v>0</v>
      </c>
    </row>
    <row r="57" spans="1:19" ht="18" customHeight="1">
      <c r="A57" s="202" t="s">
        <v>829</v>
      </c>
      <c r="B57" s="203">
        <f>SUM(B55:B56)</f>
        <v>0</v>
      </c>
      <c r="C57" s="1025"/>
      <c r="D57" s="1026"/>
      <c r="E57" s="644">
        <f>SUM(E55:E56)</f>
        <v>0</v>
      </c>
      <c r="F57" s="1025"/>
      <c r="G57" s="1026"/>
      <c r="H57" s="205"/>
      <c r="I57" s="1075"/>
      <c r="J57" s="644">
        <f>S62</f>
        <v>0</v>
      </c>
      <c r="K57" s="43"/>
      <c r="L57" s="136"/>
      <c r="Q57" s="195" t="s">
        <v>1008</v>
      </c>
      <c r="R57" s="195" t="b">
        <f>IF(S55&gt;R56,TRUE,FALSE)</f>
        <v>0</v>
      </c>
    </row>
    <row r="58" spans="1:19" ht="18" customHeight="1">
      <c r="A58" s="362" t="s">
        <v>8</v>
      </c>
      <c r="B58" s="72"/>
      <c r="C58" s="1040" t="s">
        <v>832</v>
      </c>
      <c r="D58" s="1041"/>
      <c r="E58" s="697"/>
      <c r="F58" s="1040" t="s">
        <v>832</v>
      </c>
      <c r="G58" s="1041"/>
      <c r="H58" s="55"/>
      <c r="I58" s="1075"/>
      <c r="J58" s="1036"/>
      <c r="K58" s="57"/>
      <c r="L58" s="136"/>
      <c r="Q58" s="195" t="s">
        <v>1009</v>
      </c>
      <c r="R58" s="195" t="s">
        <v>1004</v>
      </c>
      <c r="S58" s="195">
        <f>IF(R57=TRUE,ROUNDDOWN(E57*R56/(E57+E62),0),ROUNDDOWN(E57*2/3,0))</f>
        <v>0</v>
      </c>
    </row>
    <row r="59" spans="1:19" ht="18" customHeight="1">
      <c r="A59" s="209"/>
      <c r="B59" s="73"/>
      <c r="C59" s="1038" t="s">
        <v>942</v>
      </c>
      <c r="D59" s="1039"/>
      <c r="E59" s="698"/>
      <c r="F59" s="1038" t="s">
        <v>942</v>
      </c>
      <c r="G59" s="1039"/>
      <c r="H59" s="56"/>
      <c r="I59" s="1075"/>
      <c r="J59" s="1037"/>
      <c r="K59" s="58"/>
      <c r="L59" s="136"/>
      <c r="R59" s="195" t="s">
        <v>667</v>
      </c>
      <c r="S59" s="195">
        <f>IF(R57=TRUE,ROUNDDOWN(E62*R56/(E57+E62),0),ROUNDDOWN(E62*2/3,0))</f>
        <v>0</v>
      </c>
    </row>
    <row r="60" spans="1:19" ht="18" customHeight="1">
      <c r="A60" s="209"/>
      <c r="B60" s="73"/>
      <c r="C60" s="1038" t="s">
        <v>833</v>
      </c>
      <c r="D60" s="1039"/>
      <c r="E60" s="698"/>
      <c r="F60" s="1038" t="s">
        <v>833</v>
      </c>
      <c r="G60" s="1039"/>
      <c r="H60" s="56"/>
      <c r="I60" s="1075"/>
      <c r="J60" s="1037"/>
      <c r="K60" s="58"/>
      <c r="L60" s="136"/>
      <c r="R60" s="195" t="s">
        <v>664</v>
      </c>
      <c r="S60" s="195">
        <f>SUM(S58:S59)</f>
        <v>0</v>
      </c>
    </row>
    <row r="61" spans="1:19" ht="18" customHeight="1">
      <c r="A61" s="209"/>
      <c r="B61" s="73"/>
      <c r="C61" s="1038" t="s">
        <v>923</v>
      </c>
      <c r="D61" s="1039"/>
      <c r="E61" s="698"/>
      <c r="F61" s="1038" t="s">
        <v>923</v>
      </c>
      <c r="G61" s="1039"/>
      <c r="H61" s="56"/>
      <c r="I61" s="1075"/>
      <c r="J61" s="1037"/>
      <c r="K61" s="58"/>
      <c r="L61" s="136"/>
      <c r="Q61" s="195" t="s">
        <v>1010</v>
      </c>
      <c r="S61" s="195">
        <f>R56-S60</f>
        <v>0</v>
      </c>
    </row>
    <row r="62" spans="1:19" ht="18" customHeight="1" thickBot="1">
      <c r="A62" s="202" t="s">
        <v>829</v>
      </c>
      <c r="B62" s="688">
        <f>SUM(B58:B61)</f>
        <v>0</v>
      </c>
      <c r="C62" s="1027"/>
      <c r="D62" s="1028"/>
      <c r="E62" s="692">
        <f>SUM(E58:E61)</f>
        <v>0</v>
      </c>
      <c r="F62" s="1027"/>
      <c r="G62" s="1028"/>
      <c r="H62" s="213"/>
      <c r="I62" s="1076"/>
      <c r="J62" s="695">
        <f>S63</f>
        <v>0</v>
      </c>
      <c r="K62" s="34"/>
      <c r="L62" s="136"/>
      <c r="Q62" s="195" t="s">
        <v>1011</v>
      </c>
      <c r="R62" s="195" t="s">
        <v>1004</v>
      </c>
      <c r="S62" s="195">
        <f>IF(R57=TRUE,S58+S61,S58)*R52</f>
        <v>0</v>
      </c>
    </row>
    <row r="63" spans="1:19" ht="18" customHeight="1" thickTop="1" thickBot="1">
      <c r="A63" s="214" t="s">
        <v>9</v>
      </c>
      <c r="B63" s="215">
        <f>SUM(B57,B62,B54)</f>
        <v>0</v>
      </c>
      <c r="C63" s="1029"/>
      <c r="D63" s="1030"/>
      <c r="E63" s="693">
        <f>SUM(E54,E57,E62)</f>
        <v>0</v>
      </c>
      <c r="F63" s="1029"/>
      <c r="G63" s="1030"/>
      <c r="H63" s="216"/>
      <c r="I63" s="216"/>
      <c r="J63" s="693">
        <f>SUM(J54,J57,J62)</f>
        <v>0</v>
      </c>
      <c r="K63" s="35"/>
      <c r="L63" s="136"/>
      <c r="R63" s="195" t="s">
        <v>667</v>
      </c>
      <c r="S63" s="195">
        <f>S59*R52</f>
        <v>0</v>
      </c>
    </row>
    <row r="64" spans="1:19" ht="18" customHeight="1" thickTop="1" thickBot="1">
      <c r="A64" s="209" t="s">
        <v>10</v>
      </c>
      <c r="B64" s="228"/>
      <c r="C64" s="1031"/>
      <c r="D64" s="1032"/>
      <c r="E64" s="218"/>
      <c r="F64" s="1031"/>
      <c r="G64" s="1032"/>
      <c r="H64" s="219"/>
      <c r="I64" s="219"/>
      <c r="J64" s="220"/>
      <c r="K64" s="363"/>
      <c r="L64" s="136"/>
    </row>
    <row r="65" spans="1:19" ht="18" customHeight="1" thickBot="1">
      <c r="A65" s="221" t="s">
        <v>11</v>
      </c>
      <c r="B65" s="222">
        <f>SUM(B63:B64)</f>
        <v>0</v>
      </c>
      <c r="C65" s="1017"/>
      <c r="D65" s="1018"/>
      <c r="E65" s="694">
        <f>E63</f>
        <v>0</v>
      </c>
      <c r="F65" s="1017"/>
      <c r="G65" s="1018"/>
      <c r="H65" s="223"/>
      <c r="I65" s="223"/>
      <c r="J65" s="696">
        <f>J63</f>
        <v>0</v>
      </c>
      <c r="K65" s="451"/>
      <c r="L65" s="136"/>
    </row>
    <row r="66" spans="1:19" ht="18" customHeight="1">
      <c r="A66" s="226"/>
      <c r="L66" s="136"/>
    </row>
    <row r="67" spans="1:19" ht="18" customHeight="1">
      <c r="L67" s="136"/>
    </row>
    <row r="68" spans="1:19" ht="18" customHeight="1" thickBot="1">
      <c r="L68" s="136"/>
    </row>
    <row r="69" spans="1:19" ht="18" customHeight="1">
      <c r="A69" s="757" t="s">
        <v>1044</v>
      </c>
      <c r="B69" s="1068"/>
      <c r="C69" s="1069"/>
      <c r="D69" s="1070"/>
      <c r="E69" s="1071"/>
      <c r="F69" s="1078" t="s">
        <v>945</v>
      </c>
      <c r="G69" s="1078"/>
      <c r="H69" s="1079"/>
      <c r="I69" s="1079"/>
      <c r="J69" s="1079"/>
      <c r="K69" s="1080"/>
      <c r="R69" s="637" t="s">
        <v>1000</v>
      </c>
      <c r="S69" s="227" t="s">
        <v>1089</v>
      </c>
    </row>
    <row r="70" spans="1:19" ht="19.5" thickBot="1">
      <c r="A70" s="622" t="s">
        <v>940</v>
      </c>
      <c r="B70" s="704"/>
      <c r="C70" s="669" t="s">
        <v>941</v>
      </c>
      <c r="D70" s="704"/>
      <c r="E70" s="623" t="s">
        <v>944</v>
      </c>
      <c r="F70" s="1072" t="str">
        <f>IFERROR(IF(R70=TRUE,IF(S70=TRUE,(E78+E83+B77-(B70*20000))/D70,(E78+E83-(B70*20000))/D70),IF(S70=TRUE,(E78+E83+B77)/D70,(E78+E83)/D70)),"")</f>
        <v/>
      </c>
      <c r="G70" s="1073"/>
      <c r="H70" s="1081" t="s">
        <v>943</v>
      </c>
      <c r="I70" s="1081"/>
      <c r="J70" s="626"/>
      <c r="K70" s="627" t="s">
        <v>1087</v>
      </c>
      <c r="R70" s="702" t="b">
        <v>0</v>
      </c>
      <c r="S70" s="702" t="b">
        <v>0</v>
      </c>
    </row>
    <row r="71" spans="1:19">
      <c r="A71" s="198" t="s">
        <v>193</v>
      </c>
      <c r="B71" s="1044" t="s">
        <v>192</v>
      </c>
      <c r="C71" s="1045"/>
      <c r="D71" s="1045"/>
      <c r="E71" s="1046" t="s">
        <v>312</v>
      </c>
      <c r="F71" s="1045"/>
      <c r="G71" s="1045"/>
      <c r="H71" s="1045"/>
      <c r="I71" s="1047" t="s">
        <v>162</v>
      </c>
      <c r="J71" s="1048" t="s">
        <v>311</v>
      </c>
      <c r="K71" s="1050" t="s">
        <v>163</v>
      </c>
      <c r="Q71" s="195" t="s">
        <v>1099</v>
      </c>
      <c r="R71" s="195">
        <f>IF(R70,B70*20000,0)</f>
        <v>0</v>
      </c>
    </row>
    <row r="72" spans="1:19" ht="18" customHeight="1">
      <c r="A72" s="199" t="s">
        <v>194</v>
      </c>
      <c r="B72" s="200" t="s">
        <v>5</v>
      </c>
      <c r="C72" s="1052" t="s">
        <v>195</v>
      </c>
      <c r="D72" s="1053"/>
      <c r="E72" s="647" t="s">
        <v>5</v>
      </c>
      <c r="F72" s="1052" t="s">
        <v>195</v>
      </c>
      <c r="G72" s="1053"/>
      <c r="H72" s="648" t="s">
        <v>196</v>
      </c>
      <c r="I72" s="836"/>
      <c r="J72" s="1049"/>
      <c r="K72" s="1051"/>
      <c r="L72" s="136"/>
      <c r="M72" s="194"/>
      <c r="N72" s="194"/>
      <c r="O72" s="194"/>
      <c r="Q72" s="195" t="s">
        <v>1001</v>
      </c>
      <c r="R72" s="195">
        <f>IF(S70,D70*155000+R71,D70*190000+R71)</f>
        <v>0</v>
      </c>
    </row>
    <row r="73" spans="1:19" ht="18" customHeight="1">
      <c r="A73" s="362" t="s">
        <v>381</v>
      </c>
      <c r="B73" s="72"/>
      <c r="C73" s="1054" t="s">
        <v>382</v>
      </c>
      <c r="D73" s="1055"/>
      <c r="E73" s="697"/>
      <c r="F73" s="1054" t="s">
        <v>382</v>
      </c>
      <c r="G73" s="1055"/>
      <c r="H73" s="494"/>
      <c r="I73" s="1074" t="s">
        <v>1012</v>
      </c>
      <c r="J73" s="1061"/>
      <c r="K73" s="57"/>
      <c r="L73" s="136"/>
      <c r="N73" s="194"/>
      <c r="O73" s="194"/>
      <c r="Q73" s="195" t="s">
        <v>1002</v>
      </c>
      <c r="R73" s="195">
        <f>IF(SUM(E78,E83)&lt;=R72,1,0)</f>
        <v>1</v>
      </c>
    </row>
    <row r="74" spans="1:19" ht="18" customHeight="1">
      <c r="A74" s="201"/>
      <c r="B74" s="73"/>
      <c r="C74" s="1038" t="s">
        <v>186</v>
      </c>
      <c r="D74" s="1039"/>
      <c r="E74" s="698"/>
      <c r="F74" s="1038" t="s">
        <v>186</v>
      </c>
      <c r="G74" s="1039"/>
      <c r="H74" s="56"/>
      <c r="I74" s="1075"/>
      <c r="J74" s="1077"/>
      <c r="K74" s="631"/>
      <c r="L74" s="136"/>
      <c r="M74" s="194"/>
      <c r="N74" s="194"/>
      <c r="O74" s="194"/>
      <c r="Q74" s="195" t="s">
        <v>1003</v>
      </c>
      <c r="R74" s="195" t="s">
        <v>1004</v>
      </c>
      <c r="S74" s="195">
        <f>ROUNDDOWN(E78*2/3,0)</f>
        <v>0</v>
      </c>
    </row>
    <row r="75" spans="1:19" ht="18" customHeight="1">
      <c r="A75" s="202" t="s">
        <v>829</v>
      </c>
      <c r="B75" s="203">
        <f>SUM(B73:B74)</f>
        <v>0</v>
      </c>
      <c r="C75" s="1025"/>
      <c r="D75" s="1026"/>
      <c r="E75" s="644">
        <f>SUM(E73:E74)</f>
        <v>0</v>
      </c>
      <c r="F75" s="1025"/>
      <c r="G75" s="1026"/>
      <c r="H75" s="205"/>
      <c r="I75" s="1075"/>
      <c r="J75" s="695">
        <f>ROUNDDOWN(E75*2/3,0)*R73</f>
        <v>0</v>
      </c>
      <c r="K75" s="43"/>
      <c r="L75" s="136"/>
      <c r="M75" s="194"/>
      <c r="N75" s="194"/>
      <c r="O75" s="194"/>
      <c r="R75" s="195" t="s">
        <v>667</v>
      </c>
      <c r="S75" s="195">
        <f>ROUNDDOWN(E83*2/3,0)</f>
        <v>0</v>
      </c>
    </row>
    <row r="76" spans="1:19" ht="18" customHeight="1">
      <c r="A76" s="362" t="s">
        <v>7</v>
      </c>
      <c r="B76" s="72"/>
      <c r="C76" s="1021" t="s">
        <v>1093</v>
      </c>
      <c r="D76" s="1022"/>
      <c r="E76" s="697"/>
      <c r="F76" s="1021" t="str">
        <f>C76</f>
        <v>蓄電システム</v>
      </c>
      <c r="G76" s="1022"/>
      <c r="H76" s="55"/>
      <c r="I76" s="1075"/>
      <c r="J76" s="1061"/>
      <c r="K76" s="57"/>
      <c r="L76" s="136"/>
      <c r="M76" s="194"/>
      <c r="N76" s="194"/>
      <c r="O76" s="194"/>
      <c r="R76" s="195" t="s">
        <v>664</v>
      </c>
      <c r="S76" s="195">
        <f>SUM(S74:S75)</f>
        <v>0</v>
      </c>
    </row>
    <row r="77" spans="1:19" ht="18" customHeight="1">
      <c r="A77" s="209"/>
      <c r="B77" s="629"/>
      <c r="C77" s="1021" t="s">
        <v>1092</v>
      </c>
      <c r="D77" s="1022"/>
      <c r="E77" s="700"/>
      <c r="F77" s="1021" t="str">
        <f>C77</f>
        <v>その他</v>
      </c>
      <c r="G77" s="1022"/>
      <c r="H77" s="630"/>
      <c r="I77" s="1075"/>
      <c r="J77" s="1062"/>
      <c r="K77" s="631"/>
      <c r="L77" s="136"/>
      <c r="M77" s="194"/>
      <c r="N77" s="194"/>
      <c r="O77" s="194"/>
      <c r="Q77" s="195" t="s">
        <v>1007</v>
      </c>
      <c r="R77" s="195">
        <f>IF(S70,D70*105000,D70*130000)</f>
        <v>0</v>
      </c>
    </row>
    <row r="78" spans="1:19" ht="18" customHeight="1">
      <c r="A78" s="202" t="s">
        <v>829</v>
      </c>
      <c r="B78" s="203">
        <f>SUM(B76:B77)</f>
        <v>0</v>
      </c>
      <c r="C78" s="1025"/>
      <c r="D78" s="1026"/>
      <c r="E78" s="644">
        <f>SUM(E76:E77)</f>
        <v>0</v>
      </c>
      <c r="F78" s="1025"/>
      <c r="G78" s="1026"/>
      <c r="H78" s="205"/>
      <c r="I78" s="1075"/>
      <c r="J78" s="644">
        <f>S83</f>
        <v>0</v>
      </c>
      <c r="K78" s="43"/>
      <c r="L78" s="136"/>
      <c r="M78" s="194"/>
      <c r="N78" s="194"/>
      <c r="O78" s="194"/>
      <c r="Q78" s="195" t="s">
        <v>1008</v>
      </c>
      <c r="R78" s="195" t="b">
        <f>IF(S76&gt;R77,TRUE,FALSE)</f>
        <v>0</v>
      </c>
    </row>
    <row r="79" spans="1:19" ht="18" customHeight="1">
      <c r="A79" s="362" t="s">
        <v>8</v>
      </c>
      <c r="B79" s="72"/>
      <c r="C79" s="1040" t="s">
        <v>832</v>
      </c>
      <c r="D79" s="1041"/>
      <c r="E79" s="697"/>
      <c r="F79" s="1040" t="s">
        <v>832</v>
      </c>
      <c r="G79" s="1041"/>
      <c r="H79" s="55"/>
      <c r="I79" s="1075"/>
      <c r="J79" s="1036"/>
      <c r="K79" s="57"/>
      <c r="L79" s="136"/>
      <c r="Q79" s="195" t="s">
        <v>1009</v>
      </c>
      <c r="R79" s="195" t="s">
        <v>1004</v>
      </c>
      <c r="S79" s="195">
        <f>IF(R78=TRUE,ROUNDDOWN(E78*R77/(E78+E83),0),ROUNDDOWN(E78*2/3,0))</f>
        <v>0</v>
      </c>
    </row>
    <row r="80" spans="1:19" ht="18" customHeight="1">
      <c r="A80" s="209"/>
      <c r="B80" s="73"/>
      <c r="C80" s="1038" t="s">
        <v>942</v>
      </c>
      <c r="D80" s="1039"/>
      <c r="E80" s="698"/>
      <c r="F80" s="1038" t="s">
        <v>942</v>
      </c>
      <c r="G80" s="1039"/>
      <c r="H80" s="56"/>
      <c r="I80" s="1075"/>
      <c r="J80" s="1037"/>
      <c r="K80" s="58"/>
      <c r="L80" s="136"/>
      <c r="R80" s="195" t="s">
        <v>667</v>
      </c>
      <c r="S80" s="195">
        <f>IF(R78=TRUE,ROUNDDOWN(E83*R77/(E78+E83),0),ROUNDDOWN(E83*2/3,0))</f>
        <v>0</v>
      </c>
    </row>
    <row r="81" spans="1:19" ht="18" customHeight="1">
      <c r="A81" s="209"/>
      <c r="B81" s="73"/>
      <c r="C81" s="1038" t="s">
        <v>833</v>
      </c>
      <c r="D81" s="1039"/>
      <c r="E81" s="698"/>
      <c r="F81" s="1038" t="s">
        <v>833</v>
      </c>
      <c r="G81" s="1039"/>
      <c r="H81" s="56"/>
      <c r="I81" s="1075"/>
      <c r="J81" s="1037"/>
      <c r="K81" s="58"/>
      <c r="L81" s="136"/>
      <c r="R81" s="195" t="s">
        <v>664</v>
      </c>
      <c r="S81" s="195">
        <f>SUM(S79:S80)</f>
        <v>0</v>
      </c>
    </row>
    <row r="82" spans="1:19" ht="18" customHeight="1">
      <c r="A82" s="209"/>
      <c r="B82" s="73"/>
      <c r="C82" s="1038" t="s">
        <v>923</v>
      </c>
      <c r="D82" s="1039"/>
      <c r="E82" s="698"/>
      <c r="F82" s="1038" t="s">
        <v>923</v>
      </c>
      <c r="G82" s="1039"/>
      <c r="H82" s="56"/>
      <c r="I82" s="1075"/>
      <c r="J82" s="1037"/>
      <c r="K82" s="58"/>
      <c r="L82" s="136"/>
      <c r="Q82" s="195" t="s">
        <v>1010</v>
      </c>
      <c r="S82" s="195">
        <f>R77-S81</f>
        <v>0</v>
      </c>
    </row>
    <row r="83" spans="1:19" ht="18" customHeight="1" thickBot="1">
      <c r="A83" s="202" t="s">
        <v>829</v>
      </c>
      <c r="B83" s="688">
        <f>SUM(B79:B82)</f>
        <v>0</v>
      </c>
      <c r="C83" s="1027"/>
      <c r="D83" s="1028"/>
      <c r="E83" s="692">
        <f>SUM(E79:E82)</f>
        <v>0</v>
      </c>
      <c r="F83" s="1027"/>
      <c r="G83" s="1028"/>
      <c r="H83" s="213"/>
      <c r="I83" s="1076"/>
      <c r="J83" s="695">
        <f>S84</f>
        <v>0</v>
      </c>
      <c r="K83" s="34"/>
      <c r="L83" s="136"/>
      <c r="Q83" s="195" t="s">
        <v>1011</v>
      </c>
      <c r="R83" s="195" t="s">
        <v>1004</v>
      </c>
      <c r="S83" s="195">
        <f>IF(R78=TRUE,S79+S82,S79)*R73</f>
        <v>0</v>
      </c>
    </row>
    <row r="84" spans="1:19" ht="18" customHeight="1" thickTop="1" thickBot="1">
      <c r="A84" s="214" t="s">
        <v>9</v>
      </c>
      <c r="B84" s="215">
        <f>SUM(B78,B83)</f>
        <v>0</v>
      </c>
      <c r="C84" s="1029"/>
      <c r="D84" s="1030"/>
      <c r="E84" s="693">
        <f>SUM(E78,E83)</f>
        <v>0</v>
      </c>
      <c r="F84" s="1029"/>
      <c r="G84" s="1030"/>
      <c r="H84" s="216"/>
      <c r="I84" s="216"/>
      <c r="J84" s="693">
        <f>SUM(J75,J78,J83)</f>
        <v>0</v>
      </c>
      <c r="K84" s="35"/>
      <c r="L84" s="136"/>
      <c r="R84" s="195" t="s">
        <v>667</v>
      </c>
      <c r="S84" s="195">
        <f>S80*R73</f>
        <v>0</v>
      </c>
    </row>
    <row r="85" spans="1:19" ht="18" customHeight="1" thickTop="1" thickBot="1">
      <c r="A85" s="209" t="s">
        <v>10</v>
      </c>
      <c r="B85" s="228"/>
      <c r="C85" s="1031"/>
      <c r="D85" s="1032"/>
      <c r="E85" s="218"/>
      <c r="F85" s="1031"/>
      <c r="G85" s="1032"/>
      <c r="H85" s="219"/>
      <c r="I85" s="219"/>
      <c r="J85" s="220"/>
      <c r="K85" s="363"/>
      <c r="L85" s="136"/>
    </row>
    <row r="86" spans="1:19" ht="18" customHeight="1" thickBot="1">
      <c r="A86" s="221" t="s">
        <v>11</v>
      </c>
      <c r="B86" s="222">
        <f>SUM(B84:B85)</f>
        <v>0</v>
      </c>
      <c r="C86" s="1017"/>
      <c r="D86" s="1018"/>
      <c r="E86" s="694">
        <f>E84</f>
        <v>0</v>
      </c>
      <c r="F86" s="1017"/>
      <c r="G86" s="1018"/>
      <c r="H86" s="223"/>
      <c r="I86" s="223"/>
      <c r="J86" s="696">
        <f>J84</f>
        <v>0</v>
      </c>
      <c r="K86" s="451"/>
      <c r="L86" s="136"/>
    </row>
    <row r="87" spans="1:19" ht="18" customHeight="1">
      <c r="A87" s="226"/>
      <c r="K87" s="748" t="s">
        <v>1073</v>
      </c>
      <c r="L87" s="136"/>
    </row>
    <row r="88" spans="1:19" ht="18" customHeight="1">
      <c r="L88" s="136"/>
    </row>
    <row r="89" spans="1:19" ht="18" customHeight="1">
      <c r="L89" s="136"/>
    </row>
    <row r="90" spans="1:19" ht="18" customHeight="1">
      <c r="L90" s="136"/>
    </row>
  </sheetData>
  <sheetProtection sheet="1" objects="1" scenarios="1"/>
  <mergeCells count="178">
    <mergeCell ref="B8:D8"/>
    <mergeCell ref="E8:H8"/>
    <mergeCell ref="I8:I9"/>
    <mergeCell ref="J8:J9"/>
    <mergeCell ref="K8:K9"/>
    <mergeCell ref="C9:D9"/>
    <mergeCell ref="F9:G9"/>
    <mergeCell ref="A2:K2"/>
    <mergeCell ref="B4:H4"/>
    <mergeCell ref="F6:G6"/>
    <mergeCell ref="H6:K6"/>
    <mergeCell ref="F7:G7"/>
    <mergeCell ref="H7:I7"/>
    <mergeCell ref="B6:E6"/>
    <mergeCell ref="J13:J14"/>
    <mergeCell ref="C14:D14"/>
    <mergeCell ref="F14:G14"/>
    <mergeCell ref="C15:D15"/>
    <mergeCell ref="F15:G15"/>
    <mergeCell ref="C10:D10"/>
    <mergeCell ref="F10:G10"/>
    <mergeCell ref="I10:I20"/>
    <mergeCell ref="J10:J11"/>
    <mergeCell ref="C11:D11"/>
    <mergeCell ref="F11:G11"/>
    <mergeCell ref="C12:D12"/>
    <mergeCell ref="F12:G12"/>
    <mergeCell ref="C13:D13"/>
    <mergeCell ref="F13:G13"/>
    <mergeCell ref="C20:D20"/>
    <mergeCell ref="F20:G20"/>
    <mergeCell ref="C21:D21"/>
    <mergeCell ref="F21:G21"/>
    <mergeCell ref="C22:D22"/>
    <mergeCell ref="F22:G22"/>
    <mergeCell ref="C16:D16"/>
    <mergeCell ref="F16:G16"/>
    <mergeCell ref="J16:J19"/>
    <mergeCell ref="C17:D17"/>
    <mergeCell ref="F17:G17"/>
    <mergeCell ref="C18:D18"/>
    <mergeCell ref="F18:G18"/>
    <mergeCell ref="C19:D19"/>
    <mergeCell ref="F19:G19"/>
    <mergeCell ref="B29:D29"/>
    <mergeCell ref="E29:H29"/>
    <mergeCell ref="I29:I30"/>
    <mergeCell ref="J29:J30"/>
    <mergeCell ref="K29:K30"/>
    <mergeCell ref="C30:D30"/>
    <mergeCell ref="F30:G30"/>
    <mergeCell ref="C23:D23"/>
    <mergeCell ref="F23:G23"/>
    <mergeCell ref="F27:G27"/>
    <mergeCell ref="H27:K27"/>
    <mergeCell ref="F28:G28"/>
    <mergeCell ref="H28:I28"/>
    <mergeCell ref="B27:E27"/>
    <mergeCell ref="J34:J35"/>
    <mergeCell ref="C35:D35"/>
    <mergeCell ref="F35:G35"/>
    <mergeCell ref="C36:D36"/>
    <mergeCell ref="F36:G36"/>
    <mergeCell ref="C31:D31"/>
    <mergeCell ref="F31:G31"/>
    <mergeCell ref="I31:I41"/>
    <mergeCell ref="J31:J32"/>
    <mergeCell ref="C32:D32"/>
    <mergeCell ref="F32:G32"/>
    <mergeCell ref="C33:D33"/>
    <mergeCell ref="F33:G33"/>
    <mergeCell ref="C34:D34"/>
    <mergeCell ref="F34:G34"/>
    <mergeCell ref="C41:D41"/>
    <mergeCell ref="F41:G41"/>
    <mergeCell ref="C42:D42"/>
    <mergeCell ref="F42:G42"/>
    <mergeCell ref="C43:D43"/>
    <mergeCell ref="F43:G43"/>
    <mergeCell ref="C37:D37"/>
    <mergeCell ref="F37:G37"/>
    <mergeCell ref="J37:J40"/>
    <mergeCell ref="C38:D38"/>
    <mergeCell ref="F38:G38"/>
    <mergeCell ref="C39:D39"/>
    <mergeCell ref="F39:G39"/>
    <mergeCell ref="C40:D40"/>
    <mergeCell ref="F40:G40"/>
    <mergeCell ref="B50:D50"/>
    <mergeCell ref="E50:H50"/>
    <mergeCell ref="I50:I51"/>
    <mergeCell ref="J50:J51"/>
    <mergeCell ref="K50:K51"/>
    <mergeCell ref="C51:D51"/>
    <mergeCell ref="F51:G51"/>
    <mergeCell ref="C44:D44"/>
    <mergeCell ref="F44:G44"/>
    <mergeCell ref="F48:G48"/>
    <mergeCell ref="H48:K48"/>
    <mergeCell ref="F49:G49"/>
    <mergeCell ref="H49:I49"/>
    <mergeCell ref="B48:E48"/>
    <mergeCell ref="J55:J56"/>
    <mergeCell ref="C56:D56"/>
    <mergeCell ref="F56:G56"/>
    <mergeCell ref="C57:D57"/>
    <mergeCell ref="F57:G57"/>
    <mergeCell ref="C52:D52"/>
    <mergeCell ref="F52:G52"/>
    <mergeCell ref="I52:I62"/>
    <mergeCell ref="J52:J53"/>
    <mergeCell ref="C53:D53"/>
    <mergeCell ref="F53:G53"/>
    <mergeCell ref="C54:D54"/>
    <mergeCell ref="F54:G54"/>
    <mergeCell ref="C55:D55"/>
    <mergeCell ref="F55:G55"/>
    <mergeCell ref="C62:D62"/>
    <mergeCell ref="F62:G62"/>
    <mergeCell ref="C63:D63"/>
    <mergeCell ref="F63:G63"/>
    <mergeCell ref="C64:D64"/>
    <mergeCell ref="F64:G64"/>
    <mergeCell ref="C58:D58"/>
    <mergeCell ref="F58:G58"/>
    <mergeCell ref="J58:J61"/>
    <mergeCell ref="C59:D59"/>
    <mergeCell ref="F59:G59"/>
    <mergeCell ref="C60:D60"/>
    <mergeCell ref="F60:G60"/>
    <mergeCell ref="C61:D61"/>
    <mergeCell ref="F61:G61"/>
    <mergeCell ref="B71:D71"/>
    <mergeCell ref="E71:H71"/>
    <mergeCell ref="I71:I72"/>
    <mergeCell ref="J71:J72"/>
    <mergeCell ref="K71:K72"/>
    <mergeCell ref="C72:D72"/>
    <mergeCell ref="F72:G72"/>
    <mergeCell ref="C65:D65"/>
    <mergeCell ref="F65:G65"/>
    <mergeCell ref="F69:G69"/>
    <mergeCell ref="H69:K69"/>
    <mergeCell ref="F70:G70"/>
    <mergeCell ref="H70:I70"/>
    <mergeCell ref="B69:E69"/>
    <mergeCell ref="C73:D73"/>
    <mergeCell ref="F73:G73"/>
    <mergeCell ref="I73:I83"/>
    <mergeCell ref="J73:J74"/>
    <mergeCell ref="C74:D74"/>
    <mergeCell ref="F74:G74"/>
    <mergeCell ref="C75:D75"/>
    <mergeCell ref="F75:G75"/>
    <mergeCell ref="C76:D76"/>
    <mergeCell ref="F76:G76"/>
    <mergeCell ref="J79:J82"/>
    <mergeCell ref="C80:D80"/>
    <mergeCell ref="F80:G80"/>
    <mergeCell ref="C81:D81"/>
    <mergeCell ref="F81:G81"/>
    <mergeCell ref="C82:D82"/>
    <mergeCell ref="F82:G82"/>
    <mergeCell ref="J76:J77"/>
    <mergeCell ref="C77:D77"/>
    <mergeCell ref="F77:G77"/>
    <mergeCell ref="C78:D78"/>
    <mergeCell ref="F78:G78"/>
    <mergeCell ref="C86:D86"/>
    <mergeCell ref="F86:G86"/>
    <mergeCell ref="C83:D83"/>
    <mergeCell ref="F83:G83"/>
    <mergeCell ref="C84:D84"/>
    <mergeCell ref="F84:G84"/>
    <mergeCell ref="C85:D85"/>
    <mergeCell ref="F85:G85"/>
    <mergeCell ref="C79:D79"/>
    <mergeCell ref="F79:G79"/>
  </mergeCells>
  <phoneticPr fontId="3"/>
  <conditionalFormatting sqref="J15">
    <cfRule type="cellIs" dxfId="60" priority="15" stopIfTrue="1" operator="greaterThan">
      <formula>#REF!</formula>
    </cfRule>
  </conditionalFormatting>
  <conditionalFormatting sqref="J20">
    <cfRule type="cellIs" dxfId="59" priority="14" stopIfTrue="1" operator="greaterThan">
      <formula>#REF!</formula>
    </cfRule>
  </conditionalFormatting>
  <conditionalFormatting sqref="E14">
    <cfRule type="expression" dxfId="58" priority="12">
      <formula>$S$7=TRUE</formula>
    </cfRule>
    <cfRule type="expression" dxfId="57" priority="13">
      <formula>$S$7=TRUE</formula>
    </cfRule>
  </conditionalFormatting>
  <conditionalFormatting sqref="J12">
    <cfRule type="cellIs" dxfId="56" priority="11" stopIfTrue="1" operator="greaterThan">
      <formula>#REF!</formula>
    </cfRule>
  </conditionalFormatting>
  <conditionalFormatting sqref="J78">
    <cfRule type="cellIs" dxfId="55" priority="4" stopIfTrue="1" operator="greaterThan">
      <formula>#REF!</formula>
    </cfRule>
  </conditionalFormatting>
  <conditionalFormatting sqref="J36">
    <cfRule type="cellIs" dxfId="54" priority="10" stopIfTrue="1" operator="greaterThan">
      <formula>#REF!</formula>
    </cfRule>
  </conditionalFormatting>
  <conditionalFormatting sqref="J41">
    <cfRule type="cellIs" dxfId="53" priority="9" stopIfTrue="1" operator="greaterThan">
      <formula>#REF!</formula>
    </cfRule>
  </conditionalFormatting>
  <conditionalFormatting sqref="J33">
    <cfRule type="cellIs" dxfId="52" priority="8" stopIfTrue="1" operator="greaterThan">
      <formula>#REF!</formula>
    </cfRule>
  </conditionalFormatting>
  <conditionalFormatting sqref="J57">
    <cfRule type="cellIs" dxfId="51" priority="7" stopIfTrue="1" operator="greaterThan">
      <formula>#REF!</formula>
    </cfRule>
  </conditionalFormatting>
  <conditionalFormatting sqref="J62">
    <cfRule type="cellIs" dxfId="50" priority="6" stopIfTrue="1" operator="greaterThan">
      <formula>#REF!</formula>
    </cfRule>
  </conditionalFormatting>
  <conditionalFormatting sqref="J54">
    <cfRule type="cellIs" dxfId="49" priority="5" stopIfTrue="1" operator="greaterThan">
      <formula>#REF!</formula>
    </cfRule>
  </conditionalFormatting>
  <conditionalFormatting sqref="J83">
    <cfRule type="cellIs" dxfId="48" priority="3" stopIfTrue="1" operator="greaterThan">
      <formula>#REF!</formula>
    </cfRule>
  </conditionalFormatting>
  <conditionalFormatting sqref="J75">
    <cfRule type="cellIs" dxfId="47" priority="2" stopIfTrue="1" operator="greaterThan">
      <formula>#REF!</formula>
    </cfRule>
  </conditionalFormatting>
  <conditionalFormatting sqref="E35">
    <cfRule type="expression" dxfId="46" priority="1">
      <formula>$S$28=TRUE</formula>
    </cfRule>
  </conditionalFormatting>
  <conditionalFormatting sqref="E56">
    <cfRule type="expression" dxfId="45" priority="16">
      <formula>$S$49=TRUE</formula>
    </cfRule>
    <cfRule type="expression" dxfId="44" priority="17">
      <formula>$S$7=TRUE</formula>
    </cfRule>
  </conditionalFormatting>
  <conditionalFormatting sqref="E77">
    <cfRule type="expression" dxfId="43" priority="18">
      <formula>$S$70=TRUE</formula>
    </cfRule>
    <cfRule type="expression" dxfId="42" priority="19">
      <formula>$S$7=TRUE</formula>
    </cfRule>
  </conditionalFormatting>
  <dataValidations count="4">
    <dataValidation imeMode="off" allowBlank="1" showInputMessage="1" showErrorMessage="1" sqref="B22 E13:E14 B13:B14 B16:B19 E16:E19 B43 E34:E35 B34:B35 B37:B40 E37:E40 B64 E55:E56 B55:B56 B58:B61 E58:E61 B85 E76:E77 B76:B77 B79:B82 E79:E82 B10:B11 E10:E11 E31:E32 B31:B32 B52:B53 B73:B74 E52:E53 E73:E74" xr:uid="{EB8D4FA1-AD2A-42CB-94B1-C894DB36C4F8}"/>
    <dataValidation allowBlank="1" showInputMessage="1" showErrorMessage="1" prompt="自動計算としていますが、不都合がある場合は適宜修正をしてください。" sqref="J20 J15 J41 J62 J36 J33 J57 J54 J12 J83 J78 J75" xr:uid="{E95155A5-848D-47CE-876E-94FC99D74C9E}"/>
    <dataValidation type="textLength" operator="equal" allowBlank="1" showInputMessage="1" showErrorMessage="1" errorTitle="消費税計上不可" error="補助対象経費の消費税計上は出来ません。" sqref="H22:I22 E22 H43:I43 E43 H64:I64 E64 H85:I85 E85" xr:uid="{E50EF0D0-777D-45B0-9928-2C11BF883EF2}">
      <formula1>0</formula1>
    </dataValidation>
    <dataValidation type="textLength" operator="equal" allowBlank="1" showInputMessage="1" showErrorMessage="1" errorTitle="消費税計上不可" error="補助金の消費税計上は出来ません。" sqref="J22:K22 J64:K64 J43:K43 J85:K85" xr:uid="{FAD858BE-E710-4A80-88DD-CB48F27B3878}">
      <formula1>0</formula1>
    </dataValidation>
  </dataValidations>
  <pageMargins left="0.74803149606299213" right="0.51181102362204722" top="0.59055118110236227" bottom="0.55118110236220474" header="0.51181102362204722" footer="0.51181102362204722"/>
  <pageSetup paperSize="9" scale="5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22209" r:id="rId4" name="Check Box 1">
              <controlPr defaultSize="0" autoFill="0" autoLine="0" autoPict="0">
                <anchor moveWithCells="1">
                  <from>
                    <xdr:col>7</xdr:col>
                    <xdr:colOff>295275</xdr:colOff>
                    <xdr:row>5</xdr:row>
                    <xdr:rowOff>219075</xdr:rowOff>
                  </from>
                  <to>
                    <xdr:col>7</xdr:col>
                    <xdr:colOff>609600</xdr:colOff>
                    <xdr:row>7</xdr:row>
                    <xdr:rowOff>9525</xdr:rowOff>
                  </to>
                </anchor>
              </controlPr>
            </control>
          </mc:Choice>
        </mc:AlternateContent>
        <mc:AlternateContent xmlns:mc="http://schemas.openxmlformats.org/markup-compatibility/2006">
          <mc:Choice Requires="x14">
            <control shapeId="3422210" r:id="rId5" name="Check Box 2">
              <controlPr defaultSize="0" autoFill="0" autoLine="0" autoPict="0">
                <anchor moveWithCells="1">
                  <from>
                    <xdr:col>9</xdr:col>
                    <xdr:colOff>485775</xdr:colOff>
                    <xdr:row>5</xdr:row>
                    <xdr:rowOff>219075</xdr:rowOff>
                  </from>
                  <to>
                    <xdr:col>9</xdr:col>
                    <xdr:colOff>800100</xdr:colOff>
                    <xdr:row>7</xdr:row>
                    <xdr:rowOff>9525</xdr:rowOff>
                  </to>
                </anchor>
              </controlPr>
            </control>
          </mc:Choice>
        </mc:AlternateContent>
        <mc:AlternateContent xmlns:mc="http://schemas.openxmlformats.org/markup-compatibility/2006">
          <mc:Choice Requires="x14">
            <control shapeId="3422211" r:id="rId6" name="Check Box 3">
              <controlPr defaultSize="0" autoFill="0" autoLine="0" autoPict="0">
                <anchor moveWithCells="1">
                  <from>
                    <xdr:col>7</xdr:col>
                    <xdr:colOff>295275</xdr:colOff>
                    <xdr:row>26</xdr:row>
                    <xdr:rowOff>219075</xdr:rowOff>
                  </from>
                  <to>
                    <xdr:col>7</xdr:col>
                    <xdr:colOff>609600</xdr:colOff>
                    <xdr:row>28</xdr:row>
                    <xdr:rowOff>9525</xdr:rowOff>
                  </to>
                </anchor>
              </controlPr>
            </control>
          </mc:Choice>
        </mc:AlternateContent>
        <mc:AlternateContent xmlns:mc="http://schemas.openxmlformats.org/markup-compatibility/2006">
          <mc:Choice Requires="x14">
            <control shapeId="3422212" r:id="rId7" name="Check Box 4">
              <controlPr defaultSize="0" autoFill="0" autoLine="0" autoPict="0">
                <anchor moveWithCells="1">
                  <from>
                    <xdr:col>9</xdr:col>
                    <xdr:colOff>485775</xdr:colOff>
                    <xdr:row>26</xdr:row>
                    <xdr:rowOff>219075</xdr:rowOff>
                  </from>
                  <to>
                    <xdr:col>9</xdr:col>
                    <xdr:colOff>800100</xdr:colOff>
                    <xdr:row>28</xdr:row>
                    <xdr:rowOff>9525</xdr:rowOff>
                  </to>
                </anchor>
              </controlPr>
            </control>
          </mc:Choice>
        </mc:AlternateContent>
        <mc:AlternateContent xmlns:mc="http://schemas.openxmlformats.org/markup-compatibility/2006">
          <mc:Choice Requires="x14">
            <control shapeId="3422213" r:id="rId8" name="Check Box 5">
              <controlPr defaultSize="0" autoFill="0" autoLine="0" autoPict="0">
                <anchor moveWithCells="1">
                  <from>
                    <xdr:col>7</xdr:col>
                    <xdr:colOff>295275</xdr:colOff>
                    <xdr:row>47</xdr:row>
                    <xdr:rowOff>219075</xdr:rowOff>
                  </from>
                  <to>
                    <xdr:col>7</xdr:col>
                    <xdr:colOff>609600</xdr:colOff>
                    <xdr:row>49</xdr:row>
                    <xdr:rowOff>0</xdr:rowOff>
                  </to>
                </anchor>
              </controlPr>
            </control>
          </mc:Choice>
        </mc:AlternateContent>
        <mc:AlternateContent xmlns:mc="http://schemas.openxmlformats.org/markup-compatibility/2006">
          <mc:Choice Requires="x14">
            <control shapeId="3422214" r:id="rId9" name="Check Box 6">
              <controlPr defaultSize="0" autoFill="0" autoLine="0" autoPict="0">
                <anchor moveWithCells="1">
                  <from>
                    <xdr:col>9</xdr:col>
                    <xdr:colOff>485775</xdr:colOff>
                    <xdr:row>47</xdr:row>
                    <xdr:rowOff>219075</xdr:rowOff>
                  </from>
                  <to>
                    <xdr:col>9</xdr:col>
                    <xdr:colOff>800100</xdr:colOff>
                    <xdr:row>49</xdr:row>
                    <xdr:rowOff>0</xdr:rowOff>
                  </to>
                </anchor>
              </controlPr>
            </control>
          </mc:Choice>
        </mc:AlternateContent>
        <mc:AlternateContent xmlns:mc="http://schemas.openxmlformats.org/markup-compatibility/2006">
          <mc:Choice Requires="x14">
            <control shapeId="3422215" r:id="rId10" name="Check Box 7">
              <controlPr defaultSize="0" autoFill="0" autoLine="0" autoPict="0">
                <anchor moveWithCells="1">
                  <from>
                    <xdr:col>7</xdr:col>
                    <xdr:colOff>295275</xdr:colOff>
                    <xdr:row>68</xdr:row>
                    <xdr:rowOff>219075</xdr:rowOff>
                  </from>
                  <to>
                    <xdr:col>7</xdr:col>
                    <xdr:colOff>609600</xdr:colOff>
                    <xdr:row>70</xdr:row>
                    <xdr:rowOff>0</xdr:rowOff>
                  </to>
                </anchor>
              </controlPr>
            </control>
          </mc:Choice>
        </mc:AlternateContent>
        <mc:AlternateContent xmlns:mc="http://schemas.openxmlformats.org/markup-compatibility/2006">
          <mc:Choice Requires="x14">
            <control shapeId="3422216" r:id="rId11" name="Check Box 8">
              <controlPr defaultSize="0" autoFill="0" autoLine="0" autoPict="0">
                <anchor moveWithCells="1">
                  <from>
                    <xdr:col>9</xdr:col>
                    <xdr:colOff>485775</xdr:colOff>
                    <xdr:row>68</xdr:row>
                    <xdr:rowOff>219075</xdr:rowOff>
                  </from>
                  <to>
                    <xdr:col>9</xdr:col>
                    <xdr:colOff>800100</xdr:colOff>
                    <xdr:row>70</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5" tint="0.39997558519241921"/>
    <pageSetUpPr fitToPage="1"/>
  </sheetPr>
  <dimension ref="A1:G42"/>
  <sheetViews>
    <sheetView showGridLines="0" zoomScale="70" zoomScaleNormal="70" zoomScaleSheetLayoutView="70" workbookViewId="0"/>
  </sheetViews>
  <sheetFormatPr defaultColWidth="8.7265625" defaultRowHeight="13.5"/>
  <cols>
    <col min="1" max="1" width="3.453125" style="85" bestFit="1" customWidth="1"/>
    <col min="2" max="2" width="4.81640625" style="85" bestFit="1" customWidth="1"/>
    <col min="3" max="3" width="41.90625" style="85" customWidth="1"/>
    <col min="4" max="6" width="5.81640625" style="85" customWidth="1"/>
    <col min="7" max="7" width="35.90625" style="85" customWidth="1"/>
    <col min="8" max="16384" width="8.7265625" style="85"/>
  </cols>
  <sheetData>
    <row r="1" spans="1:7" ht="21.75" customHeight="1">
      <c r="A1" s="82"/>
      <c r="B1" s="82" t="s">
        <v>576</v>
      </c>
      <c r="C1" s="82" t="s">
        <v>187</v>
      </c>
      <c r="D1" s="501" t="s">
        <v>772</v>
      </c>
      <c r="E1" s="83" t="s">
        <v>289</v>
      </c>
      <c r="F1" s="84" t="s">
        <v>577</v>
      </c>
      <c r="G1" s="82" t="s">
        <v>188</v>
      </c>
    </row>
    <row r="2" spans="1:7" ht="21.75" customHeight="1">
      <c r="A2" s="86" t="s">
        <v>578</v>
      </c>
      <c r="B2" s="86" t="s">
        <v>578</v>
      </c>
      <c r="C2" s="87" t="s">
        <v>301</v>
      </c>
      <c r="D2" s="88" t="s">
        <v>288</v>
      </c>
      <c r="E2" s="88" t="s">
        <v>288</v>
      </c>
      <c r="F2" s="465"/>
      <c r="G2" s="89"/>
    </row>
    <row r="3" spans="1:7" ht="21.75" customHeight="1">
      <c r="A3" s="90" t="s">
        <v>578</v>
      </c>
      <c r="B3" s="90" t="s">
        <v>578</v>
      </c>
      <c r="C3" s="91" t="s">
        <v>579</v>
      </c>
      <c r="D3" s="92" t="s">
        <v>288</v>
      </c>
      <c r="E3" s="92" t="s">
        <v>288</v>
      </c>
      <c r="F3" s="466"/>
      <c r="G3" s="93"/>
    </row>
    <row r="4" spans="1:7" ht="21.75" customHeight="1">
      <c r="A4" s="779" t="s">
        <v>189</v>
      </c>
      <c r="B4" s="782" t="s">
        <v>580</v>
      </c>
      <c r="C4" s="94" t="s">
        <v>581</v>
      </c>
      <c r="D4" s="88" t="s">
        <v>288</v>
      </c>
      <c r="E4" s="88" t="s">
        <v>288</v>
      </c>
      <c r="F4" s="465"/>
      <c r="G4" s="89"/>
    </row>
    <row r="5" spans="1:7" ht="21.75" customHeight="1">
      <c r="A5" s="780"/>
      <c r="B5" s="783"/>
      <c r="C5" s="95" t="s">
        <v>582</v>
      </c>
      <c r="D5" s="92" t="s">
        <v>288</v>
      </c>
      <c r="E5" s="92" t="s">
        <v>288</v>
      </c>
      <c r="F5" s="466"/>
      <c r="G5" s="93"/>
    </row>
    <row r="6" spans="1:7" ht="21.75" customHeight="1">
      <c r="A6" s="780"/>
      <c r="B6" s="783"/>
      <c r="C6" s="96" t="s">
        <v>583</v>
      </c>
      <c r="D6" s="97" t="s">
        <v>288</v>
      </c>
      <c r="E6" s="97" t="s">
        <v>288</v>
      </c>
      <c r="F6" s="467"/>
      <c r="G6" s="98"/>
    </row>
    <row r="7" spans="1:7" ht="21.75" customHeight="1">
      <c r="A7" s="780"/>
      <c r="B7" s="783"/>
      <c r="C7" s="91" t="s">
        <v>584</v>
      </c>
      <c r="D7" s="92" t="s">
        <v>288</v>
      </c>
      <c r="E7" s="92" t="s">
        <v>288</v>
      </c>
      <c r="F7" s="466"/>
      <c r="G7" s="93"/>
    </row>
    <row r="8" spans="1:7" ht="21.75" customHeight="1">
      <c r="A8" s="781"/>
      <c r="B8" s="784"/>
      <c r="C8" s="96" t="s">
        <v>822</v>
      </c>
      <c r="D8" s="97" t="s">
        <v>288</v>
      </c>
      <c r="E8" s="97" t="s">
        <v>288</v>
      </c>
      <c r="F8" s="467"/>
      <c r="G8" s="98"/>
    </row>
    <row r="9" spans="1:7" ht="21.75" customHeight="1">
      <c r="A9" s="785" t="s">
        <v>190</v>
      </c>
      <c r="B9" s="100" t="s">
        <v>585</v>
      </c>
      <c r="C9" s="91" t="s">
        <v>586</v>
      </c>
      <c r="D9" s="92" t="s">
        <v>288</v>
      </c>
      <c r="E9" s="92" t="s">
        <v>288</v>
      </c>
      <c r="F9" s="466"/>
      <c r="G9" s="93"/>
    </row>
    <row r="10" spans="1:7" ht="21.75" customHeight="1">
      <c r="A10" s="786"/>
      <c r="B10" s="99" t="s">
        <v>475</v>
      </c>
      <c r="C10" s="96" t="s">
        <v>302</v>
      </c>
      <c r="D10" s="97"/>
      <c r="E10" s="97" t="s">
        <v>288</v>
      </c>
      <c r="F10" s="467"/>
      <c r="G10" s="98"/>
    </row>
    <row r="11" spans="1:7" ht="21.75" customHeight="1">
      <c r="A11" s="786"/>
      <c r="B11" s="100" t="s">
        <v>476</v>
      </c>
      <c r="C11" s="91" t="s">
        <v>587</v>
      </c>
      <c r="D11" s="92" t="s">
        <v>288</v>
      </c>
      <c r="E11" s="92" t="s">
        <v>601</v>
      </c>
      <c r="F11" s="466"/>
      <c r="G11" s="93"/>
    </row>
    <row r="12" spans="1:7" ht="21.75" customHeight="1">
      <c r="A12" s="786"/>
      <c r="B12" s="99" t="s">
        <v>477</v>
      </c>
      <c r="C12" s="96" t="s">
        <v>588</v>
      </c>
      <c r="D12" s="97" t="s">
        <v>288</v>
      </c>
      <c r="E12" s="97" t="s">
        <v>601</v>
      </c>
      <c r="F12" s="467"/>
      <c r="G12" s="98"/>
    </row>
    <row r="13" spans="1:7" ht="21.75" customHeight="1">
      <c r="A13" s="786"/>
      <c r="B13" s="100" t="s">
        <v>478</v>
      </c>
      <c r="C13" s="91" t="s">
        <v>589</v>
      </c>
      <c r="D13" s="92"/>
      <c r="E13" s="92" t="s">
        <v>697</v>
      </c>
      <c r="F13" s="466"/>
      <c r="G13" s="93"/>
    </row>
    <row r="14" spans="1:7" ht="21.75" customHeight="1">
      <c r="A14" s="786"/>
      <c r="B14" s="99" t="s">
        <v>479</v>
      </c>
      <c r="C14" s="96" t="s">
        <v>590</v>
      </c>
      <c r="D14" s="97"/>
      <c r="E14" s="97" t="s">
        <v>288</v>
      </c>
      <c r="F14" s="467"/>
      <c r="G14" s="98"/>
    </row>
    <row r="15" spans="1:7" ht="21.75" customHeight="1">
      <c r="A15" s="786"/>
      <c r="B15" s="100" t="s">
        <v>480</v>
      </c>
      <c r="C15" s="91" t="s">
        <v>814</v>
      </c>
      <c r="D15" s="92"/>
      <c r="E15" s="92" t="s">
        <v>288</v>
      </c>
      <c r="F15" s="466"/>
      <c r="G15" s="93"/>
    </row>
    <row r="16" spans="1:7" ht="21.75" customHeight="1">
      <c r="A16" s="786"/>
      <c r="B16" s="99" t="s">
        <v>820</v>
      </c>
      <c r="C16" s="96" t="s">
        <v>808</v>
      </c>
      <c r="D16" s="97"/>
      <c r="E16" s="97" t="s">
        <v>601</v>
      </c>
      <c r="F16" s="467"/>
      <c r="G16" s="98"/>
    </row>
    <row r="17" spans="1:7" ht="21.75" customHeight="1">
      <c r="A17" s="786"/>
      <c r="B17" s="100" t="s">
        <v>818</v>
      </c>
      <c r="C17" s="91" t="s">
        <v>698</v>
      </c>
      <c r="D17" s="92" t="s">
        <v>601</v>
      </c>
      <c r="E17" s="92" t="s">
        <v>601</v>
      </c>
      <c r="F17" s="466"/>
      <c r="G17" s="101"/>
    </row>
    <row r="18" spans="1:7" ht="21.75" customHeight="1">
      <c r="A18" s="786"/>
      <c r="B18" s="99" t="s">
        <v>722</v>
      </c>
      <c r="C18" s="96" t="s">
        <v>670</v>
      </c>
      <c r="D18" s="97" t="s">
        <v>744</v>
      </c>
      <c r="E18" s="97" t="s">
        <v>744</v>
      </c>
      <c r="F18" s="467"/>
      <c r="G18" s="102"/>
    </row>
    <row r="19" spans="1:7" ht="21.75" customHeight="1">
      <c r="A19" s="786"/>
      <c r="B19" s="100" t="s">
        <v>481</v>
      </c>
      <c r="C19" s="91" t="s">
        <v>809</v>
      </c>
      <c r="D19" s="92"/>
      <c r="E19" s="92" t="s">
        <v>288</v>
      </c>
      <c r="F19" s="466"/>
      <c r="G19" s="101"/>
    </row>
    <row r="20" spans="1:7" ht="21.75" customHeight="1">
      <c r="A20" s="786"/>
      <c r="B20" s="99" t="s">
        <v>482</v>
      </c>
      <c r="C20" s="103" t="s">
        <v>740</v>
      </c>
      <c r="D20" s="97" t="s">
        <v>288</v>
      </c>
      <c r="E20" s="97" t="s">
        <v>288</v>
      </c>
      <c r="F20" s="467"/>
      <c r="G20" s="98"/>
    </row>
    <row r="21" spans="1:7" ht="21.75" customHeight="1">
      <c r="A21" s="786"/>
      <c r="B21" s="100" t="s">
        <v>483</v>
      </c>
      <c r="C21" s="95" t="s">
        <v>692</v>
      </c>
      <c r="D21" s="92" t="s">
        <v>288</v>
      </c>
      <c r="E21" s="92" t="s">
        <v>288</v>
      </c>
      <c r="F21" s="466"/>
      <c r="G21" s="101"/>
    </row>
    <row r="22" spans="1:7" ht="21.75" customHeight="1">
      <c r="A22" s="786"/>
      <c r="B22" s="99" t="s">
        <v>484</v>
      </c>
      <c r="C22" s="96" t="s">
        <v>637</v>
      </c>
      <c r="D22" s="97" t="s">
        <v>288</v>
      </c>
      <c r="E22" s="97" t="s">
        <v>288</v>
      </c>
      <c r="F22" s="467"/>
      <c r="G22" s="98"/>
    </row>
    <row r="23" spans="1:7" ht="21.75" customHeight="1">
      <c r="A23" s="786"/>
      <c r="B23" s="100" t="s">
        <v>485</v>
      </c>
      <c r="C23" s="91" t="s">
        <v>638</v>
      </c>
      <c r="D23" s="92" t="s">
        <v>288</v>
      </c>
      <c r="E23" s="92" t="s">
        <v>288</v>
      </c>
      <c r="F23" s="466"/>
      <c r="G23" s="101"/>
    </row>
    <row r="24" spans="1:7" ht="21.75" customHeight="1">
      <c r="A24" s="786"/>
      <c r="B24" s="99" t="s">
        <v>486</v>
      </c>
      <c r="C24" s="96" t="s">
        <v>591</v>
      </c>
      <c r="D24" s="97"/>
      <c r="E24" s="97" t="s">
        <v>288</v>
      </c>
      <c r="F24" s="467"/>
      <c r="G24" s="102"/>
    </row>
    <row r="25" spans="1:7" ht="21.75" customHeight="1">
      <c r="A25" s="786"/>
      <c r="B25" s="100" t="s">
        <v>487</v>
      </c>
      <c r="C25" s="91" t="s">
        <v>592</v>
      </c>
      <c r="D25" s="92" t="s">
        <v>288</v>
      </c>
      <c r="E25" s="92" t="s">
        <v>288</v>
      </c>
      <c r="F25" s="466"/>
      <c r="G25" s="93"/>
    </row>
    <row r="26" spans="1:7" ht="21.75" customHeight="1">
      <c r="A26" s="786"/>
      <c r="B26" s="99" t="s">
        <v>821</v>
      </c>
      <c r="C26" s="96" t="s">
        <v>815</v>
      </c>
      <c r="D26" s="97" t="s">
        <v>288</v>
      </c>
      <c r="E26" s="97" t="s">
        <v>601</v>
      </c>
      <c r="F26" s="467"/>
      <c r="G26" s="102"/>
    </row>
    <row r="27" spans="1:7" ht="21.75" customHeight="1">
      <c r="A27" s="786"/>
      <c r="B27" s="100" t="s">
        <v>819</v>
      </c>
      <c r="C27" s="91" t="s">
        <v>810</v>
      </c>
      <c r="D27" s="92" t="s">
        <v>288</v>
      </c>
      <c r="E27" s="92" t="s">
        <v>601</v>
      </c>
      <c r="F27" s="466"/>
      <c r="G27" s="93"/>
    </row>
    <row r="28" spans="1:7" ht="21.75" customHeight="1">
      <c r="A28" s="786"/>
      <c r="B28" s="104" t="s">
        <v>741</v>
      </c>
      <c r="C28" s="96" t="s">
        <v>693</v>
      </c>
      <c r="D28" s="97"/>
      <c r="E28" s="97" t="s">
        <v>601</v>
      </c>
      <c r="F28" s="467"/>
      <c r="G28" s="98"/>
    </row>
    <row r="29" spans="1:7" ht="21.75" customHeight="1">
      <c r="A29" s="786"/>
      <c r="B29" s="105" t="s">
        <v>723</v>
      </c>
      <c r="C29" s="91" t="s">
        <v>743</v>
      </c>
      <c r="D29" s="92"/>
      <c r="E29" s="92" t="s">
        <v>807</v>
      </c>
      <c r="F29" s="466"/>
      <c r="G29" s="93" t="s">
        <v>811</v>
      </c>
    </row>
    <row r="30" spans="1:7" ht="21.75" customHeight="1">
      <c r="A30" s="785" t="s">
        <v>191</v>
      </c>
      <c r="B30" s="104">
        <v>3</v>
      </c>
      <c r="C30" s="96" t="s">
        <v>593</v>
      </c>
      <c r="D30" s="97"/>
      <c r="E30" s="97" t="s">
        <v>601</v>
      </c>
      <c r="F30" s="467"/>
      <c r="G30" s="98" t="s">
        <v>1085</v>
      </c>
    </row>
    <row r="31" spans="1:7" ht="21.75" customHeight="1">
      <c r="A31" s="786"/>
      <c r="B31" s="105">
        <v>4</v>
      </c>
      <c r="C31" s="91" t="s">
        <v>594</v>
      </c>
      <c r="D31" s="92"/>
      <c r="E31" s="92" t="s">
        <v>601</v>
      </c>
      <c r="F31" s="466"/>
      <c r="G31" s="93" t="s">
        <v>826</v>
      </c>
    </row>
    <row r="32" spans="1:7" ht="21.75" customHeight="1">
      <c r="A32" s="786"/>
      <c r="B32" s="104">
        <v>5</v>
      </c>
      <c r="C32" s="96" t="s">
        <v>816</v>
      </c>
      <c r="D32" s="97"/>
      <c r="E32" s="97" t="s">
        <v>601</v>
      </c>
      <c r="F32" s="467"/>
      <c r="G32" s="98"/>
    </row>
    <row r="33" spans="1:7" ht="21.75" customHeight="1">
      <c r="A33" s="786"/>
      <c r="B33" s="106">
        <v>6</v>
      </c>
      <c r="C33" s="91" t="s">
        <v>812</v>
      </c>
      <c r="D33" s="92"/>
      <c r="E33" s="92" t="s">
        <v>288</v>
      </c>
      <c r="F33" s="466"/>
      <c r="G33" s="93"/>
    </row>
    <row r="34" spans="1:7" ht="21.75" customHeight="1">
      <c r="A34" s="786"/>
      <c r="B34" s="107">
        <v>7</v>
      </c>
      <c r="C34" s="96" t="s">
        <v>742</v>
      </c>
      <c r="D34" s="97"/>
      <c r="E34" s="97" t="s">
        <v>288</v>
      </c>
      <c r="F34" s="467"/>
      <c r="G34" s="98"/>
    </row>
    <row r="35" spans="1:7" ht="21.75" customHeight="1">
      <c r="A35" s="786"/>
      <c r="B35" s="106">
        <v>8</v>
      </c>
      <c r="C35" s="91" t="s">
        <v>1112</v>
      </c>
      <c r="D35" s="92"/>
      <c r="E35" s="92" t="s">
        <v>287</v>
      </c>
      <c r="F35" s="466"/>
      <c r="G35" s="93" t="s">
        <v>1113</v>
      </c>
    </row>
    <row r="36" spans="1:7" ht="21.75" customHeight="1">
      <c r="A36" s="786"/>
      <c r="B36" s="107">
        <v>9</v>
      </c>
      <c r="C36" s="96" t="s">
        <v>595</v>
      </c>
      <c r="D36" s="97"/>
      <c r="E36" s="97" t="s">
        <v>287</v>
      </c>
      <c r="F36" s="467"/>
      <c r="G36" s="102" t="s">
        <v>825</v>
      </c>
    </row>
    <row r="37" spans="1:7" ht="21.75" customHeight="1">
      <c r="A37" s="786"/>
      <c r="B37" s="106">
        <v>10</v>
      </c>
      <c r="C37" s="91" t="s">
        <v>596</v>
      </c>
      <c r="D37" s="92" t="s">
        <v>631</v>
      </c>
      <c r="E37" s="92" t="s">
        <v>287</v>
      </c>
      <c r="F37" s="466"/>
      <c r="G37" s="93" t="s">
        <v>824</v>
      </c>
    </row>
    <row r="38" spans="1:7" ht="21.75" customHeight="1">
      <c r="A38" s="786"/>
      <c r="B38" s="108">
        <v>11</v>
      </c>
      <c r="C38" s="109" t="s">
        <v>817</v>
      </c>
      <c r="D38" s="110"/>
      <c r="E38" s="110" t="s">
        <v>807</v>
      </c>
      <c r="F38" s="468"/>
      <c r="G38" s="111" t="s">
        <v>597</v>
      </c>
    </row>
    <row r="39" spans="1:7" ht="21.75" customHeight="1">
      <c r="A39" s="786"/>
      <c r="B39" s="462">
        <v>12</v>
      </c>
      <c r="C39" s="463" t="s">
        <v>813</v>
      </c>
      <c r="D39" s="367"/>
      <c r="E39" s="367" t="s">
        <v>807</v>
      </c>
      <c r="F39" s="469"/>
      <c r="G39" s="464" t="s">
        <v>598</v>
      </c>
    </row>
    <row r="40" spans="1:7" ht="21.75" customHeight="1">
      <c r="A40" s="786"/>
      <c r="B40" s="108">
        <v>13</v>
      </c>
      <c r="C40" s="109" t="s">
        <v>1053</v>
      </c>
      <c r="D40" s="110"/>
      <c r="E40" s="110" t="s">
        <v>287</v>
      </c>
      <c r="F40" s="468"/>
      <c r="G40" s="111" t="s">
        <v>1054</v>
      </c>
    </row>
    <row r="41" spans="1:7" ht="21.75" customHeight="1">
      <c r="A41" s="787"/>
      <c r="B41" s="462">
        <v>14</v>
      </c>
      <c r="C41" s="463" t="s">
        <v>186</v>
      </c>
      <c r="D41" s="367"/>
      <c r="E41" s="367" t="s">
        <v>807</v>
      </c>
      <c r="F41" s="469"/>
      <c r="G41" s="464" t="s">
        <v>1084</v>
      </c>
    </row>
    <row r="42" spans="1:7" ht="17.25" customHeight="1">
      <c r="F42" s="85" t="s">
        <v>308</v>
      </c>
    </row>
  </sheetData>
  <sheetProtection sheet="1" objects="1" scenarios="1"/>
  <mergeCells count="4">
    <mergeCell ref="A4:A8"/>
    <mergeCell ref="B4:B8"/>
    <mergeCell ref="A9:A29"/>
    <mergeCell ref="A30:A41"/>
  </mergeCells>
  <phoneticPr fontId="3"/>
  <dataValidations count="1">
    <dataValidation type="list" allowBlank="1" showInputMessage="1" showErrorMessage="1" sqref="F2:F41" xr:uid="{00000000-0002-0000-0400-000000000000}">
      <formula1>"○,－"</formula1>
    </dataValidation>
  </dataValidations>
  <pageMargins left="0.23622047244094491" right="0.23622047244094491" top="0.74803149606299213" bottom="0.74803149606299213" header="0.31496062992125984" footer="0.31496062992125984"/>
  <pageSetup paperSize="9" scale="63" orientation="portrait" blackAndWhite="1" r:id="rId1"/>
  <ignoredErrors>
    <ignoredError sqref="B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8AADD-BC0A-44A7-94BE-630C9B9185C2}">
  <sheetPr>
    <tabColor rgb="FF3333FF"/>
    <pageSetUpPr fitToPage="1"/>
  </sheetPr>
  <dimension ref="A1:X83"/>
  <sheetViews>
    <sheetView view="pageBreakPreview" zoomScale="85" zoomScaleNormal="85" zoomScaleSheetLayoutView="85" workbookViewId="0"/>
  </sheetViews>
  <sheetFormatPr defaultColWidth="8.7265625" defaultRowHeight="13.5"/>
  <cols>
    <col min="1" max="1" width="11.36328125" style="195" customWidth="1"/>
    <col min="2" max="6" width="10.453125" style="195" customWidth="1"/>
    <col min="7" max="7" width="6.36328125" style="227" customWidth="1"/>
    <col min="8" max="8" width="10.453125" style="195" customWidth="1"/>
    <col min="9" max="9" width="10.90625" style="195" customWidth="1"/>
    <col min="10" max="10" width="11.36328125" style="195" bestFit="1" customWidth="1"/>
    <col min="11" max="15" width="8.7265625" style="195"/>
    <col min="16" max="24" width="8.7265625" style="195" hidden="1" customWidth="1"/>
    <col min="25" max="16384" width="8.7265625" style="195"/>
  </cols>
  <sheetData>
    <row r="1" spans="1:24" ht="18.75" customHeight="1">
      <c r="A1" s="36" t="s">
        <v>400</v>
      </c>
      <c r="B1" s="136"/>
      <c r="C1" s="136"/>
      <c r="D1" s="136"/>
      <c r="E1" s="136"/>
      <c r="F1" s="136"/>
      <c r="G1" s="193"/>
      <c r="H1" s="136"/>
      <c r="I1" s="113"/>
      <c r="J1" s="136"/>
      <c r="K1" s="194"/>
      <c r="L1" s="194"/>
      <c r="M1" s="194"/>
      <c r="V1" s="195" t="s">
        <v>1032</v>
      </c>
      <c r="W1" s="195" t="s">
        <v>1033</v>
      </c>
      <c r="X1" s="195" t="s">
        <v>1035</v>
      </c>
    </row>
    <row r="2" spans="1:24" ht="22.5" customHeight="1">
      <c r="A2" s="1042" t="s">
        <v>990</v>
      </c>
      <c r="B2" s="1043"/>
      <c r="C2" s="1043"/>
      <c r="D2" s="1043"/>
      <c r="E2" s="1043"/>
      <c r="F2" s="1043"/>
      <c r="G2" s="1043"/>
      <c r="H2" s="1043"/>
      <c r="I2" s="1043"/>
      <c r="J2" s="136"/>
      <c r="K2" s="194"/>
      <c r="L2" s="194"/>
      <c r="M2" s="194"/>
      <c r="U2" s="195" t="s">
        <v>1015</v>
      </c>
      <c r="V2" s="758">
        <f>SUM(B9,B28,B47,B66)</f>
        <v>0</v>
      </c>
      <c r="W2" s="758">
        <f>SUM(D9,D28,D47,D66)</f>
        <v>0</v>
      </c>
    </row>
    <row r="3" spans="1:24" ht="9.75" customHeight="1">
      <c r="A3" s="668"/>
      <c r="B3" s="196"/>
      <c r="C3" s="196"/>
      <c r="D3" s="196"/>
      <c r="E3" s="196"/>
      <c r="F3" s="196"/>
      <c r="G3" s="196"/>
      <c r="H3" s="196"/>
      <c r="I3" s="196"/>
      <c r="J3" s="136"/>
      <c r="K3" s="194"/>
      <c r="L3" s="194"/>
      <c r="M3" s="194"/>
      <c r="U3" s="195" t="s">
        <v>186</v>
      </c>
      <c r="V3" s="758">
        <f t="shared" ref="V3:V15" si="0">SUM(B10,B29,B48,B67)</f>
        <v>0</v>
      </c>
      <c r="W3" s="758">
        <f t="shared" ref="W3:W15" si="1">SUM(D10,D29,D48,D67)</f>
        <v>0</v>
      </c>
    </row>
    <row r="4" spans="1:24" ht="18" customHeight="1">
      <c r="A4" s="197" t="s">
        <v>384</v>
      </c>
      <c r="B4" s="1065" t="str">
        <f>IF(申請概要書!$G$21&lt;&gt;"",申請概要書!$G$21,"")</f>
        <v/>
      </c>
      <c r="C4" s="1066"/>
      <c r="D4" s="1065"/>
      <c r="E4" s="1065"/>
      <c r="F4" s="1067"/>
      <c r="G4" s="196"/>
      <c r="H4" s="196"/>
      <c r="I4" s="196"/>
      <c r="J4" s="136"/>
      <c r="K4" s="194"/>
      <c r="L4" s="194"/>
      <c r="M4" s="194"/>
      <c r="U4" s="195" t="s">
        <v>1034</v>
      </c>
      <c r="V4" s="758">
        <f t="shared" si="0"/>
        <v>0</v>
      </c>
      <c r="W4" s="758">
        <f t="shared" si="1"/>
        <v>0</v>
      </c>
      <c r="X4" s="758">
        <f>SUM(H11,H30,H49,H68)</f>
        <v>0</v>
      </c>
    </row>
    <row r="5" spans="1:24" ht="18" customHeight="1" thickBot="1">
      <c r="A5" s="504"/>
      <c r="B5" s="196"/>
      <c r="C5" s="196"/>
      <c r="D5" s="196"/>
      <c r="E5" s="196"/>
      <c r="F5" s="196"/>
      <c r="G5" s="196"/>
      <c r="H5" s="196"/>
      <c r="I5" s="196"/>
      <c r="J5" s="136"/>
      <c r="K5" s="194"/>
      <c r="L5" s="194"/>
      <c r="M5" s="194"/>
      <c r="U5" s="195" t="s">
        <v>991</v>
      </c>
      <c r="V5" s="758">
        <f t="shared" si="0"/>
        <v>0</v>
      </c>
      <c r="W5" s="758">
        <f t="shared" si="1"/>
        <v>0</v>
      </c>
    </row>
    <row r="6" spans="1:24" ht="18" customHeight="1" thickBot="1">
      <c r="A6" s="757" t="s">
        <v>1044</v>
      </c>
      <c r="B6" s="1068"/>
      <c r="C6" s="1069"/>
      <c r="D6" s="1070"/>
      <c r="E6" s="1071"/>
      <c r="F6" s="670" t="s">
        <v>1013</v>
      </c>
      <c r="G6" s="1085"/>
      <c r="H6" s="1086"/>
      <c r="I6" s="1087"/>
      <c r="J6" s="136"/>
      <c r="K6" s="194"/>
      <c r="L6" s="194"/>
      <c r="M6" s="194"/>
      <c r="U6" s="195" t="s">
        <v>383</v>
      </c>
      <c r="V6" s="758">
        <f t="shared" si="0"/>
        <v>0</v>
      </c>
      <c r="W6" s="758">
        <f t="shared" si="1"/>
        <v>0</v>
      </c>
    </row>
    <row r="7" spans="1:24" ht="18" customHeight="1">
      <c r="A7" s="198" t="s">
        <v>193</v>
      </c>
      <c r="B7" s="1044" t="s">
        <v>192</v>
      </c>
      <c r="C7" s="1045"/>
      <c r="D7" s="1046" t="s">
        <v>312</v>
      </c>
      <c r="E7" s="1045"/>
      <c r="F7" s="1045"/>
      <c r="G7" s="1047" t="s">
        <v>162</v>
      </c>
      <c r="H7" s="1048" t="s">
        <v>311</v>
      </c>
      <c r="I7" s="1050" t="s">
        <v>163</v>
      </c>
      <c r="J7" s="136"/>
      <c r="K7" s="194"/>
      <c r="L7" s="194"/>
      <c r="M7" s="194"/>
      <c r="P7" s="195" t="s">
        <v>1016</v>
      </c>
      <c r="Q7" s="195">
        <v>2500000</v>
      </c>
      <c r="U7" s="195" t="s">
        <v>1034</v>
      </c>
      <c r="V7" s="758">
        <f t="shared" si="0"/>
        <v>0</v>
      </c>
      <c r="W7" s="758">
        <f t="shared" si="1"/>
        <v>0</v>
      </c>
      <c r="X7" s="758">
        <f>SUM(H14,H33,H52,H71)</f>
        <v>0</v>
      </c>
    </row>
    <row r="8" spans="1:24" ht="18" customHeight="1">
      <c r="A8" s="199" t="s">
        <v>194</v>
      </c>
      <c r="B8" s="200" t="s">
        <v>5</v>
      </c>
      <c r="C8" s="648" t="s">
        <v>195</v>
      </c>
      <c r="D8" s="647" t="s">
        <v>5</v>
      </c>
      <c r="E8" s="649" t="s">
        <v>195</v>
      </c>
      <c r="F8" s="648" t="s">
        <v>196</v>
      </c>
      <c r="G8" s="836"/>
      <c r="H8" s="1049"/>
      <c r="I8" s="1051"/>
      <c r="J8" s="136"/>
      <c r="K8" s="194"/>
      <c r="L8" s="194"/>
      <c r="M8" s="194"/>
      <c r="P8" s="195" t="s">
        <v>1017</v>
      </c>
      <c r="Q8" s="195">
        <f>ROUNDDOWN(D14*2/3,0)</f>
        <v>0</v>
      </c>
      <c r="U8" s="195" t="s">
        <v>832</v>
      </c>
      <c r="V8" s="758">
        <f t="shared" si="0"/>
        <v>0</v>
      </c>
      <c r="W8" s="758">
        <f t="shared" si="1"/>
        <v>0</v>
      </c>
    </row>
    <row r="9" spans="1:24" ht="18" customHeight="1">
      <c r="A9" s="362" t="s">
        <v>381</v>
      </c>
      <c r="B9" s="72"/>
      <c r="C9" s="664" t="s">
        <v>1015</v>
      </c>
      <c r="D9" s="642"/>
      <c r="E9" s="640"/>
      <c r="F9" s="56"/>
      <c r="G9" s="1074" t="s">
        <v>1012</v>
      </c>
      <c r="H9" s="1061"/>
      <c r="I9" s="57"/>
      <c r="J9" s="136"/>
      <c r="K9" s="194"/>
      <c r="L9" s="194"/>
      <c r="M9" s="194"/>
      <c r="P9" s="195" t="s">
        <v>1018</v>
      </c>
      <c r="Q9" s="195">
        <f>ROUNDDOWN(D19*2/3,0)</f>
        <v>0</v>
      </c>
      <c r="U9" s="195" t="s">
        <v>942</v>
      </c>
      <c r="V9" s="758">
        <f t="shared" si="0"/>
        <v>0</v>
      </c>
      <c r="W9" s="758">
        <f t="shared" si="1"/>
        <v>0</v>
      </c>
    </row>
    <row r="10" spans="1:24" ht="18" customHeight="1">
      <c r="A10" s="201"/>
      <c r="B10" s="73"/>
      <c r="C10" s="661" t="s">
        <v>186</v>
      </c>
      <c r="D10" s="643"/>
      <c r="E10" s="641"/>
      <c r="F10" s="56"/>
      <c r="G10" s="1075"/>
      <c r="H10" s="1077"/>
      <c r="I10" s="60"/>
      <c r="J10" s="136"/>
      <c r="K10" s="194"/>
      <c r="L10" s="194"/>
      <c r="M10" s="194"/>
      <c r="P10" s="195" t="s">
        <v>370</v>
      </c>
      <c r="Q10" s="195">
        <f>SUM(Q8:Q9)</f>
        <v>0</v>
      </c>
      <c r="U10" s="195" t="s">
        <v>833</v>
      </c>
      <c r="V10" s="758">
        <f t="shared" si="0"/>
        <v>0</v>
      </c>
      <c r="W10" s="758">
        <f t="shared" si="1"/>
        <v>0</v>
      </c>
    </row>
    <row r="11" spans="1:24" ht="18" customHeight="1">
      <c r="A11" s="202" t="s">
        <v>829</v>
      </c>
      <c r="B11" s="203">
        <f>SUM(B9:B10)</f>
        <v>0</v>
      </c>
      <c r="C11" s="652"/>
      <c r="D11" s="644">
        <f>SUM(D9:D10)</f>
        <v>0</v>
      </c>
      <c r="E11" s="583"/>
      <c r="F11" s="213"/>
      <c r="G11" s="1075"/>
      <c r="H11" s="695">
        <f>ROUNDDOWN(D11*2/3,0)</f>
        <v>0</v>
      </c>
      <c r="I11" s="645"/>
      <c r="J11" s="136"/>
      <c r="K11" s="194"/>
      <c r="L11" s="194"/>
      <c r="M11" s="194"/>
      <c r="P11" s="195" t="s">
        <v>1020</v>
      </c>
      <c r="Q11" s="195" t="b">
        <f>IF(Q10&gt;Q7,TRUE,FALSE)</f>
        <v>0</v>
      </c>
      <c r="U11" s="195" t="s">
        <v>383</v>
      </c>
      <c r="V11" s="758">
        <f t="shared" si="0"/>
        <v>0</v>
      </c>
      <c r="W11" s="758">
        <f t="shared" si="1"/>
        <v>0</v>
      </c>
    </row>
    <row r="12" spans="1:24" ht="18" customHeight="1">
      <c r="A12" s="362" t="s">
        <v>7</v>
      </c>
      <c r="B12" s="72"/>
      <c r="C12" s="650" t="s">
        <v>991</v>
      </c>
      <c r="D12" s="642"/>
      <c r="E12" s="651"/>
      <c r="F12" s="55"/>
      <c r="G12" s="1075"/>
      <c r="H12" s="1061"/>
      <c r="I12" s="57"/>
      <c r="J12" s="136"/>
      <c r="K12" s="194"/>
      <c r="L12" s="194"/>
      <c r="M12" s="194"/>
      <c r="P12" s="195" t="s">
        <v>1021</v>
      </c>
      <c r="Q12" s="195" t="s">
        <v>1022</v>
      </c>
      <c r="R12" s="195">
        <f>IF(Q11=TRUE,ROUNDDOWN((D14*2500000)/(D14+D19),0),ROUNDDOWN(D14*2/3,0))</f>
        <v>0</v>
      </c>
      <c r="U12" s="195" t="s">
        <v>1034</v>
      </c>
      <c r="V12" s="758">
        <f t="shared" si="0"/>
        <v>0</v>
      </c>
      <c r="W12" s="758">
        <f t="shared" si="1"/>
        <v>0</v>
      </c>
      <c r="X12" s="758">
        <f>SUM(H19,H38,H57,H76)</f>
        <v>0</v>
      </c>
    </row>
    <row r="13" spans="1:24" ht="18" customHeight="1">
      <c r="A13" s="201"/>
      <c r="B13" s="74"/>
      <c r="C13" s="663" t="s">
        <v>383</v>
      </c>
      <c r="D13" s="705"/>
      <c r="E13" s="651"/>
      <c r="F13" s="59"/>
      <c r="G13" s="1075"/>
      <c r="H13" s="1037"/>
      <c r="I13" s="60"/>
      <c r="J13" s="136"/>
      <c r="Q13" s="195" t="s">
        <v>1018</v>
      </c>
      <c r="R13" s="195">
        <f>IF(Q11=TRUE,ROUNDDOWN((D19*2500000)/(D14+D19),0),ROUNDDOWN(D19*2/3,0))</f>
        <v>0</v>
      </c>
      <c r="U13" s="195" t="s">
        <v>664</v>
      </c>
      <c r="V13" s="758">
        <f t="shared" si="0"/>
        <v>0</v>
      </c>
      <c r="W13" s="758">
        <f t="shared" si="1"/>
        <v>0</v>
      </c>
      <c r="X13" s="758">
        <f>SUM(H20,H39,H58,H77)</f>
        <v>0</v>
      </c>
    </row>
    <row r="14" spans="1:24" ht="18" customHeight="1">
      <c r="A14" s="202" t="s">
        <v>829</v>
      </c>
      <c r="B14" s="203">
        <f>SUM(B12:B13)</f>
        <v>0</v>
      </c>
      <c r="C14" s="652"/>
      <c r="D14" s="644">
        <f>SUM(D12:D13)</f>
        <v>0</v>
      </c>
      <c r="E14" s="653"/>
      <c r="F14" s="205"/>
      <c r="G14" s="1075"/>
      <c r="H14" s="644">
        <f>R16</f>
        <v>0</v>
      </c>
      <c r="I14" s="43"/>
      <c r="J14" s="136"/>
      <c r="Q14" s="195" t="s">
        <v>664</v>
      </c>
      <c r="R14" s="195">
        <f>SUM(R12:R13)</f>
        <v>0</v>
      </c>
      <c r="U14" s="195" t="s">
        <v>830</v>
      </c>
      <c r="V14" s="758">
        <f t="shared" si="0"/>
        <v>0</v>
      </c>
    </row>
    <row r="15" spans="1:24" ht="18" customHeight="1">
      <c r="A15" s="362" t="s">
        <v>8</v>
      </c>
      <c r="B15" s="72"/>
      <c r="C15" s="664" t="s">
        <v>832</v>
      </c>
      <c r="D15" s="642"/>
      <c r="E15" s="665"/>
      <c r="F15" s="55"/>
      <c r="G15" s="1075"/>
      <c r="H15" s="1036"/>
      <c r="I15" s="57"/>
      <c r="J15" s="136"/>
      <c r="P15" s="195" t="s">
        <v>1010</v>
      </c>
      <c r="R15" s="195">
        <f>Q7-R14</f>
        <v>2500000</v>
      </c>
      <c r="U15" s="195" t="s">
        <v>831</v>
      </c>
      <c r="V15" s="758">
        <f t="shared" si="0"/>
        <v>0</v>
      </c>
      <c r="W15" s="758">
        <f t="shared" si="1"/>
        <v>0</v>
      </c>
      <c r="X15" s="758">
        <f>SUM(H22,H41,H60,H79)</f>
        <v>0</v>
      </c>
    </row>
    <row r="16" spans="1:24" ht="18" customHeight="1">
      <c r="A16" s="209"/>
      <c r="B16" s="73"/>
      <c r="C16" s="661" t="s">
        <v>942</v>
      </c>
      <c r="D16" s="643"/>
      <c r="E16" s="662"/>
      <c r="F16" s="56"/>
      <c r="G16" s="1075"/>
      <c r="H16" s="1037"/>
      <c r="I16" s="58"/>
      <c r="J16" s="136"/>
      <c r="P16" s="195" t="s">
        <v>1011</v>
      </c>
      <c r="Q16" s="195" t="s">
        <v>1004</v>
      </c>
      <c r="R16" s="195">
        <f>IF(Q11=TRUE,R12+R15,R12)</f>
        <v>0</v>
      </c>
    </row>
    <row r="17" spans="1:18" ht="18" customHeight="1">
      <c r="A17" s="209"/>
      <c r="B17" s="73"/>
      <c r="C17" s="661" t="s">
        <v>833</v>
      </c>
      <c r="D17" s="643"/>
      <c r="E17" s="662"/>
      <c r="F17" s="56"/>
      <c r="G17" s="1075"/>
      <c r="H17" s="1037"/>
      <c r="I17" s="58"/>
      <c r="J17" s="136"/>
      <c r="Q17" s="195" t="s">
        <v>667</v>
      </c>
      <c r="R17" s="195">
        <f>R13</f>
        <v>0</v>
      </c>
    </row>
    <row r="18" spans="1:18" ht="18" customHeight="1">
      <c r="A18" s="209"/>
      <c r="B18" s="73"/>
      <c r="C18" s="638" t="s">
        <v>923</v>
      </c>
      <c r="D18" s="643"/>
      <c r="E18" s="639"/>
      <c r="F18" s="56"/>
      <c r="G18" s="1075"/>
      <c r="H18" s="1037"/>
      <c r="I18" s="58"/>
      <c r="J18" s="136"/>
    </row>
    <row r="19" spans="1:18" ht="18" customHeight="1" thickBot="1">
      <c r="A19" s="210" t="s">
        <v>829</v>
      </c>
      <c r="B19" s="688">
        <f>SUM(B15:B18)</f>
        <v>0</v>
      </c>
      <c r="C19" s="666"/>
      <c r="D19" s="706">
        <f>SUM(D15:D18)</f>
        <v>0</v>
      </c>
      <c r="E19" s="667"/>
      <c r="F19" s="213"/>
      <c r="G19" s="1076"/>
      <c r="H19" s="695">
        <f>R17</f>
        <v>0</v>
      </c>
      <c r="I19" s="34"/>
      <c r="J19" s="136"/>
    </row>
    <row r="20" spans="1:18" ht="18" customHeight="1" thickTop="1" thickBot="1">
      <c r="A20" s="214" t="s">
        <v>9</v>
      </c>
      <c r="B20" s="215">
        <f>SUM(B11,B14,B19)</f>
        <v>0</v>
      </c>
      <c r="C20" s="654"/>
      <c r="D20" s="707">
        <f>SUM(D11,D14,D19)</f>
        <v>0</v>
      </c>
      <c r="E20" s="655"/>
      <c r="F20" s="216"/>
      <c r="G20" s="216"/>
      <c r="H20" s="693">
        <f>SUM(H11,H14,H19)</f>
        <v>0</v>
      </c>
      <c r="I20" s="35"/>
      <c r="J20" s="136"/>
    </row>
    <row r="21" spans="1:18" ht="18" customHeight="1" thickTop="1" thickBot="1">
      <c r="A21" s="209" t="s">
        <v>10</v>
      </c>
      <c r="B21" s="228"/>
      <c r="C21" s="656"/>
      <c r="D21" s="218"/>
      <c r="E21" s="657"/>
      <c r="F21" s="219"/>
      <c r="G21" s="219"/>
      <c r="H21" s="220"/>
      <c r="I21" s="703"/>
      <c r="J21" s="136"/>
    </row>
    <row r="22" spans="1:18" ht="18" customHeight="1" thickBot="1">
      <c r="A22" s="221" t="s">
        <v>11</v>
      </c>
      <c r="B22" s="222">
        <f>SUM(B20:B21)</f>
        <v>0</v>
      </c>
      <c r="C22" s="658"/>
      <c r="D22" s="708">
        <f>D20</f>
        <v>0</v>
      </c>
      <c r="E22" s="659"/>
      <c r="F22" s="223"/>
      <c r="G22" s="223"/>
      <c r="H22" s="696">
        <f>H20</f>
        <v>0</v>
      </c>
      <c r="I22" s="451"/>
      <c r="J22" s="136"/>
    </row>
    <row r="23" spans="1:18" ht="18" customHeight="1">
      <c r="A23" s="226"/>
      <c r="J23" s="136"/>
    </row>
    <row r="24" spans="1:18" ht="19.5" customHeight="1" thickBot="1"/>
    <row r="25" spans="1:18" ht="18" customHeight="1" thickBot="1">
      <c r="A25" s="757" t="s">
        <v>1044</v>
      </c>
      <c r="B25" s="1068"/>
      <c r="C25" s="1069"/>
      <c r="D25" s="1070"/>
      <c r="E25" s="1071"/>
      <c r="F25" s="670" t="s">
        <v>1013</v>
      </c>
      <c r="G25" s="1085"/>
      <c r="H25" s="1086"/>
      <c r="I25" s="1087"/>
    </row>
    <row r="26" spans="1:18" ht="18" customHeight="1">
      <c r="A26" s="198" t="s">
        <v>193</v>
      </c>
      <c r="B26" s="1044" t="s">
        <v>192</v>
      </c>
      <c r="C26" s="1045"/>
      <c r="D26" s="1046" t="s">
        <v>312</v>
      </c>
      <c r="E26" s="1045"/>
      <c r="F26" s="1045"/>
      <c r="G26" s="1047" t="s">
        <v>162</v>
      </c>
      <c r="H26" s="1048" t="s">
        <v>311</v>
      </c>
      <c r="I26" s="1050" t="s">
        <v>163</v>
      </c>
      <c r="J26" s="136"/>
      <c r="K26" s="194"/>
      <c r="L26" s="194"/>
      <c r="M26" s="194"/>
    </row>
    <row r="27" spans="1:18" ht="18" customHeight="1">
      <c r="A27" s="199" t="s">
        <v>194</v>
      </c>
      <c r="B27" s="200" t="s">
        <v>5</v>
      </c>
      <c r="C27" s="648" t="s">
        <v>195</v>
      </c>
      <c r="D27" s="647" t="s">
        <v>5</v>
      </c>
      <c r="E27" s="649" t="s">
        <v>195</v>
      </c>
      <c r="F27" s="648" t="s">
        <v>196</v>
      </c>
      <c r="G27" s="836"/>
      <c r="H27" s="1049"/>
      <c r="I27" s="1051"/>
      <c r="J27" s="136"/>
      <c r="K27" s="194"/>
      <c r="L27" s="194"/>
      <c r="M27" s="194"/>
      <c r="P27" s="195" t="s">
        <v>1016</v>
      </c>
      <c r="Q27" s="195">
        <v>2500000</v>
      </c>
    </row>
    <row r="28" spans="1:18" ht="18" customHeight="1">
      <c r="A28" s="362" t="s">
        <v>381</v>
      </c>
      <c r="B28" s="72"/>
      <c r="C28" s="664" t="s">
        <v>1015</v>
      </c>
      <c r="D28" s="642"/>
      <c r="E28" s="640"/>
      <c r="F28" s="56"/>
      <c r="G28" s="1074" t="s">
        <v>1012</v>
      </c>
      <c r="H28" s="1061"/>
      <c r="I28" s="57"/>
      <c r="J28" s="136"/>
      <c r="K28" s="194"/>
      <c r="L28" s="194"/>
      <c r="M28" s="194"/>
      <c r="P28" s="195" t="s">
        <v>1017</v>
      </c>
      <c r="Q28" s="195">
        <f>ROUNDDOWN(D33*2/3,0)</f>
        <v>0</v>
      </c>
    </row>
    <row r="29" spans="1:18" ht="18" customHeight="1">
      <c r="A29" s="201"/>
      <c r="B29" s="73"/>
      <c r="C29" s="661" t="s">
        <v>186</v>
      </c>
      <c r="D29" s="643"/>
      <c r="E29" s="641"/>
      <c r="F29" s="56"/>
      <c r="G29" s="1075"/>
      <c r="H29" s="1077"/>
      <c r="I29" s="60"/>
      <c r="J29" s="136"/>
      <c r="K29" s="194"/>
      <c r="L29" s="194"/>
      <c r="M29" s="194"/>
      <c r="P29" s="195" t="s">
        <v>1018</v>
      </c>
      <c r="Q29" s="195">
        <f>ROUNDDOWN(D38*2/3,0)</f>
        <v>0</v>
      </c>
    </row>
    <row r="30" spans="1:18" ht="18" customHeight="1">
      <c r="A30" s="202" t="s">
        <v>829</v>
      </c>
      <c r="B30" s="203">
        <f>SUM(B28:B29)</f>
        <v>0</v>
      </c>
      <c r="C30" s="652"/>
      <c r="D30" s="644">
        <f>SUM(D28:D29)</f>
        <v>0</v>
      </c>
      <c r="E30" s="583"/>
      <c r="F30" s="213"/>
      <c r="G30" s="1075"/>
      <c r="H30" s="695">
        <f>ROUNDDOWN(D30*2/3,0)</f>
        <v>0</v>
      </c>
      <c r="I30" s="645"/>
      <c r="J30" s="136"/>
      <c r="K30" s="194"/>
      <c r="L30" s="194"/>
      <c r="M30" s="194"/>
      <c r="P30" s="195" t="s">
        <v>370</v>
      </c>
      <c r="Q30" s="195">
        <f>SUM(Q28:Q29)</f>
        <v>0</v>
      </c>
    </row>
    <row r="31" spans="1:18" ht="18" customHeight="1">
      <c r="A31" s="362" t="s">
        <v>7</v>
      </c>
      <c r="B31" s="72"/>
      <c r="C31" s="650" t="s">
        <v>991</v>
      </c>
      <c r="D31" s="642"/>
      <c r="E31" s="651"/>
      <c r="F31" s="55"/>
      <c r="G31" s="1075"/>
      <c r="H31" s="1061"/>
      <c r="I31" s="57"/>
      <c r="J31" s="136"/>
      <c r="K31" s="194"/>
      <c r="L31" s="194"/>
      <c r="M31" s="194"/>
      <c r="P31" s="195" t="s">
        <v>1020</v>
      </c>
      <c r="Q31" s="195" t="b">
        <f>IF(Q30&gt;Q27,TRUE,FALSE)</f>
        <v>0</v>
      </c>
    </row>
    <row r="32" spans="1:18" ht="18" customHeight="1">
      <c r="A32" s="201"/>
      <c r="B32" s="74"/>
      <c r="C32" s="663" t="s">
        <v>383</v>
      </c>
      <c r="D32" s="705"/>
      <c r="E32" s="651"/>
      <c r="F32" s="59"/>
      <c r="G32" s="1075"/>
      <c r="H32" s="1037"/>
      <c r="I32" s="60"/>
      <c r="J32" s="136"/>
      <c r="K32" s="194"/>
      <c r="L32" s="194"/>
      <c r="M32" s="194"/>
      <c r="P32" s="195" t="s">
        <v>1021</v>
      </c>
      <c r="Q32" s="195" t="s">
        <v>1022</v>
      </c>
      <c r="R32" s="195">
        <f>IF(Q31=TRUE,ROUNDDOWN((D33*2500000)/(D33+D38),0),ROUNDDOWN(D33*2/3,0))</f>
        <v>0</v>
      </c>
    </row>
    <row r="33" spans="1:18" ht="18" customHeight="1">
      <c r="A33" s="202" t="s">
        <v>829</v>
      </c>
      <c r="B33" s="203">
        <f>SUM(B31:B32)</f>
        <v>0</v>
      </c>
      <c r="C33" s="652"/>
      <c r="D33" s="644">
        <f>SUM(D31:D32)</f>
        <v>0</v>
      </c>
      <c r="E33" s="653"/>
      <c r="F33" s="205"/>
      <c r="G33" s="1075"/>
      <c r="H33" s="644">
        <f>R36</f>
        <v>0</v>
      </c>
      <c r="I33" s="43"/>
      <c r="J33" s="136"/>
      <c r="Q33" s="195" t="s">
        <v>1018</v>
      </c>
      <c r="R33" s="195">
        <f>IF(Q31=TRUE,ROUNDDOWN((D38*2500000)/(D33+D38),0),ROUNDDOWN(D38*2/3,0))</f>
        <v>0</v>
      </c>
    </row>
    <row r="34" spans="1:18" ht="18" customHeight="1">
      <c r="A34" s="362" t="s">
        <v>8</v>
      </c>
      <c r="B34" s="72"/>
      <c r="C34" s="664" t="s">
        <v>832</v>
      </c>
      <c r="D34" s="642"/>
      <c r="E34" s="665"/>
      <c r="F34" s="55"/>
      <c r="G34" s="1075"/>
      <c r="H34" s="1036"/>
      <c r="I34" s="57"/>
      <c r="J34" s="136"/>
      <c r="Q34" s="195" t="s">
        <v>664</v>
      </c>
      <c r="R34" s="195">
        <f>SUM(R32:R33)</f>
        <v>0</v>
      </c>
    </row>
    <row r="35" spans="1:18" ht="18" customHeight="1">
      <c r="A35" s="209"/>
      <c r="B35" s="73"/>
      <c r="C35" s="661" t="s">
        <v>942</v>
      </c>
      <c r="D35" s="643"/>
      <c r="E35" s="662"/>
      <c r="F35" s="56"/>
      <c r="G35" s="1075"/>
      <c r="H35" s="1037"/>
      <c r="I35" s="58"/>
      <c r="J35" s="136"/>
      <c r="P35" s="195" t="s">
        <v>1010</v>
      </c>
      <c r="R35" s="195">
        <f>Q27-R34</f>
        <v>2500000</v>
      </c>
    </row>
    <row r="36" spans="1:18" ht="18" customHeight="1">
      <c r="A36" s="209"/>
      <c r="B36" s="73"/>
      <c r="C36" s="661" t="s">
        <v>833</v>
      </c>
      <c r="D36" s="643"/>
      <c r="E36" s="662"/>
      <c r="F36" s="56"/>
      <c r="G36" s="1075"/>
      <c r="H36" s="1037"/>
      <c r="I36" s="58"/>
      <c r="J36" s="136"/>
      <c r="P36" s="195" t="s">
        <v>1011</v>
      </c>
      <c r="Q36" s="195" t="s">
        <v>1004</v>
      </c>
      <c r="R36" s="195">
        <f>IF(Q31=TRUE,R32+R35,R32)</f>
        <v>0</v>
      </c>
    </row>
    <row r="37" spans="1:18" ht="18" customHeight="1">
      <c r="A37" s="209"/>
      <c r="B37" s="73"/>
      <c r="C37" s="638" t="s">
        <v>923</v>
      </c>
      <c r="D37" s="643"/>
      <c r="E37" s="639"/>
      <c r="F37" s="56"/>
      <c r="G37" s="1075"/>
      <c r="H37" s="1037"/>
      <c r="I37" s="58"/>
      <c r="J37" s="136"/>
      <c r="Q37" s="195" t="s">
        <v>667</v>
      </c>
      <c r="R37" s="195">
        <f>R33</f>
        <v>0</v>
      </c>
    </row>
    <row r="38" spans="1:18" ht="18" customHeight="1" thickBot="1">
      <c r="A38" s="210" t="s">
        <v>829</v>
      </c>
      <c r="B38" s="688">
        <f>SUM(B34:B37)</f>
        <v>0</v>
      </c>
      <c r="C38" s="666"/>
      <c r="D38" s="706">
        <f>SUM(D34:D37)</f>
        <v>0</v>
      </c>
      <c r="E38" s="667"/>
      <c r="F38" s="213"/>
      <c r="G38" s="1076"/>
      <c r="H38" s="695">
        <f>R37</f>
        <v>0</v>
      </c>
      <c r="I38" s="34"/>
      <c r="J38" s="136"/>
    </row>
    <row r="39" spans="1:18" ht="18" customHeight="1" thickTop="1" thickBot="1">
      <c r="A39" s="214" t="s">
        <v>9</v>
      </c>
      <c r="B39" s="215">
        <f>SUM(B30,B33,B38)</f>
        <v>0</v>
      </c>
      <c r="C39" s="654"/>
      <c r="D39" s="707">
        <f>SUM(D30,D33,D38)</f>
        <v>0</v>
      </c>
      <c r="E39" s="655"/>
      <c r="F39" s="216"/>
      <c r="G39" s="216"/>
      <c r="H39" s="693">
        <f>SUM(H30,H33,H38)</f>
        <v>0</v>
      </c>
      <c r="I39" s="35"/>
      <c r="J39" s="136"/>
    </row>
    <row r="40" spans="1:18" ht="18" customHeight="1" thickTop="1" thickBot="1">
      <c r="A40" s="209" t="s">
        <v>10</v>
      </c>
      <c r="B40" s="228"/>
      <c r="C40" s="656"/>
      <c r="D40" s="218"/>
      <c r="E40" s="657"/>
      <c r="F40" s="219"/>
      <c r="G40" s="219"/>
      <c r="H40" s="220"/>
      <c r="I40" s="363"/>
      <c r="J40" s="136"/>
    </row>
    <row r="41" spans="1:18" ht="18" customHeight="1" thickBot="1">
      <c r="A41" s="221" t="s">
        <v>11</v>
      </c>
      <c r="B41" s="222">
        <f>SUM(B39:B40)</f>
        <v>0</v>
      </c>
      <c r="C41" s="658"/>
      <c r="D41" s="708">
        <f>D39</f>
        <v>0</v>
      </c>
      <c r="E41" s="659"/>
      <c r="F41" s="223"/>
      <c r="G41" s="223"/>
      <c r="H41" s="696">
        <f>H39</f>
        <v>0</v>
      </c>
      <c r="I41" s="451"/>
      <c r="J41" s="136"/>
    </row>
    <row r="42" spans="1:18" ht="18" customHeight="1">
      <c r="J42" s="136"/>
    </row>
    <row r="43" spans="1:18" ht="18" customHeight="1" thickBot="1">
      <c r="J43" s="136"/>
    </row>
    <row r="44" spans="1:18" ht="18" customHeight="1" thickBot="1">
      <c r="A44" s="757" t="s">
        <v>1044</v>
      </c>
      <c r="B44" s="1068"/>
      <c r="C44" s="1069"/>
      <c r="D44" s="1070"/>
      <c r="E44" s="1071"/>
      <c r="F44" s="670" t="s">
        <v>1013</v>
      </c>
      <c r="G44" s="1085"/>
      <c r="H44" s="1086"/>
      <c r="I44" s="1087"/>
    </row>
    <row r="45" spans="1:18" ht="18" customHeight="1">
      <c r="A45" s="198" t="s">
        <v>193</v>
      </c>
      <c r="B45" s="1044" t="s">
        <v>192</v>
      </c>
      <c r="C45" s="1045"/>
      <c r="D45" s="1046" t="s">
        <v>312</v>
      </c>
      <c r="E45" s="1045"/>
      <c r="F45" s="1045"/>
      <c r="G45" s="1047" t="s">
        <v>162</v>
      </c>
      <c r="H45" s="1048" t="s">
        <v>311</v>
      </c>
      <c r="I45" s="1050" t="s">
        <v>163</v>
      </c>
    </row>
    <row r="46" spans="1:18" ht="18" customHeight="1">
      <c r="A46" s="199" t="s">
        <v>194</v>
      </c>
      <c r="B46" s="200" t="s">
        <v>5</v>
      </c>
      <c r="C46" s="648" t="s">
        <v>195</v>
      </c>
      <c r="D46" s="647" t="s">
        <v>5</v>
      </c>
      <c r="E46" s="649" t="s">
        <v>195</v>
      </c>
      <c r="F46" s="648" t="s">
        <v>196</v>
      </c>
      <c r="G46" s="836"/>
      <c r="H46" s="1049"/>
      <c r="I46" s="1051"/>
      <c r="J46" s="136"/>
      <c r="K46" s="194"/>
      <c r="L46" s="194"/>
      <c r="M46" s="194"/>
    </row>
    <row r="47" spans="1:18" ht="18" customHeight="1">
      <c r="A47" s="362" t="s">
        <v>381</v>
      </c>
      <c r="B47" s="72"/>
      <c r="C47" s="664" t="s">
        <v>1015</v>
      </c>
      <c r="D47" s="642"/>
      <c r="E47" s="640"/>
      <c r="F47" s="56"/>
      <c r="G47" s="1074" t="s">
        <v>1012</v>
      </c>
      <c r="H47" s="1061"/>
      <c r="I47" s="57"/>
      <c r="J47" s="136"/>
      <c r="K47" s="194"/>
      <c r="L47" s="194"/>
      <c r="M47" s="194"/>
      <c r="P47" s="195" t="s">
        <v>1016</v>
      </c>
      <c r="Q47" s="195">
        <v>2500000</v>
      </c>
    </row>
    <row r="48" spans="1:18" ht="18" customHeight="1">
      <c r="A48" s="201"/>
      <c r="B48" s="73"/>
      <c r="C48" s="661" t="s">
        <v>186</v>
      </c>
      <c r="D48" s="643"/>
      <c r="E48" s="641"/>
      <c r="F48" s="56"/>
      <c r="G48" s="1075"/>
      <c r="H48" s="1077"/>
      <c r="I48" s="60"/>
      <c r="J48" s="136"/>
      <c r="K48" s="194"/>
      <c r="L48" s="194"/>
      <c r="M48" s="194"/>
      <c r="P48" s="195" t="s">
        <v>1017</v>
      </c>
      <c r="Q48" s="195">
        <f>ROUNDDOWN(D52*2/3,0)</f>
        <v>0</v>
      </c>
    </row>
    <row r="49" spans="1:18" ht="18" customHeight="1">
      <c r="A49" s="202" t="s">
        <v>829</v>
      </c>
      <c r="B49" s="203">
        <f>SUM(B47:B48)</f>
        <v>0</v>
      </c>
      <c r="C49" s="652"/>
      <c r="D49" s="644">
        <f>SUM(D47:D48)</f>
        <v>0</v>
      </c>
      <c r="E49" s="583"/>
      <c r="F49" s="213"/>
      <c r="G49" s="1075"/>
      <c r="H49" s="695">
        <f>ROUNDDOWN(D49*2/3,0)</f>
        <v>0</v>
      </c>
      <c r="I49" s="645"/>
      <c r="J49" s="136"/>
      <c r="K49" s="194"/>
      <c r="L49" s="194"/>
      <c r="M49" s="194"/>
      <c r="P49" s="195" t="s">
        <v>1018</v>
      </c>
      <c r="Q49" s="195">
        <f>ROUNDDOWN(D57*2/3,0)</f>
        <v>0</v>
      </c>
    </row>
    <row r="50" spans="1:18" ht="18" customHeight="1">
      <c r="A50" s="362" t="s">
        <v>7</v>
      </c>
      <c r="B50" s="72"/>
      <c r="C50" s="650" t="s">
        <v>991</v>
      </c>
      <c r="D50" s="642"/>
      <c r="E50" s="651"/>
      <c r="F50" s="55"/>
      <c r="G50" s="1075"/>
      <c r="H50" s="1061"/>
      <c r="I50" s="57"/>
      <c r="J50" s="136"/>
      <c r="K50" s="194"/>
      <c r="L50" s="194"/>
      <c r="M50" s="194"/>
      <c r="P50" s="195" t="s">
        <v>370</v>
      </c>
      <c r="Q50" s="195">
        <f>SUM(Q48:Q49)</f>
        <v>0</v>
      </c>
    </row>
    <row r="51" spans="1:18" ht="18" customHeight="1">
      <c r="A51" s="201"/>
      <c r="B51" s="74"/>
      <c r="C51" s="663" t="s">
        <v>383</v>
      </c>
      <c r="D51" s="705"/>
      <c r="E51" s="651"/>
      <c r="F51" s="59"/>
      <c r="G51" s="1075"/>
      <c r="H51" s="1037"/>
      <c r="I51" s="60"/>
      <c r="J51" s="136"/>
      <c r="K51" s="194"/>
      <c r="L51" s="194"/>
      <c r="M51" s="194"/>
      <c r="P51" s="195" t="s">
        <v>1020</v>
      </c>
      <c r="Q51" s="195" t="b">
        <f>IF(Q50&gt;Q47,TRUE,FALSE)</f>
        <v>0</v>
      </c>
    </row>
    <row r="52" spans="1:18" ht="18" customHeight="1">
      <c r="A52" s="202" t="s">
        <v>829</v>
      </c>
      <c r="B52" s="203">
        <f>SUM(B50:B51)</f>
        <v>0</v>
      </c>
      <c r="C52" s="652"/>
      <c r="D52" s="644">
        <f>SUM(D50:D51)</f>
        <v>0</v>
      </c>
      <c r="E52" s="653"/>
      <c r="F52" s="205"/>
      <c r="G52" s="1075"/>
      <c r="H52" s="644">
        <f>R56</f>
        <v>0</v>
      </c>
      <c r="I52" s="43"/>
      <c r="J52" s="136"/>
      <c r="K52" s="194"/>
      <c r="L52" s="194"/>
      <c r="M52" s="194"/>
      <c r="P52" s="195" t="s">
        <v>1021</v>
      </c>
      <c r="Q52" s="195" t="s">
        <v>1022</v>
      </c>
      <c r="R52" s="195">
        <f>IF(Q51=TRUE,ROUNDDOWN((D52*2500000)/(D52+D57),0),ROUNDDOWN(D52*2/3,0))</f>
        <v>0</v>
      </c>
    </row>
    <row r="53" spans="1:18" ht="18" customHeight="1">
      <c r="A53" s="362" t="s">
        <v>8</v>
      </c>
      <c r="B53" s="72"/>
      <c r="C53" s="664" t="s">
        <v>832</v>
      </c>
      <c r="D53" s="642"/>
      <c r="E53" s="665"/>
      <c r="F53" s="55"/>
      <c r="G53" s="1075"/>
      <c r="H53" s="1036"/>
      <c r="I53" s="57"/>
      <c r="J53" s="136"/>
      <c r="Q53" s="195" t="s">
        <v>1018</v>
      </c>
      <c r="R53" s="195">
        <f>IF(Q51=TRUE,ROUNDDOWN((D57*2500000)/(D52+D57),0),ROUNDDOWN(D57*2/3,0))</f>
        <v>0</v>
      </c>
    </row>
    <row r="54" spans="1:18" ht="18" customHeight="1">
      <c r="A54" s="209"/>
      <c r="B54" s="73"/>
      <c r="C54" s="661" t="s">
        <v>942</v>
      </c>
      <c r="D54" s="643"/>
      <c r="E54" s="662"/>
      <c r="F54" s="56"/>
      <c r="G54" s="1075"/>
      <c r="H54" s="1037"/>
      <c r="I54" s="58"/>
      <c r="J54" s="136"/>
      <c r="Q54" s="195" t="s">
        <v>664</v>
      </c>
      <c r="R54" s="195">
        <f>SUM(R52:R53)</f>
        <v>0</v>
      </c>
    </row>
    <row r="55" spans="1:18" ht="18" customHeight="1">
      <c r="A55" s="209"/>
      <c r="B55" s="73"/>
      <c r="C55" s="661" t="s">
        <v>833</v>
      </c>
      <c r="D55" s="643"/>
      <c r="E55" s="662"/>
      <c r="F55" s="56"/>
      <c r="G55" s="1075"/>
      <c r="H55" s="1037"/>
      <c r="I55" s="58"/>
      <c r="J55" s="136"/>
      <c r="P55" s="195" t="s">
        <v>1010</v>
      </c>
      <c r="R55" s="195">
        <f>Q47-R54</f>
        <v>2500000</v>
      </c>
    </row>
    <row r="56" spans="1:18" ht="18" customHeight="1">
      <c r="A56" s="209"/>
      <c r="B56" s="73"/>
      <c r="C56" s="638" t="s">
        <v>923</v>
      </c>
      <c r="D56" s="643"/>
      <c r="E56" s="639"/>
      <c r="F56" s="56"/>
      <c r="G56" s="1075"/>
      <c r="H56" s="1037"/>
      <c r="I56" s="58"/>
      <c r="J56" s="136"/>
      <c r="P56" s="195" t="s">
        <v>1011</v>
      </c>
      <c r="Q56" s="195" t="s">
        <v>1004</v>
      </c>
      <c r="R56" s="195">
        <f>IF(Q51=TRUE,R52+R55,R52)</f>
        <v>0</v>
      </c>
    </row>
    <row r="57" spans="1:18" ht="18" customHeight="1" thickBot="1">
      <c r="A57" s="210" t="s">
        <v>829</v>
      </c>
      <c r="B57" s="688">
        <f>SUM(B53:B56)</f>
        <v>0</v>
      </c>
      <c r="C57" s="666"/>
      <c r="D57" s="706">
        <f>SUM(D53:D56)</f>
        <v>0</v>
      </c>
      <c r="E57" s="667"/>
      <c r="F57" s="213"/>
      <c r="G57" s="1076"/>
      <c r="H57" s="695">
        <f>R57</f>
        <v>0</v>
      </c>
      <c r="I57" s="34"/>
      <c r="J57" s="136"/>
      <c r="Q57" s="195" t="s">
        <v>667</v>
      </c>
      <c r="R57" s="195">
        <f>R53</f>
        <v>0</v>
      </c>
    </row>
    <row r="58" spans="1:18" ht="18" customHeight="1" thickTop="1" thickBot="1">
      <c r="A58" s="214" t="s">
        <v>9</v>
      </c>
      <c r="B58" s="215">
        <f>SUM(B49,B52,B57)</f>
        <v>0</v>
      </c>
      <c r="C58" s="654"/>
      <c r="D58" s="707">
        <f>SUM(D49,D52,D57)</f>
        <v>0</v>
      </c>
      <c r="E58" s="655"/>
      <c r="F58" s="216"/>
      <c r="G58" s="216"/>
      <c r="H58" s="693">
        <f>SUM(H49,H52,H57)</f>
        <v>0</v>
      </c>
      <c r="I58" s="35"/>
      <c r="J58" s="136"/>
    </row>
    <row r="59" spans="1:18" ht="18" customHeight="1" thickTop="1" thickBot="1">
      <c r="A59" s="209" t="s">
        <v>10</v>
      </c>
      <c r="B59" s="228"/>
      <c r="C59" s="656"/>
      <c r="D59" s="218"/>
      <c r="E59" s="657"/>
      <c r="F59" s="219"/>
      <c r="G59" s="219"/>
      <c r="H59" s="220"/>
      <c r="I59" s="363"/>
      <c r="J59" s="136"/>
    </row>
    <row r="60" spans="1:18" ht="18" customHeight="1" thickBot="1">
      <c r="A60" s="221" t="s">
        <v>11</v>
      </c>
      <c r="B60" s="222">
        <f>SUM(B58:B59)</f>
        <v>0</v>
      </c>
      <c r="C60" s="658"/>
      <c r="D60" s="708">
        <f>D58</f>
        <v>0</v>
      </c>
      <c r="E60" s="659"/>
      <c r="F60" s="223"/>
      <c r="G60" s="223"/>
      <c r="H60" s="696">
        <f>H58</f>
        <v>0</v>
      </c>
      <c r="I60" s="451"/>
      <c r="J60" s="136"/>
    </row>
    <row r="61" spans="1:18" ht="18" customHeight="1">
      <c r="J61" s="136"/>
    </row>
    <row r="62" spans="1:18" ht="18" customHeight="1" thickBot="1">
      <c r="J62" s="136"/>
    </row>
    <row r="63" spans="1:18" ht="18" customHeight="1" thickBot="1">
      <c r="A63" s="757" t="s">
        <v>1044</v>
      </c>
      <c r="B63" s="1068"/>
      <c r="C63" s="1069"/>
      <c r="D63" s="1070"/>
      <c r="E63" s="1071"/>
      <c r="F63" s="670" t="s">
        <v>1013</v>
      </c>
      <c r="G63" s="1085"/>
      <c r="H63" s="1086"/>
      <c r="I63" s="1087"/>
      <c r="J63" s="136"/>
    </row>
    <row r="64" spans="1:18" ht="18" customHeight="1">
      <c r="A64" s="198" t="s">
        <v>193</v>
      </c>
      <c r="B64" s="1044" t="s">
        <v>192</v>
      </c>
      <c r="C64" s="1045"/>
      <c r="D64" s="1046" t="s">
        <v>312</v>
      </c>
      <c r="E64" s="1045"/>
      <c r="F64" s="1045"/>
      <c r="G64" s="1047" t="s">
        <v>162</v>
      </c>
      <c r="H64" s="1048" t="s">
        <v>311</v>
      </c>
      <c r="I64" s="1050" t="s">
        <v>163</v>
      </c>
    </row>
    <row r="65" spans="1:18" ht="18" customHeight="1">
      <c r="A65" s="199" t="s">
        <v>194</v>
      </c>
      <c r="B65" s="200" t="s">
        <v>5</v>
      </c>
      <c r="C65" s="648" t="s">
        <v>195</v>
      </c>
      <c r="D65" s="647" t="s">
        <v>5</v>
      </c>
      <c r="E65" s="649" t="s">
        <v>195</v>
      </c>
      <c r="F65" s="648" t="s">
        <v>196</v>
      </c>
      <c r="G65" s="836"/>
      <c r="H65" s="1049"/>
      <c r="I65" s="1051"/>
    </row>
    <row r="66" spans="1:18" ht="18" customHeight="1">
      <c r="A66" s="362" t="s">
        <v>381</v>
      </c>
      <c r="B66" s="72"/>
      <c r="C66" s="664" t="s">
        <v>1015</v>
      </c>
      <c r="D66" s="642"/>
      <c r="E66" s="640"/>
      <c r="F66" s="56"/>
      <c r="G66" s="1074" t="s">
        <v>1012</v>
      </c>
      <c r="H66" s="1061"/>
      <c r="I66" s="57"/>
      <c r="J66" s="136"/>
      <c r="K66" s="194"/>
      <c r="L66" s="194"/>
      <c r="M66" s="194"/>
    </row>
    <row r="67" spans="1:18" ht="18" customHeight="1">
      <c r="A67" s="201"/>
      <c r="B67" s="73"/>
      <c r="C67" s="661" t="s">
        <v>186</v>
      </c>
      <c r="D67" s="643"/>
      <c r="E67" s="641"/>
      <c r="F67" s="56"/>
      <c r="G67" s="1075"/>
      <c r="H67" s="1077"/>
      <c r="I67" s="60"/>
      <c r="J67" s="136"/>
      <c r="K67" s="194"/>
      <c r="L67" s="194"/>
      <c r="M67" s="194"/>
      <c r="P67" s="195" t="s">
        <v>1016</v>
      </c>
      <c r="Q67" s="195">
        <v>2500000</v>
      </c>
    </row>
    <row r="68" spans="1:18" ht="18" customHeight="1">
      <c r="A68" s="202" t="s">
        <v>829</v>
      </c>
      <c r="B68" s="203">
        <f>SUM(B66:B67)</f>
        <v>0</v>
      </c>
      <c r="C68" s="652"/>
      <c r="D68" s="644">
        <f>SUM(D66:D67)</f>
        <v>0</v>
      </c>
      <c r="E68" s="583"/>
      <c r="F68" s="213"/>
      <c r="G68" s="1075"/>
      <c r="H68" s="695">
        <f>ROUNDDOWN(D68*2/3,0)</f>
        <v>0</v>
      </c>
      <c r="I68" s="645"/>
      <c r="J68" s="136"/>
      <c r="K68" s="194"/>
      <c r="L68" s="194"/>
      <c r="M68" s="194"/>
      <c r="P68" s="195" t="s">
        <v>1017</v>
      </c>
      <c r="Q68" s="195">
        <f>ROUNDDOWN(D71*2/3,0)</f>
        <v>0</v>
      </c>
    </row>
    <row r="69" spans="1:18" ht="18" customHeight="1">
      <c r="A69" s="362" t="s">
        <v>7</v>
      </c>
      <c r="B69" s="72"/>
      <c r="C69" s="650" t="s">
        <v>991</v>
      </c>
      <c r="D69" s="642"/>
      <c r="E69" s="651"/>
      <c r="F69" s="55"/>
      <c r="G69" s="1075"/>
      <c r="H69" s="1061"/>
      <c r="I69" s="57"/>
      <c r="J69" s="136"/>
      <c r="K69" s="194"/>
      <c r="L69" s="194"/>
      <c r="M69" s="194"/>
      <c r="P69" s="195" t="s">
        <v>1018</v>
      </c>
      <c r="Q69" s="195">
        <f>ROUNDDOWN(D76*2/3,0)</f>
        <v>0</v>
      </c>
    </row>
    <row r="70" spans="1:18" ht="18" customHeight="1">
      <c r="A70" s="201"/>
      <c r="B70" s="74"/>
      <c r="C70" s="663" t="s">
        <v>383</v>
      </c>
      <c r="D70" s="705"/>
      <c r="E70" s="651"/>
      <c r="F70" s="59"/>
      <c r="G70" s="1075"/>
      <c r="H70" s="1037"/>
      <c r="I70" s="60"/>
      <c r="J70" s="136"/>
      <c r="K70" s="194"/>
      <c r="L70" s="194"/>
      <c r="M70" s="194"/>
      <c r="P70" s="195" t="s">
        <v>370</v>
      </c>
      <c r="Q70" s="195">
        <f>SUM(Q68:Q69)</f>
        <v>0</v>
      </c>
    </row>
    <row r="71" spans="1:18" ht="18" customHeight="1">
      <c r="A71" s="202" t="s">
        <v>829</v>
      </c>
      <c r="B71" s="203">
        <f>SUM(B69:B70)</f>
        <v>0</v>
      </c>
      <c r="C71" s="652"/>
      <c r="D71" s="644">
        <f>SUM(D69:D70)</f>
        <v>0</v>
      </c>
      <c r="E71" s="653"/>
      <c r="F71" s="205"/>
      <c r="G71" s="1075"/>
      <c r="H71" s="644">
        <f>R76</f>
        <v>0</v>
      </c>
      <c r="I71" s="43"/>
      <c r="J71" s="136"/>
      <c r="K71" s="194"/>
      <c r="L71" s="194"/>
      <c r="M71" s="194"/>
      <c r="P71" s="195" t="s">
        <v>1020</v>
      </c>
      <c r="Q71" s="195" t="b">
        <f>IF(Q70&gt;Q67,TRUE,FALSE)</f>
        <v>0</v>
      </c>
    </row>
    <row r="72" spans="1:18" ht="18" customHeight="1">
      <c r="A72" s="362" t="s">
        <v>8</v>
      </c>
      <c r="B72" s="72"/>
      <c r="C72" s="664" t="s">
        <v>832</v>
      </c>
      <c r="D72" s="642"/>
      <c r="E72" s="665"/>
      <c r="F72" s="55"/>
      <c r="G72" s="1075"/>
      <c r="H72" s="1036"/>
      <c r="I72" s="57"/>
      <c r="J72" s="136"/>
      <c r="K72" s="194"/>
      <c r="L72" s="194"/>
      <c r="M72" s="194"/>
      <c r="P72" s="195" t="s">
        <v>1021</v>
      </c>
      <c r="Q72" s="195" t="s">
        <v>1022</v>
      </c>
      <c r="R72" s="195">
        <f>IF(Q71=TRUE,ROUNDDOWN((D71*2500000)/(D71+D76),0),ROUNDDOWN(D71*2/3,0))</f>
        <v>0</v>
      </c>
    </row>
    <row r="73" spans="1:18" ht="18" customHeight="1">
      <c r="A73" s="209"/>
      <c r="B73" s="73"/>
      <c r="C73" s="661" t="s">
        <v>942</v>
      </c>
      <c r="D73" s="643"/>
      <c r="E73" s="662"/>
      <c r="F73" s="56"/>
      <c r="G73" s="1075"/>
      <c r="H73" s="1037"/>
      <c r="I73" s="58"/>
      <c r="J73" s="136"/>
      <c r="Q73" s="195" t="s">
        <v>1018</v>
      </c>
      <c r="R73" s="195">
        <f>IF(Q71=TRUE,ROUNDDOWN((D76*2500000)/(D71+D76),0),ROUNDDOWN(D76*2/3,0))</f>
        <v>0</v>
      </c>
    </row>
    <row r="74" spans="1:18" ht="18" customHeight="1">
      <c r="A74" s="209"/>
      <c r="B74" s="73"/>
      <c r="C74" s="661" t="s">
        <v>833</v>
      </c>
      <c r="D74" s="643"/>
      <c r="E74" s="662"/>
      <c r="F74" s="56"/>
      <c r="G74" s="1075"/>
      <c r="H74" s="1037"/>
      <c r="I74" s="58"/>
      <c r="J74" s="136"/>
      <c r="Q74" s="195" t="s">
        <v>664</v>
      </c>
      <c r="R74" s="195">
        <f>SUM(R72:R73)</f>
        <v>0</v>
      </c>
    </row>
    <row r="75" spans="1:18" ht="18" customHeight="1">
      <c r="A75" s="209"/>
      <c r="B75" s="73"/>
      <c r="C75" s="638" t="s">
        <v>923</v>
      </c>
      <c r="D75" s="643"/>
      <c r="E75" s="639"/>
      <c r="F75" s="56"/>
      <c r="G75" s="1075"/>
      <c r="H75" s="1037"/>
      <c r="I75" s="58"/>
      <c r="J75" s="136"/>
      <c r="P75" s="195" t="s">
        <v>1010</v>
      </c>
      <c r="R75" s="195">
        <f>Q67-R74</f>
        <v>2500000</v>
      </c>
    </row>
    <row r="76" spans="1:18" ht="18" customHeight="1" thickBot="1">
      <c r="A76" s="210" t="s">
        <v>829</v>
      </c>
      <c r="B76" s="688">
        <f>SUM(B72:B75)</f>
        <v>0</v>
      </c>
      <c r="C76" s="666"/>
      <c r="D76" s="706">
        <f>SUM(D72:D75)</f>
        <v>0</v>
      </c>
      <c r="E76" s="667"/>
      <c r="F76" s="213"/>
      <c r="G76" s="1076"/>
      <c r="H76" s="695">
        <f>R77</f>
        <v>0</v>
      </c>
      <c r="I76" s="34"/>
      <c r="J76" s="136"/>
      <c r="P76" s="195" t="s">
        <v>1011</v>
      </c>
      <c r="Q76" s="195" t="s">
        <v>1004</v>
      </c>
      <c r="R76" s="195">
        <f>IF(Q71=TRUE,R72+R75,R72)</f>
        <v>0</v>
      </c>
    </row>
    <row r="77" spans="1:18" ht="18" customHeight="1" thickTop="1" thickBot="1">
      <c r="A77" s="214" t="s">
        <v>9</v>
      </c>
      <c r="B77" s="215">
        <f>SUM(B68,B71,B76)</f>
        <v>0</v>
      </c>
      <c r="C77" s="654"/>
      <c r="D77" s="707">
        <f>SUM(D68,D71,D76)</f>
        <v>0</v>
      </c>
      <c r="E77" s="655"/>
      <c r="F77" s="216"/>
      <c r="G77" s="216"/>
      <c r="H77" s="693">
        <f>SUM(H68,H71,H76)</f>
        <v>0</v>
      </c>
      <c r="I77" s="35"/>
      <c r="J77" s="136"/>
      <c r="Q77" s="195" t="s">
        <v>667</v>
      </c>
      <c r="R77" s="195">
        <f>R73</f>
        <v>0</v>
      </c>
    </row>
    <row r="78" spans="1:18" ht="18" customHeight="1" thickTop="1" thickBot="1">
      <c r="A78" s="209" t="s">
        <v>10</v>
      </c>
      <c r="B78" s="228"/>
      <c r="C78" s="656"/>
      <c r="D78" s="218"/>
      <c r="E78" s="657"/>
      <c r="F78" s="219"/>
      <c r="G78" s="219"/>
      <c r="H78" s="220"/>
      <c r="I78" s="363"/>
      <c r="J78" s="136"/>
    </row>
    <row r="79" spans="1:18" ht="18" customHeight="1" thickBot="1">
      <c r="A79" s="221" t="s">
        <v>11</v>
      </c>
      <c r="B79" s="222">
        <f>SUM(B77:B78)</f>
        <v>0</v>
      </c>
      <c r="C79" s="658"/>
      <c r="D79" s="708">
        <f>D77</f>
        <v>0</v>
      </c>
      <c r="E79" s="659"/>
      <c r="F79" s="223"/>
      <c r="G79" s="223"/>
      <c r="H79" s="696">
        <f>H77</f>
        <v>0</v>
      </c>
      <c r="I79" s="451"/>
      <c r="J79" s="136"/>
    </row>
    <row r="80" spans="1:18" ht="18" customHeight="1">
      <c r="I80" s="748" t="s">
        <v>1073</v>
      </c>
      <c r="J80" s="136"/>
    </row>
    <row r="81" spans="10:10" ht="18" customHeight="1">
      <c r="J81" s="136"/>
    </row>
    <row r="82" spans="10:10" ht="18" customHeight="1">
      <c r="J82" s="136"/>
    </row>
    <row r="83" spans="10:10" ht="18" customHeight="1">
      <c r="J83" s="136"/>
    </row>
  </sheetData>
  <sheetProtection sheet="1" objects="1" scenarios="1"/>
  <mergeCells count="46">
    <mergeCell ref="H34:H37"/>
    <mergeCell ref="B25:E25"/>
    <mergeCell ref="A2:I2"/>
    <mergeCell ref="B4:F4"/>
    <mergeCell ref="G6:I6"/>
    <mergeCell ref="B7:C7"/>
    <mergeCell ref="D7:F7"/>
    <mergeCell ref="G7:G8"/>
    <mergeCell ref="H7:H8"/>
    <mergeCell ref="I7:I8"/>
    <mergeCell ref="B6:E6"/>
    <mergeCell ref="G9:G19"/>
    <mergeCell ref="H9:H10"/>
    <mergeCell ref="H12:H13"/>
    <mergeCell ref="H15:H18"/>
    <mergeCell ref="G25:I25"/>
    <mergeCell ref="B63:E63"/>
    <mergeCell ref="B26:C26"/>
    <mergeCell ref="D26:F26"/>
    <mergeCell ref="G26:G27"/>
    <mergeCell ref="H26:H27"/>
    <mergeCell ref="G44:I44"/>
    <mergeCell ref="B45:C45"/>
    <mergeCell ref="D45:F45"/>
    <mergeCell ref="G45:G46"/>
    <mergeCell ref="H45:H46"/>
    <mergeCell ref="I45:I46"/>
    <mergeCell ref="B44:E44"/>
    <mergeCell ref="I26:I27"/>
    <mergeCell ref="G28:G38"/>
    <mergeCell ref="H28:H29"/>
    <mergeCell ref="H31:H32"/>
    <mergeCell ref="G66:G76"/>
    <mergeCell ref="H66:H67"/>
    <mergeCell ref="H69:H70"/>
    <mergeCell ref="H72:H75"/>
    <mergeCell ref="G47:G57"/>
    <mergeCell ref="H47:H48"/>
    <mergeCell ref="H50:H51"/>
    <mergeCell ref="H53:H56"/>
    <mergeCell ref="G63:I63"/>
    <mergeCell ref="B64:C64"/>
    <mergeCell ref="D64:F64"/>
    <mergeCell ref="G64:G65"/>
    <mergeCell ref="H64:H65"/>
    <mergeCell ref="I64:I65"/>
  </mergeCells>
  <phoneticPr fontId="3"/>
  <conditionalFormatting sqref="H14">
    <cfRule type="cellIs" dxfId="41" priority="12" stopIfTrue="1" operator="greaterThan">
      <formula>#REF!</formula>
    </cfRule>
  </conditionalFormatting>
  <conditionalFormatting sqref="H19">
    <cfRule type="cellIs" dxfId="40" priority="11" stopIfTrue="1" operator="greaterThan">
      <formula>#REF!</formula>
    </cfRule>
  </conditionalFormatting>
  <conditionalFormatting sqref="H11">
    <cfRule type="cellIs" dxfId="39" priority="10" stopIfTrue="1" operator="greaterThan">
      <formula>#REF!</formula>
    </cfRule>
  </conditionalFormatting>
  <conditionalFormatting sqref="H33">
    <cfRule type="cellIs" dxfId="38" priority="9" stopIfTrue="1" operator="greaterThan">
      <formula>#REF!</formula>
    </cfRule>
  </conditionalFormatting>
  <conditionalFormatting sqref="H38">
    <cfRule type="cellIs" dxfId="37" priority="8" stopIfTrue="1" operator="greaterThan">
      <formula>#REF!</formula>
    </cfRule>
  </conditionalFormatting>
  <conditionalFormatting sqref="H30">
    <cfRule type="cellIs" dxfId="36" priority="7" stopIfTrue="1" operator="greaterThan">
      <formula>#REF!</formula>
    </cfRule>
  </conditionalFormatting>
  <conditionalFormatting sqref="H52">
    <cfRule type="cellIs" dxfId="35" priority="6" stopIfTrue="1" operator="greaterThan">
      <formula>#REF!</formula>
    </cfRule>
  </conditionalFormatting>
  <conditionalFormatting sqref="H57">
    <cfRule type="cellIs" dxfId="34" priority="5" stopIfTrue="1" operator="greaterThan">
      <formula>#REF!</formula>
    </cfRule>
  </conditionalFormatting>
  <conditionalFormatting sqref="H49">
    <cfRule type="cellIs" dxfId="33" priority="4" stopIfTrue="1" operator="greaterThan">
      <formula>#REF!</formula>
    </cfRule>
  </conditionalFormatting>
  <conditionalFormatting sqref="H71">
    <cfRule type="cellIs" dxfId="32" priority="3" stopIfTrue="1" operator="greaterThan">
      <formula>#REF!</formula>
    </cfRule>
  </conditionalFormatting>
  <conditionalFormatting sqref="H76">
    <cfRule type="cellIs" dxfId="31" priority="2" stopIfTrue="1" operator="greaterThan">
      <formula>#REF!</formula>
    </cfRule>
  </conditionalFormatting>
  <conditionalFormatting sqref="H68">
    <cfRule type="cellIs" dxfId="30"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H21:I21 H40:I40 H59:I59 H78:I78" xr:uid="{CC76B727-683D-4BC8-90FA-0945512C2E7A}">
      <formula1>0</formula1>
    </dataValidation>
    <dataValidation type="textLength" operator="equal" allowBlank="1" showInputMessage="1" showErrorMessage="1" errorTitle="消費税計上不可" error="補助対象経費の消費税計上は出来ません。" sqref="F21:G21 D21 F40:G40 D40 F59:G59 D59 F78:G78 D78" xr:uid="{3F20948E-3E26-4FC8-96D8-9F8CF19CB512}">
      <formula1>0</formula1>
    </dataValidation>
    <dataValidation allowBlank="1" showInputMessage="1" showErrorMessage="1" prompt="自動計算としていますが、不都合がある場合は適宜修正をしてください。" sqref="H19 H14 H11 H38 H33 H30 H57 H52 H49 H76 H71 H68" xr:uid="{5AFC471A-6CEE-48B6-A9E4-3BAA78BADF04}"/>
    <dataValidation imeMode="off" allowBlank="1" showInputMessage="1" showErrorMessage="1" sqref="B21 D12:D13 B12:B13 B15:B18 D15:D18 B9:B10 D9:D10 B40 D31:D32 B31:B32 B34:B37 D34:D37 B28:B29 D28:D29 B59 D50:D51 B50:B51 B53:B56 D53:D56 B47:B48 D47:D48 B78 D69:D70 B69:B70 B72:B75 D72:D75 B66:B67 D66:D67" xr:uid="{1693C0E0-7EF4-48EA-911A-260E7ADE9D61}"/>
  </dataValidations>
  <pageMargins left="0.74803149606299213" right="0.51181102362204722" top="0.59055118110236227" bottom="0.55118110236220474" header="0.51181102362204722" footer="0.51181102362204722"/>
  <pageSetup paperSize="9" scale="58" orientation="portrait" r:id="rId1"/>
  <headerFooter alignWithMargins="0"/>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FA064-9A1F-43EF-A387-09B90711CE4C}">
  <sheetPr>
    <tabColor rgb="FF3333FF"/>
    <pageSetUpPr fitToPage="1"/>
  </sheetPr>
  <dimension ref="A1:O34"/>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988</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IF(申請概要書!$G$29&lt;&gt;"",申請概要書!$G$29,"")</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671">
        <f>SUM('（2-1）　蓄電システム、V2Hを除く経費の配分（申請者４）'!B8,'（2-1）蓄電システムの経費の配分（申請者４）'!V2,'（2-1）業務用・産業用V2Hの経費の配分（申請者４）'!V2)</f>
        <v>0</v>
      </c>
      <c r="C8" s="1054" t="s">
        <v>382</v>
      </c>
      <c r="D8" s="1055"/>
      <c r="E8" s="689">
        <f>SUM('（2-1）　蓄電システム、V2Hを除く経費の配分（申請者４）'!E8,'（2-1）蓄電システムの経費の配分（申請者４）'!W2,'（2-1）業務用・産業用V2Hの経費の配分（申請者４）'!W2)</f>
        <v>0</v>
      </c>
      <c r="F8" s="1054" t="s">
        <v>382</v>
      </c>
      <c r="G8" s="1055"/>
      <c r="H8" s="1056" t="s">
        <v>1030</v>
      </c>
      <c r="I8" s="1058" t="s">
        <v>1012</v>
      </c>
      <c r="J8" s="1061"/>
      <c r="K8" s="57"/>
      <c r="L8" s="136"/>
    </row>
    <row r="9" spans="1:15" ht="19.5" customHeight="1">
      <c r="A9" s="201"/>
      <c r="B9" s="672">
        <f>SUM('（2-1）　蓄電システム、V2Hを除く経費の配分（申請者４）'!B9,'（2-1）蓄電システムの経費の配分（申請者４）'!V3,'（2-1）業務用・産業用V2Hの経費の配分（申請者４）'!V3)</f>
        <v>0</v>
      </c>
      <c r="C9" s="1038" t="s">
        <v>186</v>
      </c>
      <c r="D9" s="1039"/>
      <c r="E9" s="690">
        <f>SUM('（2-1）　蓄電システム、V2Hを除く経費の配分（申請者４）'!E9,'（2-1）蓄電システムの経費の配分（申請者４）'!W3,'（2-1）業務用・産業用V2Hの経費の配分（申請者４）'!W3)</f>
        <v>0</v>
      </c>
      <c r="F9" s="1038" t="s">
        <v>186</v>
      </c>
      <c r="G9" s="1039"/>
      <c r="H9" s="1057"/>
      <c r="I9" s="1059"/>
      <c r="J9" s="1062"/>
      <c r="K9" s="58"/>
      <c r="L9" s="136"/>
    </row>
    <row r="10" spans="1:15" ht="19.5" customHeight="1">
      <c r="A10" s="202" t="s">
        <v>829</v>
      </c>
      <c r="B10" s="203">
        <f>SUM(B8:B9)</f>
        <v>0</v>
      </c>
      <c r="C10" s="1025"/>
      <c r="D10" s="1026"/>
      <c r="E10" s="644">
        <f>SUM(E8:E9)</f>
        <v>0</v>
      </c>
      <c r="F10" s="1025"/>
      <c r="G10" s="1026"/>
      <c r="H10" s="205"/>
      <c r="I10" s="1059"/>
      <c r="J10" s="695">
        <f>SUM('（2-1）　蓄電システム、V2Hを除く経費の配分（申請者４）'!J10,'（2-1）蓄電システムの経費の配分（申請者４）'!X4,'（2-1）業務用・産業用V2Hの経費の配分（申請者４）'!X4)</f>
        <v>0</v>
      </c>
      <c r="K10" s="43"/>
      <c r="L10" s="207"/>
    </row>
    <row r="11" spans="1:15" ht="19.5" customHeight="1">
      <c r="A11" s="362" t="s">
        <v>7</v>
      </c>
      <c r="B11" s="673">
        <f>'（2-1）　蓄電システム、V2Hを除く経費の配分（申請者４）'!B11</f>
        <v>0</v>
      </c>
      <c r="C11" s="1063" t="s">
        <v>746</v>
      </c>
      <c r="D11" s="660" t="s">
        <v>464</v>
      </c>
      <c r="E11" s="689">
        <f>'（2-1）　蓄電システム、V2Hを除く経費の配分（申請者４）'!E11</f>
        <v>0</v>
      </c>
      <c r="F11" s="1063" t="s">
        <v>746</v>
      </c>
      <c r="G11" s="660" t="s">
        <v>464</v>
      </c>
      <c r="H11" s="1033" t="s">
        <v>1031</v>
      </c>
      <c r="I11" s="1059"/>
      <c r="J11" s="1061"/>
      <c r="K11" s="57"/>
      <c r="L11" s="136"/>
    </row>
    <row r="12" spans="1:15" ht="19.5" customHeight="1">
      <c r="A12" s="201"/>
      <c r="B12" s="674">
        <f>'（2-1）　蓄電システム、V2Hを除く経費の配分（申請者４）'!B12</f>
        <v>0</v>
      </c>
      <c r="C12" s="1064"/>
      <c r="D12" s="662" t="s">
        <v>466</v>
      </c>
      <c r="E12" s="690">
        <f>'（2-1）　蓄電システム、V2Hを除く経費の配分（申請者４）'!E12</f>
        <v>0</v>
      </c>
      <c r="F12" s="1064"/>
      <c r="G12" s="662" t="s">
        <v>466</v>
      </c>
      <c r="H12" s="1034"/>
      <c r="I12" s="1059"/>
      <c r="J12" s="1037"/>
      <c r="K12" s="58"/>
      <c r="L12" s="136"/>
    </row>
    <row r="13" spans="1:15" ht="19.5" customHeight="1">
      <c r="A13" s="201"/>
      <c r="B13" s="674">
        <f>'（2-1）　蓄電システム、V2Hを除く経費の配分（申請者４）'!B13</f>
        <v>0</v>
      </c>
      <c r="C13" s="1064"/>
      <c r="D13" s="662" t="s">
        <v>468</v>
      </c>
      <c r="E13" s="690">
        <f>'（2-1）　蓄電システム、V2Hを除く経費の配分（申請者４）'!E13</f>
        <v>0</v>
      </c>
      <c r="F13" s="1064"/>
      <c r="G13" s="662" t="s">
        <v>468</v>
      </c>
      <c r="H13" s="1034"/>
      <c r="I13" s="1059"/>
      <c r="J13" s="1037"/>
      <c r="K13" s="58"/>
      <c r="L13" s="136"/>
    </row>
    <row r="14" spans="1:15" ht="19.5" customHeight="1">
      <c r="A14" s="201"/>
      <c r="B14" s="674">
        <f>'（2-1）　蓄電システム、V2Hを除く経費の配分（申請者４）'!B14</f>
        <v>0</v>
      </c>
      <c r="C14" s="1064"/>
      <c r="D14" s="651" t="s">
        <v>469</v>
      </c>
      <c r="E14" s="690">
        <f>'（2-1）　蓄電システム、V2Hを除く経費の配分（申請者４）'!E14</f>
        <v>0</v>
      </c>
      <c r="F14" s="1064"/>
      <c r="G14" s="651" t="s">
        <v>469</v>
      </c>
      <c r="H14" s="1034"/>
      <c r="I14" s="1059"/>
      <c r="J14" s="1037"/>
      <c r="K14" s="58"/>
      <c r="L14" s="136"/>
    </row>
    <row r="15" spans="1:15" ht="19.5" customHeight="1">
      <c r="A15" s="208"/>
      <c r="B15" s="674">
        <f>'（2-1）　蓄電システム、V2Hを除く経費の配分（申請者４）'!B15</f>
        <v>0</v>
      </c>
      <c r="C15" s="1023"/>
      <c r="D15" s="651" t="s">
        <v>470</v>
      </c>
      <c r="E15" s="690">
        <f>'（2-1）　蓄電システム、V2Hを除く経費の配分（申請者４）'!E15</f>
        <v>0</v>
      </c>
      <c r="F15" s="1023"/>
      <c r="G15" s="651" t="s">
        <v>470</v>
      </c>
      <c r="H15" s="1034"/>
      <c r="I15" s="1059"/>
      <c r="J15" s="1037"/>
      <c r="K15" s="58"/>
      <c r="L15" s="136"/>
    </row>
    <row r="16" spans="1:15" ht="19.5" customHeight="1">
      <c r="A16" s="201"/>
      <c r="B16" s="674">
        <f>'（2-1）　蓄電システム、V2Hを除く経費の配分（申請者４）'!B16</f>
        <v>0</v>
      </c>
      <c r="C16" s="1021" t="s">
        <v>1074</v>
      </c>
      <c r="D16" s="1022"/>
      <c r="E16" s="690">
        <f>'（2-1）　蓄電システム、V2Hを除く経費の配分（申請者４）'!E16</f>
        <v>0</v>
      </c>
      <c r="F16" s="1021" t="s">
        <v>1074</v>
      </c>
      <c r="G16" s="1022"/>
      <c r="H16" s="1034"/>
      <c r="I16" s="1059"/>
      <c r="J16" s="1037"/>
      <c r="K16" s="58"/>
      <c r="L16" s="136"/>
    </row>
    <row r="17" spans="1:12" ht="19.5" customHeight="1">
      <c r="A17" s="201"/>
      <c r="B17" s="674">
        <f>'（2-1）蓄電システムの経費の配分（申請者４）'!V8</f>
        <v>0</v>
      </c>
      <c r="C17" s="1019" t="s">
        <v>1049</v>
      </c>
      <c r="D17" s="651" t="s">
        <v>828</v>
      </c>
      <c r="E17" s="690">
        <f>'（2-1）蓄電システムの経費の配分（申請者４）'!W8</f>
        <v>0</v>
      </c>
      <c r="F17" s="1019" t="s">
        <v>1049</v>
      </c>
      <c r="G17" s="747" t="s">
        <v>828</v>
      </c>
      <c r="H17" s="1034"/>
      <c r="I17" s="1059"/>
      <c r="J17" s="1037"/>
      <c r="K17" s="58"/>
      <c r="L17" s="136"/>
    </row>
    <row r="18" spans="1:12" ht="19.5" customHeight="1">
      <c r="A18" s="201"/>
      <c r="B18" s="674">
        <f>'（2-1）業務用・産業用V2Hの経費の配分（申請者４）'!V7</f>
        <v>0</v>
      </c>
      <c r="C18" s="1020"/>
      <c r="D18" s="651" t="s">
        <v>998</v>
      </c>
      <c r="E18" s="690">
        <f>'（2-1）業務用・産業用V2Hの経費の配分（申請者４）'!W7</f>
        <v>0</v>
      </c>
      <c r="F18" s="1020"/>
      <c r="G18" s="651" t="s">
        <v>998</v>
      </c>
      <c r="H18" s="1034"/>
      <c r="I18" s="1059"/>
      <c r="J18" s="1037"/>
      <c r="K18" s="58"/>
      <c r="L18" s="136"/>
    </row>
    <row r="19" spans="1:12" ht="19.5" customHeight="1">
      <c r="A19" s="201"/>
      <c r="B19" s="674">
        <f>'（2-1）　蓄電システム、V2Hを除く経費の配分（申請者４）'!B17</f>
        <v>0</v>
      </c>
      <c r="C19" s="1020"/>
      <c r="D19" s="651" t="s">
        <v>747</v>
      </c>
      <c r="E19" s="690">
        <f>'（2-1）　蓄電システム、V2Hを除く経費の配分（申請者４）'!E17</f>
        <v>0</v>
      </c>
      <c r="F19" s="1020"/>
      <c r="G19" s="651" t="s">
        <v>747</v>
      </c>
      <c r="H19" s="1034"/>
      <c r="I19" s="1059"/>
      <c r="J19" s="1037"/>
      <c r="K19" s="58"/>
      <c r="L19" s="136"/>
    </row>
    <row r="20" spans="1:12" ht="19.5" customHeight="1">
      <c r="A20" s="201"/>
      <c r="B20" s="675">
        <f>'（2-1）　蓄電システム、V2Hを除く経費の配分（申請者４）'!B18</f>
        <v>0</v>
      </c>
      <c r="C20" s="1020"/>
      <c r="D20" s="651" t="s">
        <v>186</v>
      </c>
      <c r="E20" s="691">
        <f>'（2-1）　蓄電システム、V2Hを除く経費の配分（申請者４）'!E18</f>
        <v>0</v>
      </c>
      <c r="F20" s="1020"/>
      <c r="G20" s="651" t="s">
        <v>186</v>
      </c>
      <c r="H20" s="1034"/>
      <c r="I20" s="1059"/>
      <c r="J20" s="1037"/>
      <c r="K20" s="60"/>
      <c r="L20" s="136"/>
    </row>
    <row r="21" spans="1:12" ht="19.5" customHeight="1">
      <c r="A21" s="201"/>
      <c r="B21" s="675">
        <f>'（2-1）　蓄電システム、V2Hを除く経費の配分（申請者４）'!B19</f>
        <v>0</v>
      </c>
      <c r="C21" s="1021" t="s">
        <v>996</v>
      </c>
      <c r="D21" s="1022"/>
      <c r="E21" s="691">
        <f>'（2-1）　蓄電システム、V2Hを除く経費の配分（申請者４）'!E19</f>
        <v>0</v>
      </c>
      <c r="F21" s="1021" t="s">
        <v>996</v>
      </c>
      <c r="G21" s="1022"/>
      <c r="H21" s="1034"/>
      <c r="I21" s="1059"/>
      <c r="J21" s="1037"/>
      <c r="K21" s="60"/>
      <c r="L21" s="136"/>
    </row>
    <row r="22" spans="1:12" ht="19.5" customHeight="1">
      <c r="A22" s="201"/>
      <c r="B22" s="675">
        <f>'（2-1）　蓄電システム、V2Hを除く経費の配分（申請者４）'!B20</f>
        <v>0</v>
      </c>
      <c r="C22" s="1019" t="s">
        <v>745</v>
      </c>
      <c r="D22" s="475" t="s">
        <v>406</v>
      </c>
      <c r="E22" s="691">
        <f>'（2-1）　蓄電システム、V2Hを除く経費の配分（申請者４）'!E20</f>
        <v>0</v>
      </c>
      <c r="F22" s="1019" t="s">
        <v>745</v>
      </c>
      <c r="G22" s="475" t="s">
        <v>406</v>
      </c>
      <c r="H22" s="1034"/>
      <c r="I22" s="1059"/>
      <c r="J22" s="1037"/>
      <c r="K22" s="60"/>
      <c r="L22" s="136"/>
    </row>
    <row r="23" spans="1:12" ht="19.5" customHeight="1">
      <c r="A23" s="201"/>
      <c r="B23" s="675">
        <f>'（2-1）　蓄電システム、V2Hを除く経費の配分（申請者４）'!B21</f>
        <v>0</v>
      </c>
      <c r="C23" s="1023"/>
      <c r="D23" s="475" t="s">
        <v>407</v>
      </c>
      <c r="E23" s="691">
        <f>'（2-1）　蓄電システム、V2Hを除く経費の配分（申請者４）'!E21</f>
        <v>0</v>
      </c>
      <c r="F23" s="1023"/>
      <c r="G23" s="475" t="s">
        <v>407</v>
      </c>
      <c r="H23" s="1034"/>
      <c r="I23" s="1059"/>
      <c r="J23" s="1037"/>
      <c r="K23" s="60"/>
      <c r="L23" s="136"/>
    </row>
    <row r="24" spans="1:12" ht="19.5" customHeight="1">
      <c r="A24" s="201"/>
      <c r="B24" s="675">
        <f>'（2-1）　蓄電システム、V2Hを除く経費の配分（申請者４）'!B22</f>
        <v>0</v>
      </c>
      <c r="C24" s="1024" t="s">
        <v>383</v>
      </c>
      <c r="D24" s="1022"/>
      <c r="E24" s="691">
        <f>'（2-1）　蓄電システム、V2Hを除く経費の配分（申請者４）'!E22</f>
        <v>0</v>
      </c>
      <c r="F24" s="1024" t="s">
        <v>383</v>
      </c>
      <c r="G24" s="1022"/>
      <c r="H24" s="1035"/>
      <c r="I24" s="1059"/>
      <c r="J24" s="1037"/>
      <c r="K24" s="60"/>
      <c r="L24" s="136"/>
    </row>
    <row r="25" spans="1:12" ht="19.5" customHeight="1">
      <c r="A25" s="202" t="s">
        <v>6</v>
      </c>
      <c r="B25" s="203">
        <f>SUM(B11:B24)</f>
        <v>0</v>
      </c>
      <c r="C25" s="1025"/>
      <c r="D25" s="1026"/>
      <c r="E25" s="644">
        <f>SUM(E11:E24)</f>
        <v>0</v>
      </c>
      <c r="F25" s="1025"/>
      <c r="G25" s="1026"/>
      <c r="H25" s="205"/>
      <c r="I25" s="1059"/>
      <c r="J25" s="695">
        <f>SUM('（2-1）　蓄電システム、V2Hを除く経費の配分（申請者４）'!J23,'（2-1）蓄電システムの経費の配分（申請者４）'!X8,'（2-1）業務用・産業用V2Hの経費の配分（申請者４）'!X7)</f>
        <v>0</v>
      </c>
      <c r="K25" s="60"/>
      <c r="L25" s="136"/>
    </row>
    <row r="26" spans="1:12" ht="19.5" customHeight="1">
      <c r="A26" s="362" t="s">
        <v>8</v>
      </c>
      <c r="B26" s="673">
        <f>SUM('（2-1）　蓄電システム、V2Hを除く経費の配分（申請者４）'!B24,'（2-1）蓄電システムの経費の配分（申請者４）'!V9,'（2-1）業務用・産業用V2Hの経費の配分（申請者４）'!V8)</f>
        <v>0</v>
      </c>
      <c r="C26" s="1040" t="s">
        <v>832</v>
      </c>
      <c r="D26" s="1041"/>
      <c r="E26" s="689">
        <f>SUM('（2-1）　蓄電システム、V2Hを除く経費の配分（申請者４）'!E24,'（2-1）蓄電システムの経費の配分（申請者４）'!W9,'（2-1）業務用・産業用V2Hの経費の配分（申請者４）'!W8)</f>
        <v>0</v>
      </c>
      <c r="F26" s="1040" t="s">
        <v>832</v>
      </c>
      <c r="G26" s="1041"/>
      <c r="H26" s="1033" t="s">
        <v>1031</v>
      </c>
      <c r="I26" s="1059"/>
      <c r="J26" s="1036"/>
      <c r="K26" s="57"/>
      <c r="L26" s="136"/>
    </row>
    <row r="27" spans="1:12" ht="19.5" customHeight="1">
      <c r="A27" s="209"/>
      <c r="B27" s="674">
        <f>SUM('（2-1）　蓄電システム、V2Hを除く経費の配分（申請者４）'!B25,'（2-1）蓄電システムの経費の配分（申請者４）'!V10,'（2-1）業務用・産業用V2Hの経費の配分（申請者４）'!V9)</f>
        <v>0</v>
      </c>
      <c r="C27" s="1038" t="s">
        <v>942</v>
      </c>
      <c r="D27" s="1039"/>
      <c r="E27" s="690">
        <f>SUM('（2-1）　蓄電システム、V2Hを除く経費の配分（申請者４）'!E25,'（2-1）蓄電システムの経費の配分（申請者４）'!W10,'（2-1）業務用・産業用V2Hの経費の配分（申請者４）'!W9)</f>
        <v>0</v>
      </c>
      <c r="F27" s="1038" t="s">
        <v>942</v>
      </c>
      <c r="G27" s="1039"/>
      <c r="H27" s="1034"/>
      <c r="I27" s="1059"/>
      <c r="J27" s="1037"/>
      <c r="K27" s="58"/>
      <c r="L27" s="136"/>
    </row>
    <row r="28" spans="1:12" ht="19.5" customHeight="1">
      <c r="A28" s="209"/>
      <c r="B28" s="674">
        <f>SUM('（2-1）　蓄電システム、V2Hを除く経費の配分（申請者４）'!B26,'（2-1）蓄電システムの経費の配分（申請者４）'!V11,'（2-1）業務用・産業用V2Hの経費の配分（申請者４）'!V10)</f>
        <v>0</v>
      </c>
      <c r="C28" s="1038" t="s">
        <v>833</v>
      </c>
      <c r="D28" s="1039"/>
      <c r="E28" s="690">
        <f>SUM('（2-1）　蓄電システム、V2Hを除く経費の配分（申請者４）'!E26,'（2-1）蓄電システムの経費の配分（申請者４）'!W11,'（2-1）業務用・産業用V2Hの経費の配分（申請者４）'!W10)</f>
        <v>0</v>
      </c>
      <c r="F28" s="1038" t="s">
        <v>833</v>
      </c>
      <c r="G28" s="1039"/>
      <c r="H28" s="1034"/>
      <c r="I28" s="1059"/>
      <c r="J28" s="1037"/>
      <c r="K28" s="58"/>
      <c r="L28" s="136"/>
    </row>
    <row r="29" spans="1:12" ht="19.5" customHeight="1">
      <c r="A29" s="209"/>
      <c r="B29" s="674">
        <f>SUM('（2-1）　蓄電システム、V2Hを除く経費の配分（申請者４）'!B27,'（2-1）蓄電システムの経費の配分（申請者４）'!V12,'（2-1）業務用・産業用V2Hの経費の配分（申請者４）'!V11)</f>
        <v>0</v>
      </c>
      <c r="C29" s="1038" t="s">
        <v>923</v>
      </c>
      <c r="D29" s="1039"/>
      <c r="E29" s="690">
        <f>SUM('（2-1）　蓄電システム、V2Hを除く経費の配分（申請者４）'!E27,'（2-1）蓄電システムの経費の配分（申請者４）'!W12,'（2-1）業務用・産業用V2Hの経費の配分（申請者４）'!W11)</f>
        <v>0</v>
      </c>
      <c r="F29" s="1038" t="s">
        <v>923</v>
      </c>
      <c r="G29" s="1039"/>
      <c r="H29" s="1035"/>
      <c r="I29" s="1059"/>
      <c r="J29" s="1037"/>
      <c r="K29" s="58"/>
      <c r="L29" s="136"/>
    </row>
    <row r="30" spans="1:12" ht="19.5" customHeight="1" thickBot="1">
      <c r="A30" s="210" t="s">
        <v>829</v>
      </c>
      <c r="B30" s="688">
        <f>SUM(B26:B29)</f>
        <v>0</v>
      </c>
      <c r="C30" s="1027"/>
      <c r="D30" s="1028"/>
      <c r="E30" s="692">
        <f>SUM(E26:E29)</f>
        <v>0</v>
      </c>
      <c r="F30" s="1027"/>
      <c r="G30" s="1028"/>
      <c r="H30" s="213"/>
      <c r="I30" s="1060"/>
      <c r="J30" s="695">
        <f>SUM('（2-1）　蓄電システム、V2Hを除く経費の配分（申請者４）'!J28,'（2-1）蓄電システムの経費の配分（申請者４）'!X13,'（2-1）業務用・産業用V2Hの経費の配分（申請者４）'!X12)</f>
        <v>0</v>
      </c>
      <c r="K30" s="34"/>
      <c r="L30" s="136"/>
    </row>
    <row r="31" spans="1:12" ht="19.5" customHeight="1" thickTop="1" thickBot="1">
      <c r="A31" s="214" t="s">
        <v>995</v>
      </c>
      <c r="B31" s="215">
        <f>SUM(B10,B25,B30)</f>
        <v>0</v>
      </c>
      <c r="C31" s="1029"/>
      <c r="D31" s="1030"/>
      <c r="E31" s="693">
        <f>SUM(E10,E25,E30)</f>
        <v>0</v>
      </c>
      <c r="F31" s="1029"/>
      <c r="G31" s="1030"/>
      <c r="H31" s="216"/>
      <c r="I31" s="216"/>
      <c r="J31" s="693">
        <f>SUM(J10,J25,J30)</f>
        <v>0</v>
      </c>
      <c r="K31" s="35"/>
      <c r="L31" s="136"/>
    </row>
    <row r="32" spans="1:12" ht="19.5" customHeight="1" thickTop="1" thickBot="1">
      <c r="A32" s="209" t="s">
        <v>10</v>
      </c>
      <c r="B32" s="676">
        <f>SUM('（2-1）　蓄電システム、V2Hを除く経費の配分（申請者４）'!B30,'（2-1）蓄電システムの経費の配分（申請者４）'!V14,'（2-1）業務用・産業用V2Hの経費の配分（申請者４）'!V14)</f>
        <v>0</v>
      </c>
      <c r="C32" s="1031"/>
      <c r="D32" s="1032"/>
      <c r="E32" s="218"/>
      <c r="F32" s="1031"/>
      <c r="G32" s="1032"/>
      <c r="H32" s="219"/>
      <c r="I32" s="219"/>
      <c r="J32" s="220"/>
      <c r="K32" s="363"/>
      <c r="L32" s="136"/>
    </row>
    <row r="33" spans="1:12" ht="19.5" customHeight="1" thickBot="1">
      <c r="A33" s="221" t="s">
        <v>11</v>
      </c>
      <c r="B33" s="222">
        <f>SUM(B31:B32)</f>
        <v>0</v>
      </c>
      <c r="C33" s="1017"/>
      <c r="D33" s="1018"/>
      <c r="E33" s="694">
        <f>E31</f>
        <v>0</v>
      </c>
      <c r="F33" s="1017"/>
      <c r="G33" s="1018"/>
      <c r="H33" s="223"/>
      <c r="I33" s="223"/>
      <c r="J33" s="696">
        <f>J31</f>
        <v>0</v>
      </c>
      <c r="K33" s="451"/>
      <c r="L33" s="136"/>
    </row>
    <row r="34" spans="1:12" ht="15" customHeight="1">
      <c r="A34" s="680"/>
      <c r="B34" s="681"/>
      <c r="C34" s="682"/>
      <c r="D34" s="682"/>
      <c r="E34" s="683"/>
      <c r="F34" s="682"/>
      <c r="G34" s="682"/>
      <c r="H34" s="684"/>
      <c r="I34" s="684"/>
      <c r="J34" s="683"/>
      <c r="K34" s="685"/>
      <c r="L34" s="136"/>
    </row>
  </sheetData>
  <sheetProtection sheet="1" objects="1" scenarios="1"/>
  <mergeCells count="52">
    <mergeCell ref="A2:K2"/>
    <mergeCell ref="B4:H4"/>
    <mergeCell ref="B6:D6"/>
    <mergeCell ref="E6:H6"/>
    <mergeCell ref="I6:I7"/>
    <mergeCell ref="J6:J7"/>
    <mergeCell ref="K6:K7"/>
    <mergeCell ref="C7:D7"/>
    <mergeCell ref="F7:G7"/>
    <mergeCell ref="H8:H9"/>
    <mergeCell ref="I8:I30"/>
    <mergeCell ref="J8:J9"/>
    <mergeCell ref="C9:D9"/>
    <mergeCell ref="F9:G9"/>
    <mergeCell ref="C10:D10"/>
    <mergeCell ref="F10:G10"/>
    <mergeCell ref="C11:C15"/>
    <mergeCell ref="F11:F15"/>
    <mergeCell ref="H11:H24"/>
    <mergeCell ref="J11:J24"/>
    <mergeCell ref="C16:D16"/>
    <mergeCell ref="F16:G16"/>
    <mergeCell ref="C17:C20"/>
    <mergeCell ref="F17:F20"/>
    <mergeCell ref="C21:D21"/>
    <mergeCell ref="H26:H29"/>
    <mergeCell ref="J26:J29"/>
    <mergeCell ref="C27:D27"/>
    <mergeCell ref="F27:G27"/>
    <mergeCell ref="F22:F23"/>
    <mergeCell ref="C24:D24"/>
    <mergeCell ref="F24:G24"/>
    <mergeCell ref="C25:D25"/>
    <mergeCell ref="F25:G25"/>
    <mergeCell ref="C26:D26"/>
    <mergeCell ref="F26:G26"/>
    <mergeCell ref="C8:D8"/>
    <mergeCell ref="F8:G8"/>
    <mergeCell ref="C30:D30"/>
    <mergeCell ref="F30:G30"/>
    <mergeCell ref="C31:D31"/>
    <mergeCell ref="F31:G31"/>
    <mergeCell ref="F21:G21"/>
    <mergeCell ref="C22:C23"/>
    <mergeCell ref="C33:D33"/>
    <mergeCell ref="F33:G33"/>
    <mergeCell ref="C32:D32"/>
    <mergeCell ref="F32:G32"/>
    <mergeCell ref="C28:D28"/>
    <mergeCell ref="F28:G28"/>
    <mergeCell ref="C29:D29"/>
    <mergeCell ref="F29:G29"/>
  </mergeCells>
  <phoneticPr fontId="3"/>
  <conditionalFormatting sqref="J10">
    <cfRule type="cellIs" dxfId="29" priority="6" stopIfTrue="1" operator="greaterThan">
      <formula>#REF!</formula>
    </cfRule>
  </conditionalFormatting>
  <conditionalFormatting sqref="J30">
    <cfRule type="cellIs" dxfId="28" priority="5" stopIfTrue="1" operator="greaterThan">
      <formula>#REF!</formula>
    </cfRule>
  </conditionalFormatting>
  <conditionalFormatting sqref="J25">
    <cfRule type="cellIs" dxfId="27" priority="1" stopIfTrue="1" operator="greaterThan">
      <formula>#REF!</formula>
    </cfRule>
  </conditionalFormatting>
  <dataValidations count="4">
    <dataValidation imeMode="off" allowBlank="1" showInputMessage="1" showErrorMessage="1" sqref="B32 C22 F17:F18 C11 C17:C18 E8:E9 F22 F11 B26:B29 E26:E29 B8:B9 B11:B24 E11:E24" xr:uid="{3293B9EA-B81A-4FEB-8CEE-7B233063008A}"/>
    <dataValidation allowBlank="1" showInputMessage="1" showErrorMessage="1" prompt="自動計算としていますが、不都合がある場合は適宜修正をしてください。" sqref="J10 J30 J25" xr:uid="{D6C02456-56F9-4D81-80A0-15116F96F53A}"/>
    <dataValidation type="textLength" operator="equal" allowBlank="1" showInputMessage="1" showErrorMessage="1" errorTitle="消費税計上不可" error="補助対象経費の消費税計上は出来ません。" sqref="H32:I32 E32" xr:uid="{6ED0F8BA-88DC-4AEF-838D-2813B609BE2D}">
      <formula1>0</formula1>
    </dataValidation>
    <dataValidation type="textLength" operator="equal" allowBlank="1" showInputMessage="1" showErrorMessage="1" errorTitle="消費税計上不可" error="補助金の消費税計上は出来ません。" sqref="J32:K32" xr:uid="{EA369A00-048E-4975-B1BE-1DF4B9004760}">
      <formula1>0</formula1>
    </dataValidation>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FD00C-517A-4AEB-9B6D-1BB6CB8B1B4D}">
  <sheetPr>
    <tabColor rgb="FF3333FF"/>
    <pageSetUpPr fitToPage="1"/>
  </sheetPr>
  <dimension ref="A1:O32"/>
  <sheetViews>
    <sheetView view="pageBreakPreview" zoomScale="85" zoomScaleNormal="85" zoomScaleSheetLayoutView="85" workbookViewId="0"/>
  </sheetViews>
  <sheetFormatPr defaultColWidth="8.7265625" defaultRowHeight="13.5"/>
  <cols>
    <col min="1" max="1" width="12.7265625" style="195" customWidth="1"/>
    <col min="2" max="2" width="10.453125" style="195" customWidth="1"/>
    <col min="3" max="3" width="3.54296875" style="195" customWidth="1"/>
    <col min="4" max="5" width="10.453125" style="195" customWidth="1"/>
    <col min="6" max="6" width="3.5429687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384" width="8.7265625" style="195"/>
  </cols>
  <sheetData>
    <row r="1" spans="1:15" ht="18.75" customHeight="1">
      <c r="A1" s="36" t="s">
        <v>400</v>
      </c>
      <c r="B1" s="136"/>
      <c r="C1" s="136"/>
      <c r="D1" s="136"/>
      <c r="E1" s="136"/>
      <c r="F1" s="136"/>
      <c r="G1" s="136"/>
      <c r="H1" s="136"/>
      <c r="I1" s="193"/>
      <c r="J1" s="136"/>
      <c r="K1" s="113"/>
      <c r="L1" s="136"/>
      <c r="M1" s="194"/>
      <c r="N1" s="194"/>
      <c r="O1" s="194"/>
    </row>
    <row r="2" spans="1:15" ht="22.5" customHeight="1">
      <c r="A2" s="1042" t="s">
        <v>1029</v>
      </c>
      <c r="B2" s="1043"/>
      <c r="C2" s="1043"/>
      <c r="D2" s="1043"/>
      <c r="E2" s="1043"/>
      <c r="F2" s="1043"/>
      <c r="G2" s="1043"/>
      <c r="H2" s="1043"/>
      <c r="I2" s="1043"/>
      <c r="J2" s="1043"/>
      <c r="K2" s="1043"/>
      <c r="L2" s="136"/>
      <c r="M2" s="194"/>
      <c r="N2" s="194"/>
      <c r="O2" s="194"/>
    </row>
    <row r="3" spans="1:15" ht="9.75" customHeight="1">
      <c r="A3" s="668"/>
      <c r="B3" s="196"/>
      <c r="C3" s="196"/>
      <c r="D3" s="196"/>
      <c r="E3" s="196"/>
      <c r="F3" s="196"/>
      <c r="G3" s="196"/>
      <c r="H3" s="196"/>
      <c r="I3" s="196"/>
      <c r="J3" s="196"/>
      <c r="K3" s="196"/>
      <c r="L3" s="136"/>
      <c r="M3" s="194"/>
      <c r="N3" s="194"/>
      <c r="O3" s="194"/>
    </row>
    <row r="4" spans="1:15" ht="19.5" customHeight="1">
      <c r="A4" s="197" t="s">
        <v>384</v>
      </c>
      <c r="B4" s="1065" t="str">
        <f>IF(申請概要書!$G$29&lt;&gt;"",申請概要書!$G$29,"")</f>
        <v/>
      </c>
      <c r="C4" s="1066"/>
      <c r="D4" s="1065"/>
      <c r="E4" s="1065"/>
      <c r="F4" s="1066"/>
      <c r="G4" s="1065"/>
      <c r="H4" s="1067"/>
      <c r="I4" s="196"/>
      <c r="J4" s="196"/>
      <c r="K4" s="196"/>
      <c r="L4" s="136"/>
      <c r="M4" s="194"/>
      <c r="N4" s="194"/>
      <c r="O4" s="194"/>
    </row>
    <row r="5" spans="1:15" ht="19.5" customHeight="1" thickBot="1">
      <c r="A5" s="504"/>
      <c r="B5" s="196"/>
      <c r="C5" s="196"/>
      <c r="D5" s="196"/>
      <c r="E5" s="196"/>
      <c r="F5" s="196"/>
      <c r="G5" s="196"/>
      <c r="H5" s="196"/>
      <c r="I5" s="196"/>
      <c r="J5" s="196"/>
      <c r="K5" s="196"/>
      <c r="L5" s="136"/>
      <c r="M5" s="194"/>
      <c r="N5" s="194"/>
      <c r="O5" s="194"/>
    </row>
    <row r="6" spans="1:15" ht="19.5" customHeight="1">
      <c r="A6" s="198" t="s">
        <v>193</v>
      </c>
      <c r="B6" s="1044" t="s">
        <v>192</v>
      </c>
      <c r="C6" s="1045"/>
      <c r="D6" s="1045"/>
      <c r="E6" s="1046" t="s">
        <v>312</v>
      </c>
      <c r="F6" s="1045"/>
      <c r="G6" s="1045"/>
      <c r="H6" s="1045"/>
      <c r="I6" s="1047" t="s">
        <v>162</v>
      </c>
      <c r="J6" s="1048" t="s">
        <v>311</v>
      </c>
      <c r="K6" s="1050" t="s">
        <v>163</v>
      </c>
      <c r="L6" s="136"/>
      <c r="M6" s="194"/>
      <c r="N6" s="194"/>
      <c r="O6" s="194"/>
    </row>
    <row r="7" spans="1:15" ht="19.5" customHeight="1">
      <c r="A7" s="199" t="s">
        <v>194</v>
      </c>
      <c r="B7" s="200" t="s">
        <v>5</v>
      </c>
      <c r="C7" s="1052" t="s">
        <v>195</v>
      </c>
      <c r="D7" s="1053"/>
      <c r="E7" s="647" t="s">
        <v>5</v>
      </c>
      <c r="F7" s="1052" t="s">
        <v>195</v>
      </c>
      <c r="G7" s="1053"/>
      <c r="H7" s="648" t="s">
        <v>196</v>
      </c>
      <c r="I7" s="836"/>
      <c r="J7" s="1049"/>
      <c r="K7" s="1051"/>
      <c r="L7" s="136"/>
      <c r="M7" s="194"/>
      <c r="N7" s="194"/>
      <c r="O7" s="194"/>
    </row>
    <row r="8" spans="1:15" ht="19.5" customHeight="1">
      <c r="A8" s="362" t="s">
        <v>381</v>
      </c>
      <c r="B8" s="72"/>
      <c r="C8" s="1054" t="s">
        <v>382</v>
      </c>
      <c r="D8" s="1055"/>
      <c r="E8" s="697"/>
      <c r="F8" s="1054" t="s">
        <v>382</v>
      </c>
      <c r="G8" s="1055"/>
      <c r="H8" s="494"/>
      <c r="I8" s="1058" t="s">
        <v>1012</v>
      </c>
      <c r="J8" s="1061"/>
      <c r="K8" s="57"/>
      <c r="L8" s="136"/>
    </row>
    <row r="9" spans="1:15" ht="19.5" customHeight="1">
      <c r="A9" s="201"/>
      <c r="B9" s="73"/>
      <c r="C9" s="1038" t="s">
        <v>186</v>
      </c>
      <c r="D9" s="1039"/>
      <c r="E9" s="698"/>
      <c r="F9" s="1038" t="s">
        <v>186</v>
      </c>
      <c r="G9" s="1039"/>
      <c r="H9" s="56"/>
      <c r="I9" s="1059"/>
      <c r="J9" s="1062"/>
      <c r="K9" s="58"/>
      <c r="L9" s="136"/>
    </row>
    <row r="10" spans="1:15" ht="19.5" customHeight="1">
      <c r="A10" s="202" t="s">
        <v>829</v>
      </c>
      <c r="B10" s="203">
        <f>SUM(B8:B9)</f>
        <v>0</v>
      </c>
      <c r="C10" s="1025"/>
      <c r="D10" s="1026"/>
      <c r="E10" s="644">
        <f>SUM(E8:E9)</f>
        <v>0</v>
      </c>
      <c r="F10" s="1025"/>
      <c r="G10" s="1026"/>
      <c r="H10" s="205"/>
      <c r="I10" s="1059"/>
      <c r="J10" s="695">
        <f>ROUNDDOWN(E10*2/3,0)</f>
        <v>0</v>
      </c>
      <c r="K10" s="43"/>
      <c r="L10" s="207"/>
    </row>
    <row r="11" spans="1:15" ht="19.5" customHeight="1">
      <c r="A11" s="362" t="s">
        <v>7</v>
      </c>
      <c r="B11" s="72"/>
      <c r="C11" s="1063" t="s">
        <v>746</v>
      </c>
      <c r="D11" s="660" t="s">
        <v>464</v>
      </c>
      <c r="E11" s="697"/>
      <c r="F11" s="1063" t="s">
        <v>746</v>
      </c>
      <c r="G11" s="660" t="s">
        <v>464</v>
      </c>
      <c r="H11" s="55"/>
      <c r="I11" s="1059"/>
      <c r="J11" s="1061"/>
      <c r="K11" s="57"/>
      <c r="L11" s="136"/>
    </row>
    <row r="12" spans="1:15" ht="19.5" customHeight="1">
      <c r="A12" s="201"/>
      <c r="B12" s="73"/>
      <c r="C12" s="1064"/>
      <c r="D12" s="662" t="s">
        <v>466</v>
      </c>
      <c r="E12" s="698"/>
      <c r="F12" s="1064"/>
      <c r="G12" s="662" t="s">
        <v>466</v>
      </c>
      <c r="H12" s="56"/>
      <c r="I12" s="1059"/>
      <c r="J12" s="1037"/>
      <c r="K12" s="58"/>
      <c r="L12" s="136"/>
    </row>
    <row r="13" spans="1:15" ht="19.5" customHeight="1">
      <c r="A13" s="201"/>
      <c r="B13" s="73"/>
      <c r="C13" s="1064"/>
      <c r="D13" s="662" t="s">
        <v>468</v>
      </c>
      <c r="E13" s="698"/>
      <c r="F13" s="1064"/>
      <c r="G13" s="662" t="s">
        <v>468</v>
      </c>
      <c r="H13" s="56"/>
      <c r="I13" s="1059"/>
      <c r="J13" s="1037"/>
      <c r="K13" s="58"/>
      <c r="L13" s="136"/>
    </row>
    <row r="14" spans="1:15" ht="19.5" customHeight="1">
      <c r="A14" s="201"/>
      <c r="B14" s="73"/>
      <c r="C14" s="1064"/>
      <c r="D14" s="651" t="s">
        <v>469</v>
      </c>
      <c r="E14" s="698"/>
      <c r="F14" s="1064"/>
      <c r="G14" s="651" t="s">
        <v>469</v>
      </c>
      <c r="H14" s="56"/>
      <c r="I14" s="1059"/>
      <c r="J14" s="1037"/>
      <c r="K14" s="58"/>
      <c r="L14" s="136"/>
    </row>
    <row r="15" spans="1:15" ht="19.5" customHeight="1">
      <c r="A15" s="208"/>
      <c r="B15" s="73"/>
      <c r="C15" s="1023"/>
      <c r="D15" s="651" t="s">
        <v>470</v>
      </c>
      <c r="E15" s="698"/>
      <c r="F15" s="1023"/>
      <c r="G15" s="651" t="s">
        <v>470</v>
      </c>
      <c r="H15" s="56"/>
      <c r="I15" s="1059"/>
      <c r="J15" s="1037"/>
      <c r="K15" s="58"/>
      <c r="L15" s="136"/>
    </row>
    <row r="16" spans="1:15" ht="19.5" customHeight="1">
      <c r="A16" s="201"/>
      <c r="B16" s="73"/>
      <c r="C16" s="1021" t="s">
        <v>1074</v>
      </c>
      <c r="D16" s="1022"/>
      <c r="E16" s="698"/>
      <c r="F16" s="1021" t="s">
        <v>1074</v>
      </c>
      <c r="G16" s="1022"/>
      <c r="H16" s="56"/>
      <c r="I16" s="1059"/>
      <c r="J16" s="1037"/>
      <c r="K16" s="58"/>
      <c r="L16" s="136"/>
    </row>
    <row r="17" spans="1:12" ht="19.5" customHeight="1">
      <c r="A17" s="201"/>
      <c r="B17" s="73"/>
      <c r="C17" s="1020" t="s">
        <v>1050</v>
      </c>
      <c r="D17" s="651" t="s">
        <v>747</v>
      </c>
      <c r="E17" s="698"/>
      <c r="F17" s="1020" t="s">
        <v>1050</v>
      </c>
      <c r="G17" s="651" t="s">
        <v>747</v>
      </c>
      <c r="H17" s="56"/>
      <c r="I17" s="1059"/>
      <c r="J17" s="1037"/>
      <c r="K17" s="58"/>
      <c r="L17" s="136"/>
    </row>
    <row r="18" spans="1:12" ht="19.5" customHeight="1">
      <c r="A18" s="201"/>
      <c r="B18" s="74"/>
      <c r="C18" s="1020"/>
      <c r="D18" s="651" t="s">
        <v>186</v>
      </c>
      <c r="E18" s="699"/>
      <c r="F18" s="1020"/>
      <c r="G18" s="651" t="s">
        <v>186</v>
      </c>
      <c r="H18" s="59"/>
      <c r="I18" s="1059"/>
      <c r="J18" s="1037"/>
      <c r="K18" s="60"/>
      <c r="L18" s="136"/>
    </row>
    <row r="19" spans="1:12" ht="19.5" customHeight="1">
      <c r="A19" s="201"/>
      <c r="B19" s="74"/>
      <c r="C19" s="1021" t="s">
        <v>996</v>
      </c>
      <c r="D19" s="1022"/>
      <c r="E19" s="699"/>
      <c r="F19" s="1021" t="s">
        <v>996</v>
      </c>
      <c r="G19" s="1022"/>
      <c r="H19" s="59"/>
      <c r="I19" s="1059"/>
      <c r="J19" s="1037"/>
      <c r="K19" s="60"/>
      <c r="L19" s="136"/>
    </row>
    <row r="20" spans="1:12" ht="19.5" customHeight="1">
      <c r="A20" s="201"/>
      <c r="B20" s="74"/>
      <c r="C20" s="1019" t="s">
        <v>745</v>
      </c>
      <c r="D20" s="475" t="s">
        <v>406</v>
      </c>
      <c r="E20" s="699"/>
      <c r="F20" s="1019" t="s">
        <v>745</v>
      </c>
      <c r="G20" s="475" t="s">
        <v>406</v>
      </c>
      <c r="H20" s="59"/>
      <c r="I20" s="1059"/>
      <c r="J20" s="1037"/>
      <c r="K20" s="60"/>
      <c r="L20" s="136"/>
    </row>
    <row r="21" spans="1:12" ht="19.5" customHeight="1">
      <c r="A21" s="201"/>
      <c r="B21" s="74"/>
      <c r="C21" s="1023"/>
      <c r="D21" s="475" t="s">
        <v>407</v>
      </c>
      <c r="E21" s="699"/>
      <c r="F21" s="1023"/>
      <c r="G21" s="475" t="s">
        <v>407</v>
      </c>
      <c r="H21" s="59"/>
      <c r="I21" s="1059"/>
      <c r="J21" s="1037"/>
      <c r="K21" s="60"/>
      <c r="L21" s="136"/>
    </row>
    <row r="22" spans="1:12" ht="19.5" customHeight="1">
      <c r="A22" s="201"/>
      <c r="B22" s="74"/>
      <c r="C22" s="1024" t="s">
        <v>383</v>
      </c>
      <c r="D22" s="1022"/>
      <c r="E22" s="699"/>
      <c r="F22" s="1024" t="s">
        <v>383</v>
      </c>
      <c r="G22" s="1022"/>
      <c r="H22" s="59"/>
      <c r="I22" s="1059"/>
      <c r="J22" s="1037"/>
      <c r="K22" s="60"/>
      <c r="L22" s="136"/>
    </row>
    <row r="23" spans="1:12" ht="19.5" customHeight="1">
      <c r="A23" s="202" t="s">
        <v>6</v>
      </c>
      <c r="B23" s="203">
        <f>SUM(B11:B22)</f>
        <v>0</v>
      </c>
      <c r="C23" s="1025"/>
      <c r="D23" s="1026"/>
      <c r="E23" s="644">
        <f>SUM(E11:E22)</f>
        <v>0</v>
      </c>
      <c r="F23" s="1025"/>
      <c r="G23" s="1026"/>
      <c r="H23" s="205"/>
      <c r="I23" s="1059"/>
      <c r="J23" s="695">
        <f>ROUNDDOWN(E23*2/3,0)</f>
        <v>0</v>
      </c>
      <c r="K23" s="60"/>
      <c r="L23" s="136"/>
    </row>
    <row r="24" spans="1:12" ht="19.5" customHeight="1">
      <c r="A24" s="362" t="s">
        <v>8</v>
      </c>
      <c r="B24" s="72"/>
      <c r="C24" s="1040" t="s">
        <v>832</v>
      </c>
      <c r="D24" s="1041"/>
      <c r="E24" s="697"/>
      <c r="F24" s="1040" t="s">
        <v>832</v>
      </c>
      <c r="G24" s="1041"/>
      <c r="H24" s="55"/>
      <c r="I24" s="1059"/>
      <c r="J24" s="1036"/>
      <c r="K24" s="57"/>
      <c r="L24" s="136"/>
    </row>
    <row r="25" spans="1:12" ht="19.5" customHeight="1">
      <c r="A25" s="209"/>
      <c r="B25" s="73"/>
      <c r="C25" s="1038" t="s">
        <v>942</v>
      </c>
      <c r="D25" s="1039"/>
      <c r="E25" s="698"/>
      <c r="F25" s="1038" t="s">
        <v>942</v>
      </c>
      <c r="G25" s="1039"/>
      <c r="H25" s="56"/>
      <c r="I25" s="1059"/>
      <c r="J25" s="1037"/>
      <c r="K25" s="58"/>
      <c r="L25" s="136"/>
    </row>
    <row r="26" spans="1:12" ht="19.5" customHeight="1">
      <c r="A26" s="209"/>
      <c r="B26" s="73"/>
      <c r="C26" s="1038" t="s">
        <v>833</v>
      </c>
      <c r="D26" s="1039"/>
      <c r="E26" s="698"/>
      <c r="F26" s="1038" t="s">
        <v>833</v>
      </c>
      <c r="G26" s="1039"/>
      <c r="H26" s="56"/>
      <c r="I26" s="1059"/>
      <c r="J26" s="1037"/>
      <c r="K26" s="58"/>
      <c r="L26" s="136"/>
    </row>
    <row r="27" spans="1:12" ht="19.5" customHeight="1">
      <c r="A27" s="209"/>
      <c r="B27" s="73"/>
      <c r="C27" s="1038" t="s">
        <v>923</v>
      </c>
      <c r="D27" s="1039"/>
      <c r="E27" s="698"/>
      <c r="F27" s="1038" t="s">
        <v>923</v>
      </c>
      <c r="G27" s="1039"/>
      <c r="H27" s="56"/>
      <c r="I27" s="1059"/>
      <c r="J27" s="1037"/>
      <c r="K27" s="58"/>
      <c r="L27" s="136"/>
    </row>
    <row r="28" spans="1:12" ht="19.5" customHeight="1" thickBot="1">
      <c r="A28" s="210" t="s">
        <v>829</v>
      </c>
      <c r="B28" s="688">
        <f>SUM(B24:B27)</f>
        <v>0</v>
      </c>
      <c r="C28" s="1027"/>
      <c r="D28" s="1028"/>
      <c r="E28" s="692">
        <f>SUM(E24:E27)</f>
        <v>0</v>
      </c>
      <c r="F28" s="1027"/>
      <c r="G28" s="1028"/>
      <c r="H28" s="213"/>
      <c r="I28" s="1060"/>
      <c r="J28" s="695">
        <f>ROUNDDOWN(E28*2/3,0)</f>
        <v>0</v>
      </c>
      <c r="K28" s="34"/>
      <c r="L28" s="136"/>
    </row>
    <row r="29" spans="1:12" ht="19.5" customHeight="1" thickTop="1" thickBot="1">
      <c r="A29" s="214" t="s">
        <v>995</v>
      </c>
      <c r="B29" s="215">
        <f>SUM(B10,B23,B28)</f>
        <v>0</v>
      </c>
      <c r="C29" s="1029"/>
      <c r="D29" s="1030"/>
      <c r="E29" s="693">
        <f>SUM(E10,E23,E28)</f>
        <v>0</v>
      </c>
      <c r="F29" s="1029"/>
      <c r="G29" s="1030"/>
      <c r="H29" s="216"/>
      <c r="I29" s="216"/>
      <c r="J29" s="693">
        <f>SUM(J10,J23,J28)</f>
        <v>0</v>
      </c>
      <c r="K29" s="35"/>
      <c r="L29" s="136"/>
    </row>
    <row r="30" spans="1:12" ht="19.5" customHeight="1" thickTop="1" thickBot="1">
      <c r="A30" s="209" t="s">
        <v>10</v>
      </c>
      <c r="B30" s="228"/>
      <c r="C30" s="1031"/>
      <c r="D30" s="1032"/>
      <c r="E30" s="218"/>
      <c r="F30" s="1031"/>
      <c r="G30" s="1032"/>
      <c r="H30" s="219"/>
      <c r="I30" s="219"/>
      <c r="J30" s="220"/>
      <c r="K30" s="363"/>
      <c r="L30" s="136"/>
    </row>
    <row r="31" spans="1:12" ht="19.5" customHeight="1" thickBot="1">
      <c r="A31" s="221" t="s">
        <v>11</v>
      </c>
      <c r="B31" s="222">
        <f>SUM(B29:B30)</f>
        <v>0</v>
      </c>
      <c r="C31" s="1017"/>
      <c r="D31" s="1018"/>
      <c r="E31" s="694">
        <f>E29</f>
        <v>0</v>
      </c>
      <c r="F31" s="1017"/>
      <c r="G31" s="1018"/>
      <c r="H31" s="223"/>
      <c r="I31" s="223"/>
      <c r="J31" s="696">
        <f>J29</f>
        <v>0</v>
      </c>
      <c r="K31" s="451"/>
      <c r="L31" s="136"/>
    </row>
    <row r="32" spans="1:12" ht="19.5" customHeight="1">
      <c r="A32" s="226"/>
    </row>
  </sheetData>
  <sheetProtection sheet="1" objects="1" scenarios="1"/>
  <mergeCells count="49">
    <mergeCell ref="A2:K2"/>
    <mergeCell ref="B4:H4"/>
    <mergeCell ref="B6:D6"/>
    <mergeCell ref="E6:H6"/>
    <mergeCell ref="I6:I7"/>
    <mergeCell ref="J6:J7"/>
    <mergeCell ref="K6:K7"/>
    <mergeCell ref="C7:D7"/>
    <mergeCell ref="F7:G7"/>
    <mergeCell ref="C8:D8"/>
    <mergeCell ref="F8:G8"/>
    <mergeCell ref="I8:I28"/>
    <mergeCell ref="J8:J9"/>
    <mergeCell ref="C9:D9"/>
    <mergeCell ref="F9:G9"/>
    <mergeCell ref="C10:D10"/>
    <mergeCell ref="F10:G10"/>
    <mergeCell ref="C11:C15"/>
    <mergeCell ref="F11:F15"/>
    <mergeCell ref="J11:J22"/>
    <mergeCell ref="C16:D16"/>
    <mergeCell ref="F16:G16"/>
    <mergeCell ref="C17:C18"/>
    <mergeCell ref="F17:F18"/>
    <mergeCell ref="C19:D19"/>
    <mergeCell ref="F19:G19"/>
    <mergeCell ref="C20:C21"/>
    <mergeCell ref="F20:F21"/>
    <mergeCell ref="C22:D22"/>
    <mergeCell ref="J24:J27"/>
    <mergeCell ref="C25:D25"/>
    <mergeCell ref="F25:G25"/>
    <mergeCell ref="C26:D26"/>
    <mergeCell ref="F26:G26"/>
    <mergeCell ref="F22:G22"/>
    <mergeCell ref="C23:D23"/>
    <mergeCell ref="F23:G23"/>
    <mergeCell ref="C24:D24"/>
    <mergeCell ref="F24:G24"/>
    <mergeCell ref="C27:D27"/>
    <mergeCell ref="F27:G27"/>
    <mergeCell ref="C31:D31"/>
    <mergeCell ref="F31:G31"/>
    <mergeCell ref="C28:D28"/>
    <mergeCell ref="F28:G28"/>
    <mergeCell ref="C29:D29"/>
    <mergeCell ref="F29:G29"/>
    <mergeCell ref="C30:D30"/>
    <mergeCell ref="F30:G30"/>
  </mergeCells>
  <phoneticPr fontId="3"/>
  <conditionalFormatting sqref="J10">
    <cfRule type="cellIs" dxfId="26" priority="6" stopIfTrue="1" operator="greaterThan">
      <formula>#REF!</formula>
    </cfRule>
  </conditionalFormatting>
  <conditionalFormatting sqref="J28">
    <cfRule type="cellIs" dxfId="25" priority="5" stopIfTrue="1" operator="greaterThan">
      <formula>#REF!</formula>
    </cfRule>
  </conditionalFormatting>
  <conditionalFormatting sqref="J23">
    <cfRule type="cellIs" dxfId="24" priority="4"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30:K30" xr:uid="{23273D04-907F-4150-8FDE-11D4D3E7ED28}">
      <formula1>0</formula1>
    </dataValidation>
    <dataValidation type="textLength" operator="equal" allowBlank="1" showInputMessage="1" showErrorMessage="1" errorTitle="消費税計上不可" error="補助対象経費の消費税計上は出来ません。" sqref="H30:I30 E30" xr:uid="{5CFCDD1B-7603-4B2F-8523-DDF157016129}">
      <formula1>0</formula1>
    </dataValidation>
    <dataValidation allowBlank="1" showInputMessage="1" showErrorMessage="1" prompt="自動計算としていますが、不都合がある場合は適宜修正をしてください。" sqref="J10 J28 J23" xr:uid="{E2581F8C-EE4C-4560-AD95-2A9DF796857B}"/>
    <dataValidation imeMode="off" allowBlank="1" showInputMessage="1" showErrorMessage="1" sqref="B30 E24:E27 C20 B8:B9 C11 E8:E9 F20 F11 B24:B27 B11:B22 E11:E22" xr:uid="{E188FDD8-8691-4106-AA96-74F0DE4C8C96}"/>
  </dataValidations>
  <pageMargins left="0.74803149606299213" right="0.51181102362204722" top="0.59055118110236227" bottom="0.55118110236220474" header="0.51181102362204722" footer="0.51181102362204722"/>
  <pageSetup paperSize="9" scale="63" orientation="portrait" r:id="rId1"/>
  <headerFooter alignWithMargins="0"/>
  <drawing r:id="rId2"/>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77A66-EA54-4F40-9F78-6DB7A8A1DF91}">
  <sheetPr>
    <tabColor rgb="FF3333FF"/>
    <pageSetUpPr fitToPage="1"/>
  </sheetPr>
  <dimension ref="A1:X90"/>
  <sheetViews>
    <sheetView view="pageBreakPreview" zoomScale="85" zoomScaleNormal="85" zoomScaleSheetLayoutView="85" workbookViewId="0"/>
  </sheetViews>
  <sheetFormatPr defaultColWidth="8.7265625" defaultRowHeight="13.5"/>
  <cols>
    <col min="1" max="1" width="11.36328125" style="195" customWidth="1"/>
    <col min="2" max="2" width="10.453125" style="195" customWidth="1"/>
    <col min="3" max="3" width="9.26953125" style="195" customWidth="1"/>
    <col min="4" max="5" width="10.453125" style="195" customWidth="1"/>
    <col min="6" max="6" width="8.453125" style="195" customWidth="1"/>
    <col min="7" max="8" width="10.453125" style="195" customWidth="1"/>
    <col min="9" max="9" width="6.36328125" style="227" customWidth="1"/>
    <col min="10" max="10" width="10.453125" style="195" customWidth="1"/>
    <col min="11" max="11" width="10.90625" style="195" customWidth="1"/>
    <col min="12" max="12" width="11.36328125" style="195" bestFit="1" customWidth="1"/>
    <col min="13" max="16" width="8.7265625" style="195"/>
    <col min="17" max="24" width="8.7265625" style="195" hidden="1" customWidth="1"/>
    <col min="25" max="16384" width="8.7265625" style="195"/>
  </cols>
  <sheetData>
    <row r="1" spans="1:24" ht="18.75" customHeight="1">
      <c r="A1" s="36" t="s">
        <v>400</v>
      </c>
      <c r="B1" s="136"/>
      <c r="C1" s="136"/>
      <c r="D1" s="136"/>
      <c r="E1" s="136"/>
      <c r="F1" s="136"/>
      <c r="G1" s="136"/>
      <c r="H1" s="136"/>
      <c r="I1" s="193"/>
      <c r="J1" s="136"/>
      <c r="K1" s="113"/>
      <c r="L1" s="136"/>
      <c r="M1" s="194"/>
      <c r="N1" s="194"/>
      <c r="O1" s="194"/>
      <c r="V1" s="195" t="s">
        <v>1032</v>
      </c>
      <c r="W1" s="195" t="s">
        <v>1033</v>
      </c>
      <c r="X1" s="195" t="s">
        <v>1035</v>
      </c>
    </row>
    <row r="2" spans="1:24" ht="22.5" customHeight="1">
      <c r="A2" s="1042" t="s">
        <v>989</v>
      </c>
      <c r="B2" s="1043"/>
      <c r="C2" s="1043"/>
      <c r="D2" s="1043"/>
      <c r="E2" s="1043"/>
      <c r="F2" s="1043"/>
      <c r="G2" s="1043"/>
      <c r="H2" s="1043"/>
      <c r="I2" s="1043"/>
      <c r="J2" s="1043"/>
      <c r="K2" s="1043"/>
      <c r="L2" s="136"/>
      <c r="M2" s="194"/>
      <c r="N2" s="194"/>
      <c r="O2" s="194"/>
      <c r="U2" s="195" t="s">
        <v>1015</v>
      </c>
      <c r="V2" s="758">
        <f t="shared" ref="V2:V15" si="0">SUM(B10,B31,B52,B73)</f>
        <v>0</v>
      </c>
      <c r="W2" s="758">
        <f t="shared" ref="W2:W13" si="1">SUM(E10,E31,E52,E73)</f>
        <v>0</v>
      </c>
    </row>
    <row r="3" spans="1:24" ht="9.75" customHeight="1">
      <c r="A3" s="668"/>
      <c r="B3" s="196"/>
      <c r="C3" s="196"/>
      <c r="D3" s="196"/>
      <c r="E3" s="196"/>
      <c r="F3" s="196"/>
      <c r="G3" s="196"/>
      <c r="H3" s="196"/>
      <c r="I3" s="196"/>
      <c r="J3" s="196"/>
      <c r="K3" s="196"/>
      <c r="L3" s="136"/>
      <c r="M3" s="194"/>
      <c r="N3" s="194"/>
      <c r="O3" s="194"/>
      <c r="U3" s="195" t="s">
        <v>186</v>
      </c>
      <c r="V3" s="758">
        <f t="shared" si="0"/>
        <v>0</v>
      </c>
      <c r="W3" s="758">
        <f t="shared" si="1"/>
        <v>0</v>
      </c>
    </row>
    <row r="4" spans="1:24" ht="18" customHeight="1">
      <c r="A4" s="197" t="s">
        <v>384</v>
      </c>
      <c r="B4" s="1065" t="str">
        <f>IF(申請概要書!$G$29&lt;&gt;"",申請概要書!$G$29,"")</f>
        <v/>
      </c>
      <c r="C4" s="1066"/>
      <c r="D4" s="1065"/>
      <c r="E4" s="1065"/>
      <c r="F4" s="1066"/>
      <c r="G4" s="1065"/>
      <c r="H4" s="1067"/>
      <c r="I4" s="196"/>
      <c r="J4" s="196"/>
      <c r="K4" s="196"/>
      <c r="L4" s="136"/>
      <c r="M4" s="194"/>
      <c r="N4" s="194"/>
      <c r="O4" s="194"/>
      <c r="U4" s="195" t="s">
        <v>1034</v>
      </c>
      <c r="V4" s="758">
        <f t="shared" si="0"/>
        <v>0</v>
      </c>
      <c r="W4" s="758">
        <f t="shared" si="1"/>
        <v>0</v>
      </c>
      <c r="X4" s="758">
        <f>SUM(J12,J33,J54,J75)</f>
        <v>0</v>
      </c>
    </row>
    <row r="5" spans="1:24" ht="18" customHeight="1" thickBot="1">
      <c r="A5" s="504"/>
      <c r="B5" s="196"/>
      <c r="C5" s="196"/>
      <c r="D5" s="196"/>
      <c r="E5" s="196"/>
      <c r="F5" s="196"/>
      <c r="G5" s="196"/>
      <c r="H5" s="196"/>
      <c r="I5" s="196"/>
      <c r="J5" s="196"/>
      <c r="K5" s="196"/>
      <c r="L5" s="136"/>
      <c r="M5" s="194"/>
      <c r="N5" s="194"/>
      <c r="O5" s="194"/>
      <c r="U5" s="195" t="s">
        <v>828</v>
      </c>
      <c r="V5" s="758">
        <f t="shared" si="0"/>
        <v>0</v>
      </c>
      <c r="W5" s="758">
        <f t="shared" si="1"/>
        <v>0</v>
      </c>
    </row>
    <row r="6" spans="1:24" ht="18" customHeight="1">
      <c r="A6" s="757" t="s">
        <v>1044</v>
      </c>
      <c r="B6" s="1068"/>
      <c r="C6" s="1069"/>
      <c r="D6" s="1070"/>
      <c r="E6" s="1071"/>
      <c r="F6" s="1078" t="s">
        <v>945</v>
      </c>
      <c r="G6" s="1078"/>
      <c r="H6" s="1079"/>
      <c r="I6" s="1079"/>
      <c r="J6" s="1079"/>
      <c r="K6" s="1080"/>
      <c r="L6" s="136"/>
      <c r="M6" s="194"/>
      <c r="N6" s="194"/>
      <c r="O6" s="194"/>
      <c r="R6" s="637" t="s">
        <v>1000</v>
      </c>
      <c r="S6" s="227" t="s">
        <v>1089</v>
      </c>
      <c r="U6" s="195" t="s">
        <v>186</v>
      </c>
      <c r="V6" s="758">
        <f t="shared" si="0"/>
        <v>0</v>
      </c>
      <c r="W6" s="758">
        <f t="shared" si="1"/>
        <v>0</v>
      </c>
    </row>
    <row r="7" spans="1:24" ht="18" customHeight="1" thickBot="1">
      <c r="A7" s="622" t="s">
        <v>940</v>
      </c>
      <c r="B7" s="704"/>
      <c r="C7" s="669" t="s">
        <v>941</v>
      </c>
      <c r="D7" s="704"/>
      <c r="E7" s="623" t="s">
        <v>944</v>
      </c>
      <c r="F7" s="1072" t="str">
        <f>IFERROR(IF(R7=TRUE,IF(S7=TRUE,(E15+E20+B14-(B7*20000))/D7,(E15+E20-(B7*20000))/D7),IF(S7=TRUE,(E15+E20+B14)/D7,(E15+E20)/D7)),"")</f>
        <v/>
      </c>
      <c r="G7" s="1073"/>
      <c r="H7" s="1081" t="s">
        <v>943</v>
      </c>
      <c r="I7" s="1081"/>
      <c r="J7" s="626"/>
      <c r="K7" s="627" t="s">
        <v>1087</v>
      </c>
      <c r="L7" s="136"/>
      <c r="N7" s="194"/>
      <c r="O7" s="194"/>
      <c r="R7" s="702" t="b">
        <v>0</v>
      </c>
      <c r="S7" s="702" t="b">
        <v>0</v>
      </c>
      <c r="U7" s="195" t="s">
        <v>1034</v>
      </c>
      <c r="V7" s="758">
        <f t="shared" si="0"/>
        <v>0</v>
      </c>
      <c r="W7" s="758">
        <f t="shared" si="1"/>
        <v>0</v>
      </c>
      <c r="X7" s="758">
        <f>SUM(J15,J36,J57,J78)</f>
        <v>0</v>
      </c>
    </row>
    <row r="8" spans="1:24" ht="18" customHeight="1">
      <c r="A8" s="198" t="s">
        <v>193</v>
      </c>
      <c r="B8" s="1044" t="s">
        <v>192</v>
      </c>
      <c r="C8" s="1045"/>
      <c r="D8" s="1045"/>
      <c r="E8" s="1046" t="s">
        <v>312</v>
      </c>
      <c r="F8" s="1045"/>
      <c r="G8" s="1045"/>
      <c r="H8" s="1045"/>
      <c r="I8" s="1047" t="s">
        <v>162</v>
      </c>
      <c r="J8" s="1048" t="s">
        <v>311</v>
      </c>
      <c r="K8" s="1050" t="s">
        <v>163</v>
      </c>
      <c r="L8" s="136"/>
      <c r="M8" s="194"/>
      <c r="N8" s="194"/>
      <c r="O8" s="194"/>
      <c r="Q8" s="195" t="s">
        <v>1099</v>
      </c>
      <c r="R8" s="195">
        <f>IF(R7,B7*20000,0)</f>
        <v>0</v>
      </c>
      <c r="U8" s="195" t="s">
        <v>832</v>
      </c>
      <c r="V8" s="758">
        <f t="shared" si="0"/>
        <v>0</v>
      </c>
      <c r="W8" s="758">
        <f t="shared" si="1"/>
        <v>0</v>
      </c>
    </row>
    <row r="9" spans="1:24" ht="18" customHeight="1">
      <c r="A9" s="199" t="s">
        <v>194</v>
      </c>
      <c r="B9" s="200" t="s">
        <v>5</v>
      </c>
      <c r="C9" s="1052" t="s">
        <v>195</v>
      </c>
      <c r="D9" s="1053"/>
      <c r="E9" s="647" t="s">
        <v>5</v>
      </c>
      <c r="F9" s="1052" t="s">
        <v>195</v>
      </c>
      <c r="G9" s="1053"/>
      <c r="H9" s="648" t="s">
        <v>196</v>
      </c>
      <c r="I9" s="836"/>
      <c r="J9" s="1049"/>
      <c r="K9" s="1051"/>
      <c r="L9" s="136"/>
      <c r="M9" s="194"/>
      <c r="N9" s="194"/>
      <c r="O9" s="194"/>
      <c r="Q9" s="195" t="s">
        <v>1001</v>
      </c>
      <c r="R9" s="195">
        <f>IF(S7,D7*155000+R8,D7*190000+R8)</f>
        <v>0</v>
      </c>
      <c r="U9" s="195" t="s">
        <v>942</v>
      </c>
      <c r="V9" s="758">
        <f t="shared" si="0"/>
        <v>0</v>
      </c>
      <c r="W9" s="758">
        <f t="shared" si="1"/>
        <v>0</v>
      </c>
    </row>
    <row r="10" spans="1:24" ht="18" customHeight="1">
      <c r="A10" s="362" t="s">
        <v>381</v>
      </c>
      <c r="B10" s="72"/>
      <c r="C10" s="1054" t="s">
        <v>382</v>
      </c>
      <c r="D10" s="1055"/>
      <c r="E10" s="697"/>
      <c r="F10" s="1054" t="s">
        <v>382</v>
      </c>
      <c r="G10" s="1055"/>
      <c r="H10" s="494"/>
      <c r="I10" s="1074" t="s">
        <v>1012</v>
      </c>
      <c r="J10" s="1061"/>
      <c r="K10" s="57"/>
      <c r="L10" s="136"/>
      <c r="M10" s="194"/>
      <c r="N10" s="194"/>
      <c r="O10" s="194"/>
      <c r="Q10" s="195" t="s">
        <v>1002</v>
      </c>
      <c r="R10" s="195">
        <f>IF(SUM(E15,E20)&lt;=R9,1,0)</f>
        <v>1</v>
      </c>
      <c r="U10" s="195" t="s">
        <v>833</v>
      </c>
      <c r="V10" s="758">
        <f t="shared" si="0"/>
        <v>0</v>
      </c>
      <c r="W10" s="758">
        <f t="shared" si="1"/>
        <v>0</v>
      </c>
    </row>
    <row r="11" spans="1:24" ht="18" customHeight="1">
      <c r="A11" s="201"/>
      <c r="B11" s="73"/>
      <c r="C11" s="1038" t="s">
        <v>186</v>
      </c>
      <c r="D11" s="1039"/>
      <c r="E11" s="698"/>
      <c r="F11" s="1038" t="s">
        <v>186</v>
      </c>
      <c r="G11" s="1039"/>
      <c r="H11" s="56"/>
      <c r="I11" s="1075"/>
      <c r="J11" s="1077"/>
      <c r="K11" s="58"/>
      <c r="L11" s="136"/>
      <c r="M11" s="194"/>
      <c r="N11" s="194"/>
      <c r="O11" s="194"/>
      <c r="Q11" s="195" t="s">
        <v>1003</v>
      </c>
      <c r="R11" s="195" t="s">
        <v>1004</v>
      </c>
      <c r="S11" s="195">
        <f>ROUNDDOWN(E15*2/3,0)</f>
        <v>0</v>
      </c>
      <c r="U11" s="195" t="s">
        <v>383</v>
      </c>
      <c r="V11" s="758">
        <f t="shared" si="0"/>
        <v>0</v>
      </c>
      <c r="W11" s="758">
        <f t="shared" si="1"/>
        <v>0</v>
      </c>
    </row>
    <row r="12" spans="1:24" ht="18" customHeight="1">
      <c r="A12" s="202" t="s">
        <v>829</v>
      </c>
      <c r="B12" s="203">
        <f>SUM(B10:B11)</f>
        <v>0</v>
      </c>
      <c r="C12" s="1025"/>
      <c r="D12" s="1026"/>
      <c r="E12" s="644">
        <f>SUM(E10:E11)</f>
        <v>0</v>
      </c>
      <c r="F12" s="1025"/>
      <c r="G12" s="1026"/>
      <c r="H12" s="205"/>
      <c r="I12" s="1075"/>
      <c r="J12" s="695">
        <f>ROUNDDOWN(E12*2/3,0)*R10</f>
        <v>0</v>
      </c>
      <c r="K12" s="43"/>
      <c r="L12" s="136"/>
      <c r="M12" s="194"/>
      <c r="N12" s="194"/>
      <c r="O12" s="194"/>
      <c r="R12" s="195" t="s">
        <v>667</v>
      </c>
      <c r="S12" s="195">
        <f>ROUNDDOWN(E20*2/3,0)</f>
        <v>0</v>
      </c>
      <c r="U12" s="195" t="s">
        <v>1034</v>
      </c>
      <c r="V12" s="758">
        <f t="shared" si="0"/>
        <v>0</v>
      </c>
      <c r="W12" s="758">
        <f t="shared" si="1"/>
        <v>0</v>
      </c>
      <c r="X12" s="758">
        <f>SUM(J20,J41,J62,J83)</f>
        <v>0</v>
      </c>
    </row>
    <row r="13" spans="1:24" ht="18" customHeight="1">
      <c r="A13" s="362" t="s">
        <v>7</v>
      </c>
      <c r="B13" s="72"/>
      <c r="C13" s="1021" t="s">
        <v>1093</v>
      </c>
      <c r="D13" s="1022"/>
      <c r="E13" s="697"/>
      <c r="F13" s="1021" t="str">
        <f>C13</f>
        <v>蓄電システム</v>
      </c>
      <c r="G13" s="1022"/>
      <c r="H13" s="55"/>
      <c r="I13" s="1075"/>
      <c r="J13" s="1061"/>
      <c r="K13" s="57"/>
      <c r="L13" s="136"/>
      <c r="M13" s="194"/>
      <c r="N13" s="194"/>
      <c r="O13" s="194"/>
      <c r="R13" s="195" t="s">
        <v>664</v>
      </c>
      <c r="S13" s="195">
        <f>SUM(S11:S12)</f>
        <v>0</v>
      </c>
      <c r="U13" s="195" t="s">
        <v>664</v>
      </c>
      <c r="V13" s="758">
        <f t="shared" si="0"/>
        <v>0</v>
      </c>
      <c r="W13" s="758">
        <f t="shared" si="1"/>
        <v>0</v>
      </c>
      <c r="X13" s="758">
        <f>SUM(J21,J42,J63,J84)</f>
        <v>0</v>
      </c>
    </row>
    <row r="14" spans="1:24" ht="18" customHeight="1">
      <c r="A14" s="209"/>
      <c r="B14" s="629"/>
      <c r="C14" s="1021" t="s">
        <v>1092</v>
      </c>
      <c r="D14" s="1022"/>
      <c r="E14" s="700"/>
      <c r="F14" s="1021" t="str">
        <f>C14</f>
        <v>その他</v>
      </c>
      <c r="G14" s="1022"/>
      <c r="H14" s="630"/>
      <c r="I14" s="1075"/>
      <c r="J14" s="1062"/>
      <c r="K14" s="631"/>
      <c r="L14" s="136"/>
      <c r="Q14" s="195" t="s">
        <v>1007</v>
      </c>
      <c r="R14" s="195">
        <f>IF(S7,D7*105000,D7*130000)</f>
        <v>0</v>
      </c>
      <c r="U14" s="195" t="s">
        <v>830</v>
      </c>
      <c r="V14" s="758">
        <f t="shared" si="0"/>
        <v>0</v>
      </c>
    </row>
    <row r="15" spans="1:24" ht="18" customHeight="1">
      <c r="A15" s="202" t="s">
        <v>829</v>
      </c>
      <c r="B15" s="203">
        <f>SUM(B13:B14)</f>
        <v>0</v>
      </c>
      <c r="C15" s="1025"/>
      <c r="D15" s="1026"/>
      <c r="E15" s="644">
        <f>SUM(E13:E14)</f>
        <v>0</v>
      </c>
      <c r="F15" s="1025"/>
      <c r="G15" s="1026"/>
      <c r="H15" s="205"/>
      <c r="I15" s="1075"/>
      <c r="J15" s="644">
        <f>S20</f>
        <v>0</v>
      </c>
      <c r="K15" s="43"/>
      <c r="L15" s="136"/>
      <c r="Q15" s="195" t="s">
        <v>1008</v>
      </c>
      <c r="R15" s="195" t="b">
        <f>IF(S13&gt;R14,TRUE,FALSE)</f>
        <v>0</v>
      </c>
      <c r="U15" s="195" t="s">
        <v>831</v>
      </c>
      <c r="V15" s="758">
        <f t="shared" si="0"/>
        <v>0</v>
      </c>
      <c r="W15" s="758">
        <f t="shared" ref="W15" si="2">SUM(E23,E44,E65,E86)</f>
        <v>0</v>
      </c>
      <c r="X15" s="758">
        <f>SUM(J23,J44,J65,J86)</f>
        <v>0</v>
      </c>
    </row>
    <row r="16" spans="1:24" ht="18" customHeight="1">
      <c r="A16" s="362" t="s">
        <v>8</v>
      </c>
      <c r="B16" s="72"/>
      <c r="C16" s="1040" t="s">
        <v>832</v>
      </c>
      <c r="D16" s="1041"/>
      <c r="E16" s="697"/>
      <c r="F16" s="1040" t="s">
        <v>832</v>
      </c>
      <c r="G16" s="1041"/>
      <c r="H16" s="55"/>
      <c r="I16" s="1075"/>
      <c r="J16" s="1036"/>
      <c r="K16" s="57"/>
      <c r="L16" s="136"/>
      <c r="Q16" s="195" t="s">
        <v>1009</v>
      </c>
      <c r="R16" s="195" t="s">
        <v>1004</v>
      </c>
      <c r="S16" s="195">
        <f>IF(R15=TRUE,ROUNDDOWN(E15*R14/(E15+E20),0),ROUNDDOWN(E15*2/3,0))</f>
        <v>0</v>
      </c>
    </row>
    <row r="17" spans="1:19" ht="18" customHeight="1">
      <c r="A17" s="209"/>
      <c r="B17" s="73"/>
      <c r="C17" s="1038" t="s">
        <v>942</v>
      </c>
      <c r="D17" s="1039"/>
      <c r="E17" s="698"/>
      <c r="F17" s="1038" t="s">
        <v>942</v>
      </c>
      <c r="G17" s="1039"/>
      <c r="H17" s="56"/>
      <c r="I17" s="1075"/>
      <c r="J17" s="1037"/>
      <c r="K17" s="58"/>
      <c r="L17" s="136"/>
      <c r="R17" s="195" t="s">
        <v>667</v>
      </c>
      <c r="S17" s="195">
        <f>IF(R15=TRUE,ROUNDDOWN(E20*R14/(E15+E20),0),ROUNDDOWN(E20*2/3,0))</f>
        <v>0</v>
      </c>
    </row>
    <row r="18" spans="1:19" ht="18" customHeight="1">
      <c r="A18" s="209"/>
      <c r="B18" s="73"/>
      <c r="C18" s="1038" t="s">
        <v>833</v>
      </c>
      <c r="D18" s="1039"/>
      <c r="E18" s="698"/>
      <c r="F18" s="1038" t="s">
        <v>833</v>
      </c>
      <c r="G18" s="1039"/>
      <c r="H18" s="56"/>
      <c r="I18" s="1075"/>
      <c r="J18" s="1037"/>
      <c r="K18" s="58"/>
      <c r="L18" s="136"/>
      <c r="R18" s="195" t="s">
        <v>664</v>
      </c>
      <c r="S18" s="195">
        <f>SUM(S16:S17)</f>
        <v>0</v>
      </c>
    </row>
    <row r="19" spans="1:19" ht="18" customHeight="1">
      <c r="A19" s="209"/>
      <c r="B19" s="73"/>
      <c r="C19" s="1038" t="s">
        <v>923</v>
      </c>
      <c r="D19" s="1039"/>
      <c r="E19" s="698"/>
      <c r="F19" s="1038" t="s">
        <v>923</v>
      </c>
      <c r="G19" s="1039"/>
      <c r="H19" s="56"/>
      <c r="I19" s="1075"/>
      <c r="J19" s="1037"/>
      <c r="K19" s="58"/>
      <c r="L19" s="136"/>
      <c r="Q19" s="195" t="s">
        <v>1010</v>
      </c>
      <c r="S19" s="195">
        <f>R14-S18</f>
        <v>0</v>
      </c>
    </row>
    <row r="20" spans="1:19" ht="18" customHeight="1" thickBot="1">
      <c r="A20" s="202" t="s">
        <v>829</v>
      </c>
      <c r="B20" s="688">
        <f>SUM(B16:B19)</f>
        <v>0</v>
      </c>
      <c r="C20" s="1027"/>
      <c r="D20" s="1028"/>
      <c r="E20" s="692">
        <f>SUM(E16:E19)</f>
        <v>0</v>
      </c>
      <c r="F20" s="1027"/>
      <c r="G20" s="1028"/>
      <c r="H20" s="213"/>
      <c r="I20" s="1076"/>
      <c r="J20" s="695">
        <f>S21</f>
        <v>0</v>
      </c>
      <c r="K20" s="34"/>
      <c r="L20" s="136"/>
      <c r="Q20" s="195" t="s">
        <v>1011</v>
      </c>
      <c r="R20" s="195" t="s">
        <v>1004</v>
      </c>
      <c r="S20" s="195">
        <f>IF(R15=TRUE,S16+S19,S16)*R10</f>
        <v>0</v>
      </c>
    </row>
    <row r="21" spans="1:19" ht="18" customHeight="1" thickTop="1" thickBot="1">
      <c r="A21" s="214" t="s">
        <v>9</v>
      </c>
      <c r="B21" s="215">
        <f>SUM(B15,B20,B12)</f>
        <v>0</v>
      </c>
      <c r="C21" s="1029"/>
      <c r="D21" s="1030"/>
      <c r="E21" s="693">
        <f>SUM(E12,E15,E20)</f>
        <v>0</v>
      </c>
      <c r="F21" s="1029"/>
      <c r="G21" s="1030"/>
      <c r="H21" s="216"/>
      <c r="I21" s="216"/>
      <c r="J21" s="693">
        <f>SUM(J12,J15,J20)</f>
        <v>0</v>
      </c>
      <c r="K21" s="35"/>
      <c r="L21" s="136"/>
      <c r="R21" s="195" t="s">
        <v>667</v>
      </c>
      <c r="S21" s="195">
        <f>S17*R10</f>
        <v>0</v>
      </c>
    </row>
    <row r="22" spans="1:19" ht="18" customHeight="1" thickTop="1" thickBot="1">
      <c r="A22" s="209" t="s">
        <v>10</v>
      </c>
      <c r="B22" s="228"/>
      <c r="C22" s="1031"/>
      <c r="D22" s="1032"/>
      <c r="E22" s="701"/>
      <c r="F22" s="1031"/>
      <c r="G22" s="1032"/>
      <c r="H22" s="219"/>
      <c r="I22" s="219"/>
      <c r="J22" s="220"/>
      <c r="K22" s="703"/>
      <c r="L22" s="136"/>
    </row>
    <row r="23" spans="1:19" ht="18" customHeight="1" thickBot="1">
      <c r="A23" s="221" t="s">
        <v>11</v>
      </c>
      <c r="B23" s="222">
        <f>SUM(B21:B22)</f>
        <v>0</v>
      </c>
      <c r="C23" s="1017"/>
      <c r="D23" s="1018"/>
      <c r="E23" s="694">
        <f>E21</f>
        <v>0</v>
      </c>
      <c r="F23" s="1017"/>
      <c r="G23" s="1018"/>
      <c r="H23" s="223"/>
      <c r="I23" s="223"/>
      <c r="J23" s="696">
        <f>J21</f>
        <v>0</v>
      </c>
      <c r="K23" s="451"/>
      <c r="L23" s="136"/>
    </row>
    <row r="24" spans="1:19" ht="18" customHeight="1">
      <c r="A24" s="226"/>
      <c r="L24" s="136"/>
    </row>
    <row r="25" spans="1:19" ht="19.5" customHeight="1"/>
    <row r="26" spans="1:19" ht="14.25" thickBot="1"/>
    <row r="27" spans="1:19" ht="18" customHeight="1">
      <c r="A27" s="757" t="s">
        <v>1044</v>
      </c>
      <c r="B27" s="1068"/>
      <c r="C27" s="1069"/>
      <c r="D27" s="1070"/>
      <c r="E27" s="1071"/>
      <c r="F27" s="1078" t="s">
        <v>945</v>
      </c>
      <c r="G27" s="1078"/>
      <c r="H27" s="1079"/>
      <c r="I27" s="1079"/>
      <c r="J27" s="1079"/>
      <c r="K27" s="1080"/>
      <c r="R27" s="637" t="s">
        <v>1000</v>
      </c>
      <c r="S27" s="227" t="s">
        <v>1089</v>
      </c>
    </row>
    <row r="28" spans="1:19" ht="18" customHeight="1" thickBot="1">
      <c r="A28" s="622" t="s">
        <v>940</v>
      </c>
      <c r="B28" s="704"/>
      <c r="C28" s="669" t="s">
        <v>941</v>
      </c>
      <c r="D28" s="704"/>
      <c r="E28" s="623" t="s">
        <v>944</v>
      </c>
      <c r="F28" s="1072" t="str">
        <f>IFERROR(IF(R28=TRUE,IF(S28=TRUE,(E36+E41+B35-(B28*20000))/D28,(E36+E41-(B28*20000))/D28),IF(S28=TRUE,(E36+E41+B35)/D28,(E36+E41)/D28)),"")</f>
        <v/>
      </c>
      <c r="G28" s="1073"/>
      <c r="H28" s="1081" t="s">
        <v>943</v>
      </c>
      <c r="I28" s="1081"/>
      <c r="J28" s="626"/>
      <c r="K28" s="627" t="s">
        <v>1087</v>
      </c>
      <c r="L28" s="136"/>
      <c r="M28" s="194"/>
      <c r="N28" s="194"/>
      <c r="O28" s="194"/>
      <c r="R28" s="702" t="b">
        <v>0</v>
      </c>
      <c r="S28" s="702" t="b">
        <v>0</v>
      </c>
    </row>
    <row r="29" spans="1:19" ht="18" customHeight="1">
      <c r="A29" s="198" t="s">
        <v>193</v>
      </c>
      <c r="B29" s="1044" t="s">
        <v>192</v>
      </c>
      <c r="C29" s="1045"/>
      <c r="D29" s="1045"/>
      <c r="E29" s="1046" t="s">
        <v>312</v>
      </c>
      <c r="F29" s="1045"/>
      <c r="G29" s="1045"/>
      <c r="H29" s="1045"/>
      <c r="I29" s="1047" t="s">
        <v>162</v>
      </c>
      <c r="J29" s="1048" t="s">
        <v>311</v>
      </c>
      <c r="K29" s="1050" t="s">
        <v>163</v>
      </c>
      <c r="L29" s="136"/>
      <c r="N29" s="194"/>
      <c r="O29" s="194"/>
      <c r="Q29" s="195" t="s">
        <v>1099</v>
      </c>
      <c r="R29" s="195">
        <f>IF(R28,B28*20000,0)</f>
        <v>0</v>
      </c>
    </row>
    <row r="30" spans="1:19" ht="18" customHeight="1">
      <c r="A30" s="199" t="s">
        <v>194</v>
      </c>
      <c r="B30" s="200" t="s">
        <v>5</v>
      </c>
      <c r="C30" s="1052" t="s">
        <v>195</v>
      </c>
      <c r="D30" s="1053"/>
      <c r="E30" s="647" t="s">
        <v>5</v>
      </c>
      <c r="F30" s="1052" t="s">
        <v>195</v>
      </c>
      <c r="G30" s="1053"/>
      <c r="H30" s="648" t="s">
        <v>196</v>
      </c>
      <c r="I30" s="836"/>
      <c r="J30" s="1049"/>
      <c r="K30" s="1051"/>
      <c r="L30" s="136"/>
      <c r="M30" s="194"/>
      <c r="N30" s="194"/>
      <c r="O30" s="194"/>
      <c r="Q30" s="195" t="s">
        <v>1001</v>
      </c>
      <c r="R30" s="195">
        <f>IF(S28,D28*155000+R29,D28*190000+R29)</f>
        <v>0</v>
      </c>
    </row>
    <row r="31" spans="1:19" ht="18" customHeight="1">
      <c r="A31" s="362" t="s">
        <v>381</v>
      </c>
      <c r="B31" s="72"/>
      <c r="C31" s="1054" t="s">
        <v>382</v>
      </c>
      <c r="D31" s="1055"/>
      <c r="E31" s="697"/>
      <c r="F31" s="1054" t="s">
        <v>382</v>
      </c>
      <c r="G31" s="1055"/>
      <c r="H31" s="494"/>
      <c r="I31" s="1082" t="s">
        <v>1012</v>
      </c>
      <c r="J31" s="1061"/>
      <c r="K31" s="57"/>
      <c r="L31" s="136"/>
      <c r="M31" s="194"/>
      <c r="N31" s="194"/>
      <c r="O31" s="194"/>
      <c r="Q31" s="195" t="s">
        <v>1002</v>
      </c>
      <c r="R31" s="195">
        <f>IF(SUM(E36,E41)&lt;=R30,1,0)</f>
        <v>1</v>
      </c>
    </row>
    <row r="32" spans="1:19" ht="18" customHeight="1">
      <c r="A32" s="201"/>
      <c r="B32" s="73"/>
      <c r="C32" s="1038" t="s">
        <v>186</v>
      </c>
      <c r="D32" s="1039"/>
      <c r="E32" s="698"/>
      <c r="F32" s="1038" t="s">
        <v>186</v>
      </c>
      <c r="G32" s="1039"/>
      <c r="H32" s="56"/>
      <c r="I32" s="1083"/>
      <c r="J32" s="1077"/>
      <c r="K32" s="631"/>
      <c r="L32" s="136"/>
      <c r="M32" s="194"/>
      <c r="N32" s="194"/>
      <c r="O32" s="194"/>
      <c r="Q32" s="195" t="s">
        <v>1003</v>
      </c>
      <c r="R32" s="195" t="s">
        <v>1004</v>
      </c>
      <c r="S32" s="195">
        <f>ROUNDDOWN(E36*2/3,0)</f>
        <v>0</v>
      </c>
    </row>
    <row r="33" spans="1:19" ht="18" customHeight="1">
      <c r="A33" s="202" t="s">
        <v>829</v>
      </c>
      <c r="B33" s="203">
        <f>SUM(B31:B32)</f>
        <v>0</v>
      </c>
      <c r="C33" s="1025"/>
      <c r="D33" s="1026"/>
      <c r="E33" s="644">
        <f>SUM(E31:E32)</f>
        <v>0</v>
      </c>
      <c r="F33" s="1025"/>
      <c r="G33" s="1026"/>
      <c r="H33" s="205"/>
      <c r="I33" s="1083"/>
      <c r="J33" s="695">
        <f>ROUNDDOWN(E33*2/3,0)*R31</f>
        <v>0</v>
      </c>
      <c r="K33" s="43"/>
      <c r="L33" s="136"/>
      <c r="M33" s="194"/>
      <c r="N33" s="194"/>
      <c r="O33" s="194"/>
      <c r="R33" s="195" t="s">
        <v>667</v>
      </c>
      <c r="S33" s="195">
        <f>ROUNDDOWN(E41*2/3,0)</f>
        <v>0</v>
      </c>
    </row>
    <row r="34" spans="1:19" ht="18" customHeight="1">
      <c r="A34" s="362" t="s">
        <v>7</v>
      </c>
      <c r="B34" s="72"/>
      <c r="C34" s="1021" t="s">
        <v>1093</v>
      </c>
      <c r="D34" s="1022"/>
      <c r="E34" s="697"/>
      <c r="F34" s="1021" t="str">
        <f>C34</f>
        <v>蓄電システム</v>
      </c>
      <c r="G34" s="1022"/>
      <c r="H34" s="55"/>
      <c r="I34" s="1083"/>
      <c r="J34" s="1061"/>
      <c r="K34" s="57"/>
      <c r="L34" s="136"/>
      <c r="M34" s="194"/>
      <c r="N34" s="194"/>
      <c r="O34" s="194"/>
      <c r="R34" s="195" t="s">
        <v>664</v>
      </c>
      <c r="S34" s="195">
        <f>SUM(S32:S33)</f>
        <v>0</v>
      </c>
    </row>
    <row r="35" spans="1:19" ht="18" customHeight="1">
      <c r="A35" s="209"/>
      <c r="B35" s="629"/>
      <c r="C35" s="1021" t="s">
        <v>1092</v>
      </c>
      <c r="D35" s="1022"/>
      <c r="E35" s="700"/>
      <c r="F35" s="1021" t="str">
        <f>C35</f>
        <v>その他</v>
      </c>
      <c r="G35" s="1022"/>
      <c r="H35" s="630"/>
      <c r="I35" s="1083"/>
      <c r="J35" s="1062"/>
      <c r="K35" s="631"/>
      <c r="L35" s="136"/>
      <c r="M35" s="194"/>
      <c r="N35" s="194"/>
      <c r="O35" s="194"/>
      <c r="Q35" s="195" t="s">
        <v>1007</v>
      </c>
      <c r="R35" s="195">
        <f>IF(S28,D28*105000,D28*130000)</f>
        <v>0</v>
      </c>
    </row>
    <row r="36" spans="1:19" ht="18" customHeight="1">
      <c r="A36" s="202" t="s">
        <v>829</v>
      </c>
      <c r="B36" s="203">
        <f>SUM(B34:B35)</f>
        <v>0</v>
      </c>
      <c r="C36" s="1025"/>
      <c r="D36" s="1026"/>
      <c r="E36" s="644">
        <f>SUM(E34:E35)</f>
        <v>0</v>
      </c>
      <c r="F36" s="1025"/>
      <c r="G36" s="1026"/>
      <c r="H36" s="205"/>
      <c r="I36" s="1083"/>
      <c r="J36" s="644">
        <f>S41</f>
        <v>0</v>
      </c>
      <c r="K36" s="43"/>
      <c r="L36" s="136"/>
      <c r="Q36" s="195" t="s">
        <v>1008</v>
      </c>
      <c r="R36" s="195" t="b">
        <f>IF(S34&gt;R35,TRUE,FALSE)</f>
        <v>0</v>
      </c>
    </row>
    <row r="37" spans="1:19" ht="18" customHeight="1">
      <c r="A37" s="362" t="s">
        <v>8</v>
      </c>
      <c r="B37" s="72"/>
      <c r="C37" s="1040" t="s">
        <v>832</v>
      </c>
      <c r="D37" s="1041"/>
      <c r="E37" s="697"/>
      <c r="F37" s="1040" t="s">
        <v>832</v>
      </c>
      <c r="G37" s="1041"/>
      <c r="H37" s="55"/>
      <c r="I37" s="1083"/>
      <c r="J37" s="1036"/>
      <c r="K37" s="57"/>
      <c r="L37" s="136"/>
      <c r="Q37" s="195" t="s">
        <v>1009</v>
      </c>
      <c r="R37" s="195" t="s">
        <v>1004</v>
      </c>
      <c r="S37" s="195">
        <f>IF(R36=TRUE,ROUNDDOWN(E36*R35/(E36+E41),0),ROUNDDOWN(E36*2/3,0))</f>
        <v>0</v>
      </c>
    </row>
    <row r="38" spans="1:19" ht="18" customHeight="1">
      <c r="A38" s="209"/>
      <c r="B38" s="73"/>
      <c r="C38" s="1038" t="s">
        <v>942</v>
      </c>
      <c r="D38" s="1039"/>
      <c r="E38" s="698"/>
      <c r="F38" s="1038" t="s">
        <v>942</v>
      </c>
      <c r="G38" s="1039"/>
      <c r="H38" s="56"/>
      <c r="I38" s="1083"/>
      <c r="J38" s="1037"/>
      <c r="K38" s="58"/>
      <c r="L38" s="136"/>
      <c r="R38" s="195" t="s">
        <v>667</v>
      </c>
      <c r="S38" s="195">
        <f>IF(R36=TRUE,ROUNDDOWN(E41*R35/(E36+E41),0),ROUNDDOWN(E41*2/3,0))</f>
        <v>0</v>
      </c>
    </row>
    <row r="39" spans="1:19" ht="18" customHeight="1">
      <c r="A39" s="209"/>
      <c r="B39" s="73"/>
      <c r="C39" s="1038" t="s">
        <v>833</v>
      </c>
      <c r="D39" s="1039"/>
      <c r="E39" s="698"/>
      <c r="F39" s="1038" t="s">
        <v>833</v>
      </c>
      <c r="G39" s="1039"/>
      <c r="H39" s="56"/>
      <c r="I39" s="1083"/>
      <c r="J39" s="1037"/>
      <c r="K39" s="58"/>
      <c r="L39" s="136"/>
      <c r="R39" s="195" t="s">
        <v>664</v>
      </c>
      <c r="S39" s="195">
        <f>SUM(S37:S38)</f>
        <v>0</v>
      </c>
    </row>
    <row r="40" spans="1:19" ht="18" customHeight="1">
      <c r="A40" s="209"/>
      <c r="B40" s="73"/>
      <c r="C40" s="1038" t="s">
        <v>923</v>
      </c>
      <c r="D40" s="1039"/>
      <c r="E40" s="698"/>
      <c r="F40" s="1038" t="s">
        <v>923</v>
      </c>
      <c r="G40" s="1039"/>
      <c r="H40" s="56"/>
      <c r="I40" s="1083"/>
      <c r="J40" s="1037"/>
      <c r="K40" s="58"/>
      <c r="L40" s="136"/>
      <c r="Q40" s="195" t="s">
        <v>1010</v>
      </c>
      <c r="S40" s="195">
        <f>R35-S39</f>
        <v>0</v>
      </c>
    </row>
    <row r="41" spans="1:19" ht="18" customHeight="1" thickBot="1">
      <c r="A41" s="202" t="s">
        <v>829</v>
      </c>
      <c r="B41" s="688">
        <f>SUM(B37:B40)</f>
        <v>0</v>
      </c>
      <c r="C41" s="1027"/>
      <c r="D41" s="1028"/>
      <c r="E41" s="692">
        <f>SUM(E37:E40)</f>
        <v>0</v>
      </c>
      <c r="F41" s="1027"/>
      <c r="G41" s="1028"/>
      <c r="H41" s="213"/>
      <c r="I41" s="1084"/>
      <c r="J41" s="695">
        <f>S42</f>
        <v>0</v>
      </c>
      <c r="K41" s="34"/>
      <c r="L41" s="136"/>
      <c r="Q41" s="195" t="s">
        <v>1011</v>
      </c>
      <c r="R41" s="195" t="s">
        <v>1004</v>
      </c>
      <c r="S41" s="195">
        <f>IF(R36=TRUE,S37+S40,S37)*R31</f>
        <v>0</v>
      </c>
    </row>
    <row r="42" spans="1:19" ht="18" customHeight="1" thickTop="1" thickBot="1">
      <c r="A42" s="214" t="s">
        <v>9</v>
      </c>
      <c r="B42" s="215">
        <f>SUM(B36,B41,B33)</f>
        <v>0</v>
      </c>
      <c r="C42" s="1029"/>
      <c r="D42" s="1030"/>
      <c r="E42" s="693">
        <f>SUM(E33,E36,E41)</f>
        <v>0</v>
      </c>
      <c r="F42" s="1029"/>
      <c r="G42" s="1030"/>
      <c r="H42" s="216"/>
      <c r="I42" s="216"/>
      <c r="J42" s="693">
        <f>SUM(J33,J36,J41)</f>
        <v>0</v>
      </c>
      <c r="K42" s="35"/>
      <c r="L42" s="136"/>
      <c r="R42" s="195" t="s">
        <v>667</v>
      </c>
      <c r="S42" s="195">
        <f>S38*R31</f>
        <v>0</v>
      </c>
    </row>
    <row r="43" spans="1:19" ht="18" customHeight="1" thickTop="1" thickBot="1">
      <c r="A43" s="209" t="s">
        <v>10</v>
      </c>
      <c r="B43" s="228"/>
      <c r="C43" s="1031"/>
      <c r="D43" s="1032"/>
      <c r="E43" s="701"/>
      <c r="F43" s="1031"/>
      <c r="G43" s="1032"/>
      <c r="H43" s="219"/>
      <c r="I43" s="219"/>
      <c r="J43" s="220"/>
      <c r="K43" s="363"/>
      <c r="L43" s="136"/>
    </row>
    <row r="44" spans="1:19" ht="18" customHeight="1" thickBot="1">
      <c r="A44" s="221" t="s">
        <v>11</v>
      </c>
      <c r="B44" s="222">
        <f>SUM(B42:B43)</f>
        <v>0</v>
      </c>
      <c r="C44" s="1017"/>
      <c r="D44" s="1018"/>
      <c r="E44" s="694">
        <f>E42</f>
        <v>0</v>
      </c>
      <c r="F44" s="1017"/>
      <c r="G44" s="1018"/>
      <c r="H44" s="223"/>
      <c r="I44" s="223"/>
      <c r="J44" s="696">
        <f>J42</f>
        <v>0</v>
      </c>
      <c r="K44" s="451"/>
      <c r="L44" s="136"/>
    </row>
    <row r="45" spans="1:19" ht="18" customHeight="1">
      <c r="A45" s="226"/>
      <c r="L45" s="136"/>
    </row>
    <row r="46" spans="1:19" ht="18" customHeight="1">
      <c r="L46" s="136"/>
    </row>
    <row r="47" spans="1:19" ht="14.25" thickBot="1"/>
    <row r="48" spans="1:19" ht="18" customHeight="1">
      <c r="A48" s="757" t="s">
        <v>1044</v>
      </c>
      <c r="B48" s="1068"/>
      <c r="C48" s="1069"/>
      <c r="D48" s="1070"/>
      <c r="E48" s="1071"/>
      <c r="F48" s="1078" t="s">
        <v>945</v>
      </c>
      <c r="G48" s="1078"/>
      <c r="H48" s="1079"/>
      <c r="I48" s="1079"/>
      <c r="J48" s="1079"/>
      <c r="K48" s="1080"/>
      <c r="R48" s="637" t="s">
        <v>1000</v>
      </c>
      <c r="S48" s="227" t="s">
        <v>1089</v>
      </c>
    </row>
    <row r="49" spans="1:19" ht="19.5" thickBot="1">
      <c r="A49" s="622" t="s">
        <v>940</v>
      </c>
      <c r="B49" s="704"/>
      <c r="C49" s="669" t="s">
        <v>941</v>
      </c>
      <c r="D49" s="704"/>
      <c r="E49" s="623" t="s">
        <v>944</v>
      </c>
      <c r="F49" s="1072" t="str">
        <f>IFERROR(IF(R49=TRUE,IF(S49=TRUE,(E57+E62+B56-(B49*20000))/D49,(E57+E62-(B49*20000))/D49),IF(S49=TRUE,(E57+E62+B56)/D49,(E57+E62)/D49)),"")</f>
        <v/>
      </c>
      <c r="G49" s="1073"/>
      <c r="H49" s="1081" t="s">
        <v>943</v>
      </c>
      <c r="I49" s="1081"/>
      <c r="J49" s="626"/>
      <c r="K49" s="627" t="s">
        <v>1087</v>
      </c>
      <c r="R49" s="702" t="b">
        <v>0</v>
      </c>
      <c r="S49" s="702" t="b">
        <v>0</v>
      </c>
    </row>
    <row r="50" spans="1:19" ht="18" customHeight="1">
      <c r="A50" s="198" t="s">
        <v>193</v>
      </c>
      <c r="B50" s="1044" t="s">
        <v>192</v>
      </c>
      <c r="C50" s="1045"/>
      <c r="D50" s="1045"/>
      <c r="E50" s="1046" t="s">
        <v>312</v>
      </c>
      <c r="F50" s="1045"/>
      <c r="G50" s="1045"/>
      <c r="H50" s="1045"/>
      <c r="I50" s="1047" t="s">
        <v>162</v>
      </c>
      <c r="J50" s="1048" t="s">
        <v>311</v>
      </c>
      <c r="K50" s="1050" t="s">
        <v>163</v>
      </c>
      <c r="L50" s="136"/>
      <c r="M50" s="194"/>
      <c r="N50" s="194"/>
      <c r="O50" s="194"/>
      <c r="Q50" s="195" t="s">
        <v>1099</v>
      </c>
      <c r="R50" s="195">
        <f>IF(R49,B49*20000,0)</f>
        <v>0</v>
      </c>
    </row>
    <row r="51" spans="1:19" ht="18" customHeight="1">
      <c r="A51" s="199" t="s">
        <v>194</v>
      </c>
      <c r="B51" s="200" t="s">
        <v>5</v>
      </c>
      <c r="C51" s="1052" t="s">
        <v>195</v>
      </c>
      <c r="D51" s="1053"/>
      <c r="E51" s="647" t="s">
        <v>5</v>
      </c>
      <c r="F51" s="1052" t="s">
        <v>195</v>
      </c>
      <c r="G51" s="1053"/>
      <c r="H51" s="648" t="s">
        <v>196</v>
      </c>
      <c r="I51" s="836"/>
      <c r="J51" s="1049"/>
      <c r="K51" s="1051"/>
      <c r="L51" s="136"/>
      <c r="N51" s="194"/>
      <c r="O51" s="194"/>
      <c r="Q51" s="195" t="s">
        <v>1001</v>
      </c>
      <c r="R51" s="195">
        <f>IF(S49,D49*155000+R50,D49*190000+R50)</f>
        <v>0</v>
      </c>
    </row>
    <row r="52" spans="1:19" ht="18" customHeight="1">
      <c r="A52" s="362" t="s">
        <v>381</v>
      </c>
      <c r="B52" s="72"/>
      <c r="C52" s="1054" t="s">
        <v>382</v>
      </c>
      <c r="D52" s="1055"/>
      <c r="E52" s="697"/>
      <c r="F52" s="1054" t="s">
        <v>382</v>
      </c>
      <c r="G52" s="1055"/>
      <c r="H52" s="55"/>
      <c r="I52" s="1074" t="s">
        <v>1012</v>
      </c>
      <c r="J52" s="1061"/>
      <c r="K52" s="57"/>
      <c r="L52" s="136"/>
      <c r="M52" s="194"/>
      <c r="N52" s="194"/>
      <c r="O52" s="194"/>
      <c r="Q52" s="195" t="s">
        <v>1002</v>
      </c>
      <c r="R52" s="195">
        <f>IF(SUM(E57,E62)&lt;=R51,1,0)</f>
        <v>1</v>
      </c>
    </row>
    <row r="53" spans="1:19" ht="18" customHeight="1">
      <c r="A53" s="201"/>
      <c r="B53" s="73"/>
      <c r="C53" s="1038" t="s">
        <v>186</v>
      </c>
      <c r="D53" s="1039"/>
      <c r="E53" s="698"/>
      <c r="F53" s="1038" t="s">
        <v>186</v>
      </c>
      <c r="G53" s="1039"/>
      <c r="H53" s="630"/>
      <c r="I53" s="1075"/>
      <c r="J53" s="1077"/>
      <c r="K53" s="631"/>
      <c r="L53" s="136"/>
      <c r="M53" s="194"/>
      <c r="N53" s="194"/>
      <c r="O53" s="194"/>
      <c r="Q53" s="195" t="s">
        <v>1003</v>
      </c>
      <c r="R53" s="195" t="s">
        <v>1004</v>
      </c>
      <c r="S53" s="195">
        <f>ROUNDDOWN(E57*2/3,0)</f>
        <v>0</v>
      </c>
    </row>
    <row r="54" spans="1:19" ht="18" customHeight="1">
      <c r="A54" s="202" t="s">
        <v>829</v>
      </c>
      <c r="B54" s="203">
        <f>SUM(B52:B53)</f>
        <v>0</v>
      </c>
      <c r="C54" s="1025"/>
      <c r="D54" s="1026"/>
      <c r="E54" s="644">
        <f>SUM(E52:E53)</f>
        <v>0</v>
      </c>
      <c r="F54" s="1025"/>
      <c r="G54" s="1026"/>
      <c r="H54" s="205"/>
      <c r="I54" s="1075"/>
      <c r="J54" s="695">
        <f>ROUNDDOWN(E54*2/3,0)*R52</f>
        <v>0</v>
      </c>
      <c r="K54" s="43"/>
      <c r="L54" s="136"/>
      <c r="M54" s="194"/>
      <c r="N54" s="194"/>
      <c r="O54" s="194"/>
      <c r="R54" s="195" t="s">
        <v>667</v>
      </c>
      <c r="S54" s="195">
        <f>ROUNDDOWN(E62*2/3,0)</f>
        <v>0</v>
      </c>
    </row>
    <row r="55" spans="1:19" ht="18" customHeight="1">
      <c r="A55" s="362" t="s">
        <v>7</v>
      </c>
      <c r="B55" s="72"/>
      <c r="C55" s="1021" t="s">
        <v>1093</v>
      </c>
      <c r="D55" s="1022"/>
      <c r="E55" s="697"/>
      <c r="F55" s="1021" t="str">
        <f>C55</f>
        <v>蓄電システム</v>
      </c>
      <c r="G55" s="1022"/>
      <c r="H55" s="55"/>
      <c r="I55" s="1075"/>
      <c r="J55" s="1061"/>
      <c r="K55" s="57"/>
      <c r="L55" s="136"/>
      <c r="M55" s="194"/>
      <c r="N55" s="194"/>
      <c r="O55" s="194"/>
      <c r="R55" s="195" t="s">
        <v>664</v>
      </c>
      <c r="S55" s="195">
        <f>SUM(S53:S54)</f>
        <v>0</v>
      </c>
    </row>
    <row r="56" spans="1:19" ht="18" customHeight="1">
      <c r="A56" s="209"/>
      <c r="B56" s="629"/>
      <c r="C56" s="1021" t="s">
        <v>1092</v>
      </c>
      <c r="D56" s="1022"/>
      <c r="E56" s="700"/>
      <c r="F56" s="1021" t="str">
        <f>C56</f>
        <v>その他</v>
      </c>
      <c r="G56" s="1022"/>
      <c r="H56" s="630"/>
      <c r="I56" s="1075"/>
      <c r="J56" s="1062"/>
      <c r="K56" s="631"/>
      <c r="L56" s="136"/>
      <c r="M56" s="194"/>
      <c r="N56" s="194"/>
      <c r="O56" s="194"/>
      <c r="Q56" s="195" t="s">
        <v>1007</v>
      </c>
      <c r="R56" s="195">
        <f>IF(S49,D49*105000,D49*130000)</f>
        <v>0</v>
      </c>
    </row>
    <row r="57" spans="1:19" ht="18" customHeight="1">
      <c r="A57" s="202" t="s">
        <v>829</v>
      </c>
      <c r="B57" s="203">
        <f>SUM(B55:B56)</f>
        <v>0</v>
      </c>
      <c r="C57" s="1025"/>
      <c r="D57" s="1026"/>
      <c r="E57" s="644">
        <f>SUM(E55:E56)</f>
        <v>0</v>
      </c>
      <c r="F57" s="1025"/>
      <c r="G57" s="1026"/>
      <c r="H57" s="205"/>
      <c r="I57" s="1075"/>
      <c r="J57" s="644">
        <f>S62</f>
        <v>0</v>
      </c>
      <c r="K57" s="43"/>
      <c r="L57" s="136"/>
      <c r="Q57" s="195" t="s">
        <v>1008</v>
      </c>
      <c r="R57" s="195" t="b">
        <f>IF(S55&gt;R56,TRUE,FALSE)</f>
        <v>0</v>
      </c>
    </row>
    <row r="58" spans="1:19" ht="18" customHeight="1">
      <c r="A58" s="362" t="s">
        <v>8</v>
      </c>
      <c r="B58" s="72"/>
      <c r="C58" s="1040" t="s">
        <v>832</v>
      </c>
      <c r="D58" s="1041"/>
      <c r="E58" s="697"/>
      <c r="F58" s="1040" t="s">
        <v>832</v>
      </c>
      <c r="G58" s="1041"/>
      <c r="H58" s="55"/>
      <c r="I58" s="1075"/>
      <c r="J58" s="1036"/>
      <c r="K58" s="57"/>
      <c r="L58" s="136"/>
      <c r="Q58" s="195" t="s">
        <v>1009</v>
      </c>
      <c r="R58" s="195" t="s">
        <v>1004</v>
      </c>
      <c r="S58" s="195">
        <f>IF(R57=TRUE,ROUNDDOWN(E57*R56/(E57+E62),0),ROUNDDOWN(E57*2/3,0))</f>
        <v>0</v>
      </c>
    </row>
    <row r="59" spans="1:19" ht="18" customHeight="1">
      <c r="A59" s="209"/>
      <c r="B59" s="73"/>
      <c r="C59" s="1038" t="s">
        <v>942</v>
      </c>
      <c r="D59" s="1039"/>
      <c r="E59" s="698"/>
      <c r="F59" s="1038" t="s">
        <v>942</v>
      </c>
      <c r="G59" s="1039"/>
      <c r="H59" s="56"/>
      <c r="I59" s="1075"/>
      <c r="J59" s="1037"/>
      <c r="K59" s="58"/>
      <c r="L59" s="136"/>
      <c r="R59" s="195" t="s">
        <v>667</v>
      </c>
      <c r="S59" s="195">
        <f>IF(R57=TRUE,ROUNDDOWN(E62*R56/(E57+E62),0),ROUNDDOWN(E62*2/3,0))</f>
        <v>0</v>
      </c>
    </row>
    <row r="60" spans="1:19" ht="18" customHeight="1">
      <c r="A60" s="209"/>
      <c r="B60" s="73"/>
      <c r="C60" s="1038" t="s">
        <v>833</v>
      </c>
      <c r="D60" s="1039"/>
      <c r="E60" s="698"/>
      <c r="F60" s="1038" t="s">
        <v>833</v>
      </c>
      <c r="G60" s="1039"/>
      <c r="H60" s="56"/>
      <c r="I60" s="1075"/>
      <c r="J60" s="1037"/>
      <c r="K60" s="58"/>
      <c r="L60" s="136"/>
      <c r="R60" s="195" t="s">
        <v>664</v>
      </c>
      <c r="S60" s="195">
        <f>SUM(S58:S59)</f>
        <v>0</v>
      </c>
    </row>
    <row r="61" spans="1:19" ht="18" customHeight="1">
      <c r="A61" s="209"/>
      <c r="B61" s="73"/>
      <c r="C61" s="1038" t="s">
        <v>923</v>
      </c>
      <c r="D61" s="1039"/>
      <c r="E61" s="698"/>
      <c r="F61" s="1038" t="s">
        <v>923</v>
      </c>
      <c r="G61" s="1039"/>
      <c r="H61" s="56"/>
      <c r="I61" s="1075"/>
      <c r="J61" s="1037"/>
      <c r="K61" s="58"/>
      <c r="L61" s="136"/>
      <c r="Q61" s="195" t="s">
        <v>1010</v>
      </c>
      <c r="S61" s="195">
        <f>R56-S60</f>
        <v>0</v>
      </c>
    </row>
    <row r="62" spans="1:19" ht="18" customHeight="1" thickBot="1">
      <c r="A62" s="202" t="s">
        <v>829</v>
      </c>
      <c r="B62" s="688">
        <f>SUM(B58:B61)</f>
        <v>0</v>
      </c>
      <c r="C62" s="1027"/>
      <c r="D62" s="1028"/>
      <c r="E62" s="692">
        <f>SUM(E58:E61)</f>
        <v>0</v>
      </c>
      <c r="F62" s="1027"/>
      <c r="G62" s="1028"/>
      <c r="H62" s="213"/>
      <c r="I62" s="1076"/>
      <c r="J62" s="695">
        <f>S63</f>
        <v>0</v>
      </c>
      <c r="K62" s="34"/>
      <c r="L62" s="136"/>
      <c r="Q62" s="195" t="s">
        <v>1011</v>
      </c>
      <c r="R62" s="195" t="s">
        <v>1004</v>
      </c>
      <c r="S62" s="195">
        <f>IF(R57=TRUE,S58+S61,S58)*R52</f>
        <v>0</v>
      </c>
    </row>
    <row r="63" spans="1:19" ht="18" customHeight="1" thickTop="1" thickBot="1">
      <c r="A63" s="214" t="s">
        <v>9</v>
      </c>
      <c r="B63" s="215">
        <f>SUM(B57,B62,B54)</f>
        <v>0</v>
      </c>
      <c r="C63" s="1029"/>
      <c r="D63" s="1030"/>
      <c r="E63" s="693">
        <f>SUM(E54,E57,E62)</f>
        <v>0</v>
      </c>
      <c r="F63" s="1029"/>
      <c r="G63" s="1030"/>
      <c r="H63" s="216"/>
      <c r="I63" s="216"/>
      <c r="J63" s="693">
        <f>SUM(J54,J57,J62)</f>
        <v>0</v>
      </c>
      <c r="K63" s="35"/>
      <c r="L63" s="136"/>
      <c r="R63" s="195" t="s">
        <v>667</v>
      </c>
      <c r="S63" s="195">
        <f>S59*R52</f>
        <v>0</v>
      </c>
    </row>
    <row r="64" spans="1:19" ht="18" customHeight="1" thickTop="1" thickBot="1">
      <c r="A64" s="209" t="s">
        <v>10</v>
      </c>
      <c r="B64" s="228"/>
      <c r="C64" s="1031"/>
      <c r="D64" s="1032"/>
      <c r="E64" s="218"/>
      <c r="F64" s="1031"/>
      <c r="G64" s="1032"/>
      <c r="H64" s="219"/>
      <c r="I64" s="219"/>
      <c r="J64" s="220"/>
      <c r="K64" s="363"/>
      <c r="L64" s="136"/>
    </row>
    <row r="65" spans="1:19" ht="18" customHeight="1" thickBot="1">
      <c r="A65" s="221" t="s">
        <v>11</v>
      </c>
      <c r="B65" s="222">
        <f>SUM(B63:B64)</f>
        <v>0</v>
      </c>
      <c r="C65" s="1017"/>
      <c r="D65" s="1018"/>
      <c r="E65" s="694">
        <f>E63</f>
        <v>0</v>
      </c>
      <c r="F65" s="1017"/>
      <c r="G65" s="1018"/>
      <c r="H65" s="223"/>
      <c r="I65" s="223"/>
      <c r="J65" s="696">
        <f>J63</f>
        <v>0</v>
      </c>
      <c r="K65" s="451"/>
      <c r="L65" s="136"/>
    </row>
    <row r="66" spans="1:19" ht="18" customHeight="1">
      <c r="A66" s="226"/>
      <c r="L66" s="136"/>
    </row>
    <row r="67" spans="1:19" ht="18" customHeight="1">
      <c r="L67" s="136"/>
    </row>
    <row r="68" spans="1:19" ht="18" customHeight="1" thickBot="1">
      <c r="L68" s="136"/>
    </row>
    <row r="69" spans="1:19" ht="18" customHeight="1">
      <c r="A69" s="757" t="s">
        <v>1044</v>
      </c>
      <c r="B69" s="1068"/>
      <c r="C69" s="1069"/>
      <c r="D69" s="1070"/>
      <c r="E69" s="1071"/>
      <c r="F69" s="1078" t="s">
        <v>945</v>
      </c>
      <c r="G69" s="1078"/>
      <c r="H69" s="1079"/>
      <c r="I69" s="1079"/>
      <c r="J69" s="1079"/>
      <c r="K69" s="1080"/>
      <c r="R69" s="637" t="s">
        <v>1000</v>
      </c>
      <c r="S69" s="227" t="s">
        <v>1089</v>
      </c>
    </row>
    <row r="70" spans="1:19" ht="19.5" thickBot="1">
      <c r="A70" s="622" t="s">
        <v>940</v>
      </c>
      <c r="B70" s="704"/>
      <c r="C70" s="669" t="s">
        <v>941</v>
      </c>
      <c r="D70" s="704"/>
      <c r="E70" s="623" t="s">
        <v>944</v>
      </c>
      <c r="F70" s="1072" t="str">
        <f>IFERROR(IF(R70=TRUE,IF(S70=TRUE,(E78+E83+B77-(B70*20000))/D70,(E78+E83-(B70*20000))/D70),IF(S70=TRUE,(E78+E83+B77)/D70,(E78+E83)/D70)),"")</f>
        <v/>
      </c>
      <c r="G70" s="1073"/>
      <c r="H70" s="1081" t="s">
        <v>943</v>
      </c>
      <c r="I70" s="1081"/>
      <c r="J70" s="626"/>
      <c r="K70" s="627" t="s">
        <v>1087</v>
      </c>
      <c r="R70" s="702" t="b">
        <v>0</v>
      </c>
      <c r="S70" s="702" t="b">
        <v>0</v>
      </c>
    </row>
    <row r="71" spans="1:19">
      <c r="A71" s="198" t="s">
        <v>193</v>
      </c>
      <c r="B71" s="1044" t="s">
        <v>192</v>
      </c>
      <c r="C71" s="1045"/>
      <c r="D71" s="1045"/>
      <c r="E71" s="1046" t="s">
        <v>312</v>
      </c>
      <c r="F71" s="1045"/>
      <c r="G71" s="1045"/>
      <c r="H71" s="1045"/>
      <c r="I71" s="1047" t="s">
        <v>162</v>
      </c>
      <c r="J71" s="1048" t="s">
        <v>311</v>
      </c>
      <c r="K71" s="1050" t="s">
        <v>163</v>
      </c>
      <c r="Q71" s="195" t="s">
        <v>1099</v>
      </c>
      <c r="R71" s="195">
        <f>IF(R70,B70*20000,0)</f>
        <v>0</v>
      </c>
    </row>
    <row r="72" spans="1:19" ht="18" customHeight="1">
      <c r="A72" s="199" t="s">
        <v>194</v>
      </c>
      <c r="B72" s="200" t="s">
        <v>5</v>
      </c>
      <c r="C72" s="1052" t="s">
        <v>195</v>
      </c>
      <c r="D72" s="1053"/>
      <c r="E72" s="647" t="s">
        <v>5</v>
      </c>
      <c r="F72" s="1052" t="s">
        <v>195</v>
      </c>
      <c r="G72" s="1053"/>
      <c r="H72" s="648" t="s">
        <v>196</v>
      </c>
      <c r="I72" s="836"/>
      <c r="J72" s="1049"/>
      <c r="K72" s="1051"/>
      <c r="L72" s="136"/>
      <c r="M72" s="194"/>
      <c r="N72" s="194"/>
      <c r="O72" s="194"/>
      <c r="Q72" s="195" t="s">
        <v>1001</v>
      </c>
      <c r="R72" s="195">
        <f>IF(S70,D70*155000+R71,D70*190000+R71)</f>
        <v>0</v>
      </c>
    </row>
    <row r="73" spans="1:19" ht="18" customHeight="1">
      <c r="A73" s="362" t="s">
        <v>381</v>
      </c>
      <c r="B73" s="72"/>
      <c r="C73" s="1054" t="s">
        <v>382</v>
      </c>
      <c r="D73" s="1055"/>
      <c r="E73" s="697"/>
      <c r="F73" s="1054" t="s">
        <v>382</v>
      </c>
      <c r="G73" s="1055"/>
      <c r="H73" s="494"/>
      <c r="I73" s="1074" t="s">
        <v>1012</v>
      </c>
      <c r="J73" s="1061"/>
      <c r="K73" s="57"/>
      <c r="L73" s="136"/>
      <c r="N73" s="194"/>
      <c r="O73" s="194"/>
      <c r="Q73" s="195" t="s">
        <v>1002</v>
      </c>
      <c r="R73" s="195">
        <f>IF(SUM(E78,E83)&lt;=R72,1,0)</f>
        <v>1</v>
      </c>
    </row>
    <row r="74" spans="1:19" ht="18" customHeight="1">
      <c r="A74" s="201"/>
      <c r="B74" s="73"/>
      <c r="C74" s="1038" t="s">
        <v>186</v>
      </c>
      <c r="D74" s="1039"/>
      <c r="E74" s="698"/>
      <c r="F74" s="1038" t="s">
        <v>186</v>
      </c>
      <c r="G74" s="1039"/>
      <c r="H74" s="56"/>
      <c r="I74" s="1075"/>
      <c r="J74" s="1077"/>
      <c r="K74" s="631"/>
      <c r="L74" s="136"/>
      <c r="M74" s="194"/>
      <c r="N74" s="194"/>
      <c r="O74" s="194"/>
      <c r="Q74" s="195" t="s">
        <v>1003</v>
      </c>
      <c r="R74" s="195" t="s">
        <v>1004</v>
      </c>
      <c r="S74" s="195">
        <f>ROUNDDOWN(E78*2/3,0)</f>
        <v>0</v>
      </c>
    </row>
    <row r="75" spans="1:19" ht="18" customHeight="1">
      <c r="A75" s="202" t="s">
        <v>829</v>
      </c>
      <c r="B75" s="203">
        <f>SUM(B73:B74)</f>
        <v>0</v>
      </c>
      <c r="C75" s="1025"/>
      <c r="D75" s="1026"/>
      <c r="E75" s="644">
        <f>SUM(E73:E74)</f>
        <v>0</v>
      </c>
      <c r="F75" s="1025"/>
      <c r="G75" s="1026"/>
      <c r="H75" s="205"/>
      <c r="I75" s="1075"/>
      <c r="J75" s="695">
        <f>ROUNDDOWN(E75*2/3,0)*R73</f>
        <v>0</v>
      </c>
      <c r="K75" s="43"/>
      <c r="L75" s="136"/>
      <c r="M75" s="194"/>
      <c r="N75" s="194"/>
      <c r="O75" s="194"/>
      <c r="R75" s="195" t="s">
        <v>667</v>
      </c>
      <c r="S75" s="195">
        <f>ROUNDDOWN(E83*2/3,0)</f>
        <v>0</v>
      </c>
    </row>
    <row r="76" spans="1:19" ht="18" customHeight="1">
      <c r="A76" s="362" t="s">
        <v>7</v>
      </c>
      <c r="B76" s="72"/>
      <c r="C76" s="1021" t="s">
        <v>1093</v>
      </c>
      <c r="D76" s="1022"/>
      <c r="E76" s="697"/>
      <c r="F76" s="1021" t="str">
        <f>C76</f>
        <v>蓄電システム</v>
      </c>
      <c r="G76" s="1022"/>
      <c r="H76" s="55"/>
      <c r="I76" s="1075"/>
      <c r="J76" s="1061"/>
      <c r="K76" s="57"/>
      <c r="L76" s="136"/>
      <c r="M76" s="194"/>
      <c r="N76" s="194"/>
      <c r="O76" s="194"/>
      <c r="R76" s="195" t="s">
        <v>664</v>
      </c>
      <c r="S76" s="195">
        <f>SUM(S74:S75)</f>
        <v>0</v>
      </c>
    </row>
    <row r="77" spans="1:19" ht="18" customHeight="1">
      <c r="A77" s="209"/>
      <c r="B77" s="629"/>
      <c r="C77" s="1021" t="s">
        <v>1092</v>
      </c>
      <c r="D77" s="1022"/>
      <c r="E77" s="700"/>
      <c r="F77" s="1021" t="str">
        <f>C77</f>
        <v>その他</v>
      </c>
      <c r="G77" s="1022"/>
      <c r="H77" s="630"/>
      <c r="I77" s="1075"/>
      <c r="J77" s="1062"/>
      <c r="K77" s="631"/>
      <c r="L77" s="136"/>
      <c r="M77" s="194"/>
      <c r="N77" s="194"/>
      <c r="O77" s="194"/>
      <c r="Q77" s="195" t="s">
        <v>1007</v>
      </c>
      <c r="R77" s="195">
        <f>IF(S70,D70*105000,D70*130000)</f>
        <v>0</v>
      </c>
    </row>
    <row r="78" spans="1:19" ht="18" customHeight="1">
      <c r="A78" s="202" t="s">
        <v>829</v>
      </c>
      <c r="B78" s="203">
        <f>SUM(B76:B77)</f>
        <v>0</v>
      </c>
      <c r="C78" s="1025"/>
      <c r="D78" s="1026"/>
      <c r="E78" s="644">
        <f>SUM(E76:E77)</f>
        <v>0</v>
      </c>
      <c r="F78" s="1025"/>
      <c r="G78" s="1026"/>
      <c r="H78" s="205"/>
      <c r="I78" s="1075"/>
      <c r="J78" s="644">
        <f>S83</f>
        <v>0</v>
      </c>
      <c r="K78" s="43"/>
      <c r="L78" s="136"/>
      <c r="M78" s="194"/>
      <c r="N78" s="194"/>
      <c r="O78" s="194"/>
      <c r="Q78" s="195" t="s">
        <v>1008</v>
      </c>
      <c r="R78" s="195" t="b">
        <f>IF(S76&gt;R77,TRUE,FALSE)</f>
        <v>0</v>
      </c>
    </row>
    <row r="79" spans="1:19" ht="18" customHeight="1">
      <c r="A79" s="362" t="s">
        <v>8</v>
      </c>
      <c r="B79" s="72"/>
      <c r="C79" s="1040" t="s">
        <v>832</v>
      </c>
      <c r="D79" s="1041"/>
      <c r="E79" s="697"/>
      <c r="F79" s="1040" t="s">
        <v>832</v>
      </c>
      <c r="G79" s="1041"/>
      <c r="H79" s="55"/>
      <c r="I79" s="1075"/>
      <c r="J79" s="1036"/>
      <c r="K79" s="57"/>
      <c r="L79" s="136"/>
      <c r="Q79" s="195" t="s">
        <v>1009</v>
      </c>
      <c r="R79" s="195" t="s">
        <v>1004</v>
      </c>
      <c r="S79" s="195">
        <f>IF(R78=TRUE,ROUNDDOWN(E78*R77/(E78+E83),0),ROUNDDOWN(E78*2/3,0))</f>
        <v>0</v>
      </c>
    </row>
    <row r="80" spans="1:19" ht="18" customHeight="1">
      <c r="A80" s="209"/>
      <c r="B80" s="73"/>
      <c r="C80" s="1038" t="s">
        <v>942</v>
      </c>
      <c r="D80" s="1039"/>
      <c r="E80" s="698"/>
      <c r="F80" s="1038" t="s">
        <v>942</v>
      </c>
      <c r="G80" s="1039"/>
      <c r="H80" s="56"/>
      <c r="I80" s="1075"/>
      <c r="J80" s="1037"/>
      <c r="K80" s="58"/>
      <c r="L80" s="136"/>
      <c r="R80" s="195" t="s">
        <v>667</v>
      </c>
      <c r="S80" s="195">
        <f>IF(R78=TRUE,ROUNDDOWN(E83*R77/(E78+E83),0),ROUNDDOWN(E83*2/3,0))</f>
        <v>0</v>
      </c>
    </row>
    <row r="81" spans="1:19" ht="18" customHeight="1">
      <c r="A81" s="209"/>
      <c r="B81" s="73"/>
      <c r="C81" s="1038" t="s">
        <v>833</v>
      </c>
      <c r="D81" s="1039"/>
      <c r="E81" s="698"/>
      <c r="F81" s="1038" t="s">
        <v>833</v>
      </c>
      <c r="G81" s="1039"/>
      <c r="H81" s="56"/>
      <c r="I81" s="1075"/>
      <c r="J81" s="1037"/>
      <c r="K81" s="58"/>
      <c r="L81" s="136"/>
      <c r="R81" s="195" t="s">
        <v>664</v>
      </c>
      <c r="S81" s="195">
        <f>SUM(S79:S80)</f>
        <v>0</v>
      </c>
    </row>
    <row r="82" spans="1:19" ht="18" customHeight="1">
      <c r="A82" s="209"/>
      <c r="B82" s="73"/>
      <c r="C82" s="1038" t="s">
        <v>923</v>
      </c>
      <c r="D82" s="1039"/>
      <c r="E82" s="698"/>
      <c r="F82" s="1038" t="s">
        <v>923</v>
      </c>
      <c r="G82" s="1039"/>
      <c r="H82" s="56"/>
      <c r="I82" s="1075"/>
      <c r="J82" s="1037"/>
      <c r="K82" s="58"/>
      <c r="L82" s="136"/>
      <c r="Q82" s="195" t="s">
        <v>1010</v>
      </c>
      <c r="S82" s="195">
        <f>R77-S81</f>
        <v>0</v>
      </c>
    </row>
    <row r="83" spans="1:19" ht="18" customHeight="1" thickBot="1">
      <c r="A83" s="202" t="s">
        <v>829</v>
      </c>
      <c r="B83" s="688">
        <f>SUM(B79:B82)</f>
        <v>0</v>
      </c>
      <c r="C83" s="1027"/>
      <c r="D83" s="1028"/>
      <c r="E83" s="692">
        <f>SUM(E79:E82)</f>
        <v>0</v>
      </c>
      <c r="F83" s="1027"/>
      <c r="G83" s="1028"/>
      <c r="H83" s="213"/>
      <c r="I83" s="1076"/>
      <c r="J83" s="695">
        <f>S84</f>
        <v>0</v>
      </c>
      <c r="K83" s="34"/>
      <c r="L83" s="136"/>
      <c r="Q83" s="195" t="s">
        <v>1011</v>
      </c>
      <c r="R83" s="195" t="s">
        <v>1004</v>
      </c>
      <c r="S83" s="195">
        <f>IF(R78=TRUE,S79+S82,S79)*R73</f>
        <v>0</v>
      </c>
    </row>
    <row r="84" spans="1:19" ht="18" customHeight="1" thickTop="1" thickBot="1">
      <c r="A84" s="214" t="s">
        <v>9</v>
      </c>
      <c r="B84" s="215">
        <f>SUM(B78,B83)</f>
        <v>0</v>
      </c>
      <c r="C84" s="1029"/>
      <c r="D84" s="1030"/>
      <c r="E84" s="693">
        <f>SUM(E78,E83)</f>
        <v>0</v>
      </c>
      <c r="F84" s="1029"/>
      <c r="G84" s="1030"/>
      <c r="H84" s="216"/>
      <c r="I84" s="216"/>
      <c r="J84" s="693">
        <f>SUM(J75,J78,J83)</f>
        <v>0</v>
      </c>
      <c r="K84" s="35"/>
      <c r="L84" s="136"/>
      <c r="R84" s="195" t="s">
        <v>667</v>
      </c>
      <c r="S84" s="195">
        <f>S80*R73</f>
        <v>0</v>
      </c>
    </row>
    <row r="85" spans="1:19" ht="18" customHeight="1" thickTop="1" thickBot="1">
      <c r="A85" s="209" t="s">
        <v>10</v>
      </c>
      <c r="B85" s="228"/>
      <c r="C85" s="1031"/>
      <c r="D85" s="1032"/>
      <c r="E85" s="218"/>
      <c r="F85" s="1031"/>
      <c r="G85" s="1032"/>
      <c r="H85" s="219"/>
      <c r="I85" s="219"/>
      <c r="J85" s="220"/>
      <c r="K85" s="363"/>
      <c r="L85" s="136"/>
    </row>
    <row r="86" spans="1:19" ht="18" customHeight="1" thickBot="1">
      <c r="A86" s="221" t="s">
        <v>11</v>
      </c>
      <c r="B86" s="222">
        <f>SUM(B84:B85)</f>
        <v>0</v>
      </c>
      <c r="C86" s="1017"/>
      <c r="D86" s="1018"/>
      <c r="E86" s="694">
        <f>E84</f>
        <v>0</v>
      </c>
      <c r="F86" s="1017"/>
      <c r="G86" s="1018"/>
      <c r="H86" s="223"/>
      <c r="I86" s="223"/>
      <c r="J86" s="696">
        <f>J84</f>
        <v>0</v>
      </c>
      <c r="K86" s="451"/>
      <c r="L86" s="136"/>
    </row>
    <row r="87" spans="1:19" ht="18" customHeight="1">
      <c r="A87" s="226"/>
      <c r="K87" s="748" t="s">
        <v>1073</v>
      </c>
      <c r="L87" s="136"/>
    </row>
    <row r="88" spans="1:19" ht="18" customHeight="1">
      <c r="L88" s="136"/>
    </row>
    <row r="89" spans="1:19" ht="18" customHeight="1">
      <c r="L89" s="136"/>
    </row>
    <row r="90" spans="1:19" ht="18" customHeight="1">
      <c r="L90" s="136"/>
    </row>
  </sheetData>
  <sheetProtection sheet="1" objects="1" scenarios="1"/>
  <mergeCells count="178">
    <mergeCell ref="B8:D8"/>
    <mergeCell ref="E8:H8"/>
    <mergeCell ref="I8:I9"/>
    <mergeCell ref="J8:J9"/>
    <mergeCell ref="K8:K9"/>
    <mergeCell ref="C9:D9"/>
    <mergeCell ref="F9:G9"/>
    <mergeCell ref="A2:K2"/>
    <mergeCell ref="B4:H4"/>
    <mergeCell ref="F6:G6"/>
    <mergeCell ref="H6:K6"/>
    <mergeCell ref="F7:G7"/>
    <mergeCell ref="H7:I7"/>
    <mergeCell ref="B6:E6"/>
    <mergeCell ref="J13:J14"/>
    <mergeCell ref="C14:D14"/>
    <mergeCell ref="F14:G14"/>
    <mergeCell ref="C15:D15"/>
    <mergeCell ref="F15:G15"/>
    <mergeCell ref="C10:D10"/>
    <mergeCell ref="F10:G10"/>
    <mergeCell ref="I10:I20"/>
    <mergeCell ref="J10:J11"/>
    <mergeCell ref="C11:D11"/>
    <mergeCell ref="F11:G11"/>
    <mergeCell ref="C12:D12"/>
    <mergeCell ref="F12:G12"/>
    <mergeCell ref="C13:D13"/>
    <mergeCell ref="F13:G13"/>
    <mergeCell ref="C20:D20"/>
    <mergeCell ref="F20:G20"/>
    <mergeCell ref="C21:D21"/>
    <mergeCell ref="F21:G21"/>
    <mergeCell ref="C22:D22"/>
    <mergeCell ref="F22:G22"/>
    <mergeCell ref="C16:D16"/>
    <mergeCell ref="F16:G16"/>
    <mergeCell ref="J16:J19"/>
    <mergeCell ref="C17:D17"/>
    <mergeCell ref="F17:G17"/>
    <mergeCell ref="C18:D18"/>
    <mergeCell ref="F18:G18"/>
    <mergeCell ref="C19:D19"/>
    <mergeCell ref="F19:G19"/>
    <mergeCell ref="B29:D29"/>
    <mergeCell ref="E29:H29"/>
    <mergeCell ref="I29:I30"/>
    <mergeCell ref="J29:J30"/>
    <mergeCell ref="K29:K30"/>
    <mergeCell ref="C30:D30"/>
    <mergeCell ref="F30:G30"/>
    <mergeCell ref="C23:D23"/>
    <mergeCell ref="F23:G23"/>
    <mergeCell ref="F27:G27"/>
    <mergeCell ref="H27:K27"/>
    <mergeCell ref="F28:G28"/>
    <mergeCell ref="H28:I28"/>
    <mergeCell ref="B27:E27"/>
    <mergeCell ref="J34:J35"/>
    <mergeCell ref="C35:D35"/>
    <mergeCell ref="F35:G35"/>
    <mergeCell ref="C36:D36"/>
    <mergeCell ref="F36:G36"/>
    <mergeCell ref="C31:D31"/>
    <mergeCell ref="F31:G31"/>
    <mergeCell ref="I31:I41"/>
    <mergeCell ref="J31:J32"/>
    <mergeCell ref="C32:D32"/>
    <mergeCell ref="F32:G32"/>
    <mergeCell ref="C33:D33"/>
    <mergeCell ref="F33:G33"/>
    <mergeCell ref="C34:D34"/>
    <mergeCell ref="F34:G34"/>
    <mergeCell ref="C41:D41"/>
    <mergeCell ref="F41:G41"/>
    <mergeCell ref="C42:D42"/>
    <mergeCell ref="F42:G42"/>
    <mergeCell ref="C43:D43"/>
    <mergeCell ref="F43:G43"/>
    <mergeCell ref="C37:D37"/>
    <mergeCell ref="F37:G37"/>
    <mergeCell ref="J37:J40"/>
    <mergeCell ref="C38:D38"/>
    <mergeCell ref="F38:G38"/>
    <mergeCell ref="C39:D39"/>
    <mergeCell ref="F39:G39"/>
    <mergeCell ref="C40:D40"/>
    <mergeCell ref="F40:G40"/>
    <mergeCell ref="B50:D50"/>
    <mergeCell ref="E50:H50"/>
    <mergeCell ref="I50:I51"/>
    <mergeCell ref="J50:J51"/>
    <mergeCell ref="K50:K51"/>
    <mergeCell ref="C51:D51"/>
    <mergeCell ref="F51:G51"/>
    <mergeCell ref="C44:D44"/>
    <mergeCell ref="F44:G44"/>
    <mergeCell ref="F48:G48"/>
    <mergeCell ref="H48:K48"/>
    <mergeCell ref="F49:G49"/>
    <mergeCell ref="H49:I49"/>
    <mergeCell ref="B48:E48"/>
    <mergeCell ref="J55:J56"/>
    <mergeCell ref="C56:D56"/>
    <mergeCell ref="F56:G56"/>
    <mergeCell ref="C57:D57"/>
    <mergeCell ref="F57:G57"/>
    <mergeCell ref="C52:D52"/>
    <mergeCell ref="F52:G52"/>
    <mergeCell ref="I52:I62"/>
    <mergeCell ref="J52:J53"/>
    <mergeCell ref="C53:D53"/>
    <mergeCell ref="F53:G53"/>
    <mergeCell ref="C54:D54"/>
    <mergeCell ref="F54:G54"/>
    <mergeCell ref="C55:D55"/>
    <mergeCell ref="F55:G55"/>
    <mergeCell ref="C62:D62"/>
    <mergeCell ref="F62:G62"/>
    <mergeCell ref="C63:D63"/>
    <mergeCell ref="F63:G63"/>
    <mergeCell ref="C64:D64"/>
    <mergeCell ref="F64:G64"/>
    <mergeCell ref="C58:D58"/>
    <mergeCell ref="F58:G58"/>
    <mergeCell ref="J58:J61"/>
    <mergeCell ref="C59:D59"/>
    <mergeCell ref="F59:G59"/>
    <mergeCell ref="C60:D60"/>
    <mergeCell ref="F60:G60"/>
    <mergeCell ref="C61:D61"/>
    <mergeCell ref="F61:G61"/>
    <mergeCell ref="B71:D71"/>
    <mergeCell ref="E71:H71"/>
    <mergeCell ref="I71:I72"/>
    <mergeCell ref="J71:J72"/>
    <mergeCell ref="K71:K72"/>
    <mergeCell ref="C72:D72"/>
    <mergeCell ref="F72:G72"/>
    <mergeCell ref="C65:D65"/>
    <mergeCell ref="F65:G65"/>
    <mergeCell ref="F69:G69"/>
    <mergeCell ref="H69:K69"/>
    <mergeCell ref="F70:G70"/>
    <mergeCell ref="H70:I70"/>
    <mergeCell ref="B69:E69"/>
    <mergeCell ref="C73:D73"/>
    <mergeCell ref="F73:G73"/>
    <mergeCell ref="I73:I83"/>
    <mergeCell ref="J73:J74"/>
    <mergeCell ref="C74:D74"/>
    <mergeCell ref="F74:G74"/>
    <mergeCell ref="C75:D75"/>
    <mergeCell ref="F75:G75"/>
    <mergeCell ref="C76:D76"/>
    <mergeCell ref="F76:G76"/>
    <mergeCell ref="J79:J82"/>
    <mergeCell ref="C80:D80"/>
    <mergeCell ref="F80:G80"/>
    <mergeCell ref="C81:D81"/>
    <mergeCell ref="F81:G81"/>
    <mergeCell ref="C82:D82"/>
    <mergeCell ref="F82:G82"/>
    <mergeCell ref="J76:J77"/>
    <mergeCell ref="C77:D77"/>
    <mergeCell ref="F77:G77"/>
    <mergeCell ref="C78:D78"/>
    <mergeCell ref="F78:G78"/>
    <mergeCell ref="C86:D86"/>
    <mergeCell ref="F86:G86"/>
    <mergeCell ref="C83:D83"/>
    <mergeCell ref="F83:G83"/>
    <mergeCell ref="C84:D84"/>
    <mergeCell ref="F84:G84"/>
    <mergeCell ref="C85:D85"/>
    <mergeCell ref="F85:G85"/>
    <mergeCell ref="C79:D79"/>
    <mergeCell ref="F79:G79"/>
  </mergeCells>
  <phoneticPr fontId="3"/>
  <conditionalFormatting sqref="J15">
    <cfRule type="cellIs" dxfId="23" priority="15" stopIfTrue="1" operator="greaterThan">
      <formula>#REF!</formula>
    </cfRule>
  </conditionalFormatting>
  <conditionalFormatting sqref="J20">
    <cfRule type="cellIs" dxfId="22" priority="14" stopIfTrue="1" operator="greaterThan">
      <formula>#REF!</formula>
    </cfRule>
  </conditionalFormatting>
  <conditionalFormatting sqref="J12">
    <cfRule type="cellIs" dxfId="21" priority="11" stopIfTrue="1" operator="greaterThan">
      <formula>#REF!</formula>
    </cfRule>
  </conditionalFormatting>
  <conditionalFormatting sqref="J78">
    <cfRule type="cellIs" dxfId="20" priority="4" stopIfTrue="1" operator="greaterThan">
      <formula>#REF!</formula>
    </cfRule>
  </conditionalFormatting>
  <conditionalFormatting sqref="J36">
    <cfRule type="cellIs" dxfId="19" priority="10" stopIfTrue="1" operator="greaterThan">
      <formula>#REF!</formula>
    </cfRule>
  </conditionalFormatting>
  <conditionalFormatting sqref="J41">
    <cfRule type="cellIs" dxfId="18" priority="9" stopIfTrue="1" operator="greaterThan">
      <formula>#REF!</formula>
    </cfRule>
  </conditionalFormatting>
  <conditionalFormatting sqref="J33">
    <cfRule type="cellIs" dxfId="17" priority="8" stopIfTrue="1" operator="greaterThan">
      <formula>#REF!</formula>
    </cfRule>
  </conditionalFormatting>
  <conditionalFormatting sqref="J57">
    <cfRule type="cellIs" dxfId="16" priority="7" stopIfTrue="1" operator="greaterThan">
      <formula>#REF!</formula>
    </cfRule>
  </conditionalFormatting>
  <conditionalFormatting sqref="J62">
    <cfRule type="cellIs" dxfId="15" priority="6" stopIfTrue="1" operator="greaterThan">
      <formula>#REF!</formula>
    </cfRule>
  </conditionalFormatting>
  <conditionalFormatting sqref="J54">
    <cfRule type="cellIs" dxfId="14" priority="5" stopIfTrue="1" operator="greaterThan">
      <formula>#REF!</formula>
    </cfRule>
  </conditionalFormatting>
  <conditionalFormatting sqref="J83">
    <cfRule type="cellIs" dxfId="13" priority="3" stopIfTrue="1" operator="greaterThan">
      <formula>#REF!</formula>
    </cfRule>
  </conditionalFormatting>
  <conditionalFormatting sqref="J75">
    <cfRule type="cellIs" dxfId="12" priority="2"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22:K22 J64:K64 J43:K43 J85:K85" xr:uid="{5C9349C3-3B71-49B0-A0B8-5C6828D2EF7F}">
      <formula1>0</formula1>
    </dataValidation>
    <dataValidation type="textLength" operator="equal" allowBlank="1" showInputMessage="1" showErrorMessage="1" errorTitle="消費税計上不可" error="補助対象経費の消費税計上は出来ません。" sqref="H22:I22 E22 H43:I43 E43 H64:I64 E64 H85:I85 E85" xr:uid="{4FCFBCD6-A6AB-404E-BFDA-EF50C6E6D200}">
      <formula1>0</formula1>
    </dataValidation>
    <dataValidation allowBlank="1" showInputMessage="1" showErrorMessage="1" prompt="自動計算としていますが、不都合がある場合は適宜修正をしてください。" sqref="J20 J15 J41 J62 J36 J33 J57 J54 J12 J83 J78 J75" xr:uid="{E72B76FB-E58F-4DE8-A93F-B2B7C2CD95EA}"/>
    <dataValidation imeMode="off" allowBlank="1" showInputMessage="1" showErrorMessage="1" sqref="B22 E13:E14 B13:B14 B16:B19 E16:E19 B43 E34:E35 B34:B35 B37:B40 E37:E40 B64 E55:E56 B55:B56 B58:B61 E58:E61 B85 E76:E77 B76:B77 B79:B82 E79:E82 B10:B11 E10:E11 E31:E32 B31:B32 B52:B53 B73:B74 E52:E53 E73:E74" xr:uid="{599D6317-E046-4202-9FCF-ADDD728B8F79}"/>
  </dataValidations>
  <pageMargins left="0.74803149606299213" right="0.51181102362204722" top="0.59055118110236227" bottom="0.55118110236220474" header="0.51181102362204722" footer="0.51181102362204722"/>
  <pageSetup paperSize="9" scale="5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26305" r:id="rId4" name="Check Box 1">
              <controlPr defaultSize="0" autoFill="0" autoLine="0" autoPict="0">
                <anchor moveWithCells="1">
                  <from>
                    <xdr:col>7</xdr:col>
                    <xdr:colOff>295275</xdr:colOff>
                    <xdr:row>5</xdr:row>
                    <xdr:rowOff>219075</xdr:rowOff>
                  </from>
                  <to>
                    <xdr:col>7</xdr:col>
                    <xdr:colOff>609600</xdr:colOff>
                    <xdr:row>7</xdr:row>
                    <xdr:rowOff>9525</xdr:rowOff>
                  </to>
                </anchor>
              </controlPr>
            </control>
          </mc:Choice>
        </mc:AlternateContent>
        <mc:AlternateContent xmlns:mc="http://schemas.openxmlformats.org/markup-compatibility/2006">
          <mc:Choice Requires="x14">
            <control shapeId="3426306" r:id="rId5" name="Check Box 2">
              <controlPr defaultSize="0" autoFill="0" autoLine="0" autoPict="0">
                <anchor moveWithCells="1">
                  <from>
                    <xdr:col>9</xdr:col>
                    <xdr:colOff>485775</xdr:colOff>
                    <xdr:row>5</xdr:row>
                    <xdr:rowOff>219075</xdr:rowOff>
                  </from>
                  <to>
                    <xdr:col>9</xdr:col>
                    <xdr:colOff>800100</xdr:colOff>
                    <xdr:row>7</xdr:row>
                    <xdr:rowOff>9525</xdr:rowOff>
                  </to>
                </anchor>
              </controlPr>
            </control>
          </mc:Choice>
        </mc:AlternateContent>
        <mc:AlternateContent xmlns:mc="http://schemas.openxmlformats.org/markup-compatibility/2006">
          <mc:Choice Requires="x14">
            <control shapeId="3426307" r:id="rId6" name="Check Box 3">
              <controlPr defaultSize="0" autoFill="0" autoLine="0" autoPict="0">
                <anchor moveWithCells="1">
                  <from>
                    <xdr:col>7</xdr:col>
                    <xdr:colOff>295275</xdr:colOff>
                    <xdr:row>26</xdr:row>
                    <xdr:rowOff>219075</xdr:rowOff>
                  </from>
                  <to>
                    <xdr:col>7</xdr:col>
                    <xdr:colOff>609600</xdr:colOff>
                    <xdr:row>28</xdr:row>
                    <xdr:rowOff>9525</xdr:rowOff>
                  </to>
                </anchor>
              </controlPr>
            </control>
          </mc:Choice>
        </mc:AlternateContent>
        <mc:AlternateContent xmlns:mc="http://schemas.openxmlformats.org/markup-compatibility/2006">
          <mc:Choice Requires="x14">
            <control shapeId="3426308" r:id="rId7" name="Check Box 4">
              <controlPr defaultSize="0" autoFill="0" autoLine="0" autoPict="0">
                <anchor moveWithCells="1">
                  <from>
                    <xdr:col>9</xdr:col>
                    <xdr:colOff>485775</xdr:colOff>
                    <xdr:row>26</xdr:row>
                    <xdr:rowOff>219075</xdr:rowOff>
                  </from>
                  <to>
                    <xdr:col>9</xdr:col>
                    <xdr:colOff>800100</xdr:colOff>
                    <xdr:row>28</xdr:row>
                    <xdr:rowOff>9525</xdr:rowOff>
                  </to>
                </anchor>
              </controlPr>
            </control>
          </mc:Choice>
        </mc:AlternateContent>
        <mc:AlternateContent xmlns:mc="http://schemas.openxmlformats.org/markup-compatibility/2006">
          <mc:Choice Requires="x14">
            <control shapeId="3426309" r:id="rId8" name="Check Box 5">
              <controlPr defaultSize="0" autoFill="0" autoLine="0" autoPict="0">
                <anchor moveWithCells="1">
                  <from>
                    <xdr:col>7</xdr:col>
                    <xdr:colOff>295275</xdr:colOff>
                    <xdr:row>47</xdr:row>
                    <xdr:rowOff>219075</xdr:rowOff>
                  </from>
                  <to>
                    <xdr:col>7</xdr:col>
                    <xdr:colOff>609600</xdr:colOff>
                    <xdr:row>48</xdr:row>
                    <xdr:rowOff>238125</xdr:rowOff>
                  </to>
                </anchor>
              </controlPr>
            </control>
          </mc:Choice>
        </mc:AlternateContent>
        <mc:AlternateContent xmlns:mc="http://schemas.openxmlformats.org/markup-compatibility/2006">
          <mc:Choice Requires="x14">
            <control shapeId="3426310" r:id="rId9" name="Check Box 6">
              <controlPr defaultSize="0" autoFill="0" autoLine="0" autoPict="0">
                <anchor moveWithCells="1">
                  <from>
                    <xdr:col>9</xdr:col>
                    <xdr:colOff>485775</xdr:colOff>
                    <xdr:row>47</xdr:row>
                    <xdr:rowOff>219075</xdr:rowOff>
                  </from>
                  <to>
                    <xdr:col>9</xdr:col>
                    <xdr:colOff>800100</xdr:colOff>
                    <xdr:row>48</xdr:row>
                    <xdr:rowOff>238125</xdr:rowOff>
                  </to>
                </anchor>
              </controlPr>
            </control>
          </mc:Choice>
        </mc:AlternateContent>
        <mc:AlternateContent xmlns:mc="http://schemas.openxmlformats.org/markup-compatibility/2006">
          <mc:Choice Requires="x14">
            <control shapeId="3426311" r:id="rId10" name="Check Box 7">
              <controlPr defaultSize="0" autoFill="0" autoLine="0" autoPict="0">
                <anchor moveWithCells="1">
                  <from>
                    <xdr:col>7</xdr:col>
                    <xdr:colOff>295275</xdr:colOff>
                    <xdr:row>68</xdr:row>
                    <xdr:rowOff>219075</xdr:rowOff>
                  </from>
                  <to>
                    <xdr:col>7</xdr:col>
                    <xdr:colOff>609600</xdr:colOff>
                    <xdr:row>69</xdr:row>
                    <xdr:rowOff>238125</xdr:rowOff>
                  </to>
                </anchor>
              </controlPr>
            </control>
          </mc:Choice>
        </mc:AlternateContent>
        <mc:AlternateContent xmlns:mc="http://schemas.openxmlformats.org/markup-compatibility/2006">
          <mc:Choice Requires="x14">
            <control shapeId="3426312" r:id="rId11" name="Check Box 8">
              <controlPr defaultSize="0" autoFill="0" autoLine="0" autoPict="0">
                <anchor moveWithCells="1">
                  <from>
                    <xdr:col>9</xdr:col>
                    <xdr:colOff>485775</xdr:colOff>
                    <xdr:row>68</xdr:row>
                    <xdr:rowOff>219075</xdr:rowOff>
                  </from>
                  <to>
                    <xdr:col>9</xdr:col>
                    <xdr:colOff>800100</xdr:colOff>
                    <xdr:row>69</xdr:row>
                    <xdr:rowOff>238125</xdr:rowOff>
                  </to>
                </anchor>
              </controlPr>
            </control>
          </mc:Choice>
        </mc:AlternateContent>
      </controls>
    </mc:Choice>
  </mc:AlternateConten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F10E6-E415-4867-94DF-90E8A334DBED}">
  <sheetPr>
    <tabColor rgb="FF3333FF"/>
    <pageSetUpPr fitToPage="1"/>
  </sheetPr>
  <dimension ref="A1:X83"/>
  <sheetViews>
    <sheetView view="pageBreakPreview" zoomScale="85" zoomScaleNormal="85" zoomScaleSheetLayoutView="85" workbookViewId="0"/>
  </sheetViews>
  <sheetFormatPr defaultColWidth="8.7265625" defaultRowHeight="13.5"/>
  <cols>
    <col min="1" max="1" width="11.36328125" style="195" customWidth="1"/>
    <col min="2" max="6" width="10.453125" style="195" customWidth="1"/>
    <col min="7" max="7" width="6.36328125" style="227" customWidth="1"/>
    <col min="8" max="8" width="10.453125" style="195" customWidth="1"/>
    <col min="9" max="9" width="10.90625" style="195" customWidth="1"/>
    <col min="10" max="10" width="11.36328125" style="195" bestFit="1" customWidth="1"/>
    <col min="11" max="15" width="8.7265625" style="195"/>
    <col min="16" max="24" width="8.7265625" style="195" hidden="1" customWidth="1"/>
    <col min="25" max="16384" width="8.7265625" style="195"/>
  </cols>
  <sheetData>
    <row r="1" spans="1:24" ht="18.75" customHeight="1">
      <c r="A1" s="36" t="s">
        <v>400</v>
      </c>
      <c r="B1" s="136"/>
      <c r="C1" s="136"/>
      <c r="D1" s="136"/>
      <c r="E1" s="136"/>
      <c r="F1" s="136"/>
      <c r="G1" s="193"/>
      <c r="H1" s="136"/>
      <c r="I1" s="113"/>
      <c r="J1" s="136"/>
      <c r="K1" s="194"/>
      <c r="L1" s="194"/>
      <c r="M1" s="194"/>
      <c r="V1" s="195" t="s">
        <v>1032</v>
      </c>
      <c r="W1" s="195" t="s">
        <v>1033</v>
      </c>
      <c r="X1" s="195" t="s">
        <v>1035</v>
      </c>
    </row>
    <row r="2" spans="1:24" ht="22.5" customHeight="1">
      <c r="A2" s="1042" t="s">
        <v>990</v>
      </c>
      <c r="B2" s="1043"/>
      <c r="C2" s="1043"/>
      <c r="D2" s="1043"/>
      <c r="E2" s="1043"/>
      <c r="F2" s="1043"/>
      <c r="G2" s="1043"/>
      <c r="H2" s="1043"/>
      <c r="I2" s="1043"/>
      <c r="J2" s="136"/>
      <c r="K2" s="194"/>
      <c r="L2" s="194"/>
      <c r="M2" s="194"/>
      <c r="U2" s="195" t="s">
        <v>1015</v>
      </c>
      <c r="V2" s="758">
        <f>SUM(B9,B28,B47,B66)</f>
        <v>0</v>
      </c>
      <c r="W2" s="758">
        <f>SUM(D9,D28,D47,D66)</f>
        <v>0</v>
      </c>
    </row>
    <row r="3" spans="1:24" ht="9.75" customHeight="1">
      <c r="A3" s="668"/>
      <c r="B3" s="196"/>
      <c r="C3" s="196"/>
      <c r="D3" s="196"/>
      <c r="E3" s="196"/>
      <c r="F3" s="196"/>
      <c r="G3" s="196"/>
      <c r="H3" s="196"/>
      <c r="I3" s="196"/>
      <c r="J3" s="136"/>
      <c r="K3" s="194"/>
      <c r="L3" s="194"/>
      <c r="M3" s="194"/>
      <c r="U3" s="195" t="s">
        <v>186</v>
      </c>
      <c r="V3" s="758">
        <f t="shared" ref="V3:V15" si="0">SUM(B10,B29,B48,B67)</f>
        <v>0</v>
      </c>
      <c r="W3" s="758">
        <f t="shared" ref="W3:W15" si="1">SUM(D10,D29,D48,D67)</f>
        <v>0</v>
      </c>
    </row>
    <row r="4" spans="1:24" ht="18" customHeight="1">
      <c r="A4" s="197" t="s">
        <v>384</v>
      </c>
      <c r="B4" s="1065" t="str">
        <f>IF(申請概要書!$G$29&lt;&gt;"",申請概要書!$G$29,"")</f>
        <v/>
      </c>
      <c r="C4" s="1066"/>
      <c r="D4" s="1065"/>
      <c r="E4" s="1065"/>
      <c r="F4" s="1067"/>
      <c r="G4" s="196"/>
      <c r="H4" s="196"/>
      <c r="I4" s="196"/>
      <c r="J4" s="136"/>
      <c r="K4" s="194"/>
      <c r="L4" s="194"/>
      <c r="M4" s="194"/>
      <c r="U4" s="195" t="s">
        <v>1034</v>
      </c>
      <c r="V4" s="758">
        <f t="shared" si="0"/>
        <v>0</v>
      </c>
      <c r="W4" s="758">
        <f t="shared" si="1"/>
        <v>0</v>
      </c>
      <c r="X4" s="758">
        <f>SUM(H11,H30,H49,H68)</f>
        <v>0</v>
      </c>
    </row>
    <row r="5" spans="1:24" ht="18" customHeight="1" thickBot="1">
      <c r="A5" s="504"/>
      <c r="B5" s="196"/>
      <c r="C5" s="196"/>
      <c r="D5" s="196"/>
      <c r="E5" s="196"/>
      <c r="F5" s="196"/>
      <c r="G5" s="196"/>
      <c r="H5" s="196"/>
      <c r="I5" s="196"/>
      <c r="J5" s="136"/>
      <c r="K5" s="194"/>
      <c r="L5" s="194"/>
      <c r="M5" s="194"/>
      <c r="U5" s="195" t="s">
        <v>991</v>
      </c>
      <c r="V5" s="758">
        <f t="shared" si="0"/>
        <v>0</v>
      </c>
      <c r="W5" s="758">
        <f t="shared" si="1"/>
        <v>0</v>
      </c>
    </row>
    <row r="6" spans="1:24" ht="18" customHeight="1" thickBot="1">
      <c r="A6" s="757" t="s">
        <v>1044</v>
      </c>
      <c r="B6" s="1068"/>
      <c r="C6" s="1069"/>
      <c r="D6" s="1070"/>
      <c r="E6" s="1071"/>
      <c r="F6" s="670" t="s">
        <v>1013</v>
      </c>
      <c r="G6" s="1085"/>
      <c r="H6" s="1086"/>
      <c r="I6" s="1087"/>
      <c r="J6" s="136"/>
      <c r="K6" s="194"/>
      <c r="L6" s="194"/>
      <c r="M6" s="194"/>
      <c r="U6" s="195" t="s">
        <v>383</v>
      </c>
      <c r="V6" s="758">
        <f t="shared" si="0"/>
        <v>0</v>
      </c>
      <c r="W6" s="758">
        <f t="shared" si="1"/>
        <v>0</v>
      </c>
    </row>
    <row r="7" spans="1:24" ht="18" customHeight="1">
      <c r="A7" s="198" t="s">
        <v>193</v>
      </c>
      <c r="B7" s="1044" t="s">
        <v>192</v>
      </c>
      <c r="C7" s="1045"/>
      <c r="D7" s="1046" t="s">
        <v>312</v>
      </c>
      <c r="E7" s="1045"/>
      <c r="F7" s="1045"/>
      <c r="G7" s="1047" t="s">
        <v>162</v>
      </c>
      <c r="H7" s="1048" t="s">
        <v>311</v>
      </c>
      <c r="I7" s="1050" t="s">
        <v>163</v>
      </c>
      <c r="J7" s="136"/>
      <c r="K7" s="194"/>
      <c r="L7" s="194"/>
      <c r="M7" s="194"/>
      <c r="P7" s="195" t="s">
        <v>1016</v>
      </c>
      <c r="Q7" s="195">
        <v>2500000</v>
      </c>
      <c r="U7" s="195" t="s">
        <v>1034</v>
      </c>
      <c r="V7" s="758">
        <f t="shared" si="0"/>
        <v>0</v>
      </c>
      <c r="W7" s="758">
        <f t="shared" si="1"/>
        <v>0</v>
      </c>
      <c r="X7" s="758">
        <f>SUM(H14,H33,H52,H71)</f>
        <v>0</v>
      </c>
    </row>
    <row r="8" spans="1:24" ht="18" customHeight="1">
      <c r="A8" s="199" t="s">
        <v>194</v>
      </c>
      <c r="B8" s="200" t="s">
        <v>5</v>
      </c>
      <c r="C8" s="648" t="s">
        <v>195</v>
      </c>
      <c r="D8" s="647" t="s">
        <v>5</v>
      </c>
      <c r="E8" s="649" t="s">
        <v>195</v>
      </c>
      <c r="F8" s="648" t="s">
        <v>196</v>
      </c>
      <c r="G8" s="836"/>
      <c r="H8" s="1049"/>
      <c r="I8" s="1051"/>
      <c r="J8" s="136"/>
      <c r="K8" s="194"/>
      <c r="L8" s="194"/>
      <c r="M8" s="194"/>
      <c r="P8" s="195" t="s">
        <v>1017</v>
      </c>
      <c r="Q8" s="195">
        <f>ROUNDDOWN(D14*2/3,0)</f>
        <v>0</v>
      </c>
      <c r="U8" s="195" t="s">
        <v>832</v>
      </c>
      <c r="V8" s="758">
        <f t="shared" si="0"/>
        <v>0</v>
      </c>
      <c r="W8" s="758">
        <f t="shared" si="1"/>
        <v>0</v>
      </c>
    </row>
    <row r="9" spans="1:24" ht="18" customHeight="1">
      <c r="A9" s="362" t="s">
        <v>381</v>
      </c>
      <c r="B9" s="72"/>
      <c r="C9" s="664" t="s">
        <v>1015</v>
      </c>
      <c r="D9" s="642"/>
      <c r="E9" s="640"/>
      <c r="F9" s="56"/>
      <c r="G9" s="1074" t="s">
        <v>1012</v>
      </c>
      <c r="H9" s="1061"/>
      <c r="I9" s="57"/>
      <c r="J9" s="136"/>
      <c r="K9" s="194"/>
      <c r="L9" s="194"/>
      <c r="M9" s="194"/>
      <c r="P9" s="195" t="s">
        <v>1018</v>
      </c>
      <c r="Q9" s="195">
        <f>ROUNDDOWN(D19*2/3,0)</f>
        <v>0</v>
      </c>
      <c r="U9" s="195" t="s">
        <v>942</v>
      </c>
      <c r="V9" s="758">
        <f t="shared" si="0"/>
        <v>0</v>
      </c>
      <c r="W9" s="758">
        <f t="shared" si="1"/>
        <v>0</v>
      </c>
    </row>
    <row r="10" spans="1:24" ht="18" customHeight="1">
      <c r="A10" s="201"/>
      <c r="B10" s="73"/>
      <c r="C10" s="661" t="s">
        <v>186</v>
      </c>
      <c r="D10" s="643"/>
      <c r="E10" s="641"/>
      <c r="F10" s="56"/>
      <c r="G10" s="1075"/>
      <c r="H10" s="1077"/>
      <c r="I10" s="60"/>
      <c r="J10" s="136"/>
      <c r="K10" s="194"/>
      <c r="L10" s="194"/>
      <c r="M10" s="194"/>
      <c r="P10" s="195" t="s">
        <v>370</v>
      </c>
      <c r="Q10" s="195">
        <f>SUM(Q8:Q9)</f>
        <v>0</v>
      </c>
      <c r="U10" s="195" t="s">
        <v>833</v>
      </c>
      <c r="V10" s="758">
        <f t="shared" si="0"/>
        <v>0</v>
      </c>
      <c r="W10" s="758">
        <f t="shared" si="1"/>
        <v>0</v>
      </c>
    </row>
    <row r="11" spans="1:24" ht="18" customHeight="1">
      <c r="A11" s="202" t="s">
        <v>829</v>
      </c>
      <c r="B11" s="203">
        <f>SUM(B9:B10)</f>
        <v>0</v>
      </c>
      <c r="C11" s="652"/>
      <c r="D11" s="644">
        <f>SUM(D9:D10)</f>
        <v>0</v>
      </c>
      <c r="E11" s="583"/>
      <c r="F11" s="213"/>
      <c r="G11" s="1075"/>
      <c r="H11" s="695">
        <f>ROUNDDOWN(D11*2/3,0)</f>
        <v>0</v>
      </c>
      <c r="I11" s="645"/>
      <c r="J11" s="136"/>
      <c r="K11" s="194"/>
      <c r="L11" s="194"/>
      <c r="M11" s="194"/>
      <c r="P11" s="195" t="s">
        <v>1020</v>
      </c>
      <c r="Q11" s="195" t="b">
        <f>IF(Q10&gt;Q7,TRUE,FALSE)</f>
        <v>0</v>
      </c>
      <c r="U11" s="195" t="s">
        <v>383</v>
      </c>
      <c r="V11" s="758">
        <f t="shared" si="0"/>
        <v>0</v>
      </c>
      <c r="W11" s="758">
        <f t="shared" si="1"/>
        <v>0</v>
      </c>
    </row>
    <row r="12" spans="1:24" ht="18" customHeight="1">
      <c r="A12" s="362" t="s">
        <v>7</v>
      </c>
      <c r="B12" s="72"/>
      <c r="C12" s="650" t="s">
        <v>991</v>
      </c>
      <c r="D12" s="642"/>
      <c r="E12" s="651"/>
      <c r="F12" s="55"/>
      <c r="G12" s="1075"/>
      <c r="H12" s="1061"/>
      <c r="I12" s="57"/>
      <c r="J12" s="136"/>
      <c r="K12" s="194"/>
      <c r="L12" s="194"/>
      <c r="M12" s="194"/>
      <c r="P12" s="195" t="s">
        <v>1021</v>
      </c>
      <c r="Q12" s="195" t="s">
        <v>1022</v>
      </c>
      <c r="R12" s="195">
        <f>IF(Q11=TRUE,ROUNDDOWN((D14*2500000)/(D14+D19),0),ROUNDDOWN(D14*2/3,0))</f>
        <v>0</v>
      </c>
      <c r="U12" s="195" t="s">
        <v>1034</v>
      </c>
      <c r="V12" s="758">
        <f t="shared" si="0"/>
        <v>0</v>
      </c>
      <c r="W12" s="758">
        <f t="shared" si="1"/>
        <v>0</v>
      </c>
      <c r="X12" s="758">
        <f>SUM(H19,H38,H57,H76)</f>
        <v>0</v>
      </c>
    </row>
    <row r="13" spans="1:24" ht="18" customHeight="1">
      <c r="A13" s="201"/>
      <c r="B13" s="74"/>
      <c r="C13" s="663" t="s">
        <v>383</v>
      </c>
      <c r="D13" s="705"/>
      <c r="E13" s="651"/>
      <c r="F13" s="59"/>
      <c r="G13" s="1075"/>
      <c r="H13" s="1037"/>
      <c r="I13" s="60"/>
      <c r="J13" s="136"/>
      <c r="Q13" s="195" t="s">
        <v>1018</v>
      </c>
      <c r="R13" s="195">
        <f>IF(Q11=TRUE,ROUNDDOWN((D19*2500000)/(D14+D19),0),ROUNDDOWN(D19*2/3,0))</f>
        <v>0</v>
      </c>
      <c r="U13" s="195" t="s">
        <v>664</v>
      </c>
      <c r="V13" s="758">
        <f t="shared" si="0"/>
        <v>0</v>
      </c>
      <c r="W13" s="758">
        <f t="shared" si="1"/>
        <v>0</v>
      </c>
      <c r="X13" s="758">
        <f>SUM(H20,H39,H58,H77)</f>
        <v>0</v>
      </c>
    </row>
    <row r="14" spans="1:24" ht="18" customHeight="1">
      <c r="A14" s="202" t="s">
        <v>829</v>
      </c>
      <c r="B14" s="203">
        <f>SUM(B12:B13)</f>
        <v>0</v>
      </c>
      <c r="C14" s="652"/>
      <c r="D14" s="644">
        <f>SUM(D12:D13)</f>
        <v>0</v>
      </c>
      <c r="E14" s="653"/>
      <c r="F14" s="205"/>
      <c r="G14" s="1075"/>
      <c r="H14" s="644">
        <f>R16</f>
        <v>0</v>
      </c>
      <c r="I14" s="43"/>
      <c r="J14" s="136"/>
      <c r="Q14" s="195" t="s">
        <v>664</v>
      </c>
      <c r="R14" s="195">
        <f>SUM(R12:R13)</f>
        <v>0</v>
      </c>
      <c r="U14" s="195" t="s">
        <v>830</v>
      </c>
      <c r="V14" s="758">
        <f t="shared" si="0"/>
        <v>0</v>
      </c>
    </row>
    <row r="15" spans="1:24" ht="18" customHeight="1">
      <c r="A15" s="362" t="s">
        <v>8</v>
      </c>
      <c r="B15" s="72"/>
      <c r="C15" s="664" t="s">
        <v>832</v>
      </c>
      <c r="D15" s="642"/>
      <c r="E15" s="665"/>
      <c r="F15" s="55"/>
      <c r="G15" s="1075"/>
      <c r="H15" s="1036"/>
      <c r="I15" s="57"/>
      <c r="J15" s="136"/>
      <c r="P15" s="195" t="s">
        <v>1010</v>
      </c>
      <c r="R15" s="195">
        <f>Q7-R14</f>
        <v>2500000</v>
      </c>
      <c r="U15" s="195" t="s">
        <v>831</v>
      </c>
      <c r="V15" s="758">
        <f t="shared" si="0"/>
        <v>0</v>
      </c>
      <c r="W15" s="758">
        <f t="shared" si="1"/>
        <v>0</v>
      </c>
      <c r="X15" s="758">
        <f>SUM(H22,H41,H60,H79)</f>
        <v>0</v>
      </c>
    </row>
    <row r="16" spans="1:24" ht="18" customHeight="1">
      <c r="A16" s="209"/>
      <c r="B16" s="73"/>
      <c r="C16" s="661" t="s">
        <v>942</v>
      </c>
      <c r="D16" s="643"/>
      <c r="E16" s="662"/>
      <c r="F16" s="56"/>
      <c r="G16" s="1075"/>
      <c r="H16" s="1037"/>
      <c r="I16" s="58"/>
      <c r="J16" s="136"/>
      <c r="P16" s="195" t="s">
        <v>1011</v>
      </c>
      <c r="Q16" s="195" t="s">
        <v>1004</v>
      </c>
      <c r="R16" s="195">
        <f>IF(Q11=TRUE,R12+R15,R12)</f>
        <v>0</v>
      </c>
    </row>
    <row r="17" spans="1:18" ht="18" customHeight="1">
      <c r="A17" s="209"/>
      <c r="B17" s="73"/>
      <c r="C17" s="661" t="s">
        <v>833</v>
      </c>
      <c r="D17" s="643"/>
      <c r="E17" s="662"/>
      <c r="F17" s="56"/>
      <c r="G17" s="1075"/>
      <c r="H17" s="1037"/>
      <c r="I17" s="58"/>
      <c r="J17" s="136"/>
      <c r="Q17" s="195" t="s">
        <v>667</v>
      </c>
      <c r="R17" s="195">
        <f>R13</f>
        <v>0</v>
      </c>
    </row>
    <row r="18" spans="1:18" ht="18" customHeight="1">
      <c r="A18" s="209"/>
      <c r="B18" s="73"/>
      <c r="C18" s="638" t="s">
        <v>923</v>
      </c>
      <c r="D18" s="643"/>
      <c r="E18" s="639"/>
      <c r="F18" s="56"/>
      <c r="G18" s="1075"/>
      <c r="H18" s="1037"/>
      <c r="I18" s="58"/>
      <c r="J18" s="136"/>
    </row>
    <row r="19" spans="1:18" ht="18" customHeight="1" thickBot="1">
      <c r="A19" s="210" t="s">
        <v>829</v>
      </c>
      <c r="B19" s="688">
        <f>SUM(B15:B18)</f>
        <v>0</v>
      </c>
      <c r="C19" s="666"/>
      <c r="D19" s="706">
        <f>SUM(D15:D18)</f>
        <v>0</v>
      </c>
      <c r="E19" s="667"/>
      <c r="F19" s="213"/>
      <c r="G19" s="1076"/>
      <c r="H19" s="695">
        <f>R17</f>
        <v>0</v>
      </c>
      <c r="I19" s="34"/>
      <c r="J19" s="136"/>
    </row>
    <row r="20" spans="1:18" ht="18" customHeight="1" thickTop="1" thickBot="1">
      <c r="A20" s="214" t="s">
        <v>9</v>
      </c>
      <c r="B20" s="215">
        <f>SUM(B11,B14,B19)</f>
        <v>0</v>
      </c>
      <c r="C20" s="654"/>
      <c r="D20" s="707">
        <f>SUM(D11,D14,D19)</f>
        <v>0</v>
      </c>
      <c r="E20" s="655"/>
      <c r="F20" s="216"/>
      <c r="G20" s="216"/>
      <c r="H20" s="693">
        <f>SUM(H11,H14,H19)</f>
        <v>0</v>
      </c>
      <c r="I20" s="35"/>
      <c r="J20" s="136"/>
    </row>
    <row r="21" spans="1:18" ht="18" customHeight="1" thickTop="1" thickBot="1">
      <c r="A21" s="209" t="s">
        <v>10</v>
      </c>
      <c r="B21" s="228"/>
      <c r="C21" s="656"/>
      <c r="D21" s="218"/>
      <c r="E21" s="657"/>
      <c r="F21" s="219"/>
      <c r="G21" s="219"/>
      <c r="H21" s="220"/>
      <c r="I21" s="703"/>
      <c r="J21" s="136"/>
    </row>
    <row r="22" spans="1:18" ht="18" customHeight="1" thickBot="1">
      <c r="A22" s="221" t="s">
        <v>11</v>
      </c>
      <c r="B22" s="222">
        <f>SUM(B20:B21)</f>
        <v>0</v>
      </c>
      <c r="C22" s="658"/>
      <c r="D22" s="708">
        <f>D20</f>
        <v>0</v>
      </c>
      <c r="E22" s="659"/>
      <c r="F22" s="223"/>
      <c r="G22" s="223"/>
      <c r="H22" s="696">
        <f>H20</f>
        <v>0</v>
      </c>
      <c r="I22" s="451"/>
      <c r="J22" s="136"/>
    </row>
    <row r="23" spans="1:18" ht="18" customHeight="1">
      <c r="A23" s="226"/>
      <c r="J23" s="136"/>
    </row>
    <row r="24" spans="1:18" ht="19.5" customHeight="1" thickBot="1"/>
    <row r="25" spans="1:18" ht="18" customHeight="1" thickBot="1">
      <c r="A25" s="757" t="s">
        <v>1044</v>
      </c>
      <c r="B25" s="1068"/>
      <c r="C25" s="1069"/>
      <c r="D25" s="1070"/>
      <c r="E25" s="1071"/>
      <c r="F25" s="670" t="s">
        <v>1013</v>
      </c>
      <c r="G25" s="1085"/>
      <c r="H25" s="1086"/>
      <c r="I25" s="1087"/>
    </row>
    <row r="26" spans="1:18" ht="18" customHeight="1">
      <c r="A26" s="198" t="s">
        <v>193</v>
      </c>
      <c r="B26" s="1044" t="s">
        <v>192</v>
      </c>
      <c r="C26" s="1045"/>
      <c r="D26" s="1046" t="s">
        <v>312</v>
      </c>
      <c r="E26" s="1045"/>
      <c r="F26" s="1045"/>
      <c r="G26" s="1047" t="s">
        <v>162</v>
      </c>
      <c r="H26" s="1048" t="s">
        <v>311</v>
      </c>
      <c r="I26" s="1050" t="s">
        <v>163</v>
      </c>
      <c r="J26" s="136"/>
      <c r="K26" s="194"/>
      <c r="L26" s="194"/>
      <c r="M26" s="194"/>
    </row>
    <row r="27" spans="1:18" ht="18" customHeight="1">
      <c r="A27" s="199" t="s">
        <v>194</v>
      </c>
      <c r="B27" s="200" t="s">
        <v>5</v>
      </c>
      <c r="C27" s="648" t="s">
        <v>195</v>
      </c>
      <c r="D27" s="647" t="s">
        <v>5</v>
      </c>
      <c r="E27" s="649" t="s">
        <v>195</v>
      </c>
      <c r="F27" s="648" t="s">
        <v>196</v>
      </c>
      <c r="G27" s="836"/>
      <c r="H27" s="1049"/>
      <c r="I27" s="1051"/>
      <c r="J27" s="136"/>
      <c r="K27" s="194"/>
      <c r="L27" s="194"/>
      <c r="M27" s="194"/>
      <c r="P27" s="195" t="s">
        <v>1016</v>
      </c>
      <c r="Q27" s="195">
        <v>2500000</v>
      </c>
    </row>
    <row r="28" spans="1:18" ht="18" customHeight="1">
      <c r="A28" s="362" t="s">
        <v>381</v>
      </c>
      <c r="B28" s="72"/>
      <c r="C28" s="664" t="s">
        <v>1015</v>
      </c>
      <c r="D28" s="642"/>
      <c r="E28" s="640"/>
      <c r="F28" s="56"/>
      <c r="G28" s="1074" t="s">
        <v>1012</v>
      </c>
      <c r="H28" s="1061"/>
      <c r="I28" s="57"/>
      <c r="J28" s="136"/>
      <c r="K28" s="194"/>
      <c r="L28" s="194"/>
      <c r="M28" s="194"/>
      <c r="P28" s="195" t="s">
        <v>1017</v>
      </c>
      <c r="Q28" s="195">
        <f>ROUNDDOWN(D33*2/3,0)</f>
        <v>0</v>
      </c>
    </row>
    <row r="29" spans="1:18" ht="18" customHeight="1">
      <c r="A29" s="201"/>
      <c r="B29" s="73"/>
      <c r="C29" s="661" t="s">
        <v>186</v>
      </c>
      <c r="D29" s="643"/>
      <c r="E29" s="641"/>
      <c r="F29" s="56"/>
      <c r="G29" s="1075"/>
      <c r="H29" s="1077"/>
      <c r="I29" s="60"/>
      <c r="J29" s="136"/>
      <c r="K29" s="194"/>
      <c r="L29" s="194"/>
      <c r="M29" s="194"/>
      <c r="P29" s="195" t="s">
        <v>1018</v>
      </c>
      <c r="Q29" s="195">
        <f>ROUNDDOWN(D38*2/3,0)</f>
        <v>0</v>
      </c>
    </row>
    <row r="30" spans="1:18" ht="18" customHeight="1">
      <c r="A30" s="202" t="s">
        <v>829</v>
      </c>
      <c r="B30" s="203">
        <f>SUM(B28:B29)</f>
        <v>0</v>
      </c>
      <c r="C30" s="652"/>
      <c r="D30" s="644">
        <f>SUM(D28:D29)</f>
        <v>0</v>
      </c>
      <c r="E30" s="583"/>
      <c r="F30" s="213"/>
      <c r="G30" s="1075"/>
      <c r="H30" s="695">
        <f>ROUNDDOWN(D30*2/3,0)</f>
        <v>0</v>
      </c>
      <c r="I30" s="645"/>
      <c r="J30" s="136"/>
      <c r="K30" s="194"/>
      <c r="L30" s="194"/>
      <c r="M30" s="194"/>
      <c r="P30" s="195" t="s">
        <v>370</v>
      </c>
      <c r="Q30" s="195">
        <f>SUM(Q28:Q29)</f>
        <v>0</v>
      </c>
    </row>
    <row r="31" spans="1:18" ht="18" customHeight="1">
      <c r="A31" s="362" t="s">
        <v>7</v>
      </c>
      <c r="B31" s="72"/>
      <c r="C31" s="650" t="s">
        <v>991</v>
      </c>
      <c r="D31" s="642"/>
      <c r="E31" s="651"/>
      <c r="F31" s="55"/>
      <c r="G31" s="1075"/>
      <c r="H31" s="1061"/>
      <c r="I31" s="57"/>
      <c r="J31" s="136"/>
      <c r="K31" s="194"/>
      <c r="L31" s="194"/>
      <c r="M31" s="194"/>
      <c r="P31" s="195" t="s">
        <v>1020</v>
      </c>
      <c r="Q31" s="195" t="b">
        <f>IF(Q30&gt;Q27,TRUE,FALSE)</f>
        <v>0</v>
      </c>
    </row>
    <row r="32" spans="1:18" ht="18" customHeight="1">
      <c r="A32" s="201"/>
      <c r="B32" s="74"/>
      <c r="C32" s="663" t="s">
        <v>383</v>
      </c>
      <c r="D32" s="705"/>
      <c r="E32" s="651"/>
      <c r="F32" s="59"/>
      <c r="G32" s="1075"/>
      <c r="H32" s="1037"/>
      <c r="I32" s="60"/>
      <c r="J32" s="136"/>
      <c r="K32" s="194"/>
      <c r="L32" s="194"/>
      <c r="M32" s="194"/>
      <c r="P32" s="195" t="s">
        <v>1021</v>
      </c>
      <c r="Q32" s="195" t="s">
        <v>1022</v>
      </c>
      <c r="R32" s="195">
        <f>IF(Q31=TRUE,ROUNDDOWN((D33*2500000)/(D33+D38),0),ROUNDDOWN(D33*2/3,0))</f>
        <v>0</v>
      </c>
    </row>
    <row r="33" spans="1:18" ht="18" customHeight="1">
      <c r="A33" s="202" t="s">
        <v>829</v>
      </c>
      <c r="B33" s="203">
        <f>SUM(B31:B32)</f>
        <v>0</v>
      </c>
      <c r="C33" s="652"/>
      <c r="D33" s="644">
        <f>SUM(D31:D32)</f>
        <v>0</v>
      </c>
      <c r="E33" s="653"/>
      <c r="F33" s="205"/>
      <c r="G33" s="1075"/>
      <c r="H33" s="644">
        <f>R36</f>
        <v>0</v>
      </c>
      <c r="I33" s="43"/>
      <c r="J33" s="136"/>
      <c r="Q33" s="195" t="s">
        <v>1018</v>
      </c>
      <c r="R33" s="195">
        <f>IF(Q31=TRUE,ROUNDDOWN((D38*2500000)/(D33+D38),0),ROUNDDOWN(D38*2/3,0))</f>
        <v>0</v>
      </c>
    </row>
    <row r="34" spans="1:18" ht="18" customHeight="1">
      <c r="A34" s="362" t="s">
        <v>8</v>
      </c>
      <c r="B34" s="72"/>
      <c r="C34" s="664" t="s">
        <v>832</v>
      </c>
      <c r="D34" s="642"/>
      <c r="E34" s="665"/>
      <c r="F34" s="55"/>
      <c r="G34" s="1075"/>
      <c r="H34" s="1036"/>
      <c r="I34" s="57"/>
      <c r="J34" s="136"/>
      <c r="Q34" s="195" t="s">
        <v>664</v>
      </c>
      <c r="R34" s="195">
        <f>SUM(R32:R33)</f>
        <v>0</v>
      </c>
    </row>
    <row r="35" spans="1:18" ht="18" customHeight="1">
      <c r="A35" s="209"/>
      <c r="B35" s="73"/>
      <c r="C35" s="661" t="s">
        <v>942</v>
      </c>
      <c r="D35" s="643"/>
      <c r="E35" s="662"/>
      <c r="F35" s="56"/>
      <c r="G35" s="1075"/>
      <c r="H35" s="1037"/>
      <c r="I35" s="58"/>
      <c r="J35" s="136"/>
      <c r="P35" s="195" t="s">
        <v>1010</v>
      </c>
      <c r="R35" s="195">
        <f>Q27-R34</f>
        <v>2500000</v>
      </c>
    </row>
    <row r="36" spans="1:18" ht="18" customHeight="1">
      <c r="A36" s="209"/>
      <c r="B36" s="73"/>
      <c r="C36" s="661" t="s">
        <v>833</v>
      </c>
      <c r="D36" s="643"/>
      <c r="E36" s="662"/>
      <c r="F36" s="56"/>
      <c r="G36" s="1075"/>
      <c r="H36" s="1037"/>
      <c r="I36" s="58"/>
      <c r="J36" s="136"/>
      <c r="P36" s="195" t="s">
        <v>1011</v>
      </c>
      <c r="Q36" s="195" t="s">
        <v>1004</v>
      </c>
      <c r="R36" s="195">
        <f>IF(Q31=TRUE,R32+R35,R32)</f>
        <v>0</v>
      </c>
    </row>
    <row r="37" spans="1:18" ht="18" customHeight="1">
      <c r="A37" s="209"/>
      <c r="B37" s="73"/>
      <c r="C37" s="638" t="s">
        <v>923</v>
      </c>
      <c r="D37" s="643"/>
      <c r="E37" s="639"/>
      <c r="F37" s="56"/>
      <c r="G37" s="1075"/>
      <c r="H37" s="1037"/>
      <c r="I37" s="58"/>
      <c r="J37" s="136"/>
      <c r="Q37" s="195" t="s">
        <v>667</v>
      </c>
      <c r="R37" s="195">
        <f>R33</f>
        <v>0</v>
      </c>
    </row>
    <row r="38" spans="1:18" ht="18" customHeight="1" thickBot="1">
      <c r="A38" s="210" t="s">
        <v>829</v>
      </c>
      <c r="B38" s="688">
        <f>SUM(B34:B37)</f>
        <v>0</v>
      </c>
      <c r="C38" s="666"/>
      <c r="D38" s="706">
        <f>SUM(D34:D37)</f>
        <v>0</v>
      </c>
      <c r="E38" s="667"/>
      <c r="F38" s="213"/>
      <c r="G38" s="1076"/>
      <c r="H38" s="695">
        <f>R37</f>
        <v>0</v>
      </c>
      <c r="I38" s="34"/>
      <c r="J38" s="136"/>
    </row>
    <row r="39" spans="1:18" ht="18" customHeight="1" thickTop="1" thickBot="1">
      <c r="A39" s="214" t="s">
        <v>9</v>
      </c>
      <c r="B39" s="215">
        <f>SUM(B30,B33,B38)</f>
        <v>0</v>
      </c>
      <c r="C39" s="654"/>
      <c r="D39" s="707">
        <f>SUM(D30,D33,D38)</f>
        <v>0</v>
      </c>
      <c r="E39" s="655"/>
      <c r="F39" s="216"/>
      <c r="G39" s="216"/>
      <c r="H39" s="693">
        <f>SUM(H30,H33,H38)</f>
        <v>0</v>
      </c>
      <c r="I39" s="35"/>
      <c r="J39" s="136"/>
    </row>
    <row r="40" spans="1:18" ht="18" customHeight="1" thickTop="1" thickBot="1">
      <c r="A40" s="209" t="s">
        <v>10</v>
      </c>
      <c r="B40" s="228"/>
      <c r="C40" s="656"/>
      <c r="D40" s="218"/>
      <c r="E40" s="657"/>
      <c r="F40" s="219"/>
      <c r="G40" s="219"/>
      <c r="H40" s="220"/>
      <c r="I40" s="363"/>
      <c r="J40" s="136"/>
    </row>
    <row r="41" spans="1:18" ht="18" customHeight="1" thickBot="1">
      <c r="A41" s="221" t="s">
        <v>11</v>
      </c>
      <c r="B41" s="222">
        <f>SUM(B39:B40)</f>
        <v>0</v>
      </c>
      <c r="C41" s="658"/>
      <c r="D41" s="708">
        <f>D39</f>
        <v>0</v>
      </c>
      <c r="E41" s="659"/>
      <c r="F41" s="223"/>
      <c r="G41" s="223"/>
      <c r="H41" s="696">
        <f>H39</f>
        <v>0</v>
      </c>
      <c r="I41" s="451"/>
      <c r="J41" s="136"/>
    </row>
    <row r="42" spans="1:18" ht="18" customHeight="1">
      <c r="J42" s="136"/>
    </row>
    <row r="43" spans="1:18" ht="18" customHeight="1" thickBot="1">
      <c r="J43" s="136"/>
    </row>
    <row r="44" spans="1:18" ht="18" customHeight="1" thickBot="1">
      <c r="A44" s="757" t="s">
        <v>1044</v>
      </c>
      <c r="B44" s="1068"/>
      <c r="C44" s="1069"/>
      <c r="D44" s="1070"/>
      <c r="E44" s="1071"/>
      <c r="F44" s="670" t="s">
        <v>1013</v>
      </c>
      <c r="G44" s="1085"/>
      <c r="H44" s="1086"/>
      <c r="I44" s="1087"/>
    </row>
    <row r="45" spans="1:18" ht="18" customHeight="1">
      <c r="A45" s="198" t="s">
        <v>193</v>
      </c>
      <c r="B45" s="1044" t="s">
        <v>192</v>
      </c>
      <c r="C45" s="1045"/>
      <c r="D45" s="1046" t="s">
        <v>312</v>
      </c>
      <c r="E45" s="1045"/>
      <c r="F45" s="1045"/>
      <c r="G45" s="1047" t="s">
        <v>162</v>
      </c>
      <c r="H45" s="1048" t="s">
        <v>311</v>
      </c>
      <c r="I45" s="1050" t="s">
        <v>163</v>
      </c>
    </row>
    <row r="46" spans="1:18" ht="18" customHeight="1">
      <c r="A46" s="199" t="s">
        <v>194</v>
      </c>
      <c r="B46" s="200" t="s">
        <v>5</v>
      </c>
      <c r="C46" s="648" t="s">
        <v>195</v>
      </c>
      <c r="D46" s="647" t="s">
        <v>5</v>
      </c>
      <c r="E46" s="649" t="s">
        <v>195</v>
      </c>
      <c r="F46" s="648" t="s">
        <v>196</v>
      </c>
      <c r="G46" s="836"/>
      <c r="H46" s="1049"/>
      <c r="I46" s="1051"/>
      <c r="J46" s="136"/>
      <c r="K46" s="194"/>
      <c r="L46" s="194"/>
      <c r="M46" s="194"/>
    </row>
    <row r="47" spans="1:18" ht="18" customHeight="1">
      <c r="A47" s="362" t="s">
        <v>381</v>
      </c>
      <c r="B47" s="72"/>
      <c r="C47" s="664" t="s">
        <v>1015</v>
      </c>
      <c r="D47" s="642"/>
      <c r="E47" s="640"/>
      <c r="F47" s="56"/>
      <c r="G47" s="1074" t="s">
        <v>1012</v>
      </c>
      <c r="H47" s="1061"/>
      <c r="I47" s="57"/>
      <c r="J47" s="136"/>
      <c r="K47" s="194"/>
      <c r="L47" s="194"/>
      <c r="M47" s="194"/>
      <c r="P47" s="195" t="s">
        <v>1016</v>
      </c>
      <c r="Q47" s="195">
        <v>2500000</v>
      </c>
    </row>
    <row r="48" spans="1:18" ht="18" customHeight="1">
      <c r="A48" s="201"/>
      <c r="B48" s="73"/>
      <c r="C48" s="661" t="s">
        <v>186</v>
      </c>
      <c r="D48" s="643"/>
      <c r="E48" s="641"/>
      <c r="F48" s="56"/>
      <c r="G48" s="1075"/>
      <c r="H48" s="1077"/>
      <c r="I48" s="60"/>
      <c r="J48" s="136"/>
      <c r="K48" s="194"/>
      <c r="L48" s="194"/>
      <c r="M48" s="194"/>
      <c r="P48" s="195" t="s">
        <v>1017</v>
      </c>
      <c r="Q48" s="195">
        <f>ROUNDDOWN(D52*2/3,0)</f>
        <v>0</v>
      </c>
    </row>
    <row r="49" spans="1:18" ht="18" customHeight="1">
      <c r="A49" s="202" t="s">
        <v>829</v>
      </c>
      <c r="B49" s="203">
        <f>SUM(B47:B48)</f>
        <v>0</v>
      </c>
      <c r="C49" s="652"/>
      <c r="D49" s="644">
        <f>SUM(D47:D48)</f>
        <v>0</v>
      </c>
      <c r="E49" s="583"/>
      <c r="F49" s="213"/>
      <c r="G49" s="1075"/>
      <c r="H49" s="695">
        <f>ROUNDDOWN(D49*2/3,0)</f>
        <v>0</v>
      </c>
      <c r="I49" s="645"/>
      <c r="J49" s="136"/>
      <c r="K49" s="194"/>
      <c r="L49" s="194"/>
      <c r="M49" s="194"/>
      <c r="P49" s="195" t="s">
        <v>1018</v>
      </c>
      <c r="Q49" s="195">
        <f>ROUNDDOWN(D57*2/3,0)</f>
        <v>0</v>
      </c>
    </row>
    <row r="50" spans="1:18" ht="18" customHeight="1">
      <c r="A50" s="362" t="s">
        <v>7</v>
      </c>
      <c r="B50" s="72"/>
      <c r="C50" s="650" t="s">
        <v>991</v>
      </c>
      <c r="D50" s="642"/>
      <c r="E50" s="651"/>
      <c r="F50" s="55"/>
      <c r="G50" s="1075"/>
      <c r="H50" s="1061"/>
      <c r="I50" s="57"/>
      <c r="J50" s="136"/>
      <c r="K50" s="194"/>
      <c r="L50" s="194"/>
      <c r="M50" s="194"/>
      <c r="P50" s="195" t="s">
        <v>370</v>
      </c>
      <c r="Q50" s="195">
        <f>SUM(Q48:Q49)</f>
        <v>0</v>
      </c>
    </row>
    <row r="51" spans="1:18" ht="18" customHeight="1">
      <c r="A51" s="201"/>
      <c r="B51" s="74"/>
      <c r="C51" s="663" t="s">
        <v>383</v>
      </c>
      <c r="D51" s="705"/>
      <c r="E51" s="651"/>
      <c r="F51" s="59"/>
      <c r="G51" s="1075"/>
      <c r="H51" s="1037"/>
      <c r="I51" s="60"/>
      <c r="J51" s="136"/>
      <c r="K51" s="194"/>
      <c r="L51" s="194"/>
      <c r="M51" s="194"/>
      <c r="P51" s="195" t="s">
        <v>1020</v>
      </c>
      <c r="Q51" s="195" t="b">
        <f>IF(Q50&gt;Q47,TRUE,FALSE)</f>
        <v>0</v>
      </c>
    </row>
    <row r="52" spans="1:18" ht="18" customHeight="1">
      <c r="A52" s="202" t="s">
        <v>829</v>
      </c>
      <c r="B52" s="203">
        <f>SUM(B50:B51)</f>
        <v>0</v>
      </c>
      <c r="C52" s="652"/>
      <c r="D52" s="644">
        <f>SUM(D50:D51)</f>
        <v>0</v>
      </c>
      <c r="E52" s="653"/>
      <c r="F52" s="205"/>
      <c r="G52" s="1075"/>
      <c r="H52" s="644">
        <f>R56</f>
        <v>0</v>
      </c>
      <c r="I52" s="43"/>
      <c r="J52" s="136"/>
      <c r="K52" s="194"/>
      <c r="L52" s="194"/>
      <c r="M52" s="194"/>
      <c r="P52" s="195" t="s">
        <v>1021</v>
      </c>
      <c r="Q52" s="195" t="s">
        <v>1022</v>
      </c>
      <c r="R52" s="195">
        <f>IF(Q51=TRUE,ROUNDDOWN((D52*2500000)/(D52+D57),0),ROUNDDOWN(D52*2/3,0))</f>
        <v>0</v>
      </c>
    </row>
    <row r="53" spans="1:18" ht="18" customHeight="1">
      <c r="A53" s="362" t="s">
        <v>8</v>
      </c>
      <c r="B53" s="72"/>
      <c r="C53" s="664" t="s">
        <v>832</v>
      </c>
      <c r="D53" s="642"/>
      <c r="E53" s="665"/>
      <c r="F53" s="55"/>
      <c r="G53" s="1075"/>
      <c r="H53" s="1036"/>
      <c r="I53" s="57"/>
      <c r="J53" s="136"/>
      <c r="Q53" s="195" t="s">
        <v>1018</v>
      </c>
      <c r="R53" s="195">
        <f>IF(Q51=TRUE,ROUNDDOWN((D57*2500000)/(D52+D57),0),ROUNDDOWN(D57*2/3,0))</f>
        <v>0</v>
      </c>
    </row>
    <row r="54" spans="1:18" ht="18" customHeight="1">
      <c r="A54" s="209"/>
      <c r="B54" s="73"/>
      <c r="C54" s="661" t="s">
        <v>942</v>
      </c>
      <c r="D54" s="643"/>
      <c r="E54" s="662"/>
      <c r="F54" s="56"/>
      <c r="G54" s="1075"/>
      <c r="H54" s="1037"/>
      <c r="I54" s="58"/>
      <c r="J54" s="136"/>
      <c r="Q54" s="195" t="s">
        <v>664</v>
      </c>
      <c r="R54" s="195">
        <f>SUM(R52:R53)</f>
        <v>0</v>
      </c>
    </row>
    <row r="55" spans="1:18" ht="18" customHeight="1">
      <c r="A55" s="209"/>
      <c r="B55" s="73"/>
      <c r="C55" s="661" t="s">
        <v>833</v>
      </c>
      <c r="D55" s="643"/>
      <c r="E55" s="662"/>
      <c r="F55" s="56"/>
      <c r="G55" s="1075"/>
      <c r="H55" s="1037"/>
      <c r="I55" s="58"/>
      <c r="J55" s="136"/>
      <c r="P55" s="195" t="s">
        <v>1010</v>
      </c>
      <c r="R55" s="195">
        <f>Q47-R54</f>
        <v>2500000</v>
      </c>
    </row>
    <row r="56" spans="1:18" ht="18" customHeight="1">
      <c r="A56" s="209"/>
      <c r="B56" s="73"/>
      <c r="C56" s="638" t="s">
        <v>923</v>
      </c>
      <c r="D56" s="643"/>
      <c r="E56" s="639"/>
      <c r="F56" s="56"/>
      <c r="G56" s="1075"/>
      <c r="H56" s="1037"/>
      <c r="I56" s="58"/>
      <c r="J56" s="136"/>
      <c r="P56" s="195" t="s">
        <v>1011</v>
      </c>
      <c r="Q56" s="195" t="s">
        <v>1004</v>
      </c>
      <c r="R56" s="195">
        <f>IF(Q51=TRUE,R52+R55,R52)</f>
        <v>0</v>
      </c>
    </row>
    <row r="57" spans="1:18" ht="18" customHeight="1" thickBot="1">
      <c r="A57" s="210" t="s">
        <v>829</v>
      </c>
      <c r="B57" s="688">
        <f>SUM(B53:B56)</f>
        <v>0</v>
      </c>
      <c r="C57" s="666"/>
      <c r="D57" s="706">
        <f>SUM(D53:D56)</f>
        <v>0</v>
      </c>
      <c r="E57" s="667"/>
      <c r="F57" s="213"/>
      <c r="G57" s="1076"/>
      <c r="H57" s="695">
        <f>R57</f>
        <v>0</v>
      </c>
      <c r="I57" s="34"/>
      <c r="J57" s="136"/>
      <c r="Q57" s="195" t="s">
        <v>667</v>
      </c>
      <c r="R57" s="195">
        <f>R53</f>
        <v>0</v>
      </c>
    </row>
    <row r="58" spans="1:18" ht="18" customHeight="1" thickTop="1" thickBot="1">
      <c r="A58" s="214" t="s">
        <v>9</v>
      </c>
      <c r="B58" s="215">
        <f>SUM(B49,B52,B57)</f>
        <v>0</v>
      </c>
      <c r="C58" s="654"/>
      <c r="D58" s="707">
        <f>SUM(D49,D52,D57)</f>
        <v>0</v>
      </c>
      <c r="E58" s="655"/>
      <c r="F58" s="216"/>
      <c r="G58" s="216"/>
      <c r="H58" s="693">
        <f>SUM(H49,H52,H57)</f>
        <v>0</v>
      </c>
      <c r="I58" s="35"/>
      <c r="J58" s="136"/>
    </row>
    <row r="59" spans="1:18" ht="18" customHeight="1" thickTop="1" thickBot="1">
      <c r="A59" s="209" t="s">
        <v>10</v>
      </c>
      <c r="B59" s="228"/>
      <c r="C59" s="656"/>
      <c r="D59" s="218"/>
      <c r="E59" s="657"/>
      <c r="F59" s="219"/>
      <c r="G59" s="219"/>
      <c r="H59" s="220"/>
      <c r="I59" s="363"/>
      <c r="J59" s="136"/>
    </row>
    <row r="60" spans="1:18" ht="18" customHeight="1" thickBot="1">
      <c r="A60" s="221" t="s">
        <v>11</v>
      </c>
      <c r="B60" s="222">
        <f>SUM(B58:B59)</f>
        <v>0</v>
      </c>
      <c r="C60" s="658"/>
      <c r="D60" s="708">
        <f>D58</f>
        <v>0</v>
      </c>
      <c r="E60" s="659"/>
      <c r="F60" s="223"/>
      <c r="G60" s="223"/>
      <c r="H60" s="696">
        <f>H58</f>
        <v>0</v>
      </c>
      <c r="I60" s="451"/>
      <c r="J60" s="136"/>
    </row>
    <row r="61" spans="1:18" ht="18" customHeight="1">
      <c r="J61" s="136"/>
    </row>
    <row r="62" spans="1:18" ht="18" customHeight="1" thickBot="1">
      <c r="J62" s="136"/>
    </row>
    <row r="63" spans="1:18" ht="18" customHeight="1" thickBot="1">
      <c r="A63" s="757" t="s">
        <v>1044</v>
      </c>
      <c r="B63" s="1068"/>
      <c r="C63" s="1069"/>
      <c r="D63" s="1070"/>
      <c r="E63" s="1071"/>
      <c r="F63" s="670" t="s">
        <v>1013</v>
      </c>
      <c r="G63" s="1085"/>
      <c r="H63" s="1086"/>
      <c r="I63" s="1087"/>
      <c r="J63" s="136"/>
    </row>
    <row r="64" spans="1:18" ht="18" customHeight="1">
      <c r="A64" s="198" t="s">
        <v>193</v>
      </c>
      <c r="B64" s="1044" t="s">
        <v>192</v>
      </c>
      <c r="C64" s="1045"/>
      <c r="D64" s="1046" t="s">
        <v>312</v>
      </c>
      <c r="E64" s="1045"/>
      <c r="F64" s="1045"/>
      <c r="G64" s="1047" t="s">
        <v>162</v>
      </c>
      <c r="H64" s="1048" t="s">
        <v>311</v>
      </c>
      <c r="I64" s="1050" t="s">
        <v>163</v>
      </c>
    </row>
    <row r="65" spans="1:18" ht="18" customHeight="1">
      <c r="A65" s="199" t="s">
        <v>194</v>
      </c>
      <c r="B65" s="200" t="s">
        <v>5</v>
      </c>
      <c r="C65" s="648" t="s">
        <v>195</v>
      </c>
      <c r="D65" s="647" t="s">
        <v>5</v>
      </c>
      <c r="E65" s="649" t="s">
        <v>195</v>
      </c>
      <c r="F65" s="648" t="s">
        <v>196</v>
      </c>
      <c r="G65" s="836"/>
      <c r="H65" s="1049"/>
      <c r="I65" s="1051"/>
    </row>
    <row r="66" spans="1:18" ht="18" customHeight="1">
      <c r="A66" s="362" t="s">
        <v>381</v>
      </c>
      <c r="B66" s="72"/>
      <c r="C66" s="664" t="s">
        <v>1015</v>
      </c>
      <c r="D66" s="642"/>
      <c r="E66" s="640"/>
      <c r="F66" s="56"/>
      <c r="G66" s="1074" t="s">
        <v>1012</v>
      </c>
      <c r="H66" s="1061"/>
      <c r="I66" s="57"/>
      <c r="J66" s="136"/>
      <c r="K66" s="194"/>
      <c r="L66" s="194"/>
      <c r="M66" s="194"/>
    </row>
    <row r="67" spans="1:18" ht="18" customHeight="1">
      <c r="A67" s="201"/>
      <c r="B67" s="73"/>
      <c r="C67" s="661" t="s">
        <v>186</v>
      </c>
      <c r="D67" s="643"/>
      <c r="E67" s="641"/>
      <c r="F67" s="56"/>
      <c r="G67" s="1075"/>
      <c r="H67" s="1077"/>
      <c r="I67" s="60"/>
      <c r="J67" s="136"/>
      <c r="K67" s="194"/>
      <c r="L67" s="194"/>
      <c r="M67" s="194"/>
      <c r="P67" s="195" t="s">
        <v>1016</v>
      </c>
      <c r="Q67" s="195">
        <v>2500000</v>
      </c>
    </row>
    <row r="68" spans="1:18" ht="18" customHeight="1">
      <c r="A68" s="202" t="s">
        <v>829</v>
      </c>
      <c r="B68" s="203">
        <f>SUM(B66:B67)</f>
        <v>0</v>
      </c>
      <c r="C68" s="652"/>
      <c r="D68" s="644">
        <f>SUM(D66:D67)</f>
        <v>0</v>
      </c>
      <c r="E68" s="583"/>
      <c r="F68" s="213"/>
      <c r="G68" s="1075"/>
      <c r="H68" s="695">
        <f>ROUNDDOWN(D68*2/3,0)</f>
        <v>0</v>
      </c>
      <c r="I68" s="645"/>
      <c r="J68" s="136"/>
      <c r="K68" s="194"/>
      <c r="L68" s="194"/>
      <c r="M68" s="194"/>
      <c r="P68" s="195" t="s">
        <v>1017</v>
      </c>
      <c r="Q68" s="195">
        <f>ROUNDDOWN(D71*2/3,0)</f>
        <v>0</v>
      </c>
    </row>
    <row r="69" spans="1:18" ht="18" customHeight="1">
      <c r="A69" s="362" t="s">
        <v>7</v>
      </c>
      <c r="B69" s="72"/>
      <c r="C69" s="650" t="s">
        <v>991</v>
      </c>
      <c r="D69" s="642"/>
      <c r="E69" s="651"/>
      <c r="F69" s="55"/>
      <c r="G69" s="1075"/>
      <c r="H69" s="1061"/>
      <c r="I69" s="57"/>
      <c r="J69" s="136"/>
      <c r="K69" s="194"/>
      <c r="L69" s="194"/>
      <c r="M69" s="194"/>
      <c r="P69" s="195" t="s">
        <v>1018</v>
      </c>
      <c r="Q69" s="195">
        <f>ROUNDDOWN(D76*2/3,0)</f>
        <v>0</v>
      </c>
    </row>
    <row r="70" spans="1:18" ht="18" customHeight="1">
      <c r="A70" s="201"/>
      <c r="B70" s="74"/>
      <c r="C70" s="663" t="s">
        <v>383</v>
      </c>
      <c r="D70" s="705"/>
      <c r="E70" s="651"/>
      <c r="F70" s="59"/>
      <c r="G70" s="1075"/>
      <c r="H70" s="1037"/>
      <c r="I70" s="60"/>
      <c r="J70" s="136"/>
      <c r="K70" s="194"/>
      <c r="L70" s="194"/>
      <c r="M70" s="194"/>
      <c r="P70" s="195" t="s">
        <v>370</v>
      </c>
      <c r="Q70" s="195">
        <f>SUM(Q68:Q69)</f>
        <v>0</v>
      </c>
    </row>
    <row r="71" spans="1:18" ht="18" customHeight="1">
      <c r="A71" s="202" t="s">
        <v>829</v>
      </c>
      <c r="B71" s="203">
        <f>SUM(B69:B70)</f>
        <v>0</v>
      </c>
      <c r="C71" s="652"/>
      <c r="D71" s="644">
        <f>SUM(D69:D70)</f>
        <v>0</v>
      </c>
      <c r="E71" s="653"/>
      <c r="F71" s="205"/>
      <c r="G71" s="1075"/>
      <c r="H71" s="644">
        <f>R76</f>
        <v>0</v>
      </c>
      <c r="I71" s="43"/>
      <c r="J71" s="136"/>
      <c r="K71" s="194"/>
      <c r="L71" s="194"/>
      <c r="M71" s="194"/>
      <c r="P71" s="195" t="s">
        <v>1020</v>
      </c>
      <c r="Q71" s="195" t="b">
        <f>IF(Q70&gt;Q67,TRUE,FALSE)</f>
        <v>0</v>
      </c>
    </row>
    <row r="72" spans="1:18" ht="18" customHeight="1">
      <c r="A72" s="362" t="s">
        <v>8</v>
      </c>
      <c r="B72" s="72"/>
      <c r="C72" s="664" t="s">
        <v>832</v>
      </c>
      <c r="D72" s="642"/>
      <c r="E72" s="665"/>
      <c r="F72" s="55"/>
      <c r="G72" s="1075"/>
      <c r="H72" s="1036"/>
      <c r="I72" s="57"/>
      <c r="J72" s="136"/>
      <c r="K72" s="194"/>
      <c r="L72" s="194"/>
      <c r="M72" s="194"/>
      <c r="P72" s="195" t="s">
        <v>1021</v>
      </c>
      <c r="Q72" s="195" t="s">
        <v>1022</v>
      </c>
      <c r="R72" s="195">
        <f>IF(Q71=TRUE,ROUNDDOWN((D71*2500000)/(D71+D76),0),ROUNDDOWN(D71*2/3,0))</f>
        <v>0</v>
      </c>
    </row>
    <row r="73" spans="1:18" ht="18" customHeight="1">
      <c r="A73" s="209"/>
      <c r="B73" s="73"/>
      <c r="C73" s="661" t="s">
        <v>942</v>
      </c>
      <c r="D73" s="643"/>
      <c r="E73" s="662"/>
      <c r="F73" s="56"/>
      <c r="G73" s="1075"/>
      <c r="H73" s="1037"/>
      <c r="I73" s="58"/>
      <c r="J73" s="136"/>
      <c r="Q73" s="195" t="s">
        <v>1018</v>
      </c>
      <c r="R73" s="195">
        <f>IF(Q71=TRUE,ROUNDDOWN((D76*2500000)/(D71+D76),0),ROUNDDOWN(D76*2/3,0))</f>
        <v>0</v>
      </c>
    </row>
    <row r="74" spans="1:18" ht="18" customHeight="1">
      <c r="A74" s="209"/>
      <c r="B74" s="73"/>
      <c r="C74" s="661" t="s">
        <v>833</v>
      </c>
      <c r="D74" s="643"/>
      <c r="E74" s="662"/>
      <c r="F74" s="56"/>
      <c r="G74" s="1075"/>
      <c r="H74" s="1037"/>
      <c r="I74" s="58"/>
      <c r="J74" s="136"/>
      <c r="Q74" s="195" t="s">
        <v>664</v>
      </c>
      <c r="R74" s="195">
        <f>SUM(R72:R73)</f>
        <v>0</v>
      </c>
    </row>
    <row r="75" spans="1:18" ht="18" customHeight="1">
      <c r="A75" s="209"/>
      <c r="B75" s="73"/>
      <c r="C75" s="638" t="s">
        <v>923</v>
      </c>
      <c r="D75" s="643"/>
      <c r="E75" s="639"/>
      <c r="F75" s="56"/>
      <c r="G75" s="1075"/>
      <c r="H75" s="1037"/>
      <c r="I75" s="58"/>
      <c r="J75" s="136"/>
      <c r="P75" s="195" t="s">
        <v>1010</v>
      </c>
      <c r="R75" s="195">
        <f>Q67-R74</f>
        <v>2500000</v>
      </c>
    </row>
    <row r="76" spans="1:18" ht="18" customHeight="1" thickBot="1">
      <c r="A76" s="210" t="s">
        <v>829</v>
      </c>
      <c r="B76" s="688">
        <f>SUM(B72:B75)</f>
        <v>0</v>
      </c>
      <c r="C76" s="666"/>
      <c r="D76" s="706">
        <f>SUM(D72:D75)</f>
        <v>0</v>
      </c>
      <c r="E76" s="667"/>
      <c r="F76" s="213"/>
      <c r="G76" s="1076"/>
      <c r="H76" s="695">
        <f>R77</f>
        <v>0</v>
      </c>
      <c r="I76" s="34"/>
      <c r="J76" s="136"/>
      <c r="P76" s="195" t="s">
        <v>1011</v>
      </c>
      <c r="Q76" s="195" t="s">
        <v>1004</v>
      </c>
      <c r="R76" s="195">
        <f>IF(Q71=TRUE,R72+R75,R72)</f>
        <v>0</v>
      </c>
    </row>
    <row r="77" spans="1:18" ht="18" customHeight="1" thickTop="1" thickBot="1">
      <c r="A77" s="214" t="s">
        <v>9</v>
      </c>
      <c r="B77" s="215">
        <f>SUM(B68,B71,B76)</f>
        <v>0</v>
      </c>
      <c r="C77" s="654"/>
      <c r="D77" s="707">
        <f>SUM(D68,D71,D76)</f>
        <v>0</v>
      </c>
      <c r="E77" s="655"/>
      <c r="F77" s="216"/>
      <c r="G77" s="216"/>
      <c r="H77" s="693">
        <f>SUM(H68,H71,H76)</f>
        <v>0</v>
      </c>
      <c r="I77" s="35"/>
      <c r="J77" s="136"/>
      <c r="Q77" s="195" t="s">
        <v>667</v>
      </c>
      <c r="R77" s="195">
        <f>R73</f>
        <v>0</v>
      </c>
    </row>
    <row r="78" spans="1:18" ht="18" customHeight="1" thickTop="1" thickBot="1">
      <c r="A78" s="209" t="s">
        <v>10</v>
      </c>
      <c r="B78" s="228"/>
      <c r="C78" s="656"/>
      <c r="D78" s="218"/>
      <c r="E78" s="657"/>
      <c r="F78" s="219"/>
      <c r="G78" s="219"/>
      <c r="H78" s="220"/>
      <c r="I78" s="363"/>
      <c r="J78" s="136"/>
    </row>
    <row r="79" spans="1:18" ht="18" customHeight="1" thickBot="1">
      <c r="A79" s="221" t="s">
        <v>11</v>
      </c>
      <c r="B79" s="222">
        <f>SUM(B77:B78)</f>
        <v>0</v>
      </c>
      <c r="C79" s="658"/>
      <c r="D79" s="708">
        <f>D77</f>
        <v>0</v>
      </c>
      <c r="E79" s="659"/>
      <c r="F79" s="223"/>
      <c r="G79" s="223"/>
      <c r="H79" s="696">
        <f>H77</f>
        <v>0</v>
      </c>
      <c r="I79" s="451"/>
      <c r="J79" s="136"/>
    </row>
    <row r="80" spans="1:18" ht="18" customHeight="1">
      <c r="I80" s="748" t="s">
        <v>1073</v>
      </c>
      <c r="J80" s="136"/>
    </row>
    <row r="81" spans="10:10" ht="18" customHeight="1">
      <c r="J81" s="136"/>
    </row>
    <row r="82" spans="10:10" ht="18" customHeight="1">
      <c r="J82" s="136"/>
    </row>
    <row r="83" spans="10:10" ht="18" customHeight="1">
      <c r="J83" s="136"/>
    </row>
  </sheetData>
  <sheetProtection sheet="1" objects="1" scenarios="1"/>
  <mergeCells count="46">
    <mergeCell ref="H34:H37"/>
    <mergeCell ref="B25:E25"/>
    <mergeCell ref="A2:I2"/>
    <mergeCell ref="B4:F4"/>
    <mergeCell ref="G6:I6"/>
    <mergeCell ref="B7:C7"/>
    <mergeCell ref="D7:F7"/>
    <mergeCell ref="G7:G8"/>
    <mergeCell ref="H7:H8"/>
    <mergeCell ref="I7:I8"/>
    <mergeCell ref="B6:E6"/>
    <mergeCell ref="G9:G19"/>
    <mergeCell ref="H9:H10"/>
    <mergeCell ref="H12:H13"/>
    <mergeCell ref="H15:H18"/>
    <mergeCell ref="G25:I25"/>
    <mergeCell ref="B63:E63"/>
    <mergeCell ref="B26:C26"/>
    <mergeCell ref="D26:F26"/>
    <mergeCell ref="G26:G27"/>
    <mergeCell ref="H26:H27"/>
    <mergeCell ref="G44:I44"/>
    <mergeCell ref="B45:C45"/>
    <mergeCell ref="D45:F45"/>
    <mergeCell ref="G45:G46"/>
    <mergeCell ref="H45:H46"/>
    <mergeCell ref="I45:I46"/>
    <mergeCell ref="B44:E44"/>
    <mergeCell ref="I26:I27"/>
    <mergeCell ref="G28:G38"/>
    <mergeCell ref="H28:H29"/>
    <mergeCell ref="H31:H32"/>
    <mergeCell ref="G66:G76"/>
    <mergeCell ref="H66:H67"/>
    <mergeCell ref="H69:H70"/>
    <mergeCell ref="H72:H75"/>
    <mergeCell ref="G47:G57"/>
    <mergeCell ref="H47:H48"/>
    <mergeCell ref="H50:H51"/>
    <mergeCell ref="H53:H56"/>
    <mergeCell ref="G63:I63"/>
    <mergeCell ref="B64:C64"/>
    <mergeCell ref="D64:F64"/>
    <mergeCell ref="G64:G65"/>
    <mergeCell ref="H64:H65"/>
    <mergeCell ref="I64:I65"/>
  </mergeCells>
  <phoneticPr fontId="3"/>
  <conditionalFormatting sqref="H14">
    <cfRule type="cellIs" dxfId="11" priority="12" stopIfTrue="1" operator="greaterThan">
      <formula>#REF!</formula>
    </cfRule>
  </conditionalFormatting>
  <conditionalFormatting sqref="H19">
    <cfRule type="cellIs" dxfId="10" priority="11" stopIfTrue="1" operator="greaterThan">
      <formula>#REF!</formula>
    </cfRule>
  </conditionalFormatting>
  <conditionalFormatting sqref="H11">
    <cfRule type="cellIs" dxfId="9" priority="10" stopIfTrue="1" operator="greaterThan">
      <formula>#REF!</formula>
    </cfRule>
  </conditionalFormatting>
  <conditionalFormatting sqref="H33">
    <cfRule type="cellIs" dxfId="8" priority="9" stopIfTrue="1" operator="greaterThan">
      <formula>#REF!</formula>
    </cfRule>
  </conditionalFormatting>
  <conditionalFormatting sqref="H38">
    <cfRule type="cellIs" dxfId="7" priority="8" stopIfTrue="1" operator="greaterThan">
      <formula>#REF!</formula>
    </cfRule>
  </conditionalFormatting>
  <conditionalFormatting sqref="H30">
    <cfRule type="cellIs" dxfId="6" priority="7" stopIfTrue="1" operator="greaterThan">
      <formula>#REF!</formula>
    </cfRule>
  </conditionalFormatting>
  <conditionalFormatting sqref="H52">
    <cfRule type="cellIs" dxfId="5" priority="6" stopIfTrue="1" operator="greaterThan">
      <formula>#REF!</formula>
    </cfRule>
  </conditionalFormatting>
  <conditionalFormatting sqref="H57">
    <cfRule type="cellIs" dxfId="4" priority="5" stopIfTrue="1" operator="greaterThan">
      <formula>#REF!</formula>
    </cfRule>
  </conditionalFormatting>
  <conditionalFormatting sqref="H49">
    <cfRule type="cellIs" dxfId="3" priority="4" stopIfTrue="1" operator="greaterThan">
      <formula>#REF!</formula>
    </cfRule>
  </conditionalFormatting>
  <conditionalFormatting sqref="H71">
    <cfRule type="cellIs" dxfId="2" priority="3" stopIfTrue="1" operator="greaterThan">
      <formula>#REF!</formula>
    </cfRule>
  </conditionalFormatting>
  <conditionalFormatting sqref="H76">
    <cfRule type="cellIs" dxfId="1" priority="2" stopIfTrue="1" operator="greaterThan">
      <formula>#REF!</formula>
    </cfRule>
  </conditionalFormatting>
  <conditionalFormatting sqref="H68">
    <cfRule type="cellIs" dxfId="0" priority="1" stopIfTrue="1" operator="greaterThan">
      <formula>#REF!</formula>
    </cfRule>
  </conditionalFormatting>
  <dataValidations count="4">
    <dataValidation imeMode="off" allowBlank="1" showInputMessage="1" showErrorMessage="1" sqref="B21 D12:D13 B12:B13 B15:B18 D15:D18 B9:B10 D9:D10 B40 D31:D32 B31:B32 B34:B37 D34:D37 B28:B29 D28:D29 B59 D50:D51 B50:B51 B53:B56 D53:D56 B47:B48 D47:D48 B78 D69:D70 B69:B70 B72:B75 D72:D75 B66:B67 D66:D67" xr:uid="{1D93B48B-1B30-462E-96FD-E8B06D9AE6F6}"/>
    <dataValidation allowBlank="1" showInputMessage="1" showErrorMessage="1" prompt="自動計算としていますが、不都合がある場合は適宜修正をしてください。" sqref="H19 H14 H11 H38 H33 H30 H57 H52 H49 H76 H71 H68" xr:uid="{ED6C0A83-EC3C-4A06-8182-DB7375DD7CB7}"/>
    <dataValidation type="textLength" operator="equal" allowBlank="1" showInputMessage="1" showErrorMessage="1" errorTitle="消費税計上不可" error="補助対象経費の消費税計上は出来ません。" sqref="F21:G21 D21 F40:G40 D40 F59:G59 D59 F78:G78 D78" xr:uid="{D6FCADA1-2728-4675-8E63-236AE283BB08}">
      <formula1>0</formula1>
    </dataValidation>
    <dataValidation type="textLength" operator="equal" allowBlank="1" showInputMessage="1" showErrorMessage="1" errorTitle="消費税計上不可" error="補助金の消費税計上は出来ません。" sqref="H21:I21 H40:I40 H59:I59 H78:I78" xr:uid="{4107E4D0-55AC-4779-A9BC-0BE40CCCC4BC}">
      <formula1>0</formula1>
    </dataValidation>
  </dataValidations>
  <pageMargins left="0.74803149606299213" right="0.51181102362204722" top="0.59055118110236227" bottom="0.55118110236220474" header="0.51181102362204722" footer="0.51181102362204722"/>
  <pageSetup paperSize="9" scale="58" orientation="portrait" r:id="rId1"/>
  <headerFooter alignWithMargins="0"/>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5">
    <tabColor rgb="FF3333FF"/>
  </sheetPr>
  <dimension ref="A1:M35"/>
  <sheetViews>
    <sheetView showZeros="0" view="pageBreakPreview" zoomScale="85" zoomScaleNormal="70" zoomScaleSheetLayoutView="85" workbookViewId="0"/>
  </sheetViews>
  <sheetFormatPr defaultColWidth="8.7265625" defaultRowHeight="13.5"/>
  <cols>
    <col min="1" max="1" width="2.36328125" style="229" customWidth="1"/>
    <col min="2" max="2" width="8.26953125" style="229" customWidth="1"/>
    <col min="3" max="7" width="11.6328125" style="229" customWidth="1"/>
    <col min="8" max="8" width="11.6328125" style="248" customWidth="1"/>
    <col min="9" max="12" width="11.6328125" style="229" customWidth="1"/>
    <col min="13" max="13" width="10.1796875" style="229" customWidth="1"/>
    <col min="14" max="16384" width="8.7265625" style="229"/>
  </cols>
  <sheetData>
    <row r="1" spans="1:13" ht="18.75" customHeight="1">
      <c r="A1" s="36" t="s">
        <v>623</v>
      </c>
      <c r="C1" s="230"/>
      <c r="D1" s="230"/>
      <c r="E1" s="112"/>
      <c r="F1" s="112"/>
      <c r="G1" s="112"/>
      <c r="H1" s="231"/>
      <c r="I1" s="112"/>
      <c r="J1" s="112"/>
      <c r="K1" s="112"/>
      <c r="L1" s="112"/>
      <c r="M1" s="113"/>
    </row>
    <row r="2" spans="1:13" ht="22.5" customHeight="1">
      <c r="A2" s="1125" t="s">
        <v>624</v>
      </c>
      <c r="B2" s="968"/>
      <c r="C2" s="968"/>
      <c r="D2" s="968"/>
      <c r="E2" s="968"/>
      <c r="F2" s="968"/>
      <c r="G2" s="968"/>
      <c r="H2" s="968"/>
      <c r="I2" s="968"/>
      <c r="J2" s="968"/>
      <c r="K2" s="968"/>
      <c r="L2" s="968"/>
      <c r="M2" s="968"/>
    </row>
    <row r="3" spans="1:13" ht="17.25" customHeight="1">
      <c r="B3" s="380"/>
      <c r="C3" s="380"/>
      <c r="D3" s="380"/>
      <c r="E3" s="380"/>
      <c r="F3" s="380"/>
      <c r="G3" s="380"/>
      <c r="H3" s="380"/>
      <c r="I3" s="380"/>
      <c r="J3" s="380"/>
      <c r="K3" s="380"/>
      <c r="L3" s="380"/>
      <c r="M3" s="380"/>
    </row>
    <row r="4" spans="1:13" ht="22.5" customHeight="1">
      <c r="B4" s="197" t="s">
        <v>384</v>
      </c>
      <c r="C4" s="1065" t="str">
        <f>IF(申請概要書!$G$21&lt;&gt;"",申請概要書!$G$21,"")</f>
        <v/>
      </c>
      <c r="D4" s="1065"/>
      <c r="E4" s="1065"/>
      <c r="F4" s="1065"/>
      <c r="G4" s="1067"/>
      <c r="H4" s="380"/>
      <c r="I4" s="380"/>
      <c r="J4" s="380"/>
      <c r="K4" s="380"/>
      <c r="L4" s="380"/>
      <c r="M4" s="380"/>
    </row>
    <row r="5" spans="1:13" ht="9" customHeight="1">
      <c r="B5" s="380"/>
      <c r="C5" s="380"/>
      <c r="D5" s="380"/>
      <c r="E5" s="380"/>
      <c r="F5" s="380"/>
      <c r="G5" s="380"/>
      <c r="H5" s="380"/>
      <c r="I5" s="380"/>
      <c r="J5" s="380"/>
      <c r="K5" s="380"/>
      <c r="L5" s="380"/>
      <c r="M5" s="380"/>
    </row>
    <row r="6" spans="1:13" s="232" customFormat="1" ht="18" customHeight="1">
      <c r="B6" s="48" t="s">
        <v>220</v>
      </c>
      <c r="C6" s="48"/>
      <c r="D6" s="48"/>
      <c r="E6" s="112"/>
      <c r="F6" s="112"/>
      <c r="G6" s="112"/>
      <c r="H6" s="231"/>
      <c r="I6" s="112"/>
      <c r="J6" s="112"/>
      <c r="K6" s="112"/>
      <c r="L6" s="112"/>
      <c r="M6" s="233" t="s">
        <v>12</v>
      </c>
    </row>
    <row r="7" spans="1:13" s="232" customFormat="1" ht="27" customHeight="1">
      <c r="B7" s="234"/>
      <c r="C7" s="1129" t="s">
        <v>310</v>
      </c>
      <c r="D7" s="1131" t="s">
        <v>157</v>
      </c>
      <c r="E7" s="1122" t="s">
        <v>13</v>
      </c>
      <c r="F7" s="1123"/>
      <c r="G7" s="1124"/>
      <c r="H7" s="1126" t="s">
        <v>427</v>
      </c>
      <c r="I7" s="1127"/>
      <c r="J7" s="1127"/>
      <c r="K7" s="1128"/>
      <c r="L7" s="1098" t="s">
        <v>166</v>
      </c>
      <c r="M7" s="1099"/>
    </row>
    <row r="8" spans="1:13" s="232" customFormat="1" ht="42" customHeight="1" thickBot="1">
      <c r="B8" s="235"/>
      <c r="C8" s="1130"/>
      <c r="D8" s="1130"/>
      <c r="E8" s="236" t="s">
        <v>393</v>
      </c>
      <c r="F8" s="236" t="s">
        <v>197</v>
      </c>
      <c r="G8" s="237" t="s">
        <v>938</v>
      </c>
      <c r="H8" s="238" t="s">
        <v>14</v>
      </c>
      <c r="I8" s="141" t="s">
        <v>392</v>
      </c>
      <c r="J8" s="239" t="s">
        <v>15</v>
      </c>
      <c r="K8" s="240" t="s">
        <v>939</v>
      </c>
      <c r="L8" s="1100"/>
      <c r="M8" s="1101"/>
    </row>
    <row r="9" spans="1:13" s="232" customFormat="1" ht="36" customHeight="1" thickTop="1">
      <c r="B9" s="241" t="s">
        <v>1094</v>
      </c>
      <c r="C9" s="242">
        <f>'2-1　設備導入事業経費の配分（全体）（申請者３）'!B33</f>
        <v>0</v>
      </c>
      <c r="D9" s="242">
        <f>'2-1　設備導入事業経費の配分（全体）（申請者３）'!E33</f>
        <v>0</v>
      </c>
      <c r="E9" s="242">
        <f>'2-1　設備導入事業経費の配分（全体）（申請者３）'!J33</f>
        <v>0</v>
      </c>
      <c r="F9" s="71"/>
      <c r="G9" s="242">
        <f>SUM(E9:F9)</f>
        <v>0</v>
      </c>
      <c r="H9" s="242">
        <f>C9-I9-J9</f>
        <v>0</v>
      </c>
      <c r="I9" s="71"/>
      <c r="J9" s="71"/>
      <c r="K9" s="760">
        <f>SUM(H9:J9)</f>
        <v>0</v>
      </c>
      <c r="L9" s="1102"/>
      <c r="M9" s="1103"/>
    </row>
    <row r="10" spans="1:13" s="232" customFormat="1" ht="18.75" customHeight="1">
      <c r="B10" s="243"/>
      <c r="C10" s="244"/>
      <c r="D10" s="244"/>
      <c r="E10" s="245"/>
      <c r="F10" s="245"/>
      <c r="G10" s="245"/>
      <c r="H10" s="246"/>
      <c r="I10" s="245"/>
      <c r="J10" s="245"/>
      <c r="K10" s="245"/>
      <c r="L10" s="245"/>
      <c r="M10" s="245"/>
    </row>
    <row r="11" spans="1:13" s="232" customFormat="1" ht="18.75" customHeight="1">
      <c r="B11" s="1104" t="s">
        <v>394</v>
      </c>
      <c r="C11" s="1105"/>
      <c r="D11" s="1105"/>
      <c r="E11" s="1105"/>
      <c r="F11" s="1105"/>
      <c r="G11" s="1105"/>
      <c r="H11" s="1105"/>
      <c r="I11" s="1105"/>
      <c r="J11" s="1105"/>
      <c r="K11" s="1105"/>
      <c r="L11" s="1105"/>
      <c r="M11" s="1105"/>
    </row>
    <row r="12" spans="1:13" s="232" customFormat="1" ht="23.25" customHeight="1">
      <c r="B12" s="1118" t="s">
        <v>395</v>
      </c>
      <c r="C12" s="1119"/>
      <c r="D12" s="394" t="s">
        <v>396</v>
      </c>
      <c r="E12" s="1118" t="s">
        <v>397</v>
      </c>
      <c r="F12" s="1120"/>
      <c r="G12" s="1120"/>
      <c r="H12" s="1120"/>
      <c r="I12" s="1120"/>
      <c r="J12" s="1120"/>
      <c r="K12" s="1121"/>
      <c r="L12" s="1119"/>
      <c r="M12" s="245"/>
    </row>
    <row r="13" spans="1:13" s="232" customFormat="1" ht="23.25" customHeight="1">
      <c r="B13" s="1106"/>
      <c r="C13" s="1107"/>
      <c r="D13" s="452"/>
      <c r="E13" s="1108"/>
      <c r="F13" s="1107"/>
      <c r="G13" s="1107"/>
      <c r="H13" s="1107"/>
      <c r="I13" s="1107"/>
      <c r="J13" s="1107"/>
      <c r="K13" s="1109"/>
      <c r="L13" s="1107"/>
      <c r="M13" s="245"/>
    </row>
    <row r="14" spans="1:13" s="232" customFormat="1" ht="23.25" customHeight="1">
      <c r="B14" s="1106"/>
      <c r="C14" s="1107"/>
      <c r="D14" s="452"/>
      <c r="E14" s="1108"/>
      <c r="F14" s="1107"/>
      <c r="G14" s="1107"/>
      <c r="H14" s="1107"/>
      <c r="I14" s="1107"/>
      <c r="J14" s="1107"/>
      <c r="K14" s="1109"/>
      <c r="L14" s="1107"/>
      <c r="M14" s="245"/>
    </row>
    <row r="15" spans="1:13" s="232" customFormat="1" ht="23.25" customHeight="1" thickBot="1">
      <c r="B15" s="1110"/>
      <c r="C15" s="1111"/>
      <c r="D15" s="453"/>
      <c r="E15" s="1112"/>
      <c r="F15" s="1111"/>
      <c r="G15" s="1111"/>
      <c r="H15" s="1111"/>
      <c r="I15" s="1111"/>
      <c r="J15" s="1111"/>
      <c r="K15" s="1113"/>
      <c r="L15" s="1111"/>
      <c r="M15" s="245"/>
    </row>
    <row r="16" spans="1:13" s="232" customFormat="1" ht="23.25" customHeight="1" thickTop="1">
      <c r="B16" s="1114" t="s">
        <v>370</v>
      </c>
      <c r="C16" s="1115"/>
      <c r="D16" s="454">
        <f>SUM(D13:D15)</f>
        <v>0</v>
      </c>
      <c r="E16" s="1116"/>
      <c r="F16" s="1117"/>
      <c r="G16" s="1117"/>
      <c r="H16" s="1117"/>
      <c r="I16" s="1117"/>
      <c r="J16" s="1117"/>
      <c r="K16" s="1117"/>
      <c r="L16" s="1117"/>
      <c r="M16" s="245"/>
    </row>
    <row r="17" spans="2:13" s="232" customFormat="1" ht="18.75" customHeight="1">
      <c r="B17" s="243"/>
      <c r="C17" s="244"/>
      <c r="D17" s="244"/>
      <c r="E17" s="245"/>
      <c r="F17" s="245"/>
      <c r="G17" s="245"/>
      <c r="H17" s="246"/>
      <c r="I17" s="245"/>
      <c r="J17" s="245"/>
      <c r="K17" s="245"/>
      <c r="L17" s="245"/>
      <c r="M17" s="245"/>
    </row>
    <row r="18" spans="2:13" s="232" customFormat="1" ht="18.75" customHeight="1">
      <c r="B18" s="1104" t="s">
        <v>398</v>
      </c>
      <c r="C18" s="1105"/>
      <c r="D18" s="1105"/>
      <c r="E18" s="1105"/>
      <c r="F18" s="1105"/>
      <c r="G18" s="1105"/>
      <c r="H18" s="1105"/>
      <c r="I18" s="1105"/>
      <c r="J18" s="1105"/>
      <c r="K18" s="1105"/>
      <c r="L18" s="1105"/>
      <c r="M18" s="1105"/>
    </row>
    <row r="19" spans="2:13" s="232" customFormat="1" ht="33.75" customHeight="1">
      <c r="B19" s="1118" t="s">
        <v>373</v>
      </c>
      <c r="C19" s="1132"/>
      <c r="D19" s="394" t="s">
        <v>369</v>
      </c>
      <c r="E19" s="247" t="s">
        <v>375</v>
      </c>
      <c r="F19" s="1095" t="s">
        <v>374</v>
      </c>
      <c r="G19" s="1096"/>
      <c r="H19" s="1096"/>
      <c r="I19" s="1096"/>
      <c r="J19" s="1096"/>
      <c r="K19" s="1096"/>
      <c r="L19" s="1097"/>
      <c r="M19" s="245"/>
    </row>
    <row r="20" spans="2:13" s="232" customFormat="1" ht="23.25" customHeight="1">
      <c r="B20" s="1143"/>
      <c r="C20" s="1144"/>
      <c r="D20" s="452"/>
      <c r="E20" s="456"/>
      <c r="F20" s="1133"/>
      <c r="G20" s="1134"/>
      <c r="H20" s="1134"/>
      <c r="I20" s="1134"/>
      <c r="J20" s="1134"/>
      <c r="K20" s="1134"/>
      <c r="L20" s="1135"/>
      <c r="M20" s="245"/>
    </row>
    <row r="21" spans="2:13" s="232" customFormat="1" ht="23.25" customHeight="1">
      <c r="B21" s="1143"/>
      <c r="C21" s="1144"/>
      <c r="D21" s="452"/>
      <c r="E21" s="456"/>
      <c r="F21" s="1133"/>
      <c r="G21" s="1134"/>
      <c r="H21" s="1134"/>
      <c r="I21" s="1134"/>
      <c r="J21" s="1134"/>
      <c r="K21" s="1134"/>
      <c r="L21" s="1135"/>
      <c r="M21" s="245"/>
    </row>
    <row r="22" spans="2:13" s="232" customFormat="1" ht="23.25" customHeight="1">
      <c r="B22" s="1143"/>
      <c r="C22" s="1144"/>
      <c r="D22" s="452"/>
      <c r="E22" s="456"/>
      <c r="F22" s="1133"/>
      <c r="G22" s="1134"/>
      <c r="H22" s="1134"/>
      <c r="I22" s="1134"/>
      <c r="J22" s="1134"/>
      <c r="K22" s="1134"/>
      <c r="L22" s="1135"/>
      <c r="M22" s="245"/>
    </row>
    <row r="23" spans="2:13" s="232" customFormat="1" ht="23.25" customHeight="1" thickBot="1">
      <c r="B23" s="1145"/>
      <c r="C23" s="1146"/>
      <c r="D23" s="453"/>
      <c r="E23" s="457"/>
      <c r="F23" s="1147"/>
      <c r="G23" s="1148"/>
      <c r="H23" s="1148"/>
      <c r="I23" s="1148"/>
      <c r="J23" s="1148"/>
      <c r="K23" s="1148"/>
      <c r="L23" s="1149"/>
      <c r="M23" s="245"/>
    </row>
    <row r="24" spans="2:13" s="232" customFormat="1" ht="23.25" customHeight="1" thickTop="1">
      <c r="B24" s="1114" t="s">
        <v>370</v>
      </c>
      <c r="C24" s="1115"/>
      <c r="D24" s="455">
        <f>SUM(D20:D23)</f>
        <v>0</v>
      </c>
      <c r="E24" s="361"/>
      <c r="F24" s="1092"/>
      <c r="G24" s="1093"/>
      <c r="H24" s="1093"/>
      <c r="I24" s="1093"/>
      <c r="J24" s="1093"/>
      <c r="K24" s="1093"/>
      <c r="L24" s="1094"/>
      <c r="M24" s="245"/>
    </row>
    <row r="25" spans="2:13" s="232" customFormat="1" ht="18.75" customHeight="1">
      <c r="B25" s="243"/>
      <c r="C25" s="244"/>
      <c r="D25" s="244"/>
      <c r="E25" s="245"/>
      <c r="F25" s="245"/>
      <c r="G25" s="245"/>
      <c r="H25" s="246"/>
      <c r="I25" s="245"/>
      <c r="J25" s="245"/>
      <c r="K25" s="245"/>
      <c r="L25" s="245"/>
      <c r="M25" s="245"/>
    </row>
    <row r="26" spans="2:13" ht="18.75" customHeight="1">
      <c r="B26" s="229" t="s">
        <v>399</v>
      </c>
    </row>
    <row r="27" spans="2:13" ht="90" customHeight="1">
      <c r="B27" s="1139"/>
      <c r="C27" s="1140"/>
      <c r="D27" s="1140"/>
      <c r="E27" s="1140"/>
      <c r="F27" s="1140"/>
      <c r="G27" s="1140"/>
      <c r="H27" s="1140"/>
      <c r="I27" s="1140"/>
      <c r="J27" s="1140"/>
      <c r="K27" s="1141"/>
      <c r="L27" s="1142"/>
    </row>
    <row r="28" spans="2:13" ht="21.75" customHeight="1"/>
    <row r="29" spans="2:13" ht="21.75" customHeight="1">
      <c r="B29" s="229" t="s">
        <v>425</v>
      </c>
    </row>
    <row r="30" spans="2:13" s="232" customFormat="1" ht="23.25" customHeight="1">
      <c r="B30" s="1118" t="s">
        <v>395</v>
      </c>
      <c r="C30" s="1119"/>
      <c r="D30" s="394" t="s">
        <v>396</v>
      </c>
      <c r="E30" s="249" t="s">
        <v>426</v>
      </c>
      <c r="F30" s="249" t="s">
        <v>428</v>
      </c>
      <c r="G30" s="1095" t="s">
        <v>397</v>
      </c>
      <c r="H30" s="1096"/>
      <c r="I30" s="1096"/>
      <c r="J30" s="1096"/>
      <c r="K30" s="1096"/>
      <c r="L30" s="1097"/>
      <c r="M30" s="245"/>
    </row>
    <row r="31" spans="2:13" s="232" customFormat="1" ht="23.25" customHeight="1">
      <c r="B31" s="1106"/>
      <c r="C31" s="1107"/>
      <c r="D31" s="452"/>
      <c r="E31" s="458"/>
      <c r="F31" s="459"/>
      <c r="G31" s="1136"/>
      <c r="H31" s="1137"/>
      <c r="I31" s="1137"/>
      <c r="J31" s="1137"/>
      <c r="K31" s="1137"/>
      <c r="L31" s="1138"/>
      <c r="M31" s="245"/>
    </row>
    <row r="32" spans="2:13" s="232" customFormat="1" ht="23.25" customHeight="1">
      <c r="B32" s="1106"/>
      <c r="C32" s="1107"/>
      <c r="D32" s="452"/>
      <c r="E32" s="458"/>
      <c r="F32" s="459"/>
      <c r="G32" s="1136"/>
      <c r="H32" s="1137"/>
      <c r="I32" s="1137"/>
      <c r="J32" s="1137"/>
      <c r="K32" s="1137"/>
      <c r="L32" s="1138"/>
      <c r="M32" s="245"/>
    </row>
    <row r="33" spans="2:13" s="232" customFormat="1" ht="23.25" customHeight="1" thickBot="1">
      <c r="B33" s="1110"/>
      <c r="C33" s="1111"/>
      <c r="D33" s="453"/>
      <c r="E33" s="458"/>
      <c r="F33" s="460"/>
      <c r="G33" s="1147"/>
      <c r="H33" s="1148"/>
      <c r="I33" s="1148"/>
      <c r="J33" s="1148"/>
      <c r="K33" s="1148"/>
      <c r="L33" s="1149"/>
      <c r="M33" s="245"/>
    </row>
    <row r="34" spans="2:13" s="232" customFormat="1" ht="23.25" customHeight="1" thickTop="1">
      <c r="B34" s="1114" t="s">
        <v>370</v>
      </c>
      <c r="C34" s="1115"/>
      <c r="D34" s="455">
        <f>SUM(D31:D33)</f>
        <v>0</v>
      </c>
      <c r="E34" s="1116"/>
      <c r="F34" s="1150"/>
      <c r="G34" s="1117"/>
      <c r="H34" s="1117"/>
      <c r="I34" s="1117"/>
      <c r="J34" s="1117"/>
      <c r="K34" s="1117"/>
      <c r="L34" s="1117"/>
      <c r="M34" s="245"/>
    </row>
    <row r="35" spans="2:13">
      <c r="M35" s="750" t="s">
        <v>1072</v>
      </c>
    </row>
  </sheetData>
  <sheetProtection sheet="1" formatCells="0" formatRows="0" insertRows="0"/>
  <mergeCells count="43">
    <mergeCell ref="B11:M11"/>
    <mergeCell ref="B12:C12"/>
    <mergeCell ref="A2:M2"/>
    <mergeCell ref="C4:G4"/>
    <mergeCell ref="C7:C8"/>
    <mergeCell ref="D7:D8"/>
    <mergeCell ref="E7:G7"/>
    <mergeCell ref="H7:K7"/>
    <mergeCell ref="L7:M8"/>
    <mergeCell ref="E12:L12"/>
    <mergeCell ref="L9:M9"/>
    <mergeCell ref="B13:C13"/>
    <mergeCell ref="E13:L13"/>
    <mergeCell ref="B24:C24"/>
    <mergeCell ref="F24:L24"/>
    <mergeCell ref="B18:M18"/>
    <mergeCell ref="B14:C14"/>
    <mergeCell ref="E14:L14"/>
    <mergeCell ref="B15:C15"/>
    <mergeCell ref="E15:L15"/>
    <mergeCell ref="B16:C16"/>
    <mergeCell ref="E16:L16"/>
    <mergeCell ref="B19:C19"/>
    <mergeCell ref="F19:L19"/>
    <mergeCell ref="F21:L21"/>
    <mergeCell ref="B22:C22"/>
    <mergeCell ref="F22:L22"/>
    <mergeCell ref="B34:C34"/>
    <mergeCell ref="E34:L34"/>
    <mergeCell ref="B31:C31"/>
    <mergeCell ref="G31:L31"/>
    <mergeCell ref="B32:C32"/>
    <mergeCell ref="G32:L32"/>
    <mergeCell ref="B33:C33"/>
    <mergeCell ref="G33:L33"/>
    <mergeCell ref="B30:C30"/>
    <mergeCell ref="G30:L30"/>
    <mergeCell ref="B20:C20"/>
    <mergeCell ref="F20:L20"/>
    <mergeCell ref="B21:C21"/>
    <mergeCell ref="B27:L27"/>
    <mergeCell ref="B23:C23"/>
    <mergeCell ref="F23:L23"/>
  </mergeCells>
  <phoneticPr fontId="3"/>
  <dataValidations count="3">
    <dataValidation type="list" allowBlank="1" showInputMessage="1" showErrorMessage="1" sqref="E20:E23" xr:uid="{00000000-0002-0000-1F00-000001000000}">
      <formula1>有無チェック</formula1>
    </dataValidation>
    <dataValidation type="list" allowBlank="1" showInputMessage="1" showErrorMessage="1" sqref="E31:E33" xr:uid="{00000000-0002-0000-1F00-000002000000}">
      <formula1>計上方法</formula1>
    </dataValidation>
    <dataValidation imeMode="off" allowBlank="1" showInputMessage="1" showErrorMessage="1" sqref="D13:D15 D20:D23 D31:D33 J9" xr:uid="{00000000-0002-0000-1F00-000003000000}"/>
  </dataValidations>
  <pageMargins left="0.43307086614173229" right="0" top="0.15748031496062992" bottom="0.15748031496062992" header="0.31496062992125984" footer="0.31496062992125984"/>
  <pageSetup paperSize="9" scale="66" fitToHeight="0" orientation="landscape" blackAndWhite="1" r:id="rId1"/>
  <rowBreaks count="1" manualBreakCount="1">
    <brk id="67" max="11" man="1"/>
  </rowBreak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6">
    <tabColor rgb="FF3333FF"/>
  </sheetPr>
  <dimension ref="A1:M35"/>
  <sheetViews>
    <sheetView showZeros="0" view="pageBreakPreview" zoomScale="85" zoomScaleNormal="70" zoomScaleSheetLayoutView="85" workbookViewId="0"/>
  </sheetViews>
  <sheetFormatPr defaultColWidth="8.7265625" defaultRowHeight="13.5"/>
  <cols>
    <col min="1" max="1" width="2.36328125" style="229" customWidth="1"/>
    <col min="2" max="2" width="8.26953125" style="229" customWidth="1"/>
    <col min="3" max="7" width="11.6328125" style="229" customWidth="1"/>
    <col min="8" max="8" width="11.6328125" style="248" customWidth="1"/>
    <col min="9" max="12" width="11.6328125" style="229" customWidth="1"/>
    <col min="13" max="13" width="10.1796875" style="229" customWidth="1"/>
    <col min="14" max="16384" width="8.7265625" style="229"/>
  </cols>
  <sheetData>
    <row r="1" spans="1:13" ht="18.75" customHeight="1">
      <c r="A1" s="36" t="s">
        <v>623</v>
      </c>
      <c r="C1" s="230"/>
      <c r="D1" s="230"/>
      <c r="E1" s="112"/>
      <c r="F1" s="112"/>
      <c r="G1" s="112"/>
      <c r="H1" s="231"/>
      <c r="I1" s="112"/>
      <c r="J1" s="112"/>
      <c r="K1" s="112"/>
      <c r="L1" s="112"/>
      <c r="M1" s="113"/>
    </row>
    <row r="2" spans="1:13" ht="22.5" customHeight="1">
      <c r="A2" s="1125" t="s">
        <v>624</v>
      </c>
      <c r="B2" s="968"/>
      <c r="C2" s="968"/>
      <c r="D2" s="968"/>
      <c r="E2" s="968"/>
      <c r="F2" s="968"/>
      <c r="G2" s="968"/>
      <c r="H2" s="968"/>
      <c r="I2" s="968"/>
      <c r="J2" s="968"/>
      <c r="K2" s="968"/>
      <c r="L2" s="968"/>
      <c r="M2" s="968"/>
    </row>
    <row r="3" spans="1:13" ht="17.25" customHeight="1">
      <c r="B3" s="380"/>
      <c r="C3" s="380"/>
      <c r="D3" s="380"/>
      <c r="E3" s="380"/>
      <c r="F3" s="380"/>
      <c r="G3" s="380"/>
      <c r="H3" s="380"/>
      <c r="I3" s="380"/>
      <c r="J3" s="380"/>
      <c r="K3" s="380"/>
      <c r="L3" s="380"/>
      <c r="M3" s="380"/>
    </row>
    <row r="4" spans="1:13" ht="22.5" customHeight="1">
      <c r="B4" s="197" t="s">
        <v>384</v>
      </c>
      <c r="C4" s="1065" t="str">
        <f>IF(申請概要書!$G$29&lt;&gt;"",申請概要書!$G$29,"")</f>
        <v/>
      </c>
      <c r="D4" s="1065"/>
      <c r="E4" s="1065"/>
      <c r="F4" s="1065"/>
      <c r="G4" s="1067"/>
      <c r="H4" s="380"/>
      <c r="I4" s="380"/>
      <c r="J4" s="380"/>
      <c r="K4" s="380"/>
      <c r="L4" s="380"/>
      <c r="M4" s="380"/>
    </row>
    <row r="5" spans="1:13" ht="9" customHeight="1">
      <c r="B5" s="380"/>
      <c r="C5" s="380"/>
      <c r="D5" s="380"/>
      <c r="E5" s="380"/>
      <c r="F5" s="380"/>
      <c r="G5" s="380"/>
      <c r="H5" s="380"/>
      <c r="I5" s="380"/>
      <c r="J5" s="380"/>
      <c r="K5" s="380"/>
      <c r="L5" s="380"/>
      <c r="M5" s="380"/>
    </row>
    <row r="6" spans="1:13" s="232" customFormat="1" ht="18" customHeight="1">
      <c r="B6" s="48" t="s">
        <v>220</v>
      </c>
      <c r="C6" s="48"/>
      <c r="D6" s="48"/>
      <c r="E6" s="112"/>
      <c r="F6" s="112"/>
      <c r="G6" s="112"/>
      <c r="H6" s="231"/>
      <c r="I6" s="112"/>
      <c r="J6" s="112"/>
      <c r="K6" s="112"/>
      <c r="L6" s="112"/>
      <c r="M6" s="233" t="s">
        <v>12</v>
      </c>
    </row>
    <row r="7" spans="1:13" s="232" customFormat="1" ht="27" customHeight="1">
      <c r="B7" s="234"/>
      <c r="C7" s="1129" t="s">
        <v>310</v>
      </c>
      <c r="D7" s="1131" t="s">
        <v>157</v>
      </c>
      <c r="E7" s="1122" t="s">
        <v>13</v>
      </c>
      <c r="F7" s="1123"/>
      <c r="G7" s="1124"/>
      <c r="H7" s="1126" t="s">
        <v>427</v>
      </c>
      <c r="I7" s="1127"/>
      <c r="J7" s="1127"/>
      <c r="K7" s="1128"/>
      <c r="L7" s="1098" t="s">
        <v>166</v>
      </c>
      <c r="M7" s="1099"/>
    </row>
    <row r="8" spans="1:13" s="232" customFormat="1" ht="42" customHeight="1" thickBot="1">
      <c r="B8" s="235"/>
      <c r="C8" s="1130"/>
      <c r="D8" s="1130"/>
      <c r="E8" s="236" t="s">
        <v>393</v>
      </c>
      <c r="F8" s="236" t="s">
        <v>197</v>
      </c>
      <c r="G8" s="237" t="s">
        <v>938</v>
      </c>
      <c r="H8" s="238" t="s">
        <v>14</v>
      </c>
      <c r="I8" s="141" t="s">
        <v>392</v>
      </c>
      <c r="J8" s="239" t="s">
        <v>15</v>
      </c>
      <c r="K8" s="240" t="s">
        <v>939</v>
      </c>
      <c r="L8" s="1100"/>
      <c r="M8" s="1101"/>
    </row>
    <row r="9" spans="1:13" s="232" customFormat="1" ht="36" customHeight="1" thickTop="1">
      <c r="B9" s="241" t="s">
        <v>1094</v>
      </c>
      <c r="C9" s="242">
        <f>'2-1　設備導入事業経費の配分（全体）（申請者４）'!B33</f>
        <v>0</v>
      </c>
      <c r="D9" s="242">
        <f>'2-1　設備導入事業経費の配分（全体）（申請者４）'!E33</f>
        <v>0</v>
      </c>
      <c r="E9" s="242">
        <f>'2-1　設備導入事業経費の配分（全体）（申請者４）'!J33</f>
        <v>0</v>
      </c>
      <c r="F9" s="71"/>
      <c r="G9" s="242">
        <f>SUM(E9:F9)</f>
        <v>0</v>
      </c>
      <c r="H9" s="242">
        <f>C9-I9-J9</f>
        <v>0</v>
      </c>
      <c r="I9" s="71"/>
      <c r="J9" s="71"/>
      <c r="K9" s="760">
        <f>SUM(H9:J9)</f>
        <v>0</v>
      </c>
      <c r="L9" s="1102"/>
      <c r="M9" s="1103"/>
    </row>
    <row r="10" spans="1:13" s="232" customFormat="1" ht="18.75" customHeight="1">
      <c r="B10" s="243"/>
      <c r="C10" s="244"/>
      <c r="D10" s="244"/>
      <c r="E10" s="245"/>
      <c r="F10" s="245"/>
      <c r="G10" s="245"/>
      <c r="H10" s="246"/>
      <c r="I10" s="245"/>
      <c r="J10" s="245"/>
      <c r="K10" s="245"/>
      <c r="L10" s="245"/>
      <c r="M10" s="245"/>
    </row>
    <row r="11" spans="1:13" s="232" customFormat="1" ht="18.75" customHeight="1">
      <c r="B11" s="1104" t="s">
        <v>394</v>
      </c>
      <c r="C11" s="1105"/>
      <c r="D11" s="1105"/>
      <c r="E11" s="1105"/>
      <c r="F11" s="1105"/>
      <c r="G11" s="1105"/>
      <c r="H11" s="1105"/>
      <c r="I11" s="1105"/>
      <c r="J11" s="1105"/>
      <c r="K11" s="1105"/>
      <c r="L11" s="1105"/>
      <c r="M11" s="1105"/>
    </row>
    <row r="12" spans="1:13" s="232" customFormat="1" ht="23.25" customHeight="1">
      <c r="B12" s="1118" t="s">
        <v>395</v>
      </c>
      <c r="C12" s="1119"/>
      <c r="D12" s="394" t="s">
        <v>396</v>
      </c>
      <c r="E12" s="1118" t="s">
        <v>397</v>
      </c>
      <c r="F12" s="1120"/>
      <c r="G12" s="1120"/>
      <c r="H12" s="1120"/>
      <c r="I12" s="1120"/>
      <c r="J12" s="1120"/>
      <c r="K12" s="1121"/>
      <c r="L12" s="1119"/>
      <c r="M12" s="245"/>
    </row>
    <row r="13" spans="1:13" s="232" customFormat="1" ht="23.25" customHeight="1">
      <c r="B13" s="1106"/>
      <c r="C13" s="1107"/>
      <c r="D13" s="452"/>
      <c r="E13" s="1108"/>
      <c r="F13" s="1107"/>
      <c r="G13" s="1107"/>
      <c r="H13" s="1107"/>
      <c r="I13" s="1107"/>
      <c r="J13" s="1107"/>
      <c r="K13" s="1109"/>
      <c r="L13" s="1107"/>
      <c r="M13" s="245"/>
    </row>
    <row r="14" spans="1:13" s="232" customFormat="1" ht="23.25" customHeight="1">
      <c r="B14" s="1106"/>
      <c r="C14" s="1107"/>
      <c r="D14" s="452"/>
      <c r="E14" s="1108"/>
      <c r="F14" s="1107"/>
      <c r="G14" s="1107"/>
      <c r="H14" s="1107"/>
      <c r="I14" s="1107"/>
      <c r="J14" s="1107"/>
      <c r="K14" s="1109"/>
      <c r="L14" s="1107"/>
      <c r="M14" s="245"/>
    </row>
    <row r="15" spans="1:13" s="232" customFormat="1" ht="23.25" customHeight="1" thickBot="1">
      <c r="B15" s="1110"/>
      <c r="C15" s="1111"/>
      <c r="D15" s="453"/>
      <c r="E15" s="1112"/>
      <c r="F15" s="1111"/>
      <c r="G15" s="1111"/>
      <c r="H15" s="1111"/>
      <c r="I15" s="1111"/>
      <c r="J15" s="1111"/>
      <c r="K15" s="1113"/>
      <c r="L15" s="1111"/>
      <c r="M15" s="245"/>
    </row>
    <row r="16" spans="1:13" s="232" customFormat="1" ht="23.25" customHeight="1" thickTop="1">
      <c r="B16" s="1114" t="s">
        <v>370</v>
      </c>
      <c r="C16" s="1115"/>
      <c r="D16" s="454">
        <f>SUM(D13:D15)</f>
        <v>0</v>
      </c>
      <c r="E16" s="1116"/>
      <c r="F16" s="1117"/>
      <c r="G16" s="1117"/>
      <c r="H16" s="1117"/>
      <c r="I16" s="1117"/>
      <c r="J16" s="1117"/>
      <c r="K16" s="1117"/>
      <c r="L16" s="1117"/>
      <c r="M16" s="245"/>
    </row>
    <row r="17" spans="2:13" s="232" customFormat="1" ht="18.75" customHeight="1">
      <c r="B17" s="243"/>
      <c r="C17" s="244"/>
      <c r="D17" s="244"/>
      <c r="E17" s="245"/>
      <c r="F17" s="245"/>
      <c r="G17" s="245"/>
      <c r="H17" s="246"/>
      <c r="I17" s="245"/>
      <c r="J17" s="245"/>
      <c r="K17" s="245"/>
      <c r="L17" s="245"/>
      <c r="M17" s="245"/>
    </row>
    <row r="18" spans="2:13" s="232" customFormat="1" ht="18.75" customHeight="1">
      <c r="B18" s="1104" t="s">
        <v>398</v>
      </c>
      <c r="C18" s="1105"/>
      <c r="D18" s="1105"/>
      <c r="E18" s="1105"/>
      <c r="F18" s="1105"/>
      <c r="G18" s="1105"/>
      <c r="H18" s="1105"/>
      <c r="I18" s="1105"/>
      <c r="J18" s="1105"/>
      <c r="K18" s="1105"/>
      <c r="L18" s="1105"/>
      <c r="M18" s="1105"/>
    </row>
    <row r="19" spans="2:13" s="232" customFormat="1" ht="33.75" customHeight="1">
      <c r="B19" s="1118" t="s">
        <v>373</v>
      </c>
      <c r="C19" s="1132"/>
      <c r="D19" s="394" t="s">
        <v>369</v>
      </c>
      <c r="E19" s="247" t="s">
        <v>375</v>
      </c>
      <c r="F19" s="1095" t="s">
        <v>374</v>
      </c>
      <c r="G19" s="1096"/>
      <c r="H19" s="1096"/>
      <c r="I19" s="1096"/>
      <c r="J19" s="1096"/>
      <c r="K19" s="1096"/>
      <c r="L19" s="1097"/>
      <c r="M19" s="245"/>
    </row>
    <row r="20" spans="2:13" s="232" customFormat="1" ht="23.25" customHeight="1">
      <c r="B20" s="1143"/>
      <c r="C20" s="1144"/>
      <c r="D20" s="452"/>
      <c r="E20" s="456"/>
      <c r="F20" s="1133"/>
      <c r="G20" s="1134"/>
      <c r="H20" s="1134"/>
      <c r="I20" s="1134"/>
      <c r="J20" s="1134"/>
      <c r="K20" s="1134"/>
      <c r="L20" s="1135"/>
      <c r="M20" s="245"/>
    </row>
    <row r="21" spans="2:13" s="232" customFormat="1" ht="23.25" customHeight="1">
      <c r="B21" s="1143"/>
      <c r="C21" s="1144"/>
      <c r="D21" s="452"/>
      <c r="E21" s="456"/>
      <c r="F21" s="1133"/>
      <c r="G21" s="1134"/>
      <c r="H21" s="1134"/>
      <c r="I21" s="1134"/>
      <c r="J21" s="1134"/>
      <c r="K21" s="1134"/>
      <c r="L21" s="1135"/>
      <c r="M21" s="245"/>
    </row>
    <row r="22" spans="2:13" s="232" customFormat="1" ht="23.25" customHeight="1">
      <c r="B22" s="1143"/>
      <c r="C22" s="1144"/>
      <c r="D22" s="452"/>
      <c r="E22" s="456"/>
      <c r="F22" s="1133"/>
      <c r="G22" s="1134"/>
      <c r="H22" s="1134"/>
      <c r="I22" s="1134"/>
      <c r="J22" s="1134"/>
      <c r="K22" s="1134"/>
      <c r="L22" s="1135"/>
      <c r="M22" s="245"/>
    </row>
    <row r="23" spans="2:13" s="232" customFormat="1" ht="23.25" customHeight="1" thickBot="1">
      <c r="B23" s="1145"/>
      <c r="C23" s="1146"/>
      <c r="D23" s="453"/>
      <c r="E23" s="457"/>
      <c r="F23" s="1147"/>
      <c r="G23" s="1148"/>
      <c r="H23" s="1148"/>
      <c r="I23" s="1148"/>
      <c r="J23" s="1148"/>
      <c r="K23" s="1148"/>
      <c r="L23" s="1149"/>
      <c r="M23" s="245"/>
    </row>
    <row r="24" spans="2:13" s="232" customFormat="1" ht="23.25" customHeight="1" thickTop="1">
      <c r="B24" s="1114" t="s">
        <v>370</v>
      </c>
      <c r="C24" s="1115"/>
      <c r="D24" s="455">
        <f>SUM(D20:D23)</f>
        <v>0</v>
      </c>
      <c r="E24" s="361"/>
      <c r="F24" s="1092"/>
      <c r="G24" s="1093"/>
      <c r="H24" s="1093"/>
      <c r="I24" s="1093"/>
      <c r="J24" s="1093"/>
      <c r="K24" s="1093"/>
      <c r="L24" s="1094"/>
      <c r="M24" s="245"/>
    </row>
    <row r="25" spans="2:13" s="232" customFormat="1" ht="18.75" customHeight="1">
      <c r="B25" s="243"/>
      <c r="C25" s="244"/>
      <c r="D25" s="244"/>
      <c r="E25" s="245"/>
      <c r="F25" s="245"/>
      <c r="G25" s="245"/>
      <c r="H25" s="246"/>
      <c r="I25" s="245"/>
      <c r="J25" s="245"/>
      <c r="K25" s="245"/>
      <c r="L25" s="245"/>
      <c r="M25" s="245"/>
    </row>
    <row r="26" spans="2:13" ht="18.75" customHeight="1">
      <c r="B26" s="229" t="s">
        <v>399</v>
      </c>
    </row>
    <row r="27" spans="2:13" ht="90" customHeight="1">
      <c r="B27" s="1139"/>
      <c r="C27" s="1140"/>
      <c r="D27" s="1140"/>
      <c r="E27" s="1140"/>
      <c r="F27" s="1140"/>
      <c r="G27" s="1140"/>
      <c r="H27" s="1140"/>
      <c r="I27" s="1140"/>
      <c r="J27" s="1140"/>
      <c r="K27" s="1141"/>
      <c r="L27" s="1142"/>
    </row>
    <row r="28" spans="2:13" ht="21.75" customHeight="1"/>
    <row r="29" spans="2:13" ht="21.75" customHeight="1">
      <c r="B29" s="229" t="s">
        <v>425</v>
      </c>
    </row>
    <row r="30" spans="2:13" s="232" customFormat="1" ht="23.25" customHeight="1">
      <c r="B30" s="1118" t="s">
        <v>395</v>
      </c>
      <c r="C30" s="1119"/>
      <c r="D30" s="394" t="s">
        <v>396</v>
      </c>
      <c r="E30" s="249" t="s">
        <v>426</v>
      </c>
      <c r="F30" s="249" t="s">
        <v>428</v>
      </c>
      <c r="G30" s="1095" t="s">
        <v>397</v>
      </c>
      <c r="H30" s="1096"/>
      <c r="I30" s="1096"/>
      <c r="J30" s="1096"/>
      <c r="K30" s="1096"/>
      <c r="L30" s="1097"/>
      <c r="M30" s="245"/>
    </row>
    <row r="31" spans="2:13" s="232" customFormat="1" ht="23.25" customHeight="1">
      <c r="B31" s="1106"/>
      <c r="C31" s="1107"/>
      <c r="D31" s="452"/>
      <c r="E31" s="458"/>
      <c r="F31" s="459"/>
      <c r="G31" s="1136"/>
      <c r="H31" s="1137"/>
      <c r="I31" s="1137"/>
      <c r="J31" s="1137"/>
      <c r="K31" s="1137"/>
      <c r="L31" s="1138"/>
      <c r="M31" s="245"/>
    </row>
    <row r="32" spans="2:13" s="232" customFormat="1" ht="23.25" customHeight="1">
      <c r="B32" s="1106"/>
      <c r="C32" s="1107"/>
      <c r="D32" s="452"/>
      <c r="E32" s="458"/>
      <c r="F32" s="459"/>
      <c r="G32" s="1136"/>
      <c r="H32" s="1137"/>
      <c r="I32" s="1137"/>
      <c r="J32" s="1137"/>
      <c r="K32" s="1137"/>
      <c r="L32" s="1138"/>
      <c r="M32" s="245"/>
    </row>
    <row r="33" spans="2:13" s="232" customFormat="1" ht="23.25" customHeight="1" thickBot="1">
      <c r="B33" s="1110"/>
      <c r="C33" s="1111"/>
      <c r="D33" s="453"/>
      <c r="E33" s="458"/>
      <c r="F33" s="460"/>
      <c r="G33" s="1147"/>
      <c r="H33" s="1148"/>
      <c r="I33" s="1148"/>
      <c r="J33" s="1148"/>
      <c r="K33" s="1148"/>
      <c r="L33" s="1149"/>
      <c r="M33" s="245"/>
    </row>
    <row r="34" spans="2:13" s="232" customFormat="1" ht="23.25" customHeight="1" thickTop="1">
      <c r="B34" s="1114" t="s">
        <v>370</v>
      </c>
      <c r="C34" s="1115"/>
      <c r="D34" s="455">
        <f>SUM(D31:D33)</f>
        <v>0</v>
      </c>
      <c r="E34" s="1116"/>
      <c r="F34" s="1150"/>
      <c r="G34" s="1117"/>
      <c r="H34" s="1117"/>
      <c r="I34" s="1117"/>
      <c r="J34" s="1117"/>
      <c r="K34" s="1117"/>
      <c r="L34" s="1117"/>
      <c r="M34" s="245"/>
    </row>
    <row r="35" spans="2:13">
      <c r="M35" s="750" t="s">
        <v>1072</v>
      </c>
    </row>
  </sheetData>
  <sheetProtection sheet="1" formatCells="0" formatRows="0" insertRows="0"/>
  <mergeCells count="43">
    <mergeCell ref="B11:M11"/>
    <mergeCell ref="B12:C12"/>
    <mergeCell ref="A2:M2"/>
    <mergeCell ref="C4:G4"/>
    <mergeCell ref="C7:C8"/>
    <mergeCell ref="D7:D8"/>
    <mergeCell ref="E7:G7"/>
    <mergeCell ref="H7:K7"/>
    <mergeCell ref="L7:M8"/>
    <mergeCell ref="E12:L12"/>
    <mergeCell ref="L9:M9"/>
    <mergeCell ref="B13:C13"/>
    <mergeCell ref="E13:L13"/>
    <mergeCell ref="B24:C24"/>
    <mergeCell ref="F24:L24"/>
    <mergeCell ref="B18:M18"/>
    <mergeCell ref="B14:C14"/>
    <mergeCell ref="E14:L14"/>
    <mergeCell ref="B15:C15"/>
    <mergeCell ref="E15:L15"/>
    <mergeCell ref="B16:C16"/>
    <mergeCell ref="E16:L16"/>
    <mergeCell ref="B19:C19"/>
    <mergeCell ref="F19:L19"/>
    <mergeCell ref="F21:L21"/>
    <mergeCell ref="B22:C22"/>
    <mergeCell ref="F22:L22"/>
    <mergeCell ref="B34:C34"/>
    <mergeCell ref="E34:L34"/>
    <mergeCell ref="B31:C31"/>
    <mergeCell ref="G31:L31"/>
    <mergeCell ref="B32:C32"/>
    <mergeCell ref="G32:L32"/>
    <mergeCell ref="B33:C33"/>
    <mergeCell ref="G33:L33"/>
    <mergeCell ref="B30:C30"/>
    <mergeCell ref="G30:L30"/>
    <mergeCell ref="B20:C20"/>
    <mergeCell ref="F20:L20"/>
    <mergeCell ref="B21:C21"/>
    <mergeCell ref="B27:L27"/>
    <mergeCell ref="B23:C23"/>
    <mergeCell ref="F23:L23"/>
  </mergeCells>
  <phoneticPr fontId="3"/>
  <dataValidations count="3">
    <dataValidation imeMode="off" allowBlank="1" showInputMessage="1" showErrorMessage="1" sqref="D13:D15 D20:D23 D31:D33 J9" xr:uid="{00000000-0002-0000-2000-000000000000}"/>
    <dataValidation type="list" allowBlank="1" showInputMessage="1" showErrorMessage="1" sqref="E31:E33" xr:uid="{00000000-0002-0000-2000-000001000000}">
      <formula1>計上方法</formula1>
    </dataValidation>
    <dataValidation type="list" allowBlank="1" showInputMessage="1" showErrorMessage="1" sqref="E20:E23" xr:uid="{00000000-0002-0000-2000-000002000000}">
      <formula1>有無チェック</formula1>
    </dataValidation>
  </dataValidations>
  <pageMargins left="0.43307086614173229" right="0" top="0.15748031496062992" bottom="0.15748031496062992" header="0.31496062992125984" footer="0.31496062992125984"/>
  <pageSetup paperSize="9" scale="66" fitToHeight="0" orientation="landscape" blackAndWhite="1" r:id="rId1"/>
  <rowBreaks count="1" manualBreakCount="1">
    <brk id="67" max="11" man="1"/>
  </rowBreaks>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2">
    <tabColor rgb="FF3333FF"/>
    <pageSetUpPr fitToPage="1"/>
  </sheetPr>
  <dimension ref="A1:O45"/>
  <sheetViews>
    <sheetView view="pageBreakPreview" zoomScale="85" zoomScaleNormal="70" zoomScaleSheetLayoutView="85" workbookViewId="0"/>
  </sheetViews>
  <sheetFormatPr defaultColWidth="8.7265625" defaultRowHeight="18.75"/>
  <cols>
    <col min="1" max="1" width="2.90625" style="254" customWidth="1"/>
    <col min="2" max="2" width="5" style="254" customWidth="1"/>
    <col min="3" max="6" width="9.08984375" style="254" customWidth="1"/>
    <col min="7" max="7" width="11.1796875" style="254" customWidth="1"/>
    <col min="8" max="9" width="4.54296875" style="254" customWidth="1"/>
    <col min="10" max="10" width="8.54296875" style="254" customWidth="1"/>
    <col min="11" max="11" width="22.453125" style="254" customWidth="1"/>
    <col min="12" max="12" width="6.90625" style="254" customWidth="1"/>
    <col min="13" max="13" width="8.26953125" style="254" customWidth="1"/>
    <col min="14" max="14" width="2.81640625" style="254" customWidth="1"/>
    <col min="15" max="15" width="54.54296875" style="254" customWidth="1"/>
    <col min="16" max="16384" width="8.7265625" style="254"/>
  </cols>
  <sheetData>
    <row r="1" spans="1:15" ht="18.75" customHeight="1">
      <c r="A1" s="36" t="s">
        <v>567</v>
      </c>
      <c r="B1" s="250"/>
      <c r="C1" s="250"/>
      <c r="D1" s="251"/>
      <c r="E1" s="251"/>
      <c r="F1" s="251"/>
      <c r="G1" s="252"/>
      <c r="H1" s="252"/>
      <c r="I1" s="250"/>
      <c r="J1" s="250"/>
      <c r="K1" s="250"/>
      <c r="L1" s="250"/>
      <c r="M1" s="113"/>
    </row>
    <row r="2" spans="1:15" ht="21.75" customHeight="1">
      <c r="A2" s="253"/>
      <c r="B2" s="1173" t="s">
        <v>323</v>
      </c>
      <c r="C2" s="1173"/>
      <c r="D2" s="1173"/>
      <c r="E2" s="1173"/>
      <c r="F2" s="1173"/>
      <c r="G2" s="1173"/>
      <c r="H2" s="1173"/>
      <c r="I2" s="1173"/>
      <c r="J2" s="1173"/>
      <c r="K2" s="1173"/>
      <c r="L2" s="1173"/>
      <c r="M2" s="1173"/>
    </row>
    <row r="3" spans="1:15" ht="17.25" customHeight="1">
      <c r="A3" s="253"/>
      <c r="B3" s="1174" t="s">
        <v>751</v>
      </c>
      <c r="C3" s="1174"/>
      <c r="D3" s="1174"/>
      <c r="E3" s="1174"/>
      <c r="F3" s="1174"/>
      <c r="G3" s="1174"/>
      <c r="H3" s="1174"/>
      <c r="I3" s="1174"/>
      <c r="J3" s="1174"/>
      <c r="K3" s="1174"/>
      <c r="L3" s="1174"/>
      <c r="M3" s="1174"/>
    </row>
    <row r="4" spans="1:15" ht="17.25" customHeight="1">
      <c r="A4" s="253"/>
      <c r="B4" s="1174" t="s">
        <v>569</v>
      </c>
      <c r="C4" s="1174"/>
      <c r="D4" s="1174"/>
      <c r="E4" s="1174"/>
      <c r="F4" s="1174"/>
      <c r="G4" s="1174"/>
      <c r="H4" s="1174"/>
      <c r="I4" s="1174"/>
      <c r="J4" s="1174"/>
      <c r="K4" s="1174"/>
      <c r="L4" s="1174"/>
      <c r="M4" s="1174"/>
    </row>
    <row r="5" spans="1:15" ht="17.25" customHeight="1">
      <c r="A5" s="253"/>
      <c r="B5" s="1174" t="s">
        <v>285</v>
      </c>
      <c r="C5" s="1174"/>
      <c r="D5" s="1174"/>
      <c r="E5" s="1174"/>
      <c r="F5" s="1174"/>
      <c r="G5" s="1174"/>
      <c r="H5" s="1174"/>
      <c r="I5" s="1174"/>
      <c r="J5" s="1174"/>
      <c r="K5" s="1174"/>
      <c r="L5" s="1174"/>
      <c r="M5" s="1174"/>
    </row>
    <row r="6" spans="1:15" ht="17.25" customHeight="1">
      <c r="A6" s="253"/>
      <c r="B6" s="1174" t="s">
        <v>286</v>
      </c>
      <c r="C6" s="1174"/>
      <c r="D6" s="1174"/>
      <c r="E6" s="1174"/>
      <c r="F6" s="1174"/>
      <c r="G6" s="1174"/>
      <c r="H6" s="1174"/>
      <c r="I6" s="1174"/>
      <c r="J6" s="1174"/>
      <c r="K6" s="1174"/>
      <c r="L6" s="1174"/>
      <c r="M6" s="1174"/>
    </row>
    <row r="7" spans="1:15" ht="10.5" customHeight="1">
      <c r="A7" s="253"/>
      <c r="B7" s="381"/>
      <c r="C7" s="381"/>
      <c r="D7" s="381"/>
      <c r="E7" s="381"/>
      <c r="F7" s="381"/>
      <c r="G7" s="381"/>
      <c r="H7" s="381"/>
      <c r="I7" s="381"/>
      <c r="J7" s="381"/>
      <c r="K7" s="381"/>
      <c r="L7" s="381"/>
      <c r="M7" s="381"/>
    </row>
    <row r="8" spans="1:15" ht="20.100000000000001" customHeight="1">
      <c r="A8" s="253"/>
      <c r="B8" s="1181" t="s">
        <v>387</v>
      </c>
      <c r="C8" s="1181"/>
      <c r="D8" s="1186" t="str">
        <f>IF(申請概要書!$G$21&lt;&gt;"",申請概要書!$G$21,"")</f>
        <v/>
      </c>
      <c r="E8" s="1187"/>
      <c r="F8" s="1187"/>
      <c r="G8" s="1187"/>
      <c r="H8" s="1188"/>
      <c r="I8" s="1151" t="s">
        <v>413</v>
      </c>
      <c r="J8" s="1152"/>
      <c r="K8" s="1153"/>
      <c r="L8" s="1154"/>
      <c r="M8" s="1155"/>
    </row>
    <row r="9" spans="1:15" ht="19.5" customHeight="1">
      <c r="A9" s="253"/>
      <c r="B9" s="1169" t="s">
        <v>411</v>
      </c>
      <c r="C9" s="1170"/>
      <c r="D9" s="1156"/>
      <c r="E9" s="1157"/>
      <c r="F9" s="1158"/>
      <c r="G9" s="1159"/>
      <c r="H9" s="1160"/>
      <c r="I9" s="1160"/>
      <c r="J9" s="1160"/>
      <c r="K9" s="1160"/>
      <c r="L9" s="1160"/>
      <c r="M9" s="1161"/>
    </row>
    <row r="10" spans="1:15" ht="30" customHeight="1">
      <c r="A10" s="253"/>
      <c r="B10" s="1171"/>
      <c r="C10" s="1172"/>
      <c r="D10" s="1182"/>
      <c r="E10" s="1183"/>
      <c r="F10" s="1183"/>
      <c r="G10" s="1183"/>
      <c r="H10" s="1183"/>
      <c r="I10" s="1183"/>
      <c r="J10" s="1183"/>
      <c r="K10" s="1183"/>
      <c r="L10" s="1183"/>
      <c r="M10" s="1184"/>
    </row>
    <row r="11" spans="1:15" ht="22.15" customHeight="1">
      <c r="A11" s="253"/>
      <c r="B11" s="252" t="s">
        <v>752</v>
      </c>
      <c r="C11" s="255"/>
      <c r="D11" s="255"/>
      <c r="E11" s="255"/>
      <c r="F11" s="253"/>
      <c r="G11" s="252"/>
      <c r="H11" s="252"/>
      <c r="I11" s="250"/>
      <c r="J11" s="250"/>
      <c r="K11" s="250"/>
      <c r="L11" s="250"/>
      <c r="M11" s="253"/>
    </row>
    <row r="12" spans="1:15" ht="27" customHeight="1">
      <c r="A12" s="253"/>
      <c r="B12" s="1175" t="s">
        <v>171</v>
      </c>
      <c r="C12" s="1166" t="s">
        <v>199</v>
      </c>
      <c r="D12" s="1167"/>
      <c r="E12" s="1168"/>
      <c r="F12" s="1164" t="s">
        <v>172</v>
      </c>
      <c r="G12" s="1177" t="s">
        <v>412</v>
      </c>
      <c r="H12" s="1164" t="s">
        <v>666</v>
      </c>
      <c r="I12" s="1164" t="s">
        <v>173</v>
      </c>
      <c r="J12" s="1178" t="s">
        <v>568</v>
      </c>
      <c r="K12" s="1185" t="s">
        <v>414</v>
      </c>
      <c r="L12" s="1162" t="s">
        <v>653</v>
      </c>
      <c r="M12" s="1164" t="s">
        <v>166</v>
      </c>
    </row>
    <row r="13" spans="1:15" ht="27" customHeight="1">
      <c r="A13" s="250"/>
      <c r="B13" s="1176"/>
      <c r="C13" s="1166" t="s">
        <v>200</v>
      </c>
      <c r="D13" s="1168"/>
      <c r="E13" s="382" t="s">
        <v>201</v>
      </c>
      <c r="F13" s="1165"/>
      <c r="G13" s="1165"/>
      <c r="H13" s="1165"/>
      <c r="I13" s="1165"/>
      <c r="J13" s="1179"/>
      <c r="K13" s="1163"/>
      <c r="L13" s="1163"/>
      <c r="M13" s="1180"/>
    </row>
    <row r="14" spans="1:15" ht="29.25" customHeight="1">
      <c r="A14" s="256"/>
      <c r="B14" s="383">
        <v>1</v>
      </c>
      <c r="C14" s="54"/>
      <c r="D14" s="257"/>
      <c r="E14" s="37"/>
      <c r="F14" s="37"/>
      <c r="G14" s="37"/>
      <c r="H14" s="62"/>
      <c r="I14" s="44"/>
      <c r="J14" s="37"/>
      <c r="K14" s="52"/>
      <c r="L14" s="64"/>
      <c r="M14" s="37"/>
      <c r="O14" s="506"/>
    </row>
    <row r="15" spans="1:15" ht="29.25" customHeight="1">
      <c r="A15" s="256"/>
      <c r="B15" s="383">
        <v>2</v>
      </c>
      <c r="C15" s="54"/>
      <c r="D15" s="257"/>
      <c r="E15" s="37"/>
      <c r="F15" s="37"/>
      <c r="G15" s="37"/>
      <c r="H15" s="62"/>
      <c r="I15" s="44"/>
      <c r="J15" s="37"/>
      <c r="K15" s="52"/>
      <c r="L15" s="64"/>
      <c r="M15" s="37"/>
    </row>
    <row r="16" spans="1:15" ht="29.25" customHeight="1">
      <c r="A16" s="256"/>
      <c r="B16" s="383">
        <v>3</v>
      </c>
      <c r="C16" s="54"/>
      <c r="D16" s="257"/>
      <c r="E16" s="37"/>
      <c r="F16" s="37"/>
      <c r="G16" s="37"/>
      <c r="H16" s="62"/>
      <c r="I16" s="44"/>
      <c r="J16" s="37"/>
      <c r="K16" s="52"/>
      <c r="L16" s="64"/>
      <c r="M16" s="37"/>
    </row>
    <row r="17" spans="1:13" ht="29.25" customHeight="1">
      <c r="A17" s="256"/>
      <c r="B17" s="383">
        <v>4</v>
      </c>
      <c r="C17" s="54"/>
      <c r="D17" s="257"/>
      <c r="E17" s="37"/>
      <c r="F17" s="37"/>
      <c r="G17" s="37"/>
      <c r="H17" s="62"/>
      <c r="I17" s="44"/>
      <c r="J17" s="37"/>
      <c r="K17" s="52"/>
      <c r="L17" s="64"/>
      <c r="M17" s="37"/>
    </row>
    <row r="18" spans="1:13" ht="29.25" customHeight="1">
      <c r="A18" s="256"/>
      <c r="B18" s="383">
        <v>5</v>
      </c>
      <c r="C18" s="54"/>
      <c r="D18" s="257"/>
      <c r="E18" s="37"/>
      <c r="F18" s="37"/>
      <c r="G18" s="37"/>
      <c r="H18" s="62"/>
      <c r="I18" s="44"/>
      <c r="J18" s="37"/>
      <c r="K18" s="52"/>
      <c r="L18" s="64"/>
      <c r="M18" s="37"/>
    </row>
    <row r="19" spans="1:13" ht="29.25" customHeight="1">
      <c r="A19" s="256"/>
      <c r="B19" s="383">
        <v>6</v>
      </c>
      <c r="C19" s="54"/>
      <c r="D19" s="257"/>
      <c r="E19" s="37"/>
      <c r="F19" s="37"/>
      <c r="G19" s="37"/>
      <c r="H19" s="62"/>
      <c r="I19" s="44"/>
      <c r="J19" s="37"/>
      <c r="K19" s="52"/>
      <c r="L19" s="64"/>
      <c r="M19" s="37"/>
    </row>
    <row r="20" spans="1:13" ht="29.25" customHeight="1">
      <c r="A20" s="256"/>
      <c r="B20" s="383">
        <v>7</v>
      </c>
      <c r="C20" s="54"/>
      <c r="D20" s="257"/>
      <c r="E20" s="37"/>
      <c r="F20" s="37"/>
      <c r="G20" s="37"/>
      <c r="H20" s="62"/>
      <c r="I20" s="44"/>
      <c r="J20" s="37"/>
      <c r="K20" s="52"/>
      <c r="L20" s="64"/>
      <c r="M20" s="37"/>
    </row>
    <row r="21" spans="1:13" ht="29.25" customHeight="1">
      <c r="A21" s="256"/>
      <c r="B21" s="383">
        <v>8</v>
      </c>
      <c r="C21" s="54"/>
      <c r="D21" s="257"/>
      <c r="E21" s="37"/>
      <c r="F21" s="37"/>
      <c r="G21" s="37"/>
      <c r="H21" s="62"/>
      <c r="I21" s="44"/>
      <c r="J21" s="37"/>
      <c r="K21" s="52"/>
      <c r="L21" s="64"/>
      <c r="M21" s="37"/>
    </row>
    <row r="22" spans="1:13" ht="29.25" customHeight="1">
      <c r="A22" s="256"/>
      <c r="B22" s="383">
        <v>9</v>
      </c>
      <c r="C22" s="54"/>
      <c r="D22" s="257"/>
      <c r="E22" s="37"/>
      <c r="F22" s="37"/>
      <c r="G22" s="37"/>
      <c r="H22" s="62"/>
      <c r="I22" s="44"/>
      <c r="J22" s="37"/>
      <c r="K22" s="52"/>
      <c r="L22" s="64"/>
      <c r="M22" s="37"/>
    </row>
    <row r="23" spans="1:13" ht="29.25" customHeight="1">
      <c r="A23" s="256"/>
      <c r="B23" s="383">
        <v>10</v>
      </c>
      <c r="C23" s="54"/>
      <c r="D23" s="257"/>
      <c r="E23" s="37"/>
      <c r="F23" s="37"/>
      <c r="G23" s="37"/>
      <c r="H23" s="62"/>
      <c r="I23" s="44"/>
      <c r="J23" s="37"/>
      <c r="K23" s="52"/>
      <c r="L23" s="64"/>
      <c r="M23" s="37"/>
    </row>
    <row r="24" spans="1:13" ht="29.25" customHeight="1">
      <c r="A24" s="256"/>
      <c r="B24" s="383">
        <v>11</v>
      </c>
      <c r="C24" s="54"/>
      <c r="D24" s="257"/>
      <c r="E24" s="37"/>
      <c r="F24" s="37"/>
      <c r="G24" s="37"/>
      <c r="H24" s="62"/>
      <c r="I24" s="44"/>
      <c r="J24" s="37"/>
      <c r="K24" s="52"/>
      <c r="L24" s="64"/>
      <c r="M24" s="37"/>
    </row>
    <row r="25" spans="1:13" ht="29.25" customHeight="1">
      <c r="A25" s="256"/>
      <c r="B25" s="383">
        <v>12</v>
      </c>
      <c r="C25" s="54"/>
      <c r="D25" s="257"/>
      <c r="E25" s="37"/>
      <c r="F25" s="37"/>
      <c r="G25" s="37"/>
      <c r="H25" s="62"/>
      <c r="I25" s="44"/>
      <c r="J25" s="37"/>
      <c r="K25" s="52"/>
      <c r="L25" s="64"/>
      <c r="M25" s="37"/>
    </row>
    <row r="26" spans="1:13" ht="29.25" customHeight="1">
      <c r="A26" s="256"/>
      <c r="B26" s="383">
        <v>13</v>
      </c>
      <c r="C26" s="54"/>
      <c r="D26" s="257"/>
      <c r="E26" s="37"/>
      <c r="F26" s="37"/>
      <c r="G26" s="37"/>
      <c r="H26" s="62"/>
      <c r="I26" s="45"/>
      <c r="J26" s="38"/>
      <c r="K26" s="53"/>
      <c r="L26" s="65"/>
      <c r="M26" s="38"/>
    </row>
    <row r="27" spans="1:13" ht="29.25" customHeight="1">
      <c r="A27" s="256"/>
      <c r="B27" s="383">
        <v>14</v>
      </c>
      <c r="C27" s="54"/>
      <c r="D27" s="257"/>
      <c r="E27" s="37"/>
      <c r="F27" s="37"/>
      <c r="G27" s="37"/>
      <c r="H27" s="62"/>
      <c r="I27" s="44"/>
      <c r="J27" s="37"/>
      <c r="K27" s="52"/>
      <c r="L27" s="64"/>
      <c r="M27" s="37"/>
    </row>
    <row r="28" spans="1:13" ht="11.45" customHeight="1">
      <c r="A28" s="256"/>
      <c r="B28" s="493"/>
      <c r="C28" s="482"/>
      <c r="D28" s="483"/>
      <c r="E28" s="484"/>
      <c r="F28" s="484"/>
      <c r="G28" s="484"/>
      <c r="H28" s="484"/>
      <c r="I28" s="485"/>
      <c r="J28" s="484"/>
      <c r="K28" s="484"/>
      <c r="L28" s="486"/>
      <c r="M28" s="484"/>
    </row>
    <row r="29" spans="1:13" ht="21.6" customHeight="1">
      <c r="A29" s="256"/>
      <c r="B29" s="252" t="s">
        <v>753</v>
      </c>
      <c r="C29" s="487"/>
      <c r="D29" s="488"/>
      <c r="E29" s="489"/>
      <c r="F29" s="489"/>
      <c r="G29" s="489"/>
      <c r="H29" s="489"/>
      <c r="I29" s="490"/>
      <c r="J29" s="489"/>
      <c r="K29" s="489"/>
      <c r="L29" s="491"/>
      <c r="M29" s="489"/>
    </row>
    <row r="30" spans="1:13" ht="27" customHeight="1">
      <c r="A30" s="256"/>
      <c r="B30" s="1175" t="s">
        <v>171</v>
      </c>
      <c r="C30" s="1166" t="s">
        <v>199</v>
      </c>
      <c r="D30" s="1167"/>
      <c r="E30" s="1168"/>
      <c r="F30" s="1164" t="s">
        <v>172</v>
      </c>
      <c r="G30" s="1177" t="s">
        <v>412</v>
      </c>
      <c r="H30" s="1164" t="s">
        <v>666</v>
      </c>
      <c r="I30" s="1164" t="s">
        <v>173</v>
      </c>
      <c r="J30" s="1178" t="s">
        <v>568</v>
      </c>
      <c r="K30" s="1185" t="s">
        <v>414</v>
      </c>
      <c r="L30" s="1162" t="s">
        <v>653</v>
      </c>
      <c r="M30" s="1164" t="s">
        <v>166</v>
      </c>
    </row>
    <row r="31" spans="1:13" ht="27" customHeight="1">
      <c r="A31" s="256"/>
      <c r="B31" s="1176"/>
      <c r="C31" s="1166" t="s">
        <v>200</v>
      </c>
      <c r="D31" s="1168"/>
      <c r="E31" s="471" t="s">
        <v>201</v>
      </c>
      <c r="F31" s="1165"/>
      <c r="G31" s="1165"/>
      <c r="H31" s="1165"/>
      <c r="I31" s="1165"/>
      <c r="J31" s="1179"/>
      <c r="K31" s="1163"/>
      <c r="L31" s="1163"/>
      <c r="M31" s="1180"/>
    </row>
    <row r="32" spans="1:13" ht="29.25" customHeight="1">
      <c r="A32" s="256"/>
      <c r="B32" s="383">
        <v>1</v>
      </c>
      <c r="C32" s="54"/>
      <c r="D32" s="257"/>
      <c r="E32" s="37"/>
      <c r="F32" s="37"/>
      <c r="G32" s="37"/>
      <c r="H32" s="62"/>
      <c r="I32" s="44"/>
      <c r="J32" s="37"/>
      <c r="K32" s="52"/>
      <c r="L32" s="64"/>
      <c r="M32" s="37"/>
    </row>
    <row r="33" spans="1:13" ht="29.25" customHeight="1">
      <c r="A33" s="256"/>
      <c r="B33" s="383">
        <v>2</v>
      </c>
      <c r="C33" s="54"/>
      <c r="D33" s="257"/>
      <c r="E33" s="62"/>
      <c r="F33" s="62"/>
      <c r="G33" s="62"/>
      <c r="H33" s="62"/>
      <c r="I33" s="63"/>
      <c r="J33" s="62"/>
      <c r="K33" s="62"/>
      <c r="L33" s="64"/>
      <c r="M33" s="62"/>
    </row>
    <row r="34" spans="1:13" ht="29.25" customHeight="1">
      <c r="A34" s="256"/>
      <c r="B34" s="470">
        <v>3</v>
      </c>
      <c r="C34" s="54"/>
      <c r="D34" s="257"/>
      <c r="E34" s="62"/>
      <c r="F34" s="62"/>
      <c r="G34" s="62"/>
      <c r="H34" s="62"/>
      <c r="I34" s="63"/>
      <c r="J34" s="62"/>
      <c r="K34" s="62"/>
      <c r="L34" s="64"/>
      <c r="M34" s="62"/>
    </row>
    <row r="35" spans="1:13" ht="29.25" customHeight="1">
      <c r="A35" s="256"/>
      <c r="B35" s="470">
        <v>4</v>
      </c>
      <c r="C35" s="70"/>
      <c r="D35" s="257"/>
      <c r="E35" s="62"/>
      <c r="F35" s="62"/>
      <c r="G35" s="62"/>
      <c r="H35" s="62"/>
      <c r="I35" s="63"/>
      <c r="J35" s="62"/>
      <c r="K35" s="62"/>
      <c r="L35" s="64"/>
      <c r="M35" s="62"/>
    </row>
    <row r="36" spans="1:13" ht="29.25" customHeight="1">
      <c r="A36" s="256"/>
      <c r="B36" s="470">
        <v>5</v>
      </c>
      <c r="C36" s="70"/>
      <c r="D36" s="257"/>
      <c r="E36" s="62"/>
      <c r="F36" s="62"/>
      <c r="G36" s="62"/>
      <c r="H36" s="62"/>
      <c r="I36" s="63"/>
      <c r="J36" s="62"/>
      <c r="K36" s="62"/>
      <c r="L36" s="64"/>
      <c r="M36" s="62"/>
    </row>
    <row r="37" spans="1:13" ht="29.25" customHeight="1">
      <c r="A37" s="256"/>
      <c r="B37" s="470">
        <v>6</v>
      </c>
      <c r="C37" s="70"/>
      <c r="D37" s="257"/>
      <c r="E37" s="62"/>
      <c r="F37" s="62"/>
      <c r="G37" s="62"/>
      <c r="H37" s="62"/>
      <c r="I37" s="63"/>
      <c r="J37" s="62"/>
      <c r="K37" s="62"/>
      <c r="L37" s="64"/>
      <c r="M37" s="62"/>
    </row>
    <row r="38" spans="1:13" ht="29.25" customHeight="1">
      <c r="A38" s="256"/>
      <c r="B38" s="470">
        <v>7</v>
      </c>
      <c r="C38" s="70"/>
      <c r="D38" s="257"/>
      <c r="E38" s="62"/>
      <c r="F38" s="62"/>
      <c r="G38" s="62"/>
      <c r="H38" s="62"/>
      <c r="I38" s="63"/>
      <c r="J38" s="62"/>
      <c r="K38" s="62"/>
      <c r="L38" s="64"/>
      <c r="M38" s="62"/>
    </row>
    <row r="39" spans="1:13" ht="29.25" customHeight="1">
      <c r="A39" s="256"/>
      <c r="B39" s="470">
        <v>8</v>
      </c>
      <c r="C39" s="70"/>
      <c r="D39" s="257"/>
      <c r="E39" s="62"/>
      <c r="F39" s="62"/>
      <c r="G39" s="62"/>
      <c r="H39" s="62"/>
      <c r="I39" s="63"/>
      <c r="J39" s="62"/>
      <c r="K39" s="62"/>
      <c r="L39" s="64"/>
      <c r="M39" s="62"/>
    </row>
    <row r="40" spans="1:13" ht="29.25" customHeight="1">
      <c r="A40" s="256"/>
      <c r="B40" s="470">
        <v>9</v>
      </c>
      <c r="C40" s="70"/>
      <c r="D40" s="257"/>
      <c r="E40" s="62"/>
      <c r="F40" s="62"/>
      <c r="G40" s="62"/>
      <c r="H40" s="62"/>
      <c r="I40" s="63"/>
      <c r="J40" s="62"/>
      <c r="K40" s="62"/>
      <c r="L40" s="64"/>
      <c r="M40" s="62"/>
    </row>
    <row r="41" spans="1:13" ht="29.25" customHeight="1">
      <c r="A41" s="256"/>
      <c r="B41" s="470">
        <v>10</v>
      </c>
      <c r="C41" s="70"/>
      <c r="D41" s="257"/>
      <c r="E41" s="62"/>
      <c r="F41" s="62"/>
      <c r="G41" s="62"/>
      <c r="H41" s="62"/>
      <c r="I41" s="63"/>
      <c r="J41" s="62"/>
      <c r="K41" s="62"/>
      <c r="L41" s="64"/>
      <c r="M41" s="62"/>
    </row>
    <row r="42" spans="1:13" ht="29.25" customHeight="1">
      <c r="A42" s="256"/>
      <c r="B42" s="470">
        <v>11</v>
      </c>
      <c r="C42" s="70"/>
      <c r="D42" s="257"/>
      <c r="E42" s="62"/>
      <c r="F42" s="62"/>
      <c r="G42" s="62"/>
      <c r="H42" s="62"/>
      <c r="I42" s="63"/>
      <c r="J42" s="62"/>
      <c r="K42" s="62"/>
      <c r="L42" s="64"/>
      <c r="M42" s="62"/>
    </row>
    <row r="43" spans="1:13" ht="29.25" customHeight="1">
      <c r="A43" s="256"/>
      <c r="B43" s="470">
        <v>12</v>
      </c>
      <c r="C43" s="70"/>
      <c r="D43" s="257"/>
      <c r="E43" s="62"/>
      <c r="F43" s="62"/>
      <c r="G43" s="62"/>
      <c r="H43" s="62"/>
      <c r="I43" s="63"/>
      <c r="J43" s="62"/>
      <c r="K43" s="62"/>
      <c r="L43" s="64"/>
      <c r="M43" s="62"/>
    </row>
    <row r="44" spans="1:13" ht="29.25" customHeight="1">
      <c r="A44" s="256"/>
      <c r="B44" s="470">
        <v>13</v>
      </c>
      <c r="C44" s="70"/>
      <c r="D44" s="257"/>
      <c r="E44" s="62"/>
      <c r="F44" s="62"/>
      <c r="G44" s="62"/>
      <c r="H44" s="62"/>
      <c r="I44" s="63"/>
      <c r="J44" s="62"/>
      <c r="K44" s="62"/>
      <c r="L44" s="64"/>
      <c r="M44" s="62"/>
    </row>
    <row r="45" spans="1:13" ht="29.25" customHeight="1">
      <c r="A45" s="256"/>
      <c r="B45" s="470">
        <v>14</v>
      </c>
      <c r="C45" s="54"/>
      <c r="D45" s="257"/>
      <c r="E45" s="37"/>
      <c r="F45" s="37"/>
      <c r="G45" s="37"/>
      <c r="H45" s="62"/>
      <c r="I45" s="44"/>
      <c r="J45" s="37"/>
      <c r="K45" s="52"/>
      <c r="L45" s="64"/>
      <c r="M45" s="37"/>
    </row>
  </sheetData>
  <sheetProtection sheet="1" formatColumns="0" formatRows="0" insertRows="0"/>
  <mergeCells count="35">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K12:K13"/>
    <mergeCell ref="M12:M13"/>
    <mergeCell ref="C13:D13"/>
    <mergeCell ref="B9:C10"/>
    <mergeCell ref="D9:F9"/>
    <mergeCell ref="G9:M9"/>
    <mergeCell ref="D10:M10"/>
    <mergeCell ref="B12:B13"/>
    <mergeCell ref="C12:E12"/>
    <mergeCell ref="F12:F13"/>
    <mergeCell ref="G12:G13"/>
    <mergeCell ref="I12:I13"/>
    <mergeCell ref="J12:J13"/>
    <mergeCell ref="L12:L13"/>
    <mergeCell ref="H12:H13"/>
  </mergeCells>
  <phoneticPr fontId="3"/>
  <dataValidations count="4">
    <dataValidation allowBlank="1" showInputMessage="1" showErrorMessage="1" prompt="郵便番号を半角で_x000a_「XXX-XXXX」の形で記入してください。" sqref="D9" xr:uid="{00000000-0002-0000-2100-000000000000}"/>
    <dataValidation type="list" allowBlank="1" showInputMessage="1" showErrorMessage="1" sqref="D14:D27 D32:D45" xr:uid="{00000000-0002-0000-2100-000001000000}">
      <formula1>INDIRECT($C14)</formula1>
    </dataValidation>
    <dataValidation type="list" allowBlank="1" showInputMessage="1" showErrorMessage="1" sqref="L14:L27 L32:L45" xr:uid="{00000000-0002-0000-2100-000002000000}">
      <formula1>既存設備の改造</formula1>
    </dataValidation>
    <dataValidation imeMode="off" allowBlank="1" showInputMessage="1" showErrorMessage="1" sqref="I14:I27 I32:I45" xr:uid="{00000000-0002-0000-2100-000003000000}"/>
  </dataValidations>
  <pageMargins left="0.74803149606299213" right="0.51181102362204722" top="0.59055118110236227" bottom="0.35433070866141736" header="0.51181102362204722" footer="0.51181102362204722"/>
  <pageSetup paperSize="9" scale="84" fitToHeight="0" orientation="landscape" blackAndWhite="1" r:id="rId1"/>
  <headerFooter alignWithMargins="0"/>
  <rowBreaks count="1" manualBreakCount="1">
    <brk id="27" max="1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100-000004000000}">
          <x14:formula1>
            <xm:f>入力リスト!$G$4:$G$16</xm:f>
          </x14:formula1>
          <xm:sqref>C14:C27 C32:C45</xm:sqref>
        </x14:dataValidation>
      </x14:dataValidations>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3">
    <tabColor rgb="FF3333FF"/>
    <pageSetUpPr fitToPage="1"/>
  </sheetPr>
  <dimension ref="A1:O45"/>
  <sheetViews>
    <sheetView view="pageBreakPreview" zoomScale="85" zoomScaleNormal="70" zoomScaleSheetLayoutView="85" workbookViewId="0"/>
  </sheetViews>
  <sheetFormatPr defaultColWidth="8.7265625" defaultRowHeight="18.75"/>
  <cols>
    <col min="1" max="1" width="2.90625" style="254" customWidth="1"/>
    <col min="2" max="2" width="5" style="254" customWidth="1"/>
    <col min="3" max="6" width="9.08984375" style="254" customWidth="1"/>
    <col min="7" max="7" width="11.1796875" style="254" customWidth="1"/>
    <col min="8" max="9" width="4.54296875" style="254" customWidth="1"/>
    <col min="10" max="10" width="8.54296875" style="254" customWidth="1"/>
    <col min="11" max="11" width="22.453125" style="254" customWidth="1"/>
    <col min="12" max="12" width="6.90625" style="254" customWidth="1"/>
    <col min="13" max="13" width="8.26953125" style="254" customWidth="1"/>
    <col min="14" max="14" width="2.81640625" style="254" customWidth="1"/>
    <col min="15" max="15" width="54.6328125" style="254" customWidth="1"/>
    <col min="16" max="16384" width="8.7265625" style="254"/>
  </cols>
  <sheetData>
    <row r="1" spans="1:15" ht="18.75" customHeight="1">
      <c r="A1" s="36" t="s">
        <v>567</v>
      </c>
      <c r="B1" s="250"/>
      <c r="C1" s="250"/>
      <c r="D1" s="251"/>
      <c r="E1" s="251"/>
      <c r="F1" s="251"/>
      <c r="G1" s="252"/>
      <c r="H1" s="252"/>
      <c r="I1" s="250"/>
      <c r="J1" s="250"/>
      <c r="K1" s="250"/>
      <c r="L1" s="250"/>
      <c r="M1" s="113"/>
    </row>
    <row r="2" spans="1:15" ht="21.75" customHeight="1">
      <c r="A2" s="253"/>
      <c r="B2" s="1173" t="s">
        <v>323</v>
      </c>
      <c r="C2" s="1173"/>
      <c r="D2" s="1173"/>
      <c r="E2" s="1173"/>
      <c r="F2" s="1173"/>
      <c r="G2" s="1173"/>
      <c r="H2" s="1173"/>
      <c r="I2" s="1173"/>
      <c r="J2" s="1173"/>
      <c r="K2" s="1173"/>
      <c r="L2" s="1173"/>
      <c r="M2" s="1173"/>
    </row>
    <row r="3" spans="1:15" ht="17.25" customHeight="1">
      <c r="A3" s="253"/>
      <c r="B3" s="1174" t="s">
        <v>751</v>
      </c>
      <c r="C3" s="1174"/>
      <c r="D3" s="1174"/>
      <c r="E3" s="1174"/>
      <c r="F3" s="1174"/>
      <c r="G3" s="1174"/>
      <c r="H3" s="1174"/>
      <c r="I3" s="1174"/>
      <c r="J3" s="1174"/>
      <c r="K3" s="1174"/>
      <c r="L3" s="1174"/>
      <c r="M3" s="1174"/>
    </row>
    <row r="4" spans="1:15" ht="17.25" customHeight="1">
      <c r="A4" s="253"/>
      <c r="B4" s="1174" t="s">
        <v>569</v>
      </c>
      <c r="C4" s="1174"/>
      <c r="D4" s="1174"/>
      <c r="E4" s="1174"/>
      <c r="F4" s="1174"/>
      <c r="G4" s="1174"/>
      <c r="H4" s="1174"/>
      <c r="I4" s="1174"/>
      <c r="J4" s="1174"/>
      <c r="K4" s="1174"/>
      <c r="L4" s="1174"/>
      <c r="M4" s="1174"/>
    </row>
    <row r="5" spans="1:15" ht="17.25" customHeight="1">
      <c r="A5" s="253"/>
      <c r="B5" s="1174" t="s">
        <v>285</v>
      </c>
      <c r="C5" s="1174"/>
      <c r="D5" s="1174"/>
      <c r="E5" s="1174"/>
      <c r="F5" s="1174"/>
      <c r="G5" s="1174"/>
      <c r="H5" s="1174"/>
      <c r="I5" s="1174"/>
      <c r="J5" s="1174"/>
      <c r="K5" s="1174"/>
      <c r="L5" s="1174"/>
      <c r="M5" s="1174"/>
    </row>
    <row r="6" spans="1:15" ht="17.25" customHeight="1">
      <c r="A6" s="253"/>
      <c r="B6" s="1174" t="s">
        <v>286</v>
      </c>
      <c r="C6" s="1174"/>
      <c r="D6" s="1174"/>
      <c r="E6" s="1174"/>
      <c r="F6" s="1174"/>
      <c r="G6" s="1174"/>
      <c r="H6" s="1174"/>
      <c r="I6" s="1174"/>
      <c r="J6" s="1174"/>
      <c r="K6" s="1174"/>
      <c r="L6" s="1174"/>
      <c r="M6" s="1174"/>
    </row>
    <row r="7" spans="1:15" ht="10.5" customHeight="1">
      <c r="A7" s="253"/>
      <c r="B7" s="381"/>
      <c r="C7" s="381"/>
      <c r="D7" s="381"/>
      <c r="E7" s="381"/>
      <c r="F7" s="381"/>
      <c r="G7" s="381"/>
      <c r="H7" s="381"/>
      <c r="I7" s="381"/>
      <c r="J7" s="381"/>
      <c r="K7" s="381"/>
      <c r="L7" s="381"/>
      <c r="M7" s="381"/>
    </row>
    <row r="8" spans="1:15" ht="20.100000000000001" customHeight="1">
      <c r="A8" s="253"/>
      <c r="B8" s="1181" t="s">
        <v>387</v>
      </c>
      <c r="C8" s="1181"/>
      <c r="D8" s="1186" t="str">
        <f>IF(申請概要書!$G$29&lt;&gt;"",申請概要書!$G$29,"")</f>
        <v/>
      </c>
      <c r="E8" s="1187"/>
      <c r="F8" s="1187"/>
      <c r="G8" s="1187"/>
      <c r="H8" s="1188"/>
      <c r="I8" s="1151" t="s">
        <v>413</v>
      </c>
      <c r="J8" s="1152"/>
      <c r="K8" s="1153"/>
      <c r="L8" s="1154"/>
      <c r="M8" s="1155"/>
    </row>
    <row r="9" spans="1:15" ht="19.5" customHeight="1">
      <c r="A9" s="253"/>
      <c r="B9" s="1169" t="s">
        <v>411</v>
      </c>
      <c r="C9" s="1170"/>
      <c r="D9" s="1156"/>
      <c r="E9" s="1157"/>
      <c r="F9" s="1158"/>
      <c r="G9" s="1159"/>
      <c r="H9" s="1160"/>
      <c r="I9" s="1160"/>
      <c r="J9" s="1160"/>
      <c r="K9" s="1160"/>
      <c r="L9" s="1160"/>
      <c r="M9" s="1161"/>
    </row>
    <row r="10" spans="1:15" ht="30" customHeight="1">
      <c r="A10" s="253"/>
      <c r="B10" s="1171"/>
      <c r="C10" s="1172"/>
      <c r="D10" s="1182"/>
      <c r="E10" s="1183"/>
      <c r="F10" s="1183"/>
      <c r="G10" s="1183"/>
      <c r="H10" s="1183"/>
      <c r="I10" s="1183"/>
      <c r="J10" s="1183"/>
      <c r="K10" s="1183"/>
      <c r="L10" s="1183"/>
      <c r="M10" s="1184"/>
    </row>
    <row r="11" spans="1:15" ht="21.75" customHeight="1">
      <c r="A11" s="253"/>
      <c r="B11" s="252" t="s">
        <v>752</v>
      </c>
      <c r="C11" s="255"/>
      <c r="D11" s="255"/>
      <c r="E11" s="255"/>
      <c r="F11" s="253"/>
      <c r="G11" s="252"/>
      <c r="H11" s="252"/>
      <c r="I11" s="250"/>
      <c r="J11" s="250"/>
      <c r="K11" s="250"/>
      <c r="L11" s="250"/>
      <c r="M11" s="253"/>
    </row>
    <row r="12" spans="1:15" ht="27" customHeight="1">
      <c r="A12" s="253"/>
      <c r="B12" s="1175" t="s">
        <v>171</v>
      </c>
      <c r="C12" s="1166" t="s">
        <v>199</v>
      </c>
      <c r="D12" s="1167"/>
      <c r="E12" s="1168"/>
      <c r="F12" s="1164" t="s">
        <v>172</v>
      </c>
      <c r="G12" s="1177" t="s">
        <v>412</v>
      </c>
      <c r="H12" s="1164" t="s">
        <v>666</v>
      </c>
      <c r="I12" s="1164" t="s">
        <v>173</v>
      </c>
      <c r="J12" s="1178" t="s">
        <v>568</v>
      </c>
      <c r="K12" s="1185" t="s">
        <v>414</v>
      </c>
      <c r="L12" s="1162" t="s">
        <v>653</v>
      </c>
      <c r="M12" s="1164" t="s">
        <v>166</v>
      </c>
    </row>
    <row r="13" spans="1:15" ht="27" customHeight="1">
      <c r="A13" s="250"/>
      <c r="B13" s="1176"/>
      <c r="C13" s="1166" t="s">
        <v>200</v>
      </c>
      <c r="D13" s="1168"/>
      <c r="E13" s="382" t="s">
        <v>201</v>
      </c>
      <c r="F13" s="1165"/>
      <c r="G13" s="1165"/>
      <c r="H13" s="1165"/>
      <c r="I13" s="1165"/>
      <c r="J13" s="1179"/>
      <c r="K13" s="1163"/>
      <c r="L13" s="1163"/>
      <c r="M13" s="1180"/>
    </row>
    <row r="14" spans="1:15" ht="29.25" customHeight="1">
      <c r="A14" s="256"/>
      <c r="B14" s="383">
        <v>1</v>
      </c>
      <c r="C14" s="54"/>
      <c r="D14" s="257"/>
      <c r="E14" s="37"/>
      <c r="F14" s="37"/>
      <c r="G14" s="37"/>
      <c r="H14" s="62"/>
      <c r="I14" s="44"/>
      <c r="J14" s="37"/>
      <c r="K14" s="52"/>
      <c r="L14" s="64"/>
      <c r="M14" s="37"/>
      <c r="O14" s="506"/>
    </row>
    <row r="15" spans="1:15" ht="29.25" customHeight="1">
      <c r="A15" s="256"/>
      <c r="B15" s="383">
        <v>2</v>
      </c>
      <c r="C15" s="54"/>
      <c r="D15" s="257"/>
      <c r="E15" s="37"/>
      <c r="F15" s="37"/>
      <c r="G15" s="37"/>
      <c r="H15" s="62"/>
      <c r="I15" s="44"/>
      <c r="J15" s="37"/>
      <c r="K15" s="52"/>
      <c r="L15" s="64"/>
      <c r="M15" s="37"/>
    </row>
    <row r="16" spans="1:15" ht="29.25" customHeight="1">
      <c r="A16" s="256"/>
      <c r="B16" s="383">
        <v>3</v>
      </c>
      <c r="C16" s="54"/>
      <c r="D16" s="257"/>
      <c r="E16" s="37"/>
      <c r="F16" s="37"/>
      <c r="G16" s="37"/>
      <c r="H16" s="62"/>
      <c r="I16" s="44"/>
      <c r="J16" s="37"/>
      <c r="K16" s="52"/>
      <c r="L16" s="64"/>
      <c r="M16" s="37"/>
    </row>
    <row r="17" spans="1:13" ht="29.25" customHeight="1">
      <c r="A17" s="256"/>
      <c r="B17" s="383">
        <v>4</v>
      </c>
      <c r="C17" s="54"/>
      <c r="D17" s="257"/>
      <c r="E17" s="37"/>
      <c r="F17" s="37"/>
      <c r="G17" s="37"/>
      <c r="H17" s="62"/>
      <c r="I17" s="44"/>
      <c r="J17" s="37"/>
      <c r="K17" s="52"/>
      <c r="L17" s="64"/>
      <c r="M17" s="37"/>
    </row>
    <row r="18" spans="1:13" ht="29.25" customHeight="1">
      <c r="A18" s="256"/>
      <c r="B18" s="383">
        <v>5</v>
      </c>
      <c r="C18" s="54"/>
      <c r="D18" s="257"/>
      <c r="E18" s="37"/>
      <c r="F18" s="37"/>
      <c r="G18" s="37"/>
      <c r="H18" s="62"/>
      <c r="I18" s="44"/>
      <c r="J18" s="37"/>
      <c r="K18" s="52"/>
      <c r="L18" s="64"/>
      <c r="M18" s="37"/>
    </row>
    <row r="19" spans="1:13" ht="29.25" customHeight="1">
      <c r="A19" s="256"/>
      <c r="B19" s="383">
        <v>6</v>
      </c>
      <c r="C19" s="54"/>
      <c r="D19" s="257"/>
      <c r="E19" s="37"/>
      <c r="F19" s="37"/>
      <c r="G19" s="37"/>
      <c r="H19" s="62"/>
      <c r="I19" s="44"/>
      <c r="J19" s="37"/>
      <c r="K19" s="52"/>
      <c r="L19" s="64"/>
      <c r="M19" s="37"/>
    </row>
    <row r="20" spans="1:13" ht="29.25" customHeight="1">
      <c r="A20" s="256"/>
      <c r="B20" s="383">
        <v>7</v>
      </c>
      <c r="C20" s="54"/>
      <c r="D20" s="257"/>
      <c r="E20" s="37"/>
      <c r="F20" s="37"/>
      <c r="G20" s="37"/>
      <c r="H20" s="62"/>
      <c r="I20" s="44"/>
      <c r="J20" s="37"/>
      <c r="K20" s="52"/>
      <c r="L20" s="64"/>
      <c r="M20" s="37"/>
    </row>
    <row r="21" spans="1:13" ht="29.25" customHeight="1">
      <c r="A21" s="256"/>
      <c r="B21" s="383">
        <v>8</v>
      </c>
      <c r="C21" s="54"/>
      <c r="D21" s="257"/>
      <c r="E21" s="37"/>
      <c r="F21" s="37"/>
      <c r="G21" s="37"/>
      <c r="H21" s="62"/>
      <c r="I21" s="44"/>
      <c r="J21" s="37"/>
      <c r="K21" s="52"/>
      <c r="L21" s="64"/>
      <c r="M21" s="37"/>
    </row>
    <row r="22" spans="1:13" ht="29.25" customHeight="1">
      <c r="A22" s="256"/>
      <c r="B22" s="383">
        <v>9</v>
      </c>
      <c r="C22" s="54"/>
      <c r="D22" s="257"/>
      <c r="E22" s="37"/>
      <c r="F22" s="37"/>
      <c r="G22" s="37"/>
      <c r="H22" s="62"/>
      <c r="I22" s="44"/>
      <c r="J22" s="37"/>
      <c r="K22" s="52"/>
      <c r="L22" s="64"/>
      <c r="M22" s="37"/>
    </row>
    <row r="23" spans="1:13" ht="29.25" customHeight="1">
      <c r="A23" s="256"/>
      <c r="B23" s="383">
        <v>10</v>
      </c>
      <c r="C23" s="54"/>
      <c r="D23" s="257"/>
      <c r="E23" s="37"/>
      <c r="F23" s="37"/>
      <c r="G23" s="37"/>
      <c r="H23" s="62"/>
      <c r="I23" s="44"/>
      <c r="J23" s="37"/>
      <c r="K23" s="52"/>
      <c r="L23" s="64"/>
      <c r="M23" s="37"/>
    </row>
    <row r="24" spans="1:13" ht="29.25" customHeight="1">
      <c r="A24" s="256"/>
      <c r="B24" s="383">
        <v>11</v>
      </c>
      <c r="C24" s="54"/>
      <c r="D24" s="257"/>
      <c r="E24" s="37"/>
      <c r="F24" s="37"/>
      <c r="G24" s="37"/>
      <c r="H24" s="62"/>
      <c r="I24" s="44"/>
      <c r="J24" s="37"/>
      <c r="K24" s="52"/>
      <c r="L24" s="64"/>
      <c r="M24" s="37"/>
    </row>
    <row r="25" spans="1:13" ht="29.25" customHeight="1">
      <c r="A25" s="256"/>
      <c r="B25" s="383">
        <v>12</v>
      </c>
      <c r="C25" s="54"/>
      <c r="D25" s="257"/>
      <c r="E25" s="37"/>
      <c r="F25" s="37"/>
      <c r="G25" s="37"/>
      <c r="H25" s="62"/>
      <c r="I25" s="44"/>
      <c r="J25" s="37"/>
      <c r="K25" s="52"/>
      <c r="L25" s="64"/>
      <c r="M25" s="37"/>
    </row>
    <row r="26" spans="1:13" ht="29.25" customHeight="1">
      <c r="A26" s="256"/>
      <c r="B26" s="383">
        <v>13</v>
      </c>
      <c r="C26" s="54"/>
      <c r="D26" s="257"/>
      <c r="E26" s="37"/>
      <c r="F26" s="37"/>
      <c r="G26" s="37"/>
      <c r="H26" s="62"/>
      <c r="I26" s="45"/>
      <c r="J26" s="38"/>
      <c r="K26" s="53"/>
      <c r="L26" s="65"/>
      <c r="M26" s="38"/>
    </row>
    <row r="27" spans="1:13" ht="29.25" customHeight="1">
      <c r="A27" s="256"/>
      <c r="B27" s="383">
        <v>14</v>
      </c>
      <c r="C27" s="54"/>
      <c r="D27" s="257"/>
      <c r="E27" s="37"/>
      <c r="F27" s="37"/>
      <c r="G27" s="37"/>
      <c r="H27" s="62"/>
      <c r="I27" s="44"/>
      <c r="J27" s="37"/>
      <c r="K27" s="52"/>
      <c r="L27" s="64"/>
      <c r="M27" s="37"/>
    </row>
    <row r="28" spans="1:13" ht="11.45" customHeight="1">
      <c r="A28" s="256"/>
      <c r="B28" s="493"/>
      <c r="C28" s="482"/>
      <c r="D28" s="483"/>
      <c r="E28" s="484"/>
      <c r="F28" s="484"/>
      <c r="G28" s="484"/>
      <c r="H28" s="484"/>
      <c r="I28" s="485"/>
      <c r="J28" s="484"/>
      <c r="K28" s="484"/>
      <c r="L28" s="486"/>
      <c r="M28" s="484"/>
    </row>
    <row r="29" spans="1:13" ht="21.6" customHeight="1">
      <c r="A29" s="256"/>
      <c r="B29" s="252" t="s">
        <v>753</v>
      </c>
      <c r="C29" s="487"/>
      <c r="D29" s="488"/>
      <c r="E29" s="489"/>
      <c r="F29" s="489"/>
      <c r="G29" s="489"/>
      <c r="H29" s="489"/>
      <c r="I29" s="490"/>
      <c r="J29" s="489"/>
      <c r="K29" s="489"/>
      <c r="L29" s="491"/>
      <c r="M29" s="489"/>
    </row>
    <row r="30" spans="1:13" ht="26.45" customHeight="1">
      <c r="A30" s="256"/>
      <c r="B30" s="1175" t="s">
        <v>171</v>
      </c>
      <c r="C30" s="1166" t="s">
        <v>199</v>
      </c>
      <c r="D30" s="1167"/>
      <c r="E30" s="1168"/>
      <c r="F30" s="1164" t="s">
        <v>172</v>
      </c>
      <c r="G30" s="1177" t="s">
        <v>412</v>
      </c>
      <c r="H30" s="1164" t="s">
        <v>666</v>
      </c>
      <c r="I30" s="1164" t="s">
        <v>173</v>
      </c>
      <c r="J30" s="1178" t="s">
        <v>568</v>
      </c>
      <c r="K30" s="1185" t="s">
        <v>414</v>
      </c>
      <c r="L30" s="1162" t="s">
        <v>653</v>
      </c>
      <c r="M30" s="1164" t="s">
        <v>166</v>
      </c>
    </row>
    <row r="31" spans="1:13" ht="26.45" customHeight="1">
      <c r="A31" s="256"/>
      <c r="B31" s="1176"/>
      <c r="C31" s="1166" t="s">
        <v>200</v>
      </c>
      <c r="D31" s="1168"/>
      <c r="E31" s="471" t="s">
        <v>201</v>
      </c>
      <c r="F31" s="1165"/>
      <c r="G31" s="1165"/>
      <c r="H31" s="1165"/>
      <c r="I31" s="1165"/>
      <c r="J31" s="1179"/>
      <c r="K31" s="1163"/>
      <c r="L31" s="1163"/>
      <c r="M31" s="1180"/>
    </row>
    <row r="32" spans="1:13" ht="29.25" customHeight="1">
      <c r="A32" s="256"/>
      <c r="B32" s="383">
        <v>1</v>
      </c>
      <c r="C32" s="54"/>
      <c r="D32" s="257"/>
      <c r="E32" s="37"/>
      <c r="F32" s="37"/>
      <c r="G32" s="37"/>
      <c r="H32" s="62"/>
      <c r="I32" s="44"/>
      <c r="J32" s="37"/>
      <c r="K32" s="52"/>
      <c r="L32" s="64"/>
      <c r="M32" s="37"/>
    </row>
    <row r="33" spans="1:13" ht="29.25" customHeight="1">
      <c r="A33" s="256"/>
      <c r="B33" s="383">
        <v>2</v>
      </c>
      <c r="C33" s="54"/>
      <c r="D33" s="257"/>
      <c r="E33" s="62"/>
      <c r="F33" s="62"/>
      <c r="G33" s="62"/>
      <c r="H33" s="62"/>
      <c r="I33" s="63"/>
      <c r="J33" s="62"/>
      <c r="K33" s="62"/>
      <c r="L33" s="64"/>
      <c r="M33" s="62"/>
    </row>
    <row r="34" spans="1:13" ht="29.25" customHeight="1">
      <c r="A34" s="256"/>
      <c r="B34" s="470">
        <v>3</v>
      </c>
      <c r="C34" s="54"/>
      <c r="D34" s="257"/>
      <c r="E34" s="62"/>
      <c r="F34" s="62"/>
      <c r="G34" s="62"/>
      <c r="H34" s="62"/>
      <c r="I34" s="63"/>
      <c r="J34" s="62"/>
      <c r="K34" s="62"/>
      <c r="L34" s="64"/>
      <c r="M34" s="62"/>
    </row>
    <row r="35" spans="1:13" ht="29.25" customHeight="1">
      <c r="A35" s="256"/>
      <c r="B35" s="470">
        <v>4</v>
      </c>
      <c r="C35" s="70"/>
      <c r="D35" s="257"/>
      <c r="E35" s="62"/>
      <c r="F35" s="62"/>
      <c r="G35" s="62"/>
      <c r="H35" s="62"/>
      <c r="I35" s="63"/>
      <c r="J35" s="62"/>
      <c r="K35" s="62"/>
      <c r="L35" s="64"/>
      <c r="M35" s="62"/>
    </row>
    <row r="36" spans="1:13" ht="29.25" customHeight="1">
      <c r="A36" s="256"/>
      <c r="B36" s="470">
        <v>5</v>
      </c>
      <c r="C36" s="70"/>
      <c r="D36" s="257"/>
      <c r="E36" s="62"/>
      <c r="F36" s="62"/>
      <c r="G36" s="62"/>
      <c r="H36" s="62"/>
      <c r="I36" s="63"/>
      <c r="J36" s="62"/>
      <c r="K36" s="62"/>
      <c r="L36" s="64"/>
      <c r="M36" s="62"/>
    </row>
    <row r="37" spans="1:13" ht="29.25" customHeight="1">
      <c r="A37" s="256"/>
      <c r="B37" s="470">
        <v>6</v>
      </c>
      <c r="C37" s="70"/>
      <c r="D37" s="257"/>
      <c r="E37" s="62"/>
      <c r="F37" s="62"/>
      <c r="G37" s="62"/>
      <c r="H37" s="62"/>
      <c r="I37" s="63"/>
      <c r="J37" s="62"/>
      <c r="K37" s="62"/>
      <c r="L37" s="64"/>
      <c r="M37" s="62"/>
    </row>
    <row r="38" spans="1:13" ht="29.25" customHeight="1">
      <c r="A38" s="256"/>
      <c r="B38" s="470">
        <v>7</v>
      </c>
      <c r="C38" s="70"/>
      <c r="D38" s="257"/>
      <c r="E38" s="62"/>
      <c r="F38" s="62"/>
      <c r="G38" s="62"/>
      <c r="H38" s="62"/>
      <c r="I38" s="63"/>
      <c r="J38" s="62"/>
      <c r="K38" s="62"/>
      <c r="L38" s="64"/>
      <c r="M38" s="62"/>
    </row>
    <row r="39" spans="1:13" ht="29.25" customHeight="1">
      <c r="A39" s="256"/>
      <c r="B39" s="470">
        <v>8</v>
      </c>
      <c r="C39" s="70"/>
      <c r="D39" s="257"/>
      <c r="E39" s="62"/>
      <c r="F39" s="62"/>
      <c r="G39" s="62"/>
      <c r="H39" s="62"/>
      <c r="I39" s="63"/>
      <c r="J39" s="62"/>
      <c r="K39" s="62"/>
      <c r="L39" s="64"/>
      <c r="M39" s="62"/>
    </row>
    <row r="40" spans="1:13" ht="29.25" customHeight="1">
      <c r="A40" s="256"/>
      <c r="B40" s="470">
        <v>9</v>
      </c>
      <c r="C40" s="70"/>
      <c r="D40" s="257"/>
      <c r="E40" s="62"/>
      <c r="F40" s="62"/>
      <c r="G40" s="62"/>
      <c r="H40" s="62"/>
      <c r="I40" s="63"/>
      <c r="J40" s="62"/>
      <c r="K40" s="62"/>
      <c r="L40" s="64"/>
      <c r="M40" s="62"/>
    </row>
    <row r="41" spans="1:13" ht="29.25" customHeight="1">
      <c r="A41" s="256"/>
      <c r="B41" s="470">
        <v>10</v>
      </c>
      <c r="C41" s="70"/>
      <c r="D41" s="257"/>
      <c r="E41" s="62"/>
      <c r="F41" s="62"/>
      <c r="G41" s="62"/>
      <c r="H41" s="62"/>
      <c r="I41" s="63"/>
      <c r="J41" s="62"/>
      <c r="K41" s="62"/>
      <c r="L41" s="64"/>
      <c r="M41" s="62"/>
    </row>
    <row r="42" spans="1:13" ht="29.25" customHeight="1">
      <c r="A42" s="256"/>
      <c r="B42" s="470">
        <v>11</v>
      </c>
      <c r="C42" s="70"/>
      <c r="D42" s="257"/>
      <c r="E42" s="62"/>
      <c r="F42" s="62"/>
      <c r="G42" s="62"/>
      <c r="H42" s="62"/>
      <c r="I42" s="63"/>
      <c r="J42" s="62"/>
      <c r="K42" s="62"/>
      <c r="L42" s="64"/>
      <c r="M42" s="62"/>
    </row>
    <row r="43" spans="1:13" ht="29.25" customHeight="1">
      <c r="A43" s="256"/>
      <c r="B43" s="470">
        <v>12</v>
      </c>
      <c r="C43" s="70"/>
      <c r="D43" s="257"/>
      <c r="E43" s="62"/>
      <c r="F43" s="62"/>
      <c r="G43" s="62"/>
      <c r="H43" s="62"/>
      <c r="I43" s="63"/>
      <c r="J43" s="62"/>
      <c r="K43" s="62"/>
      <c r="L43" s="64"/>
      <c r="M43" s="62"/>
    </row>
    <row r="44" spans="1:13" ht="29.25" customHeight="1">
      <c r="A44" s="256"/>
      <c r="B44" s="470">
        <v>13</v>
      </c>
      <c r="C44" s="70"/>
      <c r="D44" s="257"/>
      <c r="E44" s="62"/>
      <c r="F44" s="62"/>
      <c r="G44" s="62"/>
      <c r="H44" s="62"/>
      <c r="I44" s="63"/>
      <c r="J44" s="62"/>
      <c r="K44" s="62"/>
      <c r="L44" s="64"/>
      <c r="M44" s="62"/>
    </row>
    <row r="45" spans="1:13" ht="29.25" customHeight="1">
      <c r="A45" s="256"/>
      <c r="B45" s="470">
        <v>14</v>
      </c>
      <c r="C45" s="54"/>
      <c r="D45" s="257"/>
      <c r="E45" s="37"/>
      <c r="F45" s="37"/>
      <c r="G45" s="37"/>
      <c r="H45" s="62"/>
      <c r="I45" s="44"/>
      <c r="J45" s="37"/>
      <c r="K45" s="52"/>
      <c r="L45" s="64"/>
      <c r="M45" s="37"/>
    </row>
  </sheetData>
  <sheetProtection sheet="1" objects="1" scenarios="1" formatColumns="0" formatRows="0" insertRows="0"/>
  <mergeCells count="35">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K12:K13"/>
    <mergeCell ref="M12:M13"/>
    <mergeCell ref="C13:D13"/>
    <mergeCell ref="B9:C10"/>
    <mergeCell ref="D9:F9"/>
    <mergeCell ref="G9:M9"/>
    <mergeCell ref="D10:M10"/>
    <mergeCell ref="B12:B13"/>
    <mergeCell ref="C12:E12"/>
    <mergeCell ref="F12:F13"/>
    <mergeCell ref="G12:G13"/>
    <mergeCell ref="I12:I13"/>
    <mergeCell ref="J12:J13"/>
    <mergeCell ref="L12:L13"/>
    <mergeCell ref="H12:H13"/>
  </mergeCells>
  <phoneticPr fontId="3"/>
  <dataValidations count="4">
    <dataValidation type="list" allowBlank="1" showInputMessage="1" showErrorMessage="1" sqref="L32:L45 L14:L27" xr:uid="{00000000-0002-0000-2200-000000000000}">
      <formula1>既存設備の改造</formula1>
    </dataValidation>
    <dataValidation type="list" allowBlank="1" showInputMessage="1" showErrorMessage="1" sqref="D32:D45 D14:D27" xr:uid="{00000000-0002-0000-2200-000001000000}">
      <formula1>INDIRECT($C14)</formula1>
    </dataValidation>
    <dataValidation allowBlank="1" showInputMessage="1" showErrorMessage="1" prompt="郵便番号を半角で_x000a_「XXX-XXXX」の形で記入してください。" sqref="D9" xr:uid="{00000000-0002-0000-2200-000002000000}"/>
    <dataValidation imeMode="off" allowBlank="1" showInputMessage="1" showErrorMessage="1" sqref="I32:I45 I14:I27" xr:uid="{00000000-0002-0000-2200-000003000000}"/>
  </dataValidations>
  <pageMargins left="0.74803149606299213" right="0.51181102362204722" top="0.59055118110236227" bottom="0.35433070866141736" header="0.51181102362204722" footer="0.51181102362204722"/>
  <pageSetup paperSize="9" scale="84" fitToHeight="0" orientation="landscape" blackAndWhite="1" r:id="rId1"/>
  <headerFooter alignWithMargins="0"/>
  <rowBreaks count="1" manualBreakCount="1">
    <brk id="27" max="12" man="1"/>
  </rowBreaks>
  <colBreaks count="1" manualBreakCount="1">
    <brk id="1" max="4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200-000004000000}">
          <x14:formula1>
            <xm:f>入力リスト!$G$4:$G$16</xm:f>
          </x14:formula1>
          <xm:sqref>C32:C45 C14:C27</xm:sqref>
        </x14:dataValidation>
      </x14:dataValidations>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2F219-C52E-42C5-A862-FEB699761017}">
  <sheetPr>
    <tabColor rgb="FF3333FF"/>
  </sheetPr>
  <dimension ref="A1:V183"/>
  <sheetViews>
    <sheetView showGridLines="0" view="pageBreakPreview" zoomScale="70" zoomScaleNormal="85" zoomScaleSheetLayoutView="70" workbookViewId="0"/>
  </sheetViews>
  <sheetFormatPr defaultColWidth="8.7265625" defaultRowHeight="15.75" customHeight="1"/>
  <cols>
    <col min="1" max="1" width="2.36328125" style="274" customWidth="1"/>
    <col min="2" max="2" width="3" style="274" customWidth="1"/>
    <col min="3" max="3" width="21.36328125" style="272" customWidth="1"/>
    <col min="4" max="6" width="5.453125" style="272" customWidth="1"/>
    <col min="7" max="7" width="2.08984375" style="272" customWidth="1"/>
    <col min="8" max="8" width="9.1796875" style="272" customWidth="1"/>
    <col min="9" max="12" width="5.453125" style="272" customWidth="1"/>
    <col min="13" max="13" width="5.453125" style="273" customWidth="1"/>
    <col min="14" max="19" width="8.7265625" style="272"/>
    <col min="20" max="22" width="0" style="272" hidden="1" customWidth="1"/>
    <col min="23" max="16384" width="8.7265625" style="272"/>
  </cols>
  <sheetData>
    <row r="1" spans="1:22" ht="18.75" customHeight="1">
      <c r="A1" s="36" t="s">
        <v>726</v>
      </c>
      <c r="B1" s="271"/>
    </row>
    <row r="2" spans="1:22" ht="22.5" customHeight="1">
      <c r="B2" s="1235" t="s">
        <v>669</v>
      </c>
      <c r="C2" s="1235"/>
      <c r="D2" s="1235"/>
      <c r="E2" s="1235"/>
      <c r="F2" s="1235"/>
      <c r="G2" s="1235"/>
      <c r="H2" s="1235"/>
      <c r="I2" s="1235"/>
      <c r="J2" s="1235"/>
      <c r="K2" s="1235"/>
      <c r="L2" s="1235"/>
    </row>
    <row r="3" spans="1:22" ht="10.5" customHeight="1">
      <c r="B3" s="275"/>
      <c r="C3" s="276"/>
      <c r="D3" s="276"/>
      <c r="E3" s="276"/>
      <c r="F3" s="276"/>
      <c r="G3" s="276"/>
      <c r="H3" s="276"/>
      <c r="I3" s="276"/>
      <c r="J3" s="276"/>
      <c r="K3" s="276"/>
      <c r="L3" s="277"/>
    </row>
    <row r="4" spans="1:22" ht="22.5" customHeight="1">
      <c r="B4" s="891" t="s">
        <v>384</v>
      </c>
      <c r="C4" s="891"/>
      <c r="D4" s="1236" t="str">
        <f>IF(申請概要書!$G$21&lt;&gt;"",申請概要書!$G$21,"")</f>
        <v/>
      </c>
      <c r="E4" s="1237"/>
      <c r="F4" s="1237"/>
      <c r="G4" s="1237"/>
      <c r="H4" s="1237"/>
      <c r="I4" s="1237"/>
      <c r="J4" s="1237"/>
      <c r="K4" s="1237"/>
      <c r="L4" s="1238"/>
    </row>
    <row r="5" spans="1:22" ht="12" customHeight="1">
      <c r="B5" s="275"/>
      <c r="C5" s="276"/>
      <c r="D5" s="276"/>
      <c r="E5" s="276"/>
      <c r="F5" s="276"/>
      <c r="G5" s="276"/>
      <c r="H5" s="276"/>
      <c r="I5" s="276"/>
      <c r="J5" s="276"/>
      <c r="K5" s="276"/>
      <c r="L5" s="277"/>
    </row>
    <row r="6" spans="1:22" ht="22.5" customHeight="1">
      <c r="B6" s="275" t="s">
        <v>490</v>
      </c>
      <c r="C6" s="276"/>
      <c r="D6" s="276"/>
      <c r="E6" s="276"/>
      <c r="F6" s="276"/>
      <c r="G6" s="276"/>
      <c r="H6" s="276"/>
      <c r="I6" s="276"/>
      <c r="J6" s="276"/>
      <c r="K6" s="276"/>
      <c r="L6" s="276"/>
    </row>
    <row r="7" spans="1:22" ht="22.5" customHeight="1">
      <c r="B7" s="275"/>
      <c r="C7" s="276" t="s">
        <v>770</v>
      </c>
      <c r="D7" s="276"/>
      <c r="E7" s="276"/>
      <c r="F7" s="276"/>
      <c r="H7" s="276" t="s">
        <v>771</v>
      </c>
      <c r="I7" s="123"/>
      <c r="J7" s="123"/>
      <c r="K7" s="281"/>
      <c r="L7" s="282"/>
    </row>
    <row r="8" spans="1:22" ht="30" customHeight="1">
      <c r="B8" s="275"/>
      <c r="C8" s="278" t="s">
        <v>401</v>
      </c>
      <c r="D8" s="1241"/>
      <c r="E8" s="1241"/>
      <c r="F8" s="476"/>
      <c r="H8" s="1225" t="s">
        <v>401</v>
      </c>
      <c r="I8" s="1226"/>
      <c r="J8" s="1227"/>
      <c r="K8" s="1244"/>
      <c r="L8" s="1241"/>
      <c r="M8" s="476"/>
    </row>
    <row r="9" spans="1:22" ht="30" customHeight="1">
      <c r="B9" s="275"/>
      <c r="C9" s="278" t="s">
        <v>602</v>
      </c>
      <c r="D9" s="1223"/>
      <c r="E9" s="1223"/>
      <c r="F9" s="276" t="s">
        <v>402</v>
      </c>
      <c r="H9" s="1225" t="s">
        <v>602</v>
      </c>
      <c r="I9" s="1226"/>
      <c r="J9" s="1227"/>
      <c r="K9" s="1242"/>
      <c r="L9" s="1223"/>
      <c r="M9" s="276" t="s">
        <v>402</v>
      </c>
    </row>
    <row r="10" spans="1:22" ht="30" customHeight="1">
      <c r="B10" s="275"/>
      <c r="C10" s="278" t="s">
        <v>603</v>
      </c>
      <c r="D10" s="1223"/>
      <c r="E10" s="1223"/>
      <c r="F10" s="276" t="s">
        <v>402</v>
      </c>
      <c r="H10" s="1225" t="s">
        <v>603</v>
      </c>
      <c r="I10" s="1226"/>
      <c r="J10" s="1227"/>
      <c r="K10" s="1242"/>
      <c r="L10" s="1223"/>
      <c r="M10" s="276" t="s">
        <v>402</v>
      </c>
    </row>
    <row r="11" spans="1:22" ht="30" customHeight="1">
      <c r="B11" s="275"/>
      <c r="C11" s="278" t="s">
        <v>604</v>
      </c>
      <c r="D11" s="1239">
        <f>MIN(D9:E10)</f>
        <v>0</v>
      </c>
      <c r="E11" s="1239"/>
      <c r="F11" s="276" t="s">
        <v>402</v>
      </c>
      <c r="H11" s="1225" t="s">
        <v>604</v>
      </c>
      <c r="I11" s="1226"/>
      <c r="J11" s="1227"/>
      <c r="K11" s="1245">
        <f>MIN(K9:L10)</f>
        <v>0</v>
      </c>
      <c r="L11" s="1239"/>
      <c r="M11" s="276" t="s">
        <v>402</v>
      </c>
      <c r="T11" s="272">
        <f>IF(D12="有",0,D11)</f>
        <v>0</v>
      </c>
      <c r="U11" s="272">
        <f>IF(K12="有",0,K11)</f>
        <v>0</v>
      </c>
      <c r="V11" s="272">
        <f>SUM(T11:U11)</f>
        <v>0</v>
      </c>
    </row>
    <row r="12" spans="1:22" ht="30" customHeight="1">
      <c r="B12" s="275"/>
      <c r="C12" s="278" t="s">
        <v>1114</v>
      </c>
      <c r="D12" s="1240"/>
      <c r="E12" s="1240"/>
      <c r="F12" s="281"/>
      <c r="H12" s="1225" t="s">
        <v>1114</v>
      </c>
      <c r="I12" s="1226"/>
      <c r="J12" s="1227"/>
      <c r="K12" s="1229"/>
      <c r="L12" s="1240"/>
      <c r="M12" s="281"/>
    </row>
    <row r="13" spans="1:22" ht="30" customHeight="1">
      <c r="B13" s="275"/>
      <c r="C13" s="278" t="s">
        <v>712</v>
      </c>
      <c r="D13" s="1223"/>
      <c r="E13" s="1223"/>
      <c r="F13" s="276" t="s">
        <v>402</v>
      </c>
      <c r="H13" s="1225" t="s">
        <v>712</v>
      </c>
      <c r="I13" s="1226"/>
      <c r="J13" s="1227"/>
      <c r="K13" s="1242"/>
      <c r="L13" s="1223"/>
      <c r="M13" s="276" t="s">
        <v>402</v>
      </c>
    </row>
    <row r="14" spans="1:22" ht="6.75" customHeight="1">
      <c r="B14" s="275"/>
      <c r="C14" s="285"/>
      <c r="D14" s="283"/>
      <c r="E14" s="283"/>
      <c r="F14" s="281"/>
      <c r="H14" s="477"/>
      <c r="I14" s="478"/>
      <c r="J14" s="478"/>
      <c r="K14" s="479"/>
      <c r="L14" s="479"/>
      <c r="M14" s="281"/>
    </row>
    <row r="15" spans="1:22" ht="29.25" customHeight="1">
      <c r="B15" s="275"/>
      <c r="C15" s="278" t="s">
        <v>309</v>
      </c>
      <c r="D15" s="1223"/>
      <c r="E15" s="1223"/>
      <c r="F15" s="276" t="s">
        <v>402</v>
      </c>
      <c r="H15" s="1225" t="s">
        <v>309</v>
      </c>
      <c r="I15" s="1226"/>
      <c r="J15" s="1227"/>
      <c r="K15" s="1242"/>
      <c r="L15" s="1223"/>
      <c r="M15" s="276" t="s">
        <v>402</v>
      </c>
    </row>
    <row r="16" spans="1:22" ht="29.25" customHeight="1">
      <c r="B16" s="275"/>
      <c r="C16" s="278" t="s">
        <v>488</v>
      </c>
      <c r="D16" s="1223"/>
      <c r="E16" s="1223"/>
      <c r="F16" s="276" t="s">
        <v>491</v>
      </c>
      <c r="H16" s="1225" t="s">
        <v>488</v>
      </c>
      <c r="I16" s="1226"/>
      <c r="J16" s="1227"/>
      <c r="K16" s="1242"/>
      <c r="L16" s="1223"/>
      <c r="M16" s="276" t="s">
        <v>491</v>
      </c>
    </row>
    <row r="17" spans="2:13" ht="12" customHeight="1">
      <c r="B17" s="275"/>
      <c r="C17" s="285"/>
      <c r="D17" s="123"/>
      <c r="E17" s="123"/>
      <c r="F17" s="281"/>
      <c r="G17" s="282"/>
      <c r="H17" s="123"/>
      <c r="I17" s="283"/>
      <c r="J17" s="283"/>
      <c r="K17" s="284"/>
      <c r="L17" s="280"/>
      <c r="M17" s="280"/>
    </row>
    <row r="18" spans="2:13" ht="22.5" customHeight="1">
      <c r="B18" s="276" t="s">
        <v>1075</v>
      </c>
      <c r="C18" s="276"/>
      <c r="H18" s="123"/>
      <c r="I18" s="283"/>
      <c r="J18" s="283"/>
      <c r="K18" s="284"/>
      <c r="L18" s="280"/>
      <c r="M18" s="280"/>
    </row>
    <row r="19" spans="2:13" ht="22.5" customHeight="1">
      <c r="B19" s="276"/>
      <c r="C19" s="276" t="s">
        <v>1076</v>
      </c>
      <c r="H19" s="123"/>
      <c r="I19" s="283"/>
      <c r="J19" s="283"/>
      <c r="K19" s="284"/>
      <c r="L19" s="280"/>
      <c r="M19" s="280"/>
    </row>
    <row r="20" spans="2:13" ht="30" customHeight="1">
      <c r="B20" s="275"/>
      <c r="C20" s="480" t="s">
        <v>768</v>
      </c>
      <c r="D20" s="1228"/>
      <c r="E20" s="1229"/>
      <c r="H20" s="69"/>
      <c r="I20" s="290"/>
      <c r="J20" s="69"/>
      <c r="K20" s="290"/>
      <c r="L20" s="69"/>
      <c r="M20" s="290"/>
    </row>
    <row r="21" spans="2:13" ht="30" customHeight="1">
      <c r="B21" s="275"/>
      <c r="C21" s="480" t="s">
        <v>761</v>
      </c>
      <c r="D21" s="1232"/>
      <c r="E21" s="1233"/>
      <c r="F21" s="1233"/>
      <c r="G21" s="1233"/>
      <c r="H21" s="1233"/>
      <c r="I21" s="1233"/>
      <c r="J21" s="1233"/>
      <c r="K21" s="1233"/>
      <c r="L21" s="1234"/>
      <c r="M21" s="290"/>
    </row>
    <row r="22" spans="2:13" ht="30" customHeight="1">
      <c r="B22" s="275"/>
      <c r="C22" s="480" t="s">
        <v>764</v>
      </c>
      <c r="D22" s="1232"/>
      <c r="E22" s="1233"/>
      <c r="F22" s="1233"/>
      <c r="G22" s="1233"/>
      <c r="H22" s="1233"/>
      <c r="I22" s="1233"/>
      <c r="J22" s="1233"/>
      <c r="K22" s="1233"/>
      <c r="L22" s="1234"/>
      <c r="M22" s="290"/>
    </row>
    <row r="23" spans="2:13" ht="30" customHeight="1">
      <c r="B23" s="275"/>
      <c r="C23" s="480" t="s">
        <v>765</v>
      </c>
      <c r="D23" s="1232"/>
      <c r="E23" s="1233"/>
      <c r="F23" s="1233"/>
      <c r="G23" s="1233"/>
      <c r="H23" s="1233"/>
      <c r="I23" s="1233"/>
      <c r="J23" s="1233"/>
      <c r="K23" s="1233"/>
      <c r="L23" s="1234"/>
      <c r="M23" s="290"/>
    </row>
    <row r="24" spans="2:13" ht="30" customHeight="1">
      <c r="B24" s="275"/>
      <c r="C24" s="480" t="s">
        <v>766</v>
      </c>
      <c r="D24" s="1232"/>
      <c r="E24" s="1233"/>
      <c r="F24" s="1233"/>
      <c r="G24" s="1233"/>
      <c r="H24" s="1233"/>
      <c r="I24" s="1233"/>
      <c r="J24" s="1233"/>
      <c r="K24" s="1233"/>
      <c r="L24" s="1234"/>
      <c r="M24" s="290"/>
    </row>
    <row r="25" spans="2:13" ht="12" customHeight="1">
      <c r="B25" s="275"/>
      <c r="C25" s="286"/>
      <c r="D25" s="286"/>
      <c r="E25" s="286"/>
      <c r="F25" s="286"/>
      <c r="G25" s="286"/>
      <c r="H25" s="286"/>
      <c r="I25" s="287"/>
      <c r="J25" s="287"/>
      <c r="K25" s="287"/>
      <c r="L25" s="287"/>
      <c r="M25" s="280"/>
    </row>
    <row r="26" spans="2:13" ht="18.75" customHeight="1">
      <c r="B26" s="275"/>
      <c r="C26" s="286" t="s">
        <v>1077</v>
      </c>
      <c r="D26" s="286"/>
      <c r="E26" s="286"/>
      <c r="F26" s="286"/>
      <c r="G26" s="286"/>
      <c r="H26" s="286"/>
      <c r="I26" s="287"/>
      <c r="J26" s="287"/>
      <c r="K26" s="287"/>
      <c r="L26" s="287"/>
      <c r="M26" s="280"/>
    </row>
    <row r="27" spans="2:13" ht="30" customHeight="1">
      <c r="B27" s="275"/>
      <c r="C27" s="500" t="s">
        <v>769</v>
      </c>
      <c r="D27" s="1230"/>
      <c r="E27" s="1231"/>
      <c r="F27" s="286" t="s">
        <v>767</v>
      </c>
      <c r="G27" s="286"/>
      <c r="H27" s="286"/>
      <c r="I27" s="287"/>
      <c r="J27" s="287"/>
      <c r="K27" s="287"/>
      <c r="L27" s="287"/>
      <c r="M27" s="280"/>
    </row>
    <row r="28" spans="2:13" ht="30" customHeight="1">
      <c r="B28" s="275"/>
      <c r="C28" s="500" t="s">
        <v>759</v>
      </c>
      <c r="D28" s="1232"/>
      <c r="E28" s="1233"/>
      <c r="F28" s="1233"/>
      <c r="G28" s="1233"/>
      <c r="H28" s="1233"/>
      <c r="I28" s="1233"/>
      <c r="J28" s="1233"/>
      <c r="K28" s="1233"/>
      <c r="L28" s="1234"/>
      <c r="M28" s="280"/>
    </row>
    <row r="29" spans="2:13" ht="12" customHeight="1">
      <c r="B29" s="275"/>
      <c r="C29" s="286"/>
      <c r="D29" s="499"/>
      <c r="E29" s="499"/>
      <c r="F29" s="499"/>
      <c r="G29" s="499"/>
      <c r="H29" s="499"/>
      <c r="I29" s="287"/>
      <c r="J29" s="287"/>
      <c r="K29" s="287"/>
      <c r="L29" s="287"/>
      <c r="M29" s="280"/>
    </row>
    <row r="30" spans="2:13" ht="22.5" customHeight="1">
      <c r="B30" s="276" t="s">
        <v>1051</v>
      </c>
      <c r="C30" s="276"/>
      <c r="D30" s="276"/>
      <c r="E30" s="276"/>
      <c r="F30" s="276"/>
      <c r="G30" s="276"/>
      <c r="H30" s="276"/>
      <c r="I30" s="276"/>
      <c r="J30" s="276"/>
      <c r="K30" s="276"/>
      <c r="L30" s="276"/>
      <c r="M30" s="288"/>
    </row>
    <row r="31" spans="2:13" ht="22.5" customHeight="1">
      <c r="B31" s="276"/>
      <c r="C31" s="276" t="s">
        <v>1040</v>
      </c>
      <c r="D31" s="276"/>
      <c r="E31" s="276"/>
      <c r="F31" s="276"/>
      <c r="G31" s="276"/>
      <c r="H31" s="276"/>
      <c r="I31" s="276"/>
      <c r="J31" s="276"/>
      <c r="K31" s="276"/>
      <c r="L31" s="276"/>
      <c r="M31" s="288"/>
    </row>
    <row r="32" spans="2:13" ht="29.25" customHeight="1">
      <c r="B32" s="276"/>
      <c r="C32" s="289" t="s">
        <v>431</v>
      </c>
      <c r="D32" s="1246"/>
      <c r="E32" s="1246"/>
      <c r="F32" s="1246"/>
      <c r="G32" s="1246"/>
      <c r="H32" s="1246"/>
      <c r="I32" s="290"/>
      <c r="J32" s="1243"/>
      <c r="K32" s="1243"/>
      <c r="L32" s="1243"/>
      <c r="M32" s="1243"/>
    </row>
    <row r="33" spans="2:13" ht="29.25" customHeight="1">
      <c r="B33" s="276"/>
      <c r="C33" s="289" t="s">
        <v>445</v>
      </c>
      <c r="D33" s="1222"/>
      <c r="E33" s="1222"/>
      <c r="F33" s="1222"/>
      <c r="G33" s="1222"/>
      <c r="H33" s="1222"/>
      <c r="I33" s="273"/>
      <c r="J33" s="273"/>
      <c r="K33" s="273"/>
      <c r="L33" s="273"/>
      <c r="M33" s="288"/>
    </row>
    <row r="34" spans="2:13" ht="29.25" customHeight="1">
      <c r="B34" s="276"/>
      <c r="C34" s="289" t="s">
        <v>446</v>
      </c>
      <c r="D34" s="1223"/>
      <c r="E34" s="1224"/>
      <c r="F34" s="276" t="s">
        <v>613</v>
      </c>
      <c r="G34" s="276"/>
      <c r="H34" s="515"/>
      <c r="I34" s="288"/>
      <c r="M34" s="272"/>
    </row>
    <row r="35" spans="2:13" ht="29.25" customHeight="1">
      <c r="B35" s="276"/>
      <c r="C35" s="289" t="s">
        <v>640</v>
      </c>
      <c r="D35" s="1223"/>
      <c r="E35" s="1224"/>
      <c r="F35" s="276" t="s">
        <v>612</v>
      </c>
      <c r="G35" s="276"/>
      <c r="H35" s="273"/>
      <c r="I35" s="273"/>
      <c r="J35" s="273"/>
      <c r="K35" s="273"/>
      <c r="L35" s="276"/>
      <c r="M35" s="288"/>
    </row>
    <row r="36" spans="2:13" ht="29.25" customHeight="1">
      <c r="B36" s="275"/>
      <c r="C36" s="278" t="s">
        <v>712</v>
      </c>
      <c r="D36" s="1223"/>
      <c r="E36" s="1224"/>
      <c r="F36" s="276" t="s">
        <v>612</v>
      </c>
      <c r="G36" s="276"/>
      <c r="H36" s="273"/>
      <c r="I36" s="273"/>
      <c r="J36" s="273"/>
      <c r="K36" s="273"/>
      <c r="L36" s="276"/>
      <c r="M36" s="280"/>
    </row>
    <row r="37" spans="2:13" ht="12" customHeight="1">
      <c r="B37" s="275"/>
      <c r="C37" s="276"/>
      <c r="D37" s="291"/>
      <c r="E37" s="292"/>
      <c r="F37" s="276"/>
      <c r="G37" s="276"/>
      <c r="H37" s="276"/>
      <c r="I37" s="276"/>
      <c r="J37" s="276"/>
      <c r="K37" s="276"/>
      <c r="L37" s="276"/>
      <c r="M37" s="280"/>
    </row>
    <row r="38" spans="2:13" ht="22.5" customHeight="1">
      <c r="B38" s="279"/>
      <c r="C38" s="276" t="s">
        <v>1041</v>
      </c>
      <c r="D38" s="276"/>
      <c r="E38" s="276"/>
      <c r="F38" s="276"/>
      <c r="G38" s="276"/>
      <c r="H38" s="276"/>
      <c r="I38" s="276"/>
      <c r="J38" s="279"/>
      <c r="K38" s="279"/>
      <c r="L38" s="279"/>
      <c r="M38" s="288"/>
    </row>
    <row r="39" spans="2:13" ht="22.5" customHeight="1">
      <c r="B39" s="279"/>
      <c r="C39" s="500" t="s">
        <v>769</v>
      </c>
      <c r="D39" s="1220"/>
      <c r="E39" s="1221"/>
      <c r="F39" s="286" t="s">
        <v>767</v>
      </c>
      <c r="G39" s="276"/>
      <c r="H39" s="276"/>
      <c r="I39" s="276"/>
      <c r="J39" s="279"/>
      <c r="K39" s="279"/>
      <c r="L39" s="279"/>
      <c r="M39" s="288"/>
    </row>
    <row r="40" spans="2:13" ht="22.5" customHeight="1">
      <c r="B40" s="279"/>
      <c r="C40" s="289" t="s">
        <v>1039</v>
      </c>
      <c r="D40" s="1220"/>
      <c r="E40" s="1221"/>
      <c r="F40" s="276" t="s">
        <v>612</v>
      </c>
      <c r="G40" s="276"/>
      <c r="H40" s="276"/>
      <c r="I40" s="276"/>
      <c r="J40" s="279"/>
      <c r="K40" s="279"/>
      <c r="L40" s="279"/>
      <c r="M40" s="288"/>
    </row>
    <row r="41" spans="2:13" ht="22.5" customHeight="1">
      <c r="B41" s="279"/>
      <c r="C41" s="500" t="s">
        <v>1056</v>
      </c>
      <c r="D41" s="1220"/>
      <c r="E41" s="1221"/>
      <c r="F41" s="286" t="s">
        <v>767</v>
      </c>
      <c r="G41" s="276"/>
      <c r="H41" s="276"/>
      <c r="I41" s="276"/>
      <c r="J41" s="279"/>
      <c r="K41" s="279"/>
      <c r="L41" s="279"/>
      <c r="M41" s="288"/>
    </row>
    <row r="42" spans="2:13" ht="12" customHeight="1">
      <c r="B42" s="279"/>
      <c r="C42" s="276"/>
      <c r="D42" s="276"/>
      <c r="E42" s="276"/>
      <c r="F42" s="276"/>
      <c r="G42" s="276"/>
      <c r="H42" s="276"/>
      <c r="I42" s="276"/>
      <c r="J42" s="279"/>
      <c r="K42" s="279"/>
      <c r="L42" s="279"/>
      <c r="M42" s="288"/>
    </row>
    <row r="43" spans="2:13" ht="22.5" customHeight="1">
      <c r="B43" s="279"/>
      <c r="C43" s="276" t="s">
        <v>1042</v>
      </c>
      <c r="D43" s="276"/>
      <c r="E43" s="276"/>
      <c r="F43" s="276"/>
      <c r="G43" s="276"/>
      <c r="H43" s="276"/>
      <c r="I43" s="276"/>
      <c r="J43" s="279"/>
      <c r="K43" s="279"/>
      <c r="L43" s="279"/>
      <c r="M43" s="288"/>
    </row>
    <row r="44" spans="2:13" ht="30" customHeight="1">
      <c r="B44" s="293"/>
      <c r="C44" s="278" t="s">
        <v>473</v>
      </c>
      <c r="D44" s="1222"/>
      <c r="E44" s="1222"/>
      <c r="F44" s="1222"/>
      <c r="G44" s="1222"/>
      <c r="H44" s="1222"/>
      <c r="I44" s="273"/>
      <c r="J44" s="273"/>
      <c r="K44" s="273"/>
      <c r="L44" s="273"/>
    </row>
    <row r="45" spans="2:13" ht="30" customHeight="1">
      <c r="B45" s="293"/>
      <c r="C45" s="294" t="s">
        <v>614</v>
      </c>
      <c r="D45" s="1223"/>
      <c r="E45" s="1223"/>
      <c r="F45" s="276" t="s">
        <v>402</v>
      </c>
      <c r="G45" s="276"/>
      <c r="H45" s="276"/>
      <c r="I45" s="276"/>
      <c r="J45" s="279"/>
      <c r="K45" s="279"/>
      <c r="L45" s="279"/>
      <c r="M45" s="290"/>
    </row>
    <row r="46" spans="2:13" ht="30" customHeight="1">
      <c r="B46" s="293"/>
      <c r="C46" s="294" t="s">
        <v>615</v>
      </c>
      <c r="D46" s="1223"/>
      <c r="E46" s="1223"/>
      <c r="F46" s="276" t="s">
        <v>402</v>
      </c>
      <c r="G46" s="276"/>
      <c r="H46" s="276"/>
      <c r="I46" s="276"/>
      <c r="J46" s="279"/>
      <c r="K46" s="279"/>
      <c r="L46" s="279"/>
    </row>
    <row r="47" spans="2:13" ht="30" customHeight="1">
      <c r="B47" s="293"/>
      <c r="C47" s="278" t="s">
        <v>616</v>
      </c>
      <c r="D47" s="1239">
        <f>MIN(D45:E46)</f>
        <v>0</v>
      </c>
      <c r="E47" s="1239"/>
      <c r="F47" s="276" t="s">
        <v>402</v>
      </c>
      <c r="G47" s="276"/>
      <c r="H47" s="276"/>
      <c r="I47" s="276"/>
      <c r="J47" s="279"/>
      <c r="K47" s="279"/>
      <c r="L47" s="279"/>
    </row>
    <row r="48" spans="2:13" ht="30" customHeight="1">
      <c r="B48" s="293"/>
      <c r="C48" s="278" t="s">
        <v>712</v>
      </c>
      <c r="D48" s="1223"/>
      <c r="E48" s="1223"/>
      <c r="F48" s="276" t="s">
        <v>402</v>
      </c>
      <c r="G48" s="282"/>
      <c r="H48" s="123"/>
      <c r="I48" s="283"/>
      <c r="J48" s="283"/>
      <c r="K48" s="284"/>
      <c r="L48" s="280"/>
    </row>
    <row r="49" spans="1:13" ht="7.5" customHeight="1">
      <c r="B49" s="293"/>
      <c r="C49" s="285"/>
      <c r="D49" s="283"/>
      <c r="E49" s="283"/>
      <c r="F49" s="281"/>
      <c r="G49" s="282"/>
      <c r="H49" s="123"/>
      <c r="I49" s="283"/>
      <c r="J49" s="283"/>
      <c r="K49" s="284"/>
      <c r="L49" s="280"/>
    </row>
    <row r="50" spans="1:13" ht="30" customHeight="1">
      <c r="B50" s="276"/>
      <c r="C50" s="278" t="s">
        <v>309</v>
      </c>
      <c r="D50" s="1223"/>
      <c r="E50" s="1223"/>
      <c r="F50" s="276" t="s">
        <v>402</v>
      </c>
      <c r="G50" s="282"/>
      <c r="H50" s="123"/>
      <c r="I50" s="283"/>
      <c r="J50" s="283"/>
      <c r="K50" s="284"/>
      <c r="L50" s="280"/>
      <c r="M50" s="276"/>
    </row>
    <row r="51" spans="1:13" ht="18.75" customHeight="1">
      <c r="A51" s="272"/>
      <c r="B51" s="275"/>
      <c r="C51" s="276"/>
      <c r="D51" s="276"/>
      <c r="E51" s="276"/>
      <c r="F51" s="276"/>
      <c r="G51" s="276"/>
      <c r="H51" s="276"/>
      <c r="I51" s="276"/>
      <c r="J51" s="276"/>
      <c r="K51" s="276"/>
      <c r="L51" s="276"/>
    </row>
    <row r="52" spans="1:13" ht="18.75" customHeight="1"/>
    <row r="53" spans="1:13" ht="22.5" customHeight="1"/>
    <row r="54" spans="1:13" ht="23.25" customHeight="1"/>
    <row r="55" spans="1:13" ht="22.5" customHeight="1"/>
    <row r="56" spans="1:13" ht="23.25" customHeight="1"/>
    <row r="57" spans="1:13" ht="22.5" customHeight="1"/>
    <row r="58" spans="1:13" ht="22.5" customHeight="1"/>
    <row r="59" spans="1:13" ht="30" customHeight="1"/>
    <row r="60" spans="1:13" ht="30" customHeight="1"/>
    <row r="61" spans="1:13" ht="30" customHeight="1"/>
    <row r="62" spans="1:13" ht="30" customHeight="1"/>
    <row r="63" spans="1:13" ht="30" customHeight="1"/>
    <row r="64" spans="1:13" ht="30" customHeight="1"/>
    <row r="65" ht="6.75" customHeight="1"/>
    <row r="66" ht="29.25" customHeight="1"/>
    <row r="67" ht="29.25" customHeight="1"/>
    <row r="68" ht="22.5" customHeight="1"/>
    <row r="69" ht="22.5" customHeight="1"/>
    <row r="70" ht="30" customHeight="1"/>
    <row r="71" ht="30" customHeight="1"/>
    <row r="72" ht="30" customHeight="1"/>
    <row r="73" ht="30" customHeight="1"/>
    <row r="74" ht="30" customHeight="1"/>
    <row r="75" ht="30" customHeight="1"/>
    <row r="76" ht="6.75" customHeight="1"/>
    <row r="77" ht="29.25" customHeight="1"/>
    <row r="78" ht="29.25" customHeight="1"/>
    <row r="79" ht="18.75" customHeight="1"/>
    <row r="80" ht="22.5" customHeight="1"/>
    <row r="81" ht="29.25" customHeight="1"/>
    <row r="82" ht="29.25" customHeight="1"/>
    <row r="83" ht="29.25" customHeight="1"/>
    <row r="84" ht="29.25" customHeight="1"/>
    <row r="85" ht="29.25" customHeight="1"/>
    <row r="86" ht="22.5" customHeight="1"/>
    <row r="87" ht="22.5" customHeight="1"/>
    <row r="88" ht="30" customHeight="1"/>
    <row r="89" ht="30" customHeight="1"/>
    <row r="90" ht="30" customHeight="1"/>
    <row r="91" ht="30" customHeight="1"/>
    <row r="92" ht="30" customHeight="1"/>
    <row r="93" ht="7.5" customHeight="1"/>
    <row r="94" ht="30" customHeight="1"/>
    <row r="95" ht="18.75" customHeight="1"/>
    <row r="96" ht="18.75" customHeight="1"/>
    <row r="97" ht="22.5" customHeight="1"/>
    <row r="98" ht="23.25" customHeight="1"/>
    <row r="99" ht="22.5" customHeight="1"/>
    <row r="100" ht="23.25" customHeight="1"/>
    <row r="101" ht="22.5" customHeight="1"/>
    <row r="102" ht="22.5" customHeight="1"/>
    <row r="103" ht="30" customHeight="1"/>
    <row r="104" ht="30" customHeight="1"/>
    <row r="105" ht="30" customHeight="1"/>
    <row r="106" ht="30" customHeight="1"/>
    <row r="107" ht="30" customHeight="1"/>
    <row r="108" ht="30" customHeight="1"/>
    <row r="109" ht="6.75" customHeight="1"/>
    <row r="110" ht="29.25" customHeight="1"/>
    <row r="111" ht="29.25" customHeight="1"/>
    <row r="112" ht="22.5" customHeight="1"/>
    <row r="113" ht="22.5" customHeight="1"/>
    <row r="114" ht="30" customHeight="1"/>
    <row r="115" ht="30" customHeight="1"/>
    <row r="116" ht="30" customHeight="1"/>
    <row r="117" ht="30" customHeight="1"/>
    <row r="118" ht="30" customHeight="1"/>
    <row r="119" ht="30" customHeight="1"/>
    <row r="120" ht="6.75" customHeight="1"/>
    <row r="121" ht="29.25" customHeight="1"/>
    <row r="122" ht="29.25" customHeight="1"/>
    <row r="123" ht="18.75" customHeight="1"/>
    <row r="124" ht="22.5" customHeight="1"/>
    <row r="125" ht="29.25" customHeight="1"/>
    <row r="126" ht="29.25" customHeight="1"/>
    <row r="127" ht="29.25" customHeight="1"/>
    <row r="128" ht="29.25" customHeight="1"/>
    <row r="129" ht="29.25" customHeight="1"/>
    <row r="130" ht="22.5" customHeight="1"/>
    <row r="131" ht="22.5" customHeight="1"/>
    <row r="132" ht="30" customHeight="1"/>
    <row r="133" ht="30" customHeight="1"/>
    <row r="134" ht="30" customHeight="1"/>
    <row r="135" ht="30" customHeight="1"/>
    <row r="136" ht="30" customHeight="1"/>
    <row r="137" ht="7.5" customHeight="1"/>
    <row r="138" ht="30" customHeight="1"/>
    <row r="139" ht="18.75" customHeight="1"/>
    <row r="140" ht="18.75" customHeight="1"/>
    <row r="141" ht="22.5" customHeight="1"/>
    <row r="142" ht="23.25" customHeight="1"/>
    <row r="143" ht="22.5" customHeight="1"/>
    <row r="144" ht="23.25" customHeight="1"/>
    <row r="145" ht="22.5" customHeight="1"/>
    <row r="146" ht="22.5" customHeight="1"/>
    <row r="147" ht="30" customHeight="1"/>
    <row r="148" ht="30" customHeight="1"/>
    <row r="149" ht="30" customHeight="1"/>
    <row r="150" ht="30" customHeight="1"/>
    <row r="151" ht="30" customHeight="1"/>
    <row r="152" ht="30" customHeight="1"/>
    <row r="153" ht="6.75" customHeight="1"/>
    <row r="154" ht="29.25" customHeight="1"/>
    <row r="155" ht="29.25" customHeight="1"/>
    <row r="156" ht="22.5" customHeight="1"/>
    <row r="157" ht="22.5" customHeight="1"/>
    <row r="158" ht="30" customHeight="1"/>
    <row r="159" ht="30" customHeight="1"/>
    <row r="160" ht="30" customHeight="1"/>
    <row r="161" ht="30" customHeight="1"/>
    <row r="162" ht="30" customHeight="1"/>
    <row r="163" ht="30" customHeight="1"/>
    <row r="164" ht="6.75" customHeight="1"/>
    <row r="165" ht="29.25" customHeight="1"/>
    <row r="166" ht="29.25" customHeight="1"/>
    <row r="167" ht="18.75" customHeight="1"/>
    <row r="168" ht="22.5" customHeight="1"/>
    <row r="169" ht="29.25" customHeight="1"/>
    <row r="170" ht="29.25" customHeight="1"/>
    <row r="171" ht="29.25" customHeight="1"/>
    <row r="172" ht="29.25" customHeight="1"/>
    <row r="173" ht="29.25" customHeight="1"/>
    <row r="174" ht="22.5" customHeight="1"/>
    <row r="175" ht="22.5" customHeight="1"/>
    <row r="176" ht="30" customHeight="1"/>
    <row r="177" ht="30" customHeight="1"/>
    <row r="178" ht="30" customHeight="1"/>
    <row r="179" ht="30" customHeight="1"/>
    <row r="180" ht="30" customHeight="1"/>
    <row r="181" ht="7.5" customHeight="1"/>
    <row r="182" ht="30" customHeight="1"/>
    <row r="183" ht="18.75" customHeight="1"/>
  </sheetData>
  <sheetProtection sheet="1" objects="1" scenarios="1"/>
  <mergeCells count="49">
    <mergeCell ref="B2:L2"/>
    <mergeCell ref="B4:C4"/>
    <mergeCell ref="D4:L4"/>
    <mergeCell ref="D8:E8"/>
    <mergeCell ref="H8:J8"/>
    <mergeCell ref="K8:L8"/>
    <mergeCell ref="D9:E9"/>
    <mergeCell ref="H9:J9"/>
    <mergeCell ref="K9:L9"/>
    <mergeCell ref="D10:E10"/>
    <mergeCell ref="H10:J10"/>
    <mergeCell ref="K10:L10"/>
    <mergeCell ref="D11:E11"/>
    <mergeCell ref="H11:J11"/>
    <mergeCell ref="K11:L11"/>
    <mergeCell ref="D12:E12"/>
    <mergeCell ref="H12:J12"/>
    <mergeCell ref="K12:L12"/>
    <mergeCell ref="D22:L22"/>
    <mergeCell ref="D13:E13"/>
    <mergeCell ref="H13:J13"/>
    <mergeCell ref="K13:L13"/>
    <mergeCell ref="D15:E15"/>
    <mergeCell ref="H15:J15"/>
    <mergeCell ref="K15:L15"/>
    <mergeCell ref="D16:E16"/>
    <mergeCell ref="H16:J16"/>
    <mergeCell ref="K16:L16"/>
    <mergeCell ref="D20:E20"/>
    <mergeCell ref="D21:L21"/>
    <mergeCell ref="D40:E40"/>
    <mergeCell ref="D23:L23"/>
    <mergeCell ref="D24:L24"/>
    <mergeCell ref="D27:E27"/>
    <mergeCell ref="D28:L28"/>
    <mergeCell ref="D32:H32"/>
    <mergeCell ref="J32:M32"/>
    <mergeCell ref="D33:H33"/>
    <mergeCell ref="D34:E34"/>
    <mergeCell ref="D35:E35"/>
    <mergeCell ref="D36:E36"/>
    <mergeCell ref="D39:E39"/>
    <mergeCell ref="D50:E50"/>
    <mergeCell ref="D41:E41"/>
    <mergeCell ref="D44:H44"/>
    <mergeCell ref="D45:E45"/>
    <mergeCell ref="D46:E46"/>
    <mergeCell ref="D47:E47"/>
    <mergeCell ref="D48:E48"/>
  </mergeCells>
  <phoneticPr fontId="3"/>
  <dataValidations count="4">
    <dataValidation imeMode="off" allowBlank="1" showInputMessage="1" showErrorMessage="1" sqref="D9:E10 D13:E13 D15:E16 K9:L10 K13:L13 K15:L16 D34:E36 D45:E46 D48:E48 D50:E50 D27:E27 D39:E41" xr:uid="{6A3B17F9-DD02-4F37-BE39-6FD1AC95EBDE}"/>
    <dataValidation type="list" allowBlank="1" showInputMessage="1" showErrorMessage="1" sqref="D8:E8 K8:L8" xr:uid="{98B7A154-CC2D-4F66-9832-C0D2CBCB7F49}">
      <formula1>再生可能エネルギー発電設備</formula1>
    </dataValidation>
    <dataValidation type="list" allowBlank="1" showInputMessage="1" showErrorMessage="1" sqref="D32" xr:uid="{147CA8DB-CBFE-417B-AB44-35B75546F28B}">
      <formula1>蓄電システムの種別</formula1>
    </dataValidation>
    <dataValidation type="list" allowBlank="1" showInputMessage="1" showErrorMessage="1" sqref="D12:E12 K12:L12 D20:E20" xr:uid="{1AEF2AFA-6088-4031-8A4E-A9C1B2903E94}">
      <formula1>有無チェック</formula1>
    </dataValidation>
  </dataValidations>
  <pageMargins left="0.43307086614173229" right="0" top="0.15748031496062992" bottom="0.15748031496062992" header="0.31496062992125984" footer="0.31496062992125984"/>
  <pageSetup paperSize="9" scale="72" fitToHeight="0" orientation="portrait" r:id="rId1"/>
  <rowBreaks count="3" manualBreakCount="3">
    <brk id="51" max="12" man="1"/>
    <brk id="95" max="12" man="1"/>
    <brk id="139"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5B6AB-B968-4772-A164-2E9C05DA6C5C}">
  <sheetPr codeName="Sheet24">
    <tabColor rgb="FFFF0000"/>
    <outlinePr summaryBelow="0"/>
  </sheetPr>
  <dimension ref="B1:L174"/>
  <sheetViews>
    <sheetView showGridLines="0" showZeros="0" zoomScale="70" zoomScaleNormal="70" zoomScaleSheetLayoutView="70" workbookViewId="0"/>
  </sheetViews>
  <sheetFormatPr defaultColWidth="8.7265625" defaultRowHeight="13.5"/>
  <cols>
    <col min="1" max="1" width="5" style="50" customWidth="1"/>
    <col min="2" max="2" width="35" style="50" customWidth="1"/>
    <col min="3" max="3" width="13.6328125" style="136" customWidth="1"/>
    <col min="4" max="4" width="35" style="50" bestFit="1" customWidth="1"/>
    <col min="5" max="5" width="13.6328125" style="136" customWidth="1"/>
    <col min="6" max="6" width="8.90625" style="50" customWidth="1"/>
    <col min="7" max="7" width="35" style="112" customWidth="1"/>
    <col min="8" max="8" width="11.7265625" style="112" customWidth="1"/>
    <col min="9" max="9" width="35" style="112" customWidth="1"/>
    <col min="10" max="10" width="11.7265625" style="112" customWidth="1"/>
    <col min="11" max="11" width="11.7265625" style="50" customWidth="1"/>
    <col min="12" max="12" width="6.6328125" style="50" customWidth="1"/>
    <col min="13" max="13" width="3.6328125" style="50" customWidth="1"/>
    <col min="14" max="16384" width="8.7265625" style="50"/>
  </cols>
  <sheetData>
    <row r="1" spans="2:12" ht="18.75" customHeight="1">
      <c r="B1" s="36"/>
      <c r="D1" s="112"/>
      <c r="E1" s="517"/>
      <c r="F1" s="112"/>
      <c r="K1" s="113"/>
      <c r="L1" s="114"/>
    </row>
    <row r="2" spans="2:12" ht="22.5" customHeight="1">
      <c r="B2" s="788" t="s">
        <v>834</v>
      </c>
      <c r="C2" s="788"/>
      <c r="D2" s="788"/>
      <c r="E2" s="788"/>
      <c r="F2" s="516"/>
      <c r="G2" s="541"/>
      <c r="H2" s="541"/>
      <c r="I2" s="541"/>
      <c r="J2" s="541"/>
      <c r="K2" s="516"/>
      <c r="L2" s="115"/>
    </row>
    <row r="3" spans="2:12" ht="22.5" customHeight="1">
      <c r="B3" s="514"/>
      <c r="C3" s="514"/>
      <c r="D3" s="514"/>
      <c r="E3" s="514"/>
      <c r="F3" s="516"/>
      <c r="G3" s="541"/>
      <c r="H3" s="541"/>
      <c r="I3" s="541"/>
      <c r="J3" s="541"/>
      <c r="K3" s="516"/>
      <c r="L3" s="115"/>
    </row>
    <row r="4" spans="2:12" ht="22.5" customHeight="1">
      <c r="B4" s="540" t="s">
        <v>1119</v>
      </c>
      <c r="C4" s="514"/>
      <c r="D4" s="514"/>
      <c r="E4" s="514"/>
      <c r="F4" s="516"/>
      <c r="G4" s="541"/>
      <c r="H4" s="541"/>
      <c r="I4" s="541"/>
      <c r="J4" s="541"/>
      <c r="K4" s="516"/>
      <c r="L4" s="115"/>
    </row>
    <row r="5" spans="2:12" ht="22.5" customHeight="1">
      <c r="B5" s="540" t="s">
        <v>924</v>
      </c>
      <c r="C5" s="514"/>
      <c r="D5" s="514"/>
      <c r="E5" s="514"/>
      <c r="F5" s="516"/>
      <c r="G5" s="541"/>
      <c r="H5" s="541"/>
      <c r="I5" s="541"/>
      <c r="J5" s="541"/>
      <c r="K5" s="516"/>
      <c r="L5" s="115"/>
    </row>
    <row r="6" spans="2:12" ht="22.5" customHeight="1" thickBot="1">
      <c r="B6" s="540"/>
      <c r="C6" s="514"/>
      <c r="D6" s="514"/>
      <c r="E6" s="514"/>
      <c r="F6" s="516"/>
      <c r="G6" s="541"/>
      <c r="H6" s="541"/>
      <c r="I6" s="541"/>
      <c r="J6" s="541"/>
      <c r="K6" s="516"/>
      <c r="L6" s="115"/>
    </row>
    <row r="7" spans="2:12" ht="22.5" customHeight="1">
      <c r="B7" s="528" t="s">
        <v>977</v>
      </c>
      <c r="C7" s="529"/>
      <c r="D7" s="529"/>
      <c r="E7" s="530"/>
      <c r="F7" s="585"/>
      <c r="G7" s="589" t="s">
        <v>977</v>
      </c>
      <c r="H7" s="590"/>
      <c r="I7" s="590"/>
      <c r="J7" s="591"/>
      <c r="K7" s="516"/>
      <c r="L7" s="115"/>
    </row>
    <row r="8" spans="2:12" ht="22.5" customHeight="1">
      <c r="B8" s="518" t="s">
        <v>978</v>
      </c>
      <c r="C8" s="519"/>
      <c r="D8" s="536"/>
      <c r="E8" s="537"/>
      <c r="G8" s="592" t="s">
        <v>978</v>
      </c>
      <c r="H8" s="519">
        <f>申請概要書!G43</f>
        <v>0</v>
      </c>
      <c r="I8" s="536"/>
      <c r="J8" s="593"/>
      <c r="K8" s="516"/>
      <c r="L8" s="115"/>
    </row>
    <row r="9" spans="2:12" ht="22.5" customHeight="1">
      <c r="B9" s="518" t="s">
        <v>979</v>
      </c>
      <c r="C9" s="519"/>
      <c r="D9" s="536"/>
      <c r="E9" s="537"/>
      <c r="G9" s="592" t="s">
        <v>979</v>
      </c>
      <c r="H9" s="571" t="s">
        <v>985</v>
      </c>
      <c r="I9" s="536"/>
      <c r="J9" s="593"/>
      <c r="K9" s="516"/>
      <c r="L9" s="115"/>
    </row>
    <row r="10" spans="2:12" ht="22.5" customHeight="1">
      <c r="B10" s="518" t="s">
        <v>980</v>
      </c>
      <c r="C10" s="519"/>
      <c r="D10" s="520" t="s">
        <v>981</v>
      </c>
      <c r="E10" s="739"/>
      <c r="G10" s="592" t="s">
        <v>980</v>
      </c>
      <c r="H10" s="571" t="s">
        <v>986</v>
      </c>
      <c r="I10" s="520" t="s">
        <v>981</v>
      </c>
      <c r="J10" s="738">
        <f>申請概要書!J55</f>
        <v>0</v>
      </c>
      <c r="K10" s="516"/>
      <c r="L10" s="115"/>
    </row>
    <row r="11" spans="2:12" ht="22.5" customHeight="1">
      <c r="B11" s="518" t="s">
        <v>982</v>
      </c>
      <c r="C11" s="519"/>
      <c r="D11" s="520" t="s">
        <v>983</v>
      </c>
      <c r="E11" s="522"/>
      <c r="G11" s="592" t="s">
        <v>982</v>
      </c>
      <c r="H11" s="597">
        <f>申請概要書!G80</f>
        <v>0</v>
      </c>
      <c r="I11" s="520" t="s">
        <v>983</v>
      </c>
      <c r="J11" s="598">
        <f>申請概要書!H80</f>
        <v>0</v>
      </c>
      <c r="K11" s="516"/>
      <c r="L11" s="115"/>
    </row>
    <row r="12" spans="2:12" ht="22.5" customHeight="1" thickBot="1">
      <c r="B12" s="523" t="s">
        <v>984</v>
      </c>
      <c r="C12" s="524"/>
      <c r="D12" s="538"/>
      <c r="E12" s="539"/>
      <c r="G12" s="594" t="s">
        <v>984</v>
      </c>
      <c r="H12" s="599">
        <f>申請概要書!I80</f>
        <v>0</v>
      </c>
      <c r="I12" s="595"/>
      <c r="J12" s="596"/>
      <c r="K12" s="516"/>
      <c r="L12" s="115"/>
    </row>
    <row r="13" spans="2:12" ht="22.5" customHeight="1" thickBot="1">
      <c r="B13" s="540"/>
      <c r="C13" s="585"/>
      <c r="D13" s="585"/>
      <c r="E13" s="585"/>
      <c r="F13" s="516"/>
      <c r="G13" s="541"/>
      <c r="H13" s="541"/>
      <c r="I13" s="541"/>
      <c r="J13" s="541"/>
      <c r="K13" s="516"/>
      <c r="L13" s="115"/>
    </row>
    <row r="14" spans="2:12" ht="22.5" customHeight="1">
      <c r="B14" s="528" t="s">
        <v>906</v>
      </c>
      <c r="C14" s="529"/>
      <c r="D14" s="529"/>
      <c r="E14" s="530"/>
      <c r="F14" s="514"/>
      <c r="G14" s="551" t="s">
        <v>906</v>
      </c>
      <c r="H14" s="552"/>
      <c r="I14" s="552"/>
      <c r="J14" s="553"/>
      <c r="K14" s="514"/>
      <c r="L14" s="115"/>
    </row>
    <row r="15" spans="2:12" ht="18.75" customHeight="1">
      <c r="B15" s="518" t="s">
        <v>835</v>
      </c>
      <c r="C15" s="519"/>
      <c r="D15" s="536"/>
      <c r="E15" s="537"/>
      <c r="G15" s="554" t="s">
        <v>835</v>
      </c>
      <c r="H15" s="542">
        <f>申請概要書!G4</f>
        <v>0</v>
      </c>
      <c r="I15" s="543"/>
      <c r="J15" s="555"/>
    </row>
    <row r="16" spans="2:12" ht="18.75" customHeight="1">
      <c r="B16" s="518" t="s">
        <v>836</v>
      </c>
      <c r="C16" s="519"/>
      <c r="D16" s="536"/>
      <c r="E16" s="537"/>
      <c r="G16" s="554" t="s">
        <v>836</v>
      </c>
      <c r="H16" s="542">
        <f>申請概要書!G5</f>
        <v>0</v>
      </c>
      <c r="I16" s="543"/>
      <c r="J16" s="555"/>
    </row>
    <row r="17" spans="2:10" ht="18.75" customHeight="1">
      <c r="B17" s="518" t="s">
        <v>646</v>
      </c>
      <c r="C17" s="519"/>
      <c r="D17" s="520" t="s">
        <v>837</v>
      </c>
      <c r="E17" s="522"/>
      <c r="G17" s="554" t="s">
        <v>646</v>
      </c>
      <c r="H17" s="542">
        <f>申請概要書!H7</f>
        <v>0</v>
      </c>
      <c r="I17" s="544" t="s">
        <v>837</v>
      </c>
      <c r="J17" s="556">
        <f>申請概要書!I7</f>
        <v>0</v>
      </c>
    </row>
    <row r="18" spans="2:10" ht="18.75" customHeight="1">
      <c r="B18" s="518" t="s">
        <v>927</v>
      </c>
      <c r="C18" s="519"/>
      <c r="D18" s="536"/>
      <c r="E18" s="537"/>
      <c r="G18" s="554" t="s">
        <v>927</v>
      </c>
      <c r="H18" s="571">
        <f>申請概要書!G8</f>
        <v>0</v>
      </c>
      <c r="I18" s="543"/>
      <c r="J18" s="555"/>
    </row>
    <row r="19" spans="2:10" ht="18.75" customHeight="1">
      <c r="B19" s="518" t="s">
        <v>926</v>
      </c>
      <c r="C19" s="519"/>
      <c r="D19" s="536"/>
      <c r="E19" s="537"/>
      <c r="G19" s="554" t="s">
        <v>926</v>
      </c>
      <c r="H19" s="571">
        <f>申請概要書!G9</f>
        <v>0</v>
      </c>
      <c r="I19" s="543"/>
      <c r="J19" s="555"/>
    </row>
    <row r="20" spans="2:10" ht="18.75" customHeight="1">
      <c r="B20" s="518" t="s">
        <v>838</v>
      </c>
      <c r="C20" s="519"/>
      <c r="D20" s="520" t="s">
        <v>839</v>
      </c>
      <c r="E20" s="522"/>
      <c r="G20" s="554" t="s">
        <v>838</v>
      </c>
      <c r="H20" s="571" t="s">
        <v>925</v>
      </c>
      <c r="I20" s="544" t="s">
        <v>839</v>
      </c>
      <c r="J20" s="573" t="s">
        <v>925</v>
      </c>
    </row>
    <row r="21" spans="2:10" ht="18.75" customHeight="1">
      <c r="B21" s="523" t="s">
        <v>840</v>
      </c>
      <c r="C21" s="524"/>
      <c r="D21" s="525" t="s">
        <v>841</v>
      </c>
      <c r="E21" s="526"/>
      <c r="G21" s="557" t="s">
        <v>840</v>
      </c>
      <c r="H21" s="572" t="s">
        <v>925</v>
      </c>
      <c r="I21" s="546" t="s">
        <v>841</v>
      </c>
      <c r="J21" s="574" t="s">
        <v>925</v>
      </c>
    </row>
    <row r="22" spans="2:10" ht="18.75" customHeight="1">
      <c r="G22" s="559"/>
      <c r="H22" s="560"/>
      <c r="I22" s="322"/>
      <c r="J22" s="561"/>
    </row>
    <row r="23" spans="2:10" ht="18.75" customHeight="1">
      <c r="B23" s="528" t="s">
        <v>907</v>
      </c>
      <c r="C23" s="531"/>
      <c r="D23" s="531"/>
      <c r="E23" s="530"/>
      <c r="G23" s="562" t="s">
        <v>907</v>
      </c>
      <c r="H23" s="547"/>
      <c r="I23" s="547"/>
      <c r="J23" s="563"/>
    </row>
    <row r="24" spans="2:10" ht="18.75" customHeight="1">
      <c r="B24" s="518" t="s">
        <v>842</v>
      </c>
      <c r="C24" s="519"/>
      <c r="D24" s="536"/>
      <c r="E24" s="537"/>
      <c r="G24" s="554" t="s">
        <v>842</v>
      </c>
      <c r="H24" s="542">
        <f>申請概要書!G12</f>
        <v>0</v>
      </c>
      <c r="I24" s="543"/>
      <c r="J24" s="555"/>
    </row>
    <row r="25" spans="2:10" ht="18.75" customHeight="1">
      <c r="B25" s="518" t="s">
        <v>843</v>
      </c>
      <c r="C25" s="519"/>
      <c r="D25" s="536"/>
      <c r="E25" s="537"/>
      <c r="G25" s="554" t="s">
        <v>843</v>
      </c>
      <c r="H25" s="542">
        <f>申請概要書!G13</f>
        <v>0</v>
      </c>
      <c r="I25" s="543"/>
      <c r="J25" s="555"/>
    </row>
    <row r="26" spans="2:10" ht="18.75" customHeight="1">
      <c r="B26" s="518" t="s">
        <v>844</v>
      </c>
      <c r="C26" s="519"/>
      <c r="D26" s="520" t="s">
        <v>845</v>
      </c>
      <c r="E26" s="522"/>
      <c r="G26" s="554" t="s">
        <v>844</v>
      </c>
      <c r="H26" s="542">
        <f>申請概要書!H15</f>
        <v>0</v>
      </c>
      <c r="I26" s="544" t="s">
        <v>845</v>
      </c>
      <c r="J26" s="556">
        <f>申請概要書!I15</f>
        <v>0</v>
      </c>
    </row>
    <row r="27" spans="2:10" ht="18.75" customHeight="1">
      <c r="B27" s="518" t="s">
        <v>928</v>
      </c>
      <c r="C27" s="519"/>
      <c r="D27" s="536"/>
      <c r="E27" s="537"/>
      <c r="G27" s="554" t="s">
        <v>928</v>
      </c>
      <c r="H27" s="571">
        <f>申請概要書!G16</f>
        <v>0</v>
      </c>
      <c r="I27" s="543"/>
      <c r="J27" s="555"/>
    </row>
    <row r="28" spans="2:10" ht="18.75" customHeight="1">
      <c r="B28" s="518" t="s">
        <v>929</v>
      </c>
      <c r="C28" s="519"/>
      <c r="D28" s="536"/>
      <c r="E28" s="537"/>
      <c r="G28" s="554" t="s">
        <v>929</v>
      </c>
      <c r="H28" s="571">
        <f>申請概要書!G17</f>
        <v>0</v>
      </c>
      <c r="I28" s="543"/>
      <c r="J28" s="555"/>
    </row>
    <row r="29" spans="2:10" ht="18.75" customHeight="1">
      <c r="B29" s="518" t="s">
        <v>846</v>
      </c>
      <c r="C29" s="519"/>
      <c r="D29" s="520" t="s">
        <v>847</v>
      </c>
      <c r="E29" s="522"/>
      <c r="G29" s="554" t="s">
        <v>846</v>
      </c>
      <c r="H29" s="571" t="s">
        <v>925</v>
      </c>
      <c r="I29" s="544" t="s">
        <v>847</v>
      </c>
      <c r="J29" s="573" t="s">
        <v>925</v>
      </c>
    </row>
    <row r="30" spans="2:10" ht="18.75" customHeight="1">
      <c r="B30" s="523" t="s">
        <v>848</v>
      </c>
      <c r="C30" s="524"/>
      <c r="D30" s="525" t="s">
        <v>849</v>
      </c>
      <c r="E30" s="526"/>
      <c r="G30" s="557" t="s">
        <v>848</v>
      </c>
      <c r="H30" s="572" t="s">
        <v>925</v>
      </c>
      <c r="I30" s="546" t="s">
        <v>849</v>
      </c>
      <c r="J30" s="574" t="s">
        <v>925</v>
      </c>
    </row>
    <row r="31" spans="2:10" ht="18.75" customHeight="1" thickBot="1">
      <c r="G31" s="559"/>
      <c r="H31" s="560"/>
      <c r="I31" s="322"/>
      <c r="J31" s="561"/>
    </row>
    <row r="32" spans="2:10" ht="18.75" customHeight="1">
      <c r="B32" s="528" t="s">
        <v>946</v>
      </c>
      <c r="C32" s="529"/>
      <c r="D32" s="529"/>
      <c r="E32" s="530"/>
      <c r="F32" s="584"/>
      <c r="G32" s="551" t="s">
        <v>946</v>
      </c>
      <c r="H32" s="552"/>
      <c r="I32" s="552"/>
      <c r="J32" s="553"/>
    </row>
    <row r="33" spans="2:10" ht="18.75" customHeight="1">
      <c r="B33" s="518" t="s">
        <v>959</v>
      </c>
      <c r="C33" s="519"/>
      <c r="D33" s="536"/>
      <c r="E33" s="537"/>
      <c r="G33" s="554" t="s">
        <v>960</v>
      </c>
      <c r="H33" s="542">
        <f>申請概要書!G20</f>
        <v>0</v>
      </c>
      <c r="I33" s="543"/>
      <c r="J33" s="555"/>
    </row>
    <row r="34" spans="2:10" ht="18.75" customHeight="1">
      <c r="B34" s="518" t="s">
        <v>961</v>
      </c>
      <c r="C34" s="519"/>
      <c r="D34" s="536"/>
      <c r="E34" s="537"/>
      <c r="G34" s="554" t="s">
        <v>962</v>
      </c>
      <c r="H34" s="542">
        <f>申請概要書!G21</f>
        <v>0</v>
      </c>
      <c r="I34" s="543"/>
      <c r="J34" s="555"/>
    </row>
    <row r="35" spans="2:10" ht="18.75" customHeight="1">
      <c r="B35" s="518" t="s">
        <v>963</v>
      </c>
      <c r="C35" s="519"/>
      <c r="D35" s="520" t="s">
        <v>965</v>
      </c>
      <c r="E35" s="522"/>
      <c r="G35" s="554" t="s">
        <v>964</v>
      </c>
      <c r="H35" s="542">
        <f>申請概要書!H23</f>
        <v>0</v>
      </c>
      <c r="I35" s="544" t="s">
        <v>966</v>
      </c>
      <c r="J35" s="556">
        <f>申請概要書!I23</f>
        <v>0</v>
      </c>
    </row>
    <row r="36" spans="2:10" ht="18.75" customHeight="1">
      <c r="B36" s="518" t="s">
        <v>967</v>
      </c>
      <c r="C36" s="519"/>
      <c r="D36" s="536"/>
      <c r="E36" s="537"/>
      <c r="G36" s="554" t="s">
        <v>967</v>
      </c>
      <c r="H36" s="571">
        <f>申請概要書!G24</f>
        <v>0</v>
      </c>
      <c r="I36" s="543"/>
      <c r="J36" s="555"/>
    </row>
    <row r="37" spans="2:10" ht="18.75" customHeight="1">
      <c r="B37" s="518" t="s">
        <v>968</v>
      </c>
      <c r="C37" s="519"/>
      <c r="D37" s="536"/>
      <c r="E37" s="537"/>
      <c r="G37" s="554" t="s">
        <v>968</v>
      </c>
      <c r="H37" s="571">
        <f>申請概要書!G25</f>
        <v>0</v>
      </c>
      <c r="I37" s="543"/>
      <c r="J37" s="555"/>
    </row>
    <row r="38" spans="2:10" ht="18.75" customHeight="1">
      <c r="B38" s="518" t="s">
        <v>969</v>
      </c>
      <c r="C38" s="519"/>
      <c r="D38" s="520" t="s">
        <v>971</v>
      </c>
      <c r="E38" s="522"/>
      <c r="G38" s="554" t="s">
        <v>970</v>
      </c>
      <c r="H38" s="571" t="s">
        <v>925</v>
      </c>
      <c r="I38" s="544" t="s">
        <v>972</v>
      </c>
      <c r="J38" s="573" t="s">
        <v>925</v>
      </c>
    </row>
    <row r="39" spans="2:10" ht="18.75" customHeight="1">
      <c r="B39" s="523" t="s">
        <v>973</v>
      </c>
      <c r="C39" s="524"/>
      <c r="D39" s="525" t="s">
        <v>975</v>
      </c>
      <c r="E39" s="526"/>
      <c r="G39" s="557" t="s">
        <v>974</v>
      </c>
      <c r="H39" s="572" t="s">
        <v>925</v>
      </c>
      <c r="I39" s="546" t="s">
        <v>976</v>
      </c>
      <c r="J39" s="574" t="s">
        <v>925</v>
      </c>
    </row>
    <row r="40" spans="2:10" ht="18.75" customHeight="1">
      <c r="G40" s="559"/>
      <c r="H40" s="560"/>
      <c r="I40" s="322"/>
      <c r="J40" s="561"/>
    </row>
    <row r="41" spans="2:10" ht="18.75" customHeight="1">
      <c r="B41" s="528" t="s">
        <v>947</v>
      </c>
      <c r="C41" s="531"/>
      <c r="D41" s="531"/>
      <c r="E41" s="530"/>
      <c r="G41" s="562" t="s">
        <v>947</v>
      </c>
      <c r="H41" s="547"/>
      <c r="I41" s="547"/>
      <c r="J41" s="563"/>
    </row>
    <row r="42" spans="2:10" ht="18.75" customHeight="1">
      <c r="B42" s="518" t="s">
        <v>949</v>
      </c>
      <c r="C42" s="519"/>
      <c r="D42" s="536"/>
      <c r="E42" s="537"/>
      <c r="G42" s="554" t="s">
        <v>948</v>
      </c>
      <c r="H42" s="542">
        <f>申請概要書!G28</f>
        <v>0</v>
      </c>
      <c r="I42" s="543"/>
      <c r="J42" s="555"/>
    </row>
    <row r="43" spans="2:10" ht="18.75" customHeight="1">
      <c r="B43" s="518" t="s">
        <v>950</v>
      </c>
      <c r="C43" s="519"/>
      <c r="D43" s="536"/>
      <c r="E43" s="537"/>
      <c r="G43" s="554" t="s">
        <v>950</v>
      </c>
      <c r="H43" s="542">
        <f>申請概要書!G29</f>
        <v>0</v>
      </c>
      <c r="I43" s="543"/>
      <c r="J43" s="555"/>
    </row>
    <row r="44" spans="2:10" ht="18.75" customHeight="1">
      <c r="B44" s="518" t="s">
        <v>951</v>
      </c>
      <c r="C44" s="519"/>
      <c r="D44" s="520" t="s">
        <v>952</v>
      </c>
      <c r="E44" s="522"/>
      <c r="G44" s="554" t="s">
        <v>951</v>
      </c>
      <c r="H44" s="542">
        <f>申請概要書!H31</f>
        <v>0</v>
      </c>
      <c r="I44" s="544" t="s">
        <v>952</v>
      </c>
      <c r="J44" s="556">
        <f>申請概要書!I31</f>
        <v>0</v>
      </c>
    </row>
    <row r="45" spans="2:10" ht="18.75" customHeight="1">
      <c r="B45" s="518" t="s">
        <v>953</v>
      </c>
      <c r="C45" s="519"/>
      <c r="D45" s="536"/>
      <c r="E45" s="537"/>
      <c r="G45" s="554" t="s">
        <v>953</v>
      </c>
      <c r="H45" s="571">
        <f>申請概要書!G32</f>
        <v>0</v>
      </c>
      <c r="I45" s="543"/>
      <c r="J45" s="555"/>
    </row>
    <row r="46" spans="2:10" ht="18.75" customHeight="1">
      <c r="B46" s="518" t="s">
        <v>954</v>
      </c>
      <c r="C46" s="519"/>
      <c r="D46" s="536"/>
      <c r="E46" s="537"/>
      <c r="G46" s="554" t="s">
        <v>954</v>
      </c>
      <c r="H46" s="571">
        <f>申請概要書!G33</f>
        <v>0</v>
      </c>
      <c r="I46" s="543"/>
      <c r="J46" s="555"/>
    </row>
    <row r="47" spans="2:10" ht="18.75" customHeight="1">
      <c r="B47" s="518" t="s">
        <v>955</v>
      </c>
      <c r="C47" s="519"/>
      <c r="D47" s="520" t="s">
        <v>956</v>
      </c>
      <c r="E47" s="522"/>
      <c r="G47" s="554" t="s">
        <v>955</v>
      </c>
      <c r="H47" s="571" t="s">
        <v>925</v>
      </c>
      <c r="I47" s="544" t="s">
        <v>956</v>
      </c>
      <c r="J47" s="573" t="s">
        <v>925</v>
      </c>
    </row>
    <row r="48" spans="2:10" ht="18.75" customHeight="1">
      <c r="B48" s="523" t="s">
        <v>957</v>
      </c>
      <c r="C48" s="524"/>
      <c r="D48" s="525" t="s">
        <v>958</v>
      </c>
      <c r="E48" s="526"/>
      <c r="G48" s="557" t="s">
        <v>957</v>
      </c>
      <c r="H48" s="572" t="s">
        <v>925</v>
      </c>
      <c r="I48" s="546" t="s">
        <v>958</v>
      </c>
      <c r="J48" s="574" t="s">
        <v>925</v>
      </c>
    </row>
    <row r="49" spans="2:10" ht="18.75" customHeight="1">
      <c r="G49" s="559"/>
      <c r="H49" s="560"/>
      <c r="I49" s="322"/>
      <c r="J49" s="561"/>
    </row>
    <row r="50" spans="2:10" ht="18.75" customHeight="1">
      <c r="B50" s="528" t="s">
        <v>908</v>
      </c>
      <c r="C50" s="531"/>
      <c r="D50" s="531"/>
      <c r="E50" s="530"/>
      <c r="G50" s="562" t="s">
        <v>908</v>
      </c>
      <c r="H50" s="547"/>
      <c r="I50" s="547"/>
      <c r="J50" s="563"/>
    </row>
    <row r="51" spans="2:10" ht="18.75" customHeight="1">
      <c r="B51" s="518" t="s">
        <v>850</v>
      </c>
      <c r="C51" s="519"/>
      <c r="D51" s="536"/>
      <c r="E51" s="537"/>
      <c r="G51" s="554" t="s">
        <v>850</v>
      </c>
      <c r="H51" s="542">
        <f>申請概要書!G37</f>
        <v>0</v>
      </c>
      <c r="I51" s="543"/>
      <c r="J51" s="555"/>
    </row>
    <row r="52" spans="2:10" ht="18.75" customHeight="1">
      <c r="B52" s="518" t="s">
        <v>647</v>
      </c>
      <c r="C52" s="519"/>
      <c r="D52" s="536"/>
      <c r="E52" s="537"/>
      <c r="G52" s="554" t="s">
        <v>647</v>
      </c>
      <c r="H52" s="542">
        <f>申請概要書!G38</f>
        <v>0</v>
      </c>
      <c r="I52" s="543"/>
      <c r="J52" s="555"/>
    </row>
    <row r="53" spans="2:10" ht="18.75" customHeight="1">
      <c r="B53" s="518" t="s">
        <v>930</v>
      </c>
      <c r="C53" s="519"/>
      <c r="D53" s="536"/>
      <c r="E53" s="537"/>
      <c r="G53" s="554" t="s">
        <v>931</v>
      </c>
      <c r="H53" s="542">
        <f>申請概要書!G39</f>
        <v>0</v>
      </c>
      <c r="I53" s="543"/>
      <c r="J53" s="555"/>
    </row>
    <row r="54" spans="2:10" ht="18.75" customHeight="1">
      <c r="B54" s="518" t="s">
        <v>932</v>
      </c>
      <c r="C54" s="519"/>
      <c r="D54" s="536"/>
      <c r="E54" s="537"/>
      <c r="G54" s="554" t="s">
        <v>933</v>
      </c>
      <c r="H54" s="542">
        <f>申請概要書!G40</f>
        <v>0</v>
      </c>
      <c r="I54" s="543"/>
      <c r="J54" s="555"/>
    </row>
    <row r="55" spans="2:10" ht="18.75" customHeight="1">
      <c r="B55" s="518" t="s">
        <v>851</v>
      </c>
      <c r="C55" s="519"/>
      <c r="D55" s="520" t="s">
        <v>852</v>
      </c>
      <c r="E55" s="522"/>
      <c r="G55" s="554" t="s">
        <v>851</v>
      </c>
      <c r="H55" s="571" t="s">
        <v>925</v>
      </c>
      <c r="I55" s="544" t="s">
        <v>852</v>
      </c>
      <c r="J55" s="573" t="s">
        <v>925</v>
      </c>
    </row>
    <row r="56" spans="2:10" ht="18.75" customHeight="1">
      <c r="B56" s="523" t="s">
        <v>853</v>
      </c>
      <c r="C56" s="524"/>
      <c r="D56" s="525" t="s">
        <v>854</v>
      </c>
      <c r="E56" s="526"/>
      <c r="G56" s="557" t="s">
        <v>853</v>
      </c>
      <c r="H56" s="572" t="s">
        <v>925</v>
      </c>
      <c r="I56" s="546" t="s">
        <v>854</v>
      </c>
      <c r="J56" s="574" t="s">
        <v>925</v>
      </c>
    </row>
    <row r="57" spans="2:10" ht="18.75" customHeight="1">
      <c r="G57" s="559"/>
      <c r="H57" s="560"/>
      <c r="I57" s="322"/>
      <c r="J57" s="561"/>
    </row>
    <row r="58" spans="2:10" ht="18.75" customHeight="1">
      <c r="B58" s="528" t="s">
        <v>909</v>
      </c>
      <c r="C58" s="531"/>
      <c r="D58" s="531"/>
      <c r="E58" s="530"/>
      <c r="G58" s="562" t="s">
        <v>909</v>
      </c>
      <c r="H58" s="547"/>
      <c r="I58" s="547"/>
      <c r="J58" s="563"/>
    </row>
    <row r="59" spans="2:10" ht="18.75" customHeight="1">
      <c r="B59" s="518" t="s">
        <v>855</v>
      </c>
      <c r="C59" s="519"/>
      <c r="D59" s="536"/>
      <c r="E59" s="537"/>
      <c r="G59" s="554" t="s">
        <v>855</v>
      </c>
      <c r="H59" s="542">
        <f>申請概要書!G43</f>
        <v>0</v>
      </c>
      <c r="I59" s="543"/>
      <c r="J59" s="555"/>
    </row>
    <row r="60" spans="2:10" ht="18.75" customHeight="1">
      <c r="B60" s="518" t="s">
        <v>856</v>
      </c>
      <c r="C60" s="519"/>
      <c r="D60" s="536"/>
      <c r="E60" s="537"/>
      <c r="G60" s="554" t="s">
        <v>856</v>
      </c>
      <c r="H60" s="542">
        <f>申請概要書!G44</f>
        <v>0</v>
      </c>
      <c r="I60" s="543"/>
      <c r="J60" s="555"/>
    </row>
    <row r="61" spans="2:10" ht="18.75" customHeight="1">
      <c r="B61" s="523" t="s">
        <v>857</v>
      </c>
      <c r="C61" s="524"/>
      <c r="D61" s="525" t="s">
        <v>858</v>
      </c>
      <c r="E61" s="526"/>
      <c r="G61" s="557" t="s">
        <v>857</v>
      </c>
      <c r="H61" s="545">
        <f>申請概要書!G46</f>
        <v>0</v>
      </c>
      <c r="I61" s="546" t="s">
        <v>858</v>
      </c>
      <c r="J61" s="558">
        <f>申請概要書!H46</f>
        <v>0</v>
      </c>
    </row>
    <row r="62" spans="2:10" ht="18.75" customHeight="1">
      <c r="G62" s="559"/>
      <c r="H62" s="560"/>
      <c r="I62" s="322"/>
      <c r="J62" s="561"/>
    </row>
    <row r="63" spans="2:10" ht="18.75" customHeight="1">
      <c r="B63" s="532" t="s">
        <v>910</v>
      </c>
      <c r="C63" s="531"/>
      <c r="D63" s="531"/>
      <c r="E63" s="530"/>
      <c r="G63" s="562" t="s">
        <v>910</v>
      </c>
      <c r="H63" s="547"/>
      <c r="I63" s="547"/>
      <c r="J63" s="563"/>
    </row>
    <row r="64" spans="2:10" ht="18.75" customHeight="1">
      <c r="B64" s="533" t="s">
        <v>863</v>
      </c>
      <c r="C64" s="534"/>
      <c r="D64" s="534"/>
      <c r="E64" s="535"/>
      <c r="G64" s="564" t="s">
        <v>863</v>
      </c>
      <c r="H64" s="548"/>
      <c r="I64" s="548"/>
      <c r="J64" s="565"/>
    </row>
    <row r="65" spans="2:10" ht="18.75" customHeight="1">
      <c r="B65" s="518" t="s">
        <v>859</v>
      </c>
      <c r="C65" s="751"/>
      <c r="D65" s="520" t="s">
        <v>860</v>
      </c>
      <c r="E65" s="752"/>
      <c r="G65" s="554" t="s">
        <v>859</v>
      </c>
      <c r="H65" s="542">
        <f>申請概要書!G49</f>
        <v>0</v>
      </c>
      <c r="I65" s="544" t="s">
        <v>860</v>
      </c>
      <c r="J65" s="556">
        <f>申請概要書!H49</f>
        <v>0</v>
      </c>
    </row>
    <row r="66" spans="2:10" ht="18.75" customHeight="1">
      <c r="B66" s="518" t="s">
        <v>861</v>
      </c>
      <c r="C66" s="751"/>
      <c r="D66" s="520" t="s">
        <v>862</v>
      </c>
      <c r="E66" s="752"/>
      <c r="G66" s="554" t="s">
        <v>861</v>
      </c>
      <c r="H66" s="542">
        <f>申請概要書!G50</f>
        <v>0</v>
      </c>
      <c r="I66" s="544" t="s">
        <v>862</v>
      </c>
      <c r="J66" s="556">
        <f>申請概要書!H50</f>
        <v>0</v>
      </c>
    </row>
    <row r="67" spans="2:10" ht="18.75" customHeight="1">
      <c r="B67" s="729"/>
      <c r="C67" s="730"/>
      <c r="D67" s="731"/>
      <c r="E67" s="732"/>
      <c r="G67" s="733"/>
      <c r="H67" s="734"/>
      <c r="I67" s="735"/>
      <c r="J67" s="736"/>
    </row>
    <row r="68" spans="2:10" ht="18.75" customHeight="1">
      <c r="B68" s="533" t="s">
        <v>864</v>
      </c>
      <c r="C68" s="534"/>
      <c r="D68" s="534"/>
      <c r="E68" s="535"/>
      <c r="G68" s="564" t="s">
        <v>864</v>
      </c>
      <c r="H68" s="548"/>
      <c r="I68" s="548"/>
      <c r="J68" s="565"/>
    </row>
    <row r="69" spans="2:10" ht="18.75" customHeight="1">
      <c r="B69" s="523" t="s">
        <v>865</v>
      </c>
      <c r="C69" s="753"/>
      <c r="D69" s="538"/>
      <c r="E69" s="539"/>
      <c r="G69" s="557" t="s">
        <v>865</v>
      </c>
      <c r="H69" s="545">
        <f>申請概要書!G51</f>
        <v>0</v>
      </c>
      <c r="I69" s="550"/>
      <c r="J69" s="567"/>
    </row>
    <row r="70" spans="2:10" ht="18.75" customHeight="1">
      <c r="G70" s="559"/>
      <c r="H70" s="560"/>
      <c r="I70" s="322"/>
      <c r="J70" s="561"/>
    </row>
    <row r="71" spans="2:10" ht="18.75" customHeight="1">
      <c r="B71" s="532" t="s">
        <v>911</v>
      </c>
      <c r="C71" s="531"/>
      <c r="D71" s="531"/>
      <c r="E71" s="530"/>
      <c r="G71" s="562" t="s">
        <v>911</v>
      </c>
      <c r="H71" s="547"/>
      <c r="I71" s="547"/>
      <c r="J71" s="563"/>
    </row>
    <row r="72" spans="2:10" ht="18.75" customHeight="1">
      <c r="B72" s="533" t="s">
        <v>863</v>
      </c>
      <c r="C72" s="534"/>
      <c r="D72" s="534"/>
      <c r="E72" s="535"/>
      <c r="G72" s="564" t="s">
        <v>863</v>
      </c>
      <c r="H72" s="548"/>
      <c r="I72" s="548"/>
      <c r="J72" s="565"/>
    </row>
    <row r="73" spans="2:10" ht="18.75" customHeight="1">
      <c r="B73" s="518" t="s">
        <v>859</v>
      </c>
      <c r="C73" s="751"/>
      <c r="D73" s="520" t="s">
        <v>860</v>
      </c>
      <c r="E73" s="752"/>
      <c r="G73" s="554" t="s">
        <v>859</v>
      </c>
      <c r="H73" s="542">
        <f>申請概要書!I49</f>
        <v>0</v>
      </c>
      <c r="I73" s="544" t="s">
        <v>860</v>
      </c>
      <c r="J73" s="556">
        <f>申請概要書!J49</f>
        <v>0</v>
      </c>
    </row>
    <row r="74" spans="2:10" ht="18.75" customHeight="1">
      <c r="B74" s="518" t="s">
        <v>861</v>
      </c>
      <c r="C74" s="751"/>
      <c r="D74" s="520" t="s">
        <v>862</v>
      </c>
      <c r="E74" s="752"/>
      <c r="G74" s="554" t="s">
        <v>861</v>
      </c>
      <c r="H74" s="542">
        <f>申請概要書!I50</f>
        <v>0</v>
      </c>
      <c r="I74" s="544" t="s">
        <v>862</v>
      </c>
      <c r="J74" s="556">
        <f>申請概要書!J50</f>
        <v>0</v>
      </c>
    </row>
    <row r="75" spans="2:10" ht="18.75" customHeight="1">
      <c r="B75" s="729"/>
      <c r="C75" s="730"/>
      <c r="D75" s="731"/>
      <c r="E75" s="732"/>
      <c r="G75" s="733"/>
      <c r="H75" s="734"/>
      <c r="I75" s="735"/>
      <c r="J75" s="736"/>
    </row>
    <row r="76" spans="2:10" ht="18.75" customHeight="1">
      <c r="B76" s="533" t="s">
        <v>864</v>
      </c>
      <c r="C76" s="534"/>
      <c r="D76" s="534"/>
      <c r="E76" s="535"/>
      <c r="G76" s="564" t="s">
        <v>864</v>
      </c>
      <c r="H76" s="548"/>
      <c r="I76" s="548"/>
      <c r="J76" s="565"/>
    </row>
    <row r="77" spans="2:10" ht="18.75" customHeight="1">
      <c r="B77" s="723" t="s">
        <v>865</v>
      </c>
      <c r="C77" s="754"/>
      <c r="D77" s="724" t="s">
        <v>866</v>
      </c>
      <c r="E77" s="755"/>
      <c r="G77" s="719" t="s">
        <v>865</v>
      </c>
      <c r="H77" s="720">
        <f>申請概要書!I51</f>
        <v>0</v>
      </c>
      <c r="I77" s="721" t="s">
        <v>866</v>
      </c>
      <c r="J77" s="722">
        <f>申請概要書!J51</f>
        <v>0</v>
      </c>
    </row>
    <row r="78" spans="2:10" ht="18.75" customHeight="1">
      <c r="B78" s="725" t="s">
        <v>1063</v>
      </c>
      <c r="C78" s="524"/>
      <c r="D78" s="538"/>
      <c r="E78" s="726"/>
      <c r="G78" s="557" t="s">
        <v>1064</v>
      </c>
      <c r="H78" s="545">
        <f>申請概要書!I52</f>
        <v>0</v>
      </c>
      <c r="I78" s="550"/>
      <c r="J78" s="567"/>
    </row>
    <row r="79" spans="2:10" ht="18.75" customHeight="1">
      <c r="G79" s="559"/>
      <c r="H79" s="560"/>
      <c r="I79" s="322"/>
      <c r="J79" s="561"/>
    </row>
    <row r="80" spans="2:10" ht="18.75" customHeight="1">
      <c r="B80" s="532" t="s">
        <v>912</v>
      </c>
      <c r="C80" s="531"/>
      <c r="D80" s="531"/>
      <c r="E80" s="530"/>
      <c r="G80" s="562" t="s">
        <v>912</v>
      </c>
      <c r="H80" s="547"/>
      <c r="I80" s="547"/>
      <c r="J80" s="563"/>
    </row>
    <row r="81" spans="2:10" ht="18.75" customHeight="1">
      <c r="B81" s="518" t="s">
        <v>867</v>
      </c>
      <c r="C81" s="519"/>
      <c r="D81" s="536"/>
      <c r="E81" s="537"/>
      <c r="G81" s="554" t="s">
        <v>867</v>
      </c>
      <c r="H81" s="542">
        <f>申請概要書!G53</f>
        <v>0</v>
      </c>
      <c r="I81" s="543"/>
      <c r="J81" s="555"/>
    </row>
    <row r="82" spans="2:10" ht="18.75" customHeight="1">
      <c r="B82" s="523" t="s">
        <v>868</v>
      </c>
      <c r="C82" s="524"/>
      <c r="D82" s="538"/>
      <c r="E82" s="539"/>
      <c r="G82" s="557" t="s">
        <v>868</v>
      </c>
      <c r="H82" s="545">
        <f>申請概要書!G54</f>
        <v>0</v>
      </c>
      <c r="I82" s="550"/>
      <c r="J82" s="567"/>
    </row>
    <row r="83" spans="2:10" ht="18.75" customHeight="1">
      <c r="G83" s="559"/>
      <c r="H83" s="560"/>
      <c r="I83" s="322"/>
      <c r="J83" s="561"/>
    </row>
    <row r="84" spans="2:10" ht="18.75" customHeight="1">
      <c r="B84" s="532" t="s">
        <v>913</v>
      </c>
      <c r="C84" s="531"/>
      <c r="D84" s="531"/>
      <c r="E84" s="530"/>
      <c r="G84" s="562" t="s">
        <v>913</v>
      </c>
      <c r="H84" s="547"/>
      <c r="I84" s="547"/>
      <c r="J84" s="563"/>
    </row>
    <row r="85" spans="2:10" ht="18.75" customHeight="1">
      <c r="B85" s="518" t="s">
        <v>869</v>
      </c>
      <c r="C85" s="741"/>
      <c r="D85" s="536"/>
      <c r="E85" s="537"/>
      <c r="G85" s="554" t="s">
        <v>869</v>
      </c>
      <c r="H85" s="728">
        <f>申請概要書!J55</f>
        <v>0</v>
      </c>
      <c r="I85" s="543"/>
      <c r="J85" s="555"/>
    </row>
    <row r="86" spans="2:10" ht="18.75" customHeight="1">
      <c r="B86" s="518" t="s">
        <v>870</v>
      </c>
      <c r="C86" s="741"/>
      <c r="D86" s="536"/>
      <c r="E86" s="537"/>
      <c r="G86" s="554" t="s">
        <v>870</v>
      </c>
      <c r="H86" s="740">
        <f>申請概要書!G56</f>
        <v>0</v>
      </c>
      <c r="I86" s="543"/>
      <c r="J86" s="555"/>
    </row>
    <row r="87" spans="2:10" ht="18.75" customHeight="1">
      <c r="B87" s="771" t="s">
        <v>1118</v>
      </c>
      <c r="C87" s="762"/>
      <c r="D87" s="763"/>
      <c r="E87" s="764"/>
      <c r="G87" s="768" t="s">
        <v>1118</v>
      </c>
      <c r="H87" s="765">
        <f>申請概要書!J56</f>
        <v>0</v>
      </c>
      <c r="I87" s="766"/>
      <c r="J87" s="767"/>
    </row>
    <row r="88" spans="2:10" ht="18.75" customHeight="1">
      <c r="B88" s="523" t="s">
        <v>871</v>
      </c>
      <c r="C88" s="742"/>
      <c r="D88" s="538"/>
      <c r="E88" s="539"/>
      <c r="G88" s="557" t="s">
        <v>871</v>
      </c>
      <c r="H88" s="727">
        <f>申請概要書!G57</f>
        <v>0</v>
      </c>
      <c r="I88" s="550"/>
      <c r="J88" s="567"/>
    </row>
    <row r="89" spans="2:10" ht="18.75" customHeight="1">
      <c r="G89" s="559"/>
      <c r="H89" s="560"/>
      <c r="I89" s="322"/>
      <c r="J89" s="561"/>
    </row>
    <row r="90" spans="2:10" ht="18.75" customHeight="1">
      <c r="B90" s="532" t="s">
        <v>914</v>
      </c>
      <c r="C90" s="531"/>
      <c r="D90" s="531"/>
      <c r="E90" s="530"/>
      <c r="G90" s="562" t="s">
        <v>914</v>
      </c>
      <c r="H90" s="547"/>
      <c r="I90" s="547"/>
      <c r="J90" s="563"/>
    </row>
    <row r="91" spans="2:10" ht="18.75" customHeight="1">
      <c r="B91" s="533" t="s">
        <v>872</v>
      </c>
      <c r="C91" s="534"/>
      <c r="D91" s="534"/>
      <c r="E91" s="535"/>
      <c r="G91" s="564" t="s">
        <v>872</v>
      </c>
      <c r="H91" s="548"/>
      <c r="I91" s="548"/>
      <c r="J91" s="565"/>
    </row>
    <row r="92" spans="2:10" ht="18.75" customHeight="1">
      <c r="B92" s="518" t="s">
        <v>915</v>
      </c>
      <c r="C92" s="519"/>
      <c r="D92" s="536"/>
      <c r="E92" s="537"/>
      <c r="G92" s="554" t="s">
        <v>915</v>
      </c>
      <c r="H92" s="542" t="str">
        <f>IF(COUNTIF(申請概要書!$G$58:$J$58,G92)&gt;=1,"✔","")</f>
        <v/>
      </c>
      <c r="I92" s="543"/>
      <c r="J92" s="555"/>
    </row>
    <row r="93" spans="2:10" ht="18.75" customHeight="1">
      <c r="B93" s="518" t="s">
        <v>916</v>
      </c>
      <c r="C93" s="519"/>
      <c r="D93" s="536"/>
      <c r="E93" s="537"/>
      <c r="G93" s="554" t="s">
        <v>916</v>
      </c>
      <c r="H93" s="542" t="str">
        <f>IF(COUNTIF(申請概要書!$G$58:$J$58,G93)&gt;=1,"✔","")</f>
        <v/>
      </c>
      <c r="I93" s="543"/>
      <c r="J93" s="555"/>
    </row>
    <row r="94" spans="2:10" ht="18.75" customHeight="1">
      <c r="B94" s="518" t="s">
        <v>917</v>
      </c>
      <c r="C94" s="519"/>
      <c r="D94" s="536"/>
      <c r="E94" s="537"/>
      <c r="G94" s="554" t="s">
        <v>917</v>
      </c>
      <c r="H94" s="542" t="str">
        <f>IF(COUNTIF(申請概要書!$G$58:$J$58,G94)&gt;=1,"✔","")</f>
        <v/>
      </c>
      <c r="I94" s="543"/>
      <c r="J94" s="555"/>
    </row>
    <row r="95" spans="2:10" ht="18.75" customHeight="1">
      <c r="B95" s="518" t="s">
        <v>918</v>
      </c>
      <c r="C95" s="519"/>
      <c r="D95" s="536"/>
      <c r="E95" s="537"/>
      <c r="G95" s="554" t="s">
        <v>918</v>
      </c>
      <c r="H95" s="542" t="str">
        <f>IF(COUNTIF(申請概要書!$G$58:$J$58,G95)&gt;=1,"✔","")</f>
        <v/>
      </c>
      <c r="I95" s="543"/>
      <c r="J95" s="555"/>
    </row>
    <row r="96" spans="2:10" ht="18.75" customHeight="1">
      <c r="B96" s="518" t="s">
        <v>919</v>
      </c>
      <c r="C96" s="519"/>
      <c r="D96" s="536"/>
      <c r="E96" s="537"/>
      <c r="G96" s="554" t="s">
        <v>919</v>
      </c>
      <c r="H96" s="542" t="str">
        <f>IF(COUNTIF(申請概要書!$G$58:$J$58,G96)&gt;=1,"✔","")</f>
        <v/>
      </c>
      <c r="I96" s="543"/>
      <c r="J96" s="555"/>
    </row>
    <row r="97" spans="2:10" ht="18.75" customHeight="1">
      <c r="B97" s="729"/>
      <c r="C97" s="730"/>
      <c r="D97" s="731"/>
      <c r="E97" s="732"/>
      <c r="G97" s="733"/>
      <c r="H97" s="734"/>
      <c r="I97" s="735"/>
      <c r="J97" s="736"/>
    </row>
    <row r="98" spans="2:10" ht="18.75" customHeight="1">
      <c r="B98" s="533" t="s">
        <v>1097</v>
      </c>
      <c r="C98" s="534"/>
      <c r="D98" s="534"/>
      <c r="E98" s="535"/>
      <c r="G98" s="564" t="s">
        <v>1080</v>
      </c>
      <c r="H98" s="548"/>
      <c r="I98" s="548"/>
      <c r="J98" s="565"/>
    </row>
    <row r="99" spans="2:10" ht="18.75" customHeight="1">
      <c r="B99" s="518" t="s">
        <v>1098</v>
      </c>
      <c r="C99" s="519"/>
      <c r="D99" s="536"/>
      <c r="E99" s="537"/>
      <c r="G99" s="554" t="s">
        <v>1080</v>
      </c>
      <c r="H99" s="542" t="str">
        <f>IF(申請概要書!G59="有","✔","")</f>
        <v/>
      </c>
      <c r="I99" s="543"/>
      <c r="J99" s="555"/>
    </row>
    <row r="100" spans="2:10" ht="18.75" customHeight="1">
      <c r="B100" s="729"/>
      <c r="C100" s="730"/>
      <c r="D100" s="731"/>
      <c r="E100" s="732"/>
      <c r="G100" s="733"/>
      <c r="H100" s="734"/>
      <c r="I100" s="735"/>
      <c r="J100" s="736"/>
    </row>
    <row r="101" spans="2:10" ht="18.75" customHeight="1">
      <c r="B101" s="533" t="s">
        <v>1120</v>
      </c>
      <c r="C101" s="534"/>
      <c r="D101" s="534"/>
      <c r="E101" s="535"/>
      <c r="G101" s="564" t="s">
        <v>1065</v>
      </c>
      <c r="H101" s="548"/>
      <c r="I101" s="548"/>
      <c r="J101" s="565"/>
    </row>
    <row r="102" spans="2:10" ht="18.75" customHeight="1">
      <c r="B102" s="518" t="s">
        <v>828</v>
      </c>
      <c r="C102" s="519"/>
      <c r="D102" s="536"/>
      <c r="E102" s="537"/>
      <c r="G102" s="554" t="s">
        <v>828</v>
      </c>
      <c r="H102" s="542" t="str">
        <f>IF(申請概要書!G60="有","✔","")</f>
        <v/>
      </c>
      <c r="I102" s="543"/>
      <c r="J102" s="555"/>
    </row>
    <row r="103" spans="2:10" ht="18.75" customHeight="1">
      <c r="B103" s="518" t="s">
        <v>991</v>
      </c>
      <c r="C103" s="519"/>
      <c r="D103" s="536"/>
      <c r="E103" s="537"/>
      <c r="G103" s="554" t="s">
        <v>991</v>
      </c>
      <c r="H103" s="542" t="str">
        <f>IF(申請概要書!G61="有","✔","")</f>
        <v/>
      </c>
      <c r="I103" s="543"/>
      <c r="J103" s="555"/>
    </row>
    <row r="104" spans="2:10" ht="18.75" customHeight="1">
      <c r="B104" s="518" t="s">
        <v>920</v>
      </c>
      <c r="C104" s="519"/>
      <c r="D104" s="536"/>
      <c r="E104" s="537"/>
      <c r="G104" s="554" t="s">
        <v>920</v>
      </c>
      <c r="H104" s="542" t="str">
        <f>IF(申請概要書!G62="有","✔","")</f>
        <v/>
      </c>
      <c r="I104" s="543"/>
      <c r="J104" s="555"/>
    </row>
    <row r="105" spans="2:10" ht="18.75" customHeight="1">
      <c r="B105" s="518" t="s">
        <v>186</v>
      </c>
      <c r="C105" s="519"/>
      <c r="D105" s="536"/>
      <c r="E105" s="537"/>
      <c r="G105" s="554" t="s">
        <v>186</v>
      </c>
      <c r="H105" s="542" t="str">
        <f>IF(申請概要書!G63="有","✔","")</f>
        <v/>
      </c>
      <c r="I105" s="543"/>
      <c r="J105" s="555"/>
    </row>
    <row r="106" spans="2:10" ht="18.75" customHeight="1">
      <c r="B106" s="729"/>
      <c r="C106" s="730"/>
      <c r="D106" s="731"/>
      <c r="E106" s="732"/>
      <c r="G106" s="733"/>
      <c r="H106" s="734"/>
      <c r="I106" s="735"/>
      <c r="J106" s="736"/>
    </row>
    <row r="107" spans="2:10" ht="18.75" customHeight="1">
      <c r="B107" s="533" t="s">
        <v>1066</v>
      </c>
      <c r="C107" s="534"/>
      <c r="D107" s="534"/>
      <c r="E107" s="535"/>
      <c r="G107" s="564" t="s">
        <v>1066</v>
      </c>
      <c r="H107" s="548"/>
      <c r="I107" s="548"/>
      <c r="J107" s="565"/>
    </row>
    <row r="108" spans="2:10" ht="18.75" customHeight="1">
      <c r="B108" s="518" t="s">
        <v>996</v>
      </c>
      <c r="C108" s="519"/>
      <c r="D108" s="536"/>
      <c r="E108" s="537"/>
      <c r="G108" s="554" t="s">
        <v>996</v>
      </c>
      <c r="H108" s="542" t="str">
        <f>IF(申請概要書!G64="有","✔","")</f>
        <v/>
      </c>
      <c r="I108" s="543"/>
      <c r="J108" s="555"/>
    </row>
    <row r="109" spans="2:10" ht="18.75" customHeight="1">
      <c r="B109" s="729"/>
      <c r="C109" s="730"/>
      <c r="D109" s="731"/>
      <c r="E109" s="732"/>
      <c r="G109" s="733"/>
      <c r="H109" s="734"/>
      <c r="I109" s="735"/>
      <c r="J109" s="736"/>
    </row>
    <row r="110" spans="2:10" ht="18.75" customHeight="1">
      <c r="B110" s="533" t="s">
        <v>873</v>
      </c>
      <c r="C110" s="534"/>
      <c r="D110" s="534"/>
      <c r="E110" s="535"/>
      <c r="G110" s="564" t="s">
        <v>873</v>
      </c>
      <c r="H110" s="548"/>
      <c r="I110" s="548"/>
      <c r="J110" s="565"/>
    </row>
    <row r="111" spans="2:10" ht="18.75" customHeight="1">
      <c r="B111" s="518" t="s">
        <v>921</v>
      </c>
      <c r="C111" s="519"/>
      <c r="D111" s="536"/>
      <c r="E111" s="537"/>
      <c r="G111" s="554" t="s">
        <v>921</v>
      </c>
      <c r="H111" s="542" t="str">
        <f>IF(申請概要書!G65="有","✔","")</f>
        <v/>
      </c>
      <c r="I111" s="543"/>
      <c r="J111" s="555"/>
    </row>
    <row r="112" spans="2:10" ht="18.75" customHeight="1">
      <c r="B112" s="518" t="s">
        <v>922</v>
      </c>
      <c r="C112" s="519"/>
      <c r="D112" s="536"/>
      <c r="E112" s="537"/>
      <c r="G112" s="554" t="s">
        <v>922</v>
      </c>
      <c r="H112" s="542" t="str">
        <f>IF(申請概要書!G66="有","✔","")</f>
        <v/>
      </c>
      <c r="I112" s="543"/>
      <c r="J112" s="555"/>
    </row>
    <row r="113" spans="2:10" ht="18.75" customHeight="1">
      <c r="B113" s="729"/>
      <c r="C113" s="730"/>
      <c r="D113" s="731"/>
      <c r="E113" s="732"/>
      <c r="G113" s="733"/>
      <c r="H113" s="734"/>
      <c r="I113" s="735"/>
      <c r="J113" s="736"/>
    </row>
    <row r="114" spans="2:10" ht="18.75" customHeight="1">
      <c r="B114" s="533" t="s">
        <v>874</v>
      </c>
      <c r="C114" s="534"/>
      <c r="D114" s="534"/>
      <c r="E114" s="535"/>
      <c r="G114" s="564" t="s">
        <v>874</v>
      </c>
      <c r="H114" s="548"/>
      <c r="I114" s="548"/>
      <c r="J114" s="565"/>
    </row>
    <row r="115" spans="2:10" ht="18.75" customHeight="1">
      <c r="B115" s="518" t="s">
        <v>923</v>
      </c>
      <c r="C115" s="519"/>
      <c r="D115" s="536"/>
      <c r="E115" s="537"/>
      <c r="G115" s="554" t="s">
        <v>923</v>
      </c>
      <c r="H115" s="542" t="str">
        <f>IF(申請概要書!G67="有","✔","")</f>
        <v/>
      </c>
      <c r="I115" s="543"/>
      <c r="J115" s="555"/>
    </row>
    <row r="116" spans="2:10" ht="18.75" customHeight="1">
      <c r="B116" s="729"/>
      <c r="C116" s="730"/>
      <c r="D116" s="731"/>
      <c r="E116" s="732"/>
      <c r="G116" s="733"/>
      <c r="H116" s="734"/>
      <c r="I116" s="735"/>
      <c r="J116" s="736"/>
    </row>
    <row r="117" spans="2:10" ht="18.75" customHeight="1">
      <c r="B117" s="533" t="s">
        <v>875</v>
      </c>
      <c r="C117" s="534"/>
      <c r="D117" s="534"/>
      <c r="E117" s="535"/>
      <c r="G117" s="564" t="s">
        <v>875</v>
      </c>
      <c r="H117" s="548"/>
      <c r="I117" s="548"/>
      <c r="J117" s="565"/>
    </row>
    <row r="118" spans="2:10" ht="18.75" customHeight="1">
      <c r="B118" s="518" t="s">
        <v>876</v>
      </c>
      <c r="C118" s="751"/>
      <c r="D118" s="536"/>
      <c r="E118" s="537"/>
      <c r="G118" s="554" t="s">
        <v>876</v>
      </c>
      <c r="H118" s="542">
        <f>申請概要書!G69</f>
        <v>0</v>
      </c>
      <c r="I118" s="543"/>
      <c r="J118" s="555"/>
    </row>
    <row r="119" spans="2:10" ht="18.75" customHeight="1">
      <c r="B119" s="518" t="s">
        <v>1067</v>
      </c>
      <c r="C119" s="751"/>
      <c r="D119" s="520" t="s">
        <v>877</v>
      </c>
      <c r="E119" s="522"/>
      <c r="G119" s="554" t="s">
        <v>1067</v>
      </c>
      <c r="H119" s="542">
        <f>申請概要書!H69</f>
        <v>0</v>
      </c>
      <c r="I119" s="544" t="s">
        <v>877</v>
      </c>
      <c r="J119" s="556" t="str">
        <f>申請概要書!H70</f>
        <v/>
      </c>
    </row>
    <row r="120" spans="2:10" ht="18.75" customHeight="1">
      <c r="B120" s="518" t="s">
        <v>1068</v>
      </c>
      <c r="C120" s="751"/>
      <c r="D120" s="543"/>
      <c r="E120" s="737"/>
      <c r="G120" s="554" t="s">
        <v>1069</v>
      </c>
      <c r="H120" s="542">
        <f>申請概要書!I69</f>
        <v>0</v>
      </c>
      <c r="I120" s="543"/>
      <c r="J120" s="555"/>
    </row>
    <row r="121" spans="2:10" ht="18.75" customHeight="1">
      <c r="B121" s="518" t="s">
        <v>878</v>
      </c>
      <c r="C121" s="519"/>
      <c r="D121" s="536"/>
      <c r="E121" s="537"/>
      <c r="G121" s="554" t="s">
        <v>878</v>
      </c>
      <c r="H121" s="542">
        <f>申請概要書!J69</f>
        <v>0</v>
      </c>
      <c r="I121" s="543"/>
      <c r="J121" s="555"/>
    </row>
    <row r="122" spans="2:10" ht="18.75" customHeight="1">
      <c r="B122" s="729"/>
      <c r="C122" s="730"/>
      <c r="D122" s="731"/>
      <c r="E122" s="732"/>
      <c r="G122" s="733"/>
      <c r="H122" s="734"/>
      <c r="I122" s="735"/>
      <c r="J122" s="736"/>
    </row>
    <row r="123" spans="2:10" ht="18.75" customHeight="1">
      <c r="B123" s="533" t="s">
        <v>879</v>
      </c>
      <c r="C123" s="534"/>
      <c r="D123" s="534"/>
      <c r="E123" s="535"/>
      <c r="G123" s="564" t="s">
        <v>879</v>
      </c>
      <c r="H123" s="548"/>
      <c r="I123" s="548"/>
      <c r="J123" s="565"/>
    </row>
    <row r="124" spans="2:10" ht="18.75" customHeight="1">
      <c r="B124" s="518" t="s">
        <v>876</v>
      </c>
      <c r="C124" s="751"/>
      <c r="D124" s="536"/>
      <c r="E124" s="537"/>
      <c r="G124" s="554" t="s">
        <v>876</v>
      </c>
      <c r="H124" s="542">
        <f>申請概要書!G72</f>
        <v>0</v>
      </c>
      <c r="I124" s="543"/>
      <c r="J124" s="555"/>
    </row>
    <row r="125" spans="2:10" ht="18.75" customHeight="1">
      <c r="B125" s="518" t="s">
        <v>1067</v>
      </c>
      <c r="C125" s="751"/>
      <c r="D125" s="520" t="s">
        <v>877</v>
      </c>
      <c r="E125" s="522"/>
      <c r="G125" s="554" t="s">
        <v>1067</v>
      </c>
      <c r="H125" s="542">
        <f>申請概要書!H72</f>
        <v>0</v>
      </c>
      <c r="I125" s="544" t="s">
        <v>877</v>
      </c>
      <c r="J125" s="556" t="str">
        <f>申請概要書!H73</f>
        <v/>
      </c>
    </row>
    <row r="126" spans="2:10" ht="18.75" customHeight="1">
      <c r="B126" s="518" t="s">
        <v>1068</v>
      </c>
      <c r="C126" s="751"/>
      <c r="D126" s="543"/>
      <c r="E126" s="737"/>
      <c r="G126" s="554" t="s">
        <v>1069</v>
      </c>
      <c r="H126" s="542">
        <f>申請概要書!I72</f>
        <v>0</v>
      </c>
      <c r="I126" s="543"/>
      <c r="J126" s="555"/>
    </row>
    <row r="127" spans="2:10" ht="18.75" customHeight="1">
      <c r="B127" s="523" t="s">
        <v>878</v>
      </c>
      <c r="C127" s="524"/>
      <c r="D127" s="538"/>
      <c r="E127" s="539"/>
      <c r="G127" s="557" t="s">
        <v>878</v>
      </c>
      <c r="H127" s="545">
        <f>申請概要書!J72</f>
        <v>0</v>
      </c>
      <c r="I127" s="550"/>
      <c r="J127" s="567"/>
    </row>
    <row r="128" spans="2:10" ht="18.75" customHeight="1">
      <c r="G128" s="559"/>
      <c r="H128" s="560"/>
      <c r="I128" s="322"/>
      <c r="J128" s="561"/>
    </row>
    <row r="129" spans="2:10" ht="18.75" customHeight="1">
      <c r="B129" s="532" t="s">
        <v>1103</v>
      </c>
      <c r="C129" s="531"/>
      <c r="D129" s="531"/>
      <c r="E129" s="530"/>
      <c r="G129" s="562" t="s">
        <v>1103</v>
      </c>
      <c r="H129" s="547"/>
      <c r="I129" s="547"/>
      <c r="J129" s="563"/>
    </row>
    <row r="130" spans="2:10" ht="18.75" customHeight="1">
      <c r="B130" s="533" t="s">
        <v>880</v>
      </c>
      <c r="C130" s="534"/>
      <c r="D130" s="534"/>
      <c r="E130" s="535"/>
      <c r="G130" s="564" t="s">
        <v>880</v>
      </c>
      <c r="H130" s="548"/>
      <c r="I130" s="548"/>
      <c r="J130" s="565"/>
    </row>
    <row r="131" spans="2:10" ht="18.75" customHeight="1">
      <c r="B131" s="772" t="s">
        <v>1104</v>
      </c>
      <c r="C131" s="519"/>
      <c r="D131" s="536"/>
      <c r="E131" s="537"/>
      <c r="G131" s="554" t="s">
        <v>1104</v>
      </c>
      <c r="H131" s="575">
        <f>申請概要書!G76</f>
        <v>0</v>
      </c>
      <c r="I131" s="543"/>
      <c r="J131" s="555"/>
    </row>
    <row r="132" spans="2:10" ht="18.75" customHeight="1">
      <c r="B132" s="772" t="s">
        <v>1105</v>
      </c>
      <c r="C132" s="519"/>
      <c r="D132" s="536"/>
      <c r="E132" s="537"/>
      <c r="G132" s="554" t="s">
        <v>1105</v>
      </c>
      <c r="H132" s="575">
        <f>申請概要書!G77</f>
        <v>0</v>
      </c>
      <c r="I132" s="543"/>
      <c r="J132" s="555"/>
    </row>
    <row r="133" spans="2:10" ht="18.75" customHeight="1">
      <c r="B133" s="772" t="s">
        <v>1106</v>
      </c>
      <c r="C133" s="519"/>
      <c r="D133" s="536"/>
      <c r="E133" s="537"/>
      <c r="G133" s="554" t="s">
        <v>1106</v>
      </c>
      <c r="H133" s="542">
        <f>申請概要書!G78</f>
        <v>0</v>
      </c>
      <c r="I133" s="543"/>
      <c r="J133" s="555"/>
    </row>
    <row r="134" spans="2:10" ht="18.75" customHeight="1">
      <c r="B134" s="772" t="s">
        <v>1107</v>
      </c>
      <c r="C134" s="519"/>
      <c r="D134" s="536"/>
      <c r="E134" s="537"/>
      <c r="G134" s="554" t="s">
        <v>1107</v>
      </c>
      <c r="H134" s="542">
        <f>申請概要書!G79</f>
        <v>0</v>
      </c>
      <c r="I134" s="543"/>
      <c r="J134" s="555"/>
    </row>
    <row r="135" spans="2:10" ht="18.75" customHeight="1">
      <c r="B135" s="772" t="s">
        <v>1108</v>
      </c>
      <c r="C135" s="519"/>
      <c r="D135" s="536"/>
      <c r="E135" s="537"/>
      <c r="G135" s="554" t="s">
        <v>1108</v>
      </c>
      <c r="H135" s="575">
        <f>申請概要書!G80</f>
        <v>0</v>
      </c>
      <c r="I135" s="543"/>
      <c r="J135" s="555"/>
    </row>
    <row r="136" spans="2:10" ht="18.75" customHeight="1">
      <c r="B136" s="772"/>
      <c r="C136" s="527"/>
      <c r="D136" s="520"/>
      <c r="E136" s="521"/>
      <c r="G136" s="554"/>
      <c r="H136" s="549"/>
      <c r="I136" s="544"/>
      <c r="J136" s="566"/>
    </row>
    <row r="137" spans="2:10" ht="18.75" customHeight="1">
      <c r="B137" s="773" t="s">
        <v>881</v>
      </c>
      <c r="C137" s="534"/>
      <c r="D137" s="534"/>
      <c r="E137" s="535"/>
      <c r="G137" s="564" t="s">
        <v>881</v>
      </c>
      <c r="H137" s="548"/>
      <c r="I137" s="548"/>
      <c r="J137" s="565"/>
    </row>
    <row r="138" spans="2:10" ht="18.75" customHeight="1">
      <c r="B138" s="772" t="s">
        <v>1104</v>
      </c>
      <c r="C138" s="519"/>
      <c r="D138" s="536"/>
      <c r="E138" s="537"/>
      <c r="G138" s="554" t="s">
        <v>1104</v>
      </c>
      <c r="H138" s="575">
        <f>申請概要書!H76</f>
        <v>0</v>
      </c>
      <c r="I138" s="543"/>
      <c r="J138" s="555"/>
    </row>
    <row r="139" spans="2:10" ht="18.75" customHeight="1">
      <c r="B139" s="772" t="s">
        <v>1105</v>
      </c>
      <c r="C139" s="519"/>
      <c r="D139" s="536"/>
      <c r="E139" s="537"/>
      <c r="G139" s="554" t="s">
        <v>1105</v>
      </c>
      <c r="H139" s="542">
        <f>申請概要書!H77</f>
        <v>0</v>
      </c>
      <c r="I139" s="543"/>
      <c r="J139" s="555"/>
    </row>
    <row r="140" spans="2:10" ht="18.75" customHeight="1">
      <c r="B140" s="772" t="s">
        <v>1106</v>
      </c>
      <c r="C140" s="519"/>
      <c r="D140" s="536"/>
      <c r="E140" s="537"/>
      <c r="G140" s="554" t="s">
        <v>1106</v>
      </c>
      <c r="H140" s="542">
        <f>申請概要書!H78</f>
        <v>0</v>
      </c>
      <c r="I140" s="543"/>
      <c r="J140" s="555"/>
    </row>
    <row r="141" spans="2:10" ht="18.75" customHeight="1">
      <c r="B141" s="772" t="s">
        <v>1108</v>
      </c>
      <c r="C141" s="519"/>
      <c r="D141" s="536"/>
      <c r="E141" s="537"/>
      <c r="G141" s="554" t="s">
        <v>1108</v>
      </c>
      <c r="H141" s="575">
        <f>申請概要書!H80</f>
        <v>0</v>
      </c>
      <c r="I141" s="543"/>
      <c r="J141" s="555"/>
    </row>
    <row r="142" spans="2:10" ht="18.75" customHeight="1">
      <c r="B142" s="772"/>
      <c r="C142" s="527"/>
      <c r="D142" s="520"/>
      <c r="E142" s="521"/>
      <c r="G142" s="554"/>
      <c r="H142" s="549"/>
      <c r="I142" s="544"/>
      <c r="J142" s="566"/>
    </row>
    <row r="143" spans="2:10" ht="18.75" customHeight="1">
      <c r="B143" s="773" t="s">
        <v>882</v>
      </c>
      <c r="C143" s="534"/>
      <c r="D143" s="534"/>
      <c r="E143" s="535"/>
      <c r="G143" s="564" t="s">
        <v>882</v>
      </c>
      <c r="H143" s="548"/>
      <c r="I143" s="548"/>
      <c r="J143" s="565"/>
    </row>
    <row r="144" spans="2:10" ht="18.75" customHeight="1">
      <c r="B144" s="772" t="s">
        <v>1104</v>
      </c>
      <c r="C144" s="519"/>
      <c r="D144" s="536"/>
      <c r="E144" s="537"/>
      <c r="G144" s="554" t="s">
        <v>1104</v>
      </c>
      <c r="H144" s="575">
        <f>申請概要書!I76</f>
        <v>0</v>
      </c>
      <c r="I144" s="543"/>
      <c r="J144" s="555"/>
    </row>
    <row r="145" spans="2:10" ht="18.75" customHeight="1">
      <c r="B145" s="772" t="s">
        <v>1105</v>
      </c>
      <c r="C145" s="519"/>
      <c r="D145" s="536"/>
      <c r="E145" s="537"/>
      <c r="G145" s="554" t="s">
        <v>1105</v>
      </c>
      <c r="H145" s="542">
        <f>申請概要書!I77</f>
        <v>0</v>
      </c>
      <c r="I145" s="543"/>
      <c r="J145" s="555"/>
    </row>
    <row r="146" spans="2:10" ht="18.75" customHeight="1">
      <c r="B146" s="772" t="s">
        <v>1106</v>
      </c>
      <c r="C146" s="519"/>
      <c r="D146" s="536"/>
      <c r="E146" s="537"/>
      <c r="G146" s="554" t="s">
        <v>1106</v>
      </c>
      <c r="H146" s="542">
        <f>申請概要書!I78</f>
        <v>0</v>
      </c>
      <c r="I146" s="543"/>
      <c r="J146" s="555"/>
    </row>
    <row r="147" spans="2:10" ht="18.75" customHeight="1">
      <c r="B147" s="774" t="s">
        <v>1108</v>
      </c>
      <c r="C147" s="524"/>
      <c r="D147" s="538"/>
      <c r="E147" s="539"/>
      <c r="G147" s="557" t="s">
        <v>1108</v>
      </c>
      <c r="H147" s="576">
        <f>申請概要書!I80</f>
        <v>0</v>
      </c>
      <c r="I147" s="550"/>
      <c r="J147" s="567"/>
    </row>
    <row r="148" spans="2:10" ht="18.75" customHeight="1">
      <c r="G148" s="559"/>
      <c r="H148" s="560"/>
      <c r="I148" s="322"/>
      <c r="J148" s="561"/>
    </row>
    <row r="149" spans="2:10" ht="18.75" customHeight="1">
      <c r="G149" s="559"/>
      <c r="H149" s="560"/>
      <c r="I149" s="322"/>
      <c r="J149" s="561"/>
    </row>
    <row r="150" spans="2:10" ht="18.75" customHeight="1">
      <c r="B150" s="532" t="s">
        <v>648</v>
      </c>
      <c r="C150" s="531"/>
      <c r="D150" s="531"/>
      <c r="E150" s="530"/>
      <c r="G150" s="562" t="s">
        <v>648</v>
      </c>
      <c r="H150" s="547"/>
      <c r="I150" s="547"/>
      <c r="J150" s="563"/>
    </row>
    <row r="151" spans="2:10" ht="18.75" customHeight="1">
      <c r="B151" s="518" t="s">
        <v>883</v>
      </c>
      <c r="C151" s="519"/>
      <c r="D151" s="520" t="s">
        <v>884</v>
      </c>
      <c r="E151" s="522"/>
      <c r="G151" s="554" t="s">
        <v>883</v>
      </c>
      <c r="H151" s="571">
        <f>'2-18　事業実施体制'!D6</f>
        <v>0</v>
      </c>
      <c r="I151" s="544" t="s">
        <v>884</v>
      </c>
      <c r="J151" s="577">
        <f>'2-18　事業実施体制'!D7</f>
        <v>0</v>
      </c>
    </row>
    <row r="152" spans="2:10" ht="18.75" customHeight="1">
      <c r="B152" s="518" t="s">
        <v>885</v>
      </c>
      <c r="C152" s="519"/>
      <c r="D152" s="520" t="s">
        <v>886</v>
      </c>
      <c r="E152" s="522"/>
      <c r="G152" s="554" t="s">
        <v>885</v>
      </c>
      <c r="H152" s="578">
        <f>'2-18　事業実施体制'!D8</f>
        <v>0</v>
      </c>
      <c r="I152" s="544" t="s">
        <v>886</v>
      </c>
      <c r="J152" s="579">
        <f>'2-18　事業実施体制'!D9</f>
        <v>0</v>
      </c>
    </row>
    <row r="153" spans="2:10" ht="18.75" customHeight="1">
      <c r="B153" s="518" t="s">
        <v>887</v>
      </c>
      <c r="C153" s="519"/>
      <c r="D153" s="536"/>
      <c r="E153" s="537"/>
      <c r="G153" s="554" t="s">
        <v>887</v>
      </c>
      <c r="H153" s="578">
        <f>'2-18　事業実施体制'!D10</f>
        <v>0</v>
      </c>
      <c r="I153" s="543"/>
      <c r="J153" s="555"/>
    </row>
    <row r="154" spans="2:10" ht="18.75" customHeight="1">
      <c r="B154" s="518" t="s">
        <v>888</v>
      </c>
      <c r="C154" s="519"/>
      <c r="D154" s="536"/>
      <c r="E154" s="537"/>
      <c r="G154" s="554" t="s">
        <v>888</v>
      </c>
      <c r="H154" s="542">
        <f>'2-18　事業実施体制'!D11</f>
        <v>0</v>
      </c>
      <c r="I154" s="543"/>
      <c r="J154" s="555"/>
    </row>
    <row r="155" spans="2:10" ht="18.75" customHeight="1">
      <c r="B155" s="518" t="s">
        <v>889</v>
      </c>
      <c r="C155" s="519"/>
      <c r="D155" s="536"/>
      <c r="E155" s="537"/>
      <c r="G155" s="554" t="s">
        <v>889</v>
      </c>
      <c r="H155" s="542">
        <f>'2-18　事業実施体制'!D12</f>
        <v>0</v>
      </c>
      <c r="I155" s="543"/>
      <c r="J155" s="555"/>
    </row>
    <row r="156" spans="2:10" ht="18.75" customHeight="1">
      <c r="B156" s="518" t="s">
        <v>890</v>
      </c>
      <c r="C156" s="519"/>
      <c r="D156" s="536"/>
      <c r="E156" s="537"/>
      <c r="G156" s="554" t="s">
        <v>890</v>
      </c>
      <c r="H156" s="542">
        <f>'2-18　事業実施体制'!D13</f>
        <v>0</v>
      </c>
      <c r="I156" s="543"/>
      <c r="J156" s="555"/>
    </row>
    <row r="157" spans="2:10" ht="18.75" customHeight="1">
      <c r="B157" s="518" t="s">
        <v>891</v>
      </c>
      <c r="C157" s="519"/>
      <c r="D157" s="536"/>
      <c r="E157" s="537"/>
      <c r="G157" s="554" t="s">
        <v>891</v>
      </c>
      <c r="H157" s="542">
        <f>'2-18　事業実施体制'!D14</f>
        <v>0</v>
      </c>
      <c r="I157" s="543"/>
      <c r="J157" s="555"/>
    </row>
    <row r="158" spans="2:10" ht="18.75" customHeight="1">
      <c r="B158" s="518" t="s">
        <v>1126</v>
      </c>
      <c r="C158" s="519"/>
      <c r="D158" s="536"/>
      <c r="E158" s="537"/>
      <c r="G158" s="554" t="s">
        <v>934</v>
      </c>
      <c r="H158" s="542">
        <f>'2-18　事業実施体制'!D15</f>
        <v>0</v>
      </c>
      <c r="I158" s="543"/>
      <c r="J158" s="555"/>
    </row>
    <row r="159" spans="2:10" ht="18.75" customHeight="1">
      <c r="B159" s="518" t="s">
        <v>1127</v>
      </c>
      <c r="C159" s="519"/>
      <c r="D159" s="536"/>
      <c r="E159" s="537"/>
      <c r="G159" s="554" t="s">
        <v>935</v>
      </c>
      <c r="H159" s="542">
        <f>'2-18　事業実施体制'!D16</f>
        <v>0</v>
      </c>
      <c r="I159" s="543"/>
      <c r="J159" s="555"/>
    </row>
    <row r="160" spans="2:10" ht="18.75" customHeight="1">
      <c r="B160" s="518" t="s">
        <v>892</v>
      </c>
      <c r="C160" s="519"/>
      <c r="D160" s="520" t="s">
        <v>893</v>
      </c>
      <c r="E160" s="522"/>
      <c r="G160" s="554" t="s">
        <v>892</v>
      </c>
      <c r="H160" s="542">
        <f>'2-18　事業実施体制'!D17</f>
        <v>0</v>
      </c>
      <c r="I160" s="544" t="s">
        <v>893</v>
      </c>
      <c r="J160" s="580">
        <f>'2-18　事業実施体制'!D18</f>
        <v>0</v>
      </c>
    </row>
    <row r="161" spans="2:10" ht="18.75" customHeight="1">
      <c r="B161" s="523" t="s">
        <v>894</v>
      </c>
      <c r="C161" s="524"/>
      <c r="D161" s="538"/>
      <c r="E161" s="539"/>
      <c r="G161" s="557" t="s">
        <v>894</v>
      </c>
      <c r="H161" s="581">
        <f>'2-18　事業実施体制'!D19</f>
        <v>0</v>
      </c>
      <c r="I161" s="550"/>
      <c r="J161" s="567"/>
    </row>
    <row r="162" spans="2:10" ht="18.75" customHeight="1">
      <c r="G162" s="559"/>
      <c r="H162" s="560"/>
      <c r="I162" s="322"/>
      <c r="J162" s="561"/>
    </row>
    <row r="163" spans="2:10" ht="18.75" customHeight="1">
      <c r="B163" s="532" t="s">
        <v>649</v>
      </c>
      <c r="C163" s="531"/>
      <c r="D163" s="531"/>
      <c r="E163" s="530"/>
      <c r="G163" s="562" t="s">
        <v>649</v>
      </c>
      <c r="H163" s="547"/>
      <c r="I163" s="547"/>
      <c r="J163" s="563"/>
    </row>
    <row r="164" spans="2:10" ht="18.75" customHeight="1">
      <c r="B164" s="518" t="s">
        <v>895</v>
      </c>
      <c r="C164" s="519"/>
      <c r="D164" s="520" t="s">
        <v>896</v>
      </c>
      <c r="E164" s="522"/>
      <c r="G164" s="554" t="s">
        <v>895</v>
      </c>
      <c r="H164" s="571">
        <f>'2-18　事業実施体制'!E6</f>
        <v>0</v>
      </c>
      <c r="I164" s="544" t="s">
        <v>896</v>
      </c>
      <c r="J164" s="577">
        <f>'2-18　事業実施体制'!E7</f>
        <v>0</v>
      </c>
    </row>
    <row r="165" spans="2:10" ht="18.75" customHeight="1">
      <c r="B165" s="518" t="s">
        <v>897</v>
      </c>
      <c r="C165" s="519"/>
      <c r="D165" s="520" t="s">
        <v>898</v>
      </c>
      <c r="E165" s="522"/>
      <c r="G165" s="554" t="s">
        <v>897</v>
      </c>
      <c r="H165" s="578">
        <f>'2-18　事業実施体制'!E8</f>
        <v>0</v>
      </c>
      <c r="I165" s="544" t="s">
        <v>898</v>
      </c>
      <c r="J165" s="579">
        <f>'2-18　事業実施体制'!E9</f>
        <v>0</v>
      </c>
    </row>
    <row r="166" spans="2:10" ht="18.75" customHeight="1">
      <c r="B166" s="518" t="s">
        <v>899</v>
      </c>
      <c r="C166" s="519"/>
      <c r="D166" s="536"/>
      <c r="E166" s="537"/>
      <c r="G166" s="554" t="s">
        <v>899</v>
      </c>
      <c r="H166" s="578">
        <f>'2-18　事業実施体制'!E10</f>
        <v>0</v>
      </c>
      <c r="I166" s="543"/>
      <c r="J166" s="555"/>
    </row>
    <row r="167" spans="2:10" ht="18.75" customHeight="1">
      <c r="B167" s="518" t="s">
        <v>900</v>
      </c>
      <c r="C167" s="519"/>
      <c r="D167" s="536"/>
      <c r="E167" s="537"/>
      <c r="G167" s="554" t="s">
        <v>900</v>
      </c>
      <c r="H167" s="542">
        <f>'2-18　事業実施体制'!E11</f>
        <v>0</v>
      </c>
      <c r="I167" s="543"/>
      <c r="J167" s="555"/>
    </row>
    <row r="168" spans="2:10" ht="18.75" customHeight="1">
      <c r="B168" s="518" t="s">
        <v>901</v>
      </c>
      <c r="C168" s="519"/>
      <c r="D168" s="536"/>
      <c r="E168" s="537"/>
      <c r="G168" s="554" t="s">
        <v>901</v>
      </c>
      <c r="H168" s="542">
        <f>'2-18　事業実施体制'!E12</f>
        <v>0</v>
      </c>
      <c r="I168" s="543"/>
      <c r="J168" s="555"/>
    </row>
    <row r="169" spans="2:10" ht="18.75" customHeight="1">
      <c r="B169" s="518" t="s">
        <v>902</v>
      </c>
      <c r="C169" s="519"/>
      <c r="D169" s="536"/>
      <c r="E169" s="537"/>
      <c r="G169" s="554" t="s">
        <v>902</v>
      </c>
      <c r="H169" s="542">
        <f>'2-18　事業実施体制'!E13</f>
        <v>0</v>
      </c>
      <c r="I169" s="543"/>
      <c r="J169" s="555"/>
    </row>
    <row r="170" spans="2:10" ht="18.75" customHeight="1">
      <c r="B170" s="518" t="s">
        <v>903</v>
      </c>
      <c r="C170" s="519"/>
      <c r="D170" s="536"/>
      <c r="E170" s="537"/>
      <c r="G170" s="554" t="s">
        <v>903</v>
      </c>
      <c r="H170" s="542">
        <f>'2-18　事業実施体制'!E14</f>
        <v>0</v>
      </c>
      <c r="I170" s="543"/>
      <c r="J170" s="555"/>
    </row>
    <row r="171" spans="2:10" ht="18.75" customHeight="1">
      <c r="B171" s="518" t="s">
        <v>1128</v>
      </c>
      <c r="C171" s="519"/>
      <c r="D171" s="536"/>
      <c r="E171" s="537"/>
      <c r="G171" s="554" t="s">
        <v>936</v>
      </c>
      <c r="H171" s="542">
        <f>'2-18　事業実施体制'!E15</f>
        <v>0</v>
      </c>
      <c r="I171" s="543"/>
      <c r="J171" s="555"/>
    </row>
    <row r="172" spans="2:10" ht="18.75" customHeight="1">
      <c r="B172" s="518" t="s">
        <v>1129</v>
      </c>
      <c r="C172" s="519"/>
      <c r="D172" s="536"/>
      <c r="E172" s="537"/>
      <c r="G172" s="554" t="s">
        <v>937</v>
      </c>
      <c r="H172" s="542">
        <f>'2-18　事業実施体制'!E16</f>
        <v>0</v>
      </c>
      <c r="I172" s="543"/>
      <c r="J172" s="555"/>
    </row>
    <row r="173" spans="2:10" ht="18.75" customHeight="1">
      <c r="B173" s="518" t="s">
        <v>904</v>
      </c>
      <c r="C173" s="519"/>
      <c r="D173" s="520" t="s">
        <v>905</v>
      </c>
      <c r="E173" s="522"/>
      <c r="G173" s="554" t="s">
        <v>904</v>
      </c>
      <c r="H173" s="542">
        <f>'2-18　事業実施体制'!E17</f>
        <v>0</v>
      </c>
      <c r="I173" s="544" t="s">
        <v>905</v>
      </c>
      <c r="J173" s="580">
        <f>'2-18　事業実施体制'!E18</f>
        <v>0</v>
      </c>
    </row>
    <row r="174" spans="2:10" ht="18.75" customHeight="1" thickBot="1">
      <c r="B174" s="523" t="s">
        <v>894</v>
      </c>
      <c r="C174" s="524"/>
      <c r="D174" s="538"/>
      <c r="E174" s="539"/>
      <c r="G174" s="568" t="s">
        <v>894</v>
      </c>
      <c r="H174" s="582">
        <f>'2-18　事業実施体制'!E19</f>
        <v>0</v>
      </c>
      <c r="I174" s="569"/>
      <c r="J174" s="570"/>
    </row>
  </sheetData>
  <sheetProtection formatRows="0"/>
  <dataConsolidate/>
  <mergeCells count="1">
    <mergeCell ref="B2:E2"/>
  </mergeCells>
  <phoneticPr fontId="3"/>
  <pageMargins left="0.74803149606299213" right="0.51181102362204722" top="0.59055118110236227" bottom="0.55118110236220474" header="0.51181102362204722" footer="0.51181102362204722"/>
  <pageSetup paperSize="9" scale="67" fitToHeight="0" orientation="portrait" r:id="rId1"/>
  <headerFooter alignWithMargins="0"/>
  <colBreaks count="1" manualBreakCount="1">
    <brk id="5" max="51"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CB7E0-192D-4D5A-8103-5D71F5DD2016}">
  <sheetPr>
    <tabColor rgb="FF3333FF"/>
  </sheetPr>
  <dimension ref="A1:V183"/>
  <sheetViews>
    <sheetView showGridLines="0" view="pageBreakPreview" zoomScale="70" zoomScaleNormal="85" zoomScaleSheetLayoutView="70" workbookViewId="0"/>
  </sheetViews>
  <sheetFormatPr defaultColWidth="8.7265625" defaultRowHeight="15.75" customHeight="1"/>
  <cols>
    <col min="1" max="1" width="2.36328125" style="274" customWidth="1"/>
    <col min="2" max="2" width="3" style="274" customWidth="1"/>
    <col min="3" max="3" width="21.36328125" style="272" customWidth="1"/>
    <col min="4" max="6" width="5.453125" style="272" customWidth="1"/>
    <col min="7" max="7" width="2.08984375" style="272" customWidth="1"/>
    <col min="8" max="8" width="9.1796875" style="272" customWidth="1"/>
    <col min="9" max="12" width="5.453125" style="272" customWidth="1"/>
    <col min="13" max="13" width="5.453125" style="273" customWidth="1"/>
    <col min="14" max="19" width="8.7265625" style="272"/>
    <col min="20" max="22" width="0" style="272" hidden="1" customWidth="1"/>
    <col min="23" max="16384" width="8.7265625" style="272"/>
  </cols>
  <sheetData>
    <row r="1" spans="1:22" ht="18.75" customHeight="1">
      <c r="A1" s="36" t="s">
        <v>726</v>
      </c>
      <c r="B1" s="271"/>
    </row>
    <row r="2" spans="1:22" ht="22.5" customHeight="1">
      <c r="B2" s="1235" t="s">
        <v>669</v>
      </c>
      <c r="C2" s="1235"/>
      <c r="D2" s="1235"/>
      <c r="E2" s="1235"/>
      <c r="F2" s="1235"/>
      <c r="G2" s="1235"/>
      <c r="H2" s="1235"/>
      <c r="I2" s="1235"/>
      <c r="J2" s="1235"/>
      <c r="K2" s="1235"/>
      <c r="L2" s="1235"/>
    </row>
    <row r="3" spans="1:22" ht="10.5" customHeight="1">
      <c r="B3" s="275"/>
      <c r="C3" s="276"/>
      <c r="D3" s="276"/>
      <c r="E3" s="276"/>
      <c r="F3" s="276"/>
      <c r="G3" s="276"/>
      <c r="H3" s="276"/>
      <c r="I3" s="276"/>
      <c r="J3" s="276"/>
      <c r="K3" s="276"/>
      <c r="L3" s="277"/>
    </row>
    <row r="4" spans="1:22" ht="22.5" customHeight="1">
      <c r="B4" s="891" t="s">
        <v>384</v>
      </c>
      <c r="C4" s="891"/>
      <c r="D4" s="1236" t="str">
        <f>IF(申請概要書!$G$29&lt;&gt;"",申請概要書!$G$29,"")</f>
        <v/>
      </c>
      <c r="E4" s="1237"/>
      <c r="F4" s="1237"/>
      <c r="G4" s="1237"/>
      <c r="H4" s="1237"/>
      <c r="I4" s="1237"/>
      <c r="J4" s="1237"/>
      <c r="K4" s="1237"/>
      <c r="L4" s="1238"/>
    </row>
    <row r="5" spans="1:22" ht="12" customHeight="1">
      <c r="B5" s="275"/>
      <c r="C5" s="276"/>
      <c r="D5" s="276"/>
      <c r="E5" s="276"/>
      <c r="F5" s="276"/>
      <c r="G5" s="276"/>
      <c r="H5" s="276"/>
      <c r="I5" s="276"/>
      <c r="J5" s="276"/>
      <c r="K5" s="276"/>
      <c r="L5" s="277"/>
    </row>
    <row r="6" spans="1:22" ht="22.5" customHeight="1">
      <c r="B6" s="275" t="s">
        <v>490</v>
      </c>
      <c r="C6" s="276"/>
      <c r="D6" s="276"/>
      <c r="E6" s="276"/>
      <c r="F6" s="276"/>
      <c r="G6" s="276"/>
      <c r="H6" s="276"/>
      <c r="I6" s="276"/>
      <c r="J6" s="276"/>
      <c r="K6" s="276"/>
      <c r="L6" s="276"/>
    </row>
    <row r="7" spans="1:22" ht="22.5" customHeight="1">
      <c r="B7" s="275"/>
      <c r="C7" s="276" t="s">
        <v>770</v>
      </c>
      <c r="D7" s="276"/>
      <c r="E7" s="276"/>
      <c r="F7" s="276"/>
      <c r="H7" s="276" t="s">
        <v>771</v>
      </c>
      <c r="I7" s="123"/>
      <c r="J7" s="123"/>
      <c r="K7" s="281"/>
      <c r="L7" s="282"/>
    </row>
    <row r="8" spans="1:22" ht="30" customHeight="1">
      <c r="B8" s="275"/>
      <c r="C8" s="278" t="s">
        <v>401</v>
      </c>
      <c r="D8" s="1241"/>
      <c r="E8" s="1241"/>
      <c r="F8" s="476"/>
      <c r="H8" s="1225" t="s">
        <v>401</v>
      </c>
      <c r="I8" s="1226"/>
      <c r="J8" s="1227"/>
      <c r="K8" s="1244"/>
      <c r="L8" s="1241"/>
      <c r="M8" s="476"/>
    </row>
    <row r="9" spans="1:22" ht="30" customHeight="1">
      <c r="B9" s="275"/>
      <c r="C9" s="278" t="s">
        <v>602</v>
      </c>
      <c r="D9" s="1223"/>
      <c r="E9" s="1223"/>
      <c r="F9" s="276" t="s">
        <v>402</v>
      </c>
      <c r="H9" s="1225" t="s">
        <v>602</v>
      </c>
      <c r="I9" s="1226"/>
      <c r="J9" s="1227"/>
      <c r="K9" s="1242"/>
      <c r="L9" s="1223"/>
      <c r="M9" s="276" t="s">
        <v>402</v>
      </c>
    </row>
    <row r="10" spans="1:22" ht="30" customHeight="1">
      <c r="B10" s="275"/>
      <c r="C10" s="278" t="s">
        <v>603</v>
      </c>
      <c r="D10" s="1223"/>
      <c r="E10" s="1223"/>
      <c r="F10" s="276" t="s">
        <v>402</v>
      </c>
      <c r="H10" s="1225" t="s">
        <v>603</v>
      </c>
      <c r="I10" s="1226"/>
      <c r="J10" s="1227"/>
      <c r="K10" s="1242"/>
      <c r="L10" s="1223"/>
      <c r="M10" s="276" t="s">
        <v>402</v>
      </c>
    </row>
    <row r="11" spans="1:22" ht="30" customHeight="1">
      <c r="B11" s="275"/>
      <c r="C11" s="278" t="s">
        <v>604</v>
      </c>
      <c r="D11" s="1239">
        <f>MIN(D9:E10)</f>
        <v>0</v>
      </c>
      <c r="E11" s="1239"/>
      <c r="F11" s="276" t="s">
        <v>402</v>
      </c>
      <c r="H11" s="1225" t="s">
        <v>604</v>
      </c>
      <c r="I11" s="1226"/>
      <c r="J11" s="1227"/>
      <c r="K11" s="1245">
        <f>MIN(K9:L10)</f>
        <v>0</v>
      </c>
      <c r="L11" s="1239"/>
      <c r="M11" s="276" t="s">
        <v>402</v>
      </c>
      <c r="T11" s="272">
        <f>IF(D12="有",0,D11)</f>
        <v>0</v>
      </c>
      <c r="U11" s="272">
        <f>IF(K12="有",0,K11)</f>
        <v>0</v>
      </c>
      <c r="V11" s="272">
        <f>SUM(T11:U11)</f>
        <v>0</v>
      </c>
    </row>
    <row r="12" spans="1:22" ht="30" customHeight="1">
      <c r="B12" s="275"/>
      <c r="C12" s="278" t="s">
        <v>1114</v>
      </c>
      <c r="D12" s="1240"/>
      <c r="E12" s="1240"/>
      <c r="F12" s="281"/>
      <c r="H12" s="1225" t="s">
        <v>1114</v>
      </c>
      <c r="I12" s="1226"/>
      <c r="J12" s="1227"/>
      <c r="K12" s="1229"/>
      <c r="L12" s="1240"/>
      <c r="M12" s="281"/>
    </row>
    <row r="13" spans="1:22" ht="30" customHeight="1">
      <c r="B13" s="275"/>
      <c r="C13" s="278" t="s">
        <v>712</v>
      </c>
      <c r="D13" s="1223"/>
      <c r="E13" s="1223"/>
      <c r="F13" s="276" t="s">
        <v>402</v>
      </c>
      <c r="H13" s="1225" t="s">
        <v>712</v>
      </c>
      <c r="I13" s="1226"/>
      <c r="J13" s="1227"/>
      <c r="K13" s="1242"/>
      <c r="L13" s="1223"/>
      <c r="M13" s="276" t="s">
        <v>402</v>
      </c>
    </row>
    <row r="14" spans="1:22" ht="6.75" customHeight="1">
      <c r="B14" s="275"/>
      <c r="C14" s="285"/>
      <c r="D14" s="283"/>
      <c r="E14" s="283"/>
      <c r="F14" s="281"/>
      <c r="H14" s="477"/>
      <c r="I14" s="478"/>
      <c r="J14" s="478"/>
      <c r="K14" s="479"/>
      <c r="L14" s="479"/>
      <c r="M14" s="281"/>
    </row>
    <row r="15" spans="1:22" ht="29.25" customHeight="1">
      <c r="B15" s="275"/>
      <c r="C15" s="278" t="s">
        <v>309</v>
      </c>
      <c r="D15" s="1223"/>
      <c r="E15" s="1223"/>
      <c r="F15" s="276" t="s">
        <v>402</v>
      </c>
      <c r="H15" s="1225" t="s">
        <v>309</v>
      </c>
      <c r="I15" s="1226"/>
      <c r="J15" s="1227"/>
      <c r="K15" s="1242"/>
      <c r="L15" s="1223"/>
      <c r="M15" s="276" t="s">
        <v>402</v>
      </c>
    </row>
    <row r="16" spans="1:22" ht="29.25" customHeight="1">
      <c r="B16" s="275"/>
      <c r="C16" s="278" t="s">
        <v>488</v>
      </c>
      <c r="D16" s="1223"/>
      <c r="E16" s="1223"/>
      <c r="F16" s="276" t="s">
        <v>491</v>
      </c>
      <c r="H16" s="1225" t="s">
        <v>488</v>
      </c>
      <c r="I16" s="1226"/>
      <c r="J16" s="1227"/>
      <c r="K16" s="1242"/>
      <c r="L16" s="1223"/>
      <c r="M16" s="276" t="s">
        <v>491</v>
      </c>
    </row>
    <row r="17" spans="2:13" ht="12" customHeight="1">
      <c r="B17" s="275"/>
      <c r="C17" s="285"/>
      <c r="D17" s="123"/>
      <c r="E17" s="123"/>
      <c r="F17" s="281"/>
      <c r="G17" s="282"/>
      <c r="H17" s="123"/>
      <c r="I17" s="283"/>
      <c r="J17" s="283"/>
      <c r="K17" s="284"/>
      <c r="L17" s="280"/>
      <c r="M17" s="280"/>
    </row>
    <row r="18" spans="2:13" ht="22.5" customHeight="1">
      <c r="B18" s="276" t="s">
        <v>1075</v>
      </c>
      <c r="C18" s="276"/>
      <c r="H18" s="123"/>
      <c r="I18" s="283"/>
      <c r="J18" s="283"/>
      <c r="K18" s="284"/>
      <c r="L18" s="280"/>
      <c r="M18" s="280"/>
    </row>
    <row r="19" spans="2:13" ht="22.5" customHeight="1">
      <c r="B19" s="276"/>
      <c r="C19" s="276" t="s">
        <v>1076</v>
      </c>
      <c r="H19" s="123"/>
      <c r="I19" s="283"/>
      <c r="J19" s="283"/>
      <c r="K19" s="284"/>
      <c r="L19" s="280"/>
      <c r="M19" s="280"/>
    </row>
    <row r="20" spans="2:13" ht="30" customHeight="1">
      <c r="B20" s="275"/>
      <c r="C20" s="480" t="s">
        <v>768</v>
      </c>
      <c r="D20" s="1228"/>
      <c r="E20" s="1229"/>
      <c r="H20" s="69"/>
      <c r="I20" s="290"/>
      <c r="J20" s="69"/>
      <c r="K20" s="290"/>
      <c r="L20" s="69"/>
      <c r="M20" s="290"/>
    </row>
    <row r="21" spans="2:13" ht="30" customHeight="1">
      <c r="B21" s="275"/>
      <c r="C21" s="480" t="s">
        <v>761</v>
      </c>
      <c r="D21" s="1232"/>
      <c r="E21" s="1233"/>
      <c r="F21" s="1233"/>
      <c r="G21" s="1233"/>
      <c r="H21" s="1233"/>
      <c r="I21" s="1233"/>
      <c r="J21" s="1233"/>
      <c r="K21" s="1233"/>
      <c r="L21" s="1234"/>
      <c r="M21" s="290"/>
    </row>
    <row r="22" spans="2:13" ht="30" customHeight="1">
      <c r="B22" s="275"/>
      <c r="C22" s="480" t="s">
        <v>764</v>
      </c>
      <c r="D22" s="1232"/>
      <c r="E22" s="1233"/>
      <c r="F22" s="1233"/>
      <c r="G22" s="1233"/>
      <c r="H22" s="1233"/>
      <c r="I22" s="1233"/>
      <c r="J22" s="1233"/>
      <c r="K22" s="1233"/>
      <c r="L22" s="1234"/>
      <c r="M22" s="290"/>
    </row>
    <row r="23" spans="2:13" ht="30" customHeight="1">
      <c r="B23" s="275"/>
      <c r="C23" s="480" t="s">
        <v>765</v>
      </c>
      <c r="D23" s="1232"/>
      <c r="E23" s="1233"/>
      <c r="F23" s="1233"/>
      <c r="G23" s="1233"/>
      <c r="H23" s="1233"/>
      <c r="I23" s="1233"/>
      <c r="J23" s="1233"/>
      <c r="K23" s="1233"/>
      <c r="L23" s="1234"/>
      <c r="M23" s="290"/>
    </row>
    <row r="24" spans="2:13" ht="30" customHeight="1">
      <c r="B24" s="275"/>
      <c r="C24" s="480" t="s">
        <v>766</v>
      </c>
      <c r="D24" s="1232"/>
      <c r="E24" s="1233"/>
      <c r="F24" s="1233"/>
      <c r="G24" s="1233"/>
      <c r="H24" s="1233"/>
      <c r="I24" s="1233"/>
      <c r="J24" s="1233"/>
      <c r="K24" s="1233"/>
      <c r="L24" s="1234"/>
      <c r="M24" s="290"/>
    </row>
    <row r="25" spans="2:13" ht="12" customHeight="1">
      <c r="B25" s="275"/>
      <c r="C25" s="286"/>
      <c r="D25" s="286"/>
      <c r="E25" s="286"/>
      <c r="F25" s="286"/>
      <c r="G25" s="286"/>
      <c r="H25" s="286"/>
      <c r="I25" s="287"/>
      <c r="J25" s="287"/>
      <c r="K25" s="287"/>
      <c r="L25" s="287"/>
      <c r="M25" s="280"/>
    </row>
    <row r="26" spans="2:13" ht="18.75" customHeight="1">
      <c r="B26" s="275"/>
      <c r="C26" s="286" t="s">
        <v>1077</v>
      </c>
      <c r="D26" s="286"/>
      <c r="E26" s="286"/>
      <c r="F26" s="286"/>
      <c r="G26" s="286"/>
      <c r="H26" s="286"/>
      <c r="I26" s="287"/>
      <c r="J26" s="287"/>
      <c r="K26" s="287"/>
      <c r="L26" s="287"/>
      <c r="M26" s="280"/>
    </row>
    <row r="27" spans="2:13" ht="30" customHeight="1">
      <c r="B27" s="275"/>
      <c r="C27" s="500" t="s">
        <v>769</v>
      </c>
      <c r="D27" s="1230"/>
      <c r="E27" s="1231"/>
      <c r="F27" s="286" t="s">
        <v>767</v>
      </c>
      <c r="G27" s="286"/>
      <c r="H27" s="286"/>
      <c r="I27" s="287"/>
      <c r="J27" s="287"/>
      <c r="K27" s="287"/>
      <c r="L27" s="287"/>
      <c r="M27" s="280"/>
    </row>
    <row r="28" spans="2:13" ht="30" customHeight="1">
      <c r="B28" s="275"/>
      <c r="C28" s="500" t="s">
        <v>759</v>
      </c>
      <c r="D28" s="1232"/>
      <c r="E28" s="1233"/>
      <c r="F28" s="1233"/>
      <c r="G28" s="1233"/>
      <c r="H28" s="1233"/>
      <c r="I28" s="1233"/>
      <c r="J28" s="1233"/>
      <c r="K28" s="1233"/>
      <c r="L28" s="1234"/>
      <c r="M28" s="280"/>
    </row>
    <row r="29" spans="2:13" ht="12" customHeight="1">
      <c r="B29" s="275"/>
      <c r="C29" s="286"/>
      <c r="D29" s="499"/>
      <c r="E29" s="499"/>
      <c r="F29" s="499"/>
      <c r="G29" s="499"/>
      <c r="H29" s="499"/>
      <c r="I29" s="287"/>
      <c r="J29" s="287"/>
      <c r="K29" s="287"/>
      <c r="L29" s="287"/>
      <c r="M29" s="280"/>
    </row>
    <row r="30" spans="2:13" ht="22.5" customHeight="1">
      <c r="B30" s="276" t="s">
        <v>1051</v>
      </c>
      <c r="C30" s="276"/>
      <c r="D30" s="276"/>
      <c r="E30" s="276"/>
      <c r="F30" s="276"/>
      <c r="G30" s="276"/>
      <c r="H30" s="276"/>
      <c r="I30" s="276"/>
      <c r="J30" s="276"/>
      <c r="K30" s="276"/>
      <c r="L30" s="276"/>
      <c r="M30" s="288"/>
    </row>
    <row r="31" spans="2:13" ht="22.5" customHeight="1">
      <c r="B31" s="276"/>
      <c r="C31" s="276" t="s">
        <v>1040</v>
      </c>
      <c r="D31" s="276"/>
      <c r="E31" s="276"/>
      <c r="F31" s="276"/>
      <c r="G31" s="276"/>
      <c r="H31" s="276"/>
      <c r="I31" s="276"/>
      <c r="J31" s="276"/>
      <c r="K31" s="276"/>
      <c r="L31" s="276"/>
      <c r="M31" s="288"/>
    </row>
    <row r="32" spans="2:13" ht="29.25" customHeight="1">
      <c r="B32" s="276"/>
      <c r="C32" s="289" t="s">
        <v>431</v>
      </c>
      <c r="D32" s="1246"/>
      <c r="E32" s="1246"/>
      <c r="F32" s="1246"/>
      <c r="G32" s="1246"/>
      <c r="H32" s="1246"/>
      <c r="I32" s="290"/>
      <c r="J32" s="1243"/>
      <c r="K32" s="1243"/>
      <c r="L32" s="1243"/>
      <c r="M32" s="1243"/>
    </row>
    <row r="33" spans="2:13" ht="29.25" customHeight="1">
      <c r="B33" s="276"/>
      <c r="C33" s="289" t="s">
        <v>445</v>
      </c>
      <c r="D33" s="1222"/>
      <c r="E33" s="1222"/>
      <c r="F33" s="1222"/>
      <c r="G33" s="1222"/>
      <c r="H33" s="1222"/>
      <c r="I33" s="273"/>
      <c r="J33" s="273"/>
      <c r="K33" s="273"/>
      <c r="L33" s="273"/>
      <c r="M33" s="288"/>
    </row>
    <row r="34" spans="2:13" ht="29.25" customHeight="1">
      <c r="B34" s="276"/>
      <c r="C34" s="289" t="s">
        <v>446</v>
      </c>
      <c r="D34" s="1223"/>
      <c r="E34" s="1224"/>
      <c r="F34" s="276" t="s">
        <v>613</v>
      </c>
      <c r="G34" s="276"/>
      <c r="H34" s="515"/>
      <c r="I34" s="288"/>
      <c r="M34" s="272"/>
    </row>
    <row r="35" spans="2:13" ht="29.25" customHeight="1">
      <c r="B35" s="276"/>
      <c r="C35" s="289" t="s">
        <v>640</v>
      </c>
      <c r="D35" s="1223"/>
      <c r="E35" s="1224"/>
      <c r="F35" s="276" t="s">
        <v>612</v>
      </c>
      <c r="G35" s="276"/>
      <c r="H35" s="273"/>
      <c r="I35" s="273"/>
      <c r="J35" s="273"/>
      <c r="K35" s="273"/>
      <c r="L35" s="276"/>
      <c r="M35" s="288"/>
    </row>
    <row r="36" spans="2:13" ht="29.25" customHeight="1">
      <c r="B36" s="275"/>
      <c r="C36" s="278" t="s">
        <v>712</v>
      </c>
      <c r="D36" s="1223"/>
      <c r="E36" s="1224"/>
      <c r="F36" s="276" t="s">
        <v>612</v>
      </c>
      <c r="G36" s="276"/>
      <c r="H36" s="273"/>
      <c r="I36" s="273"/>
      <c r="J36" s="273"/>
      <c r="K36" s="273"/>
      <c r="L36" s="276"/>
      <c r="M36" s="280"/>
    </row>
    <row r="37" spans="2:13" ht="12" customHeight="1">
      <c r="B37" s="275"/>
      <c r="C37" s="276"/>
      <c r="D37" s="291"/>
      <c r="E37" s="292"/>
      <c r="F37" s="276"/>
      <c r="G37" s="276"/>
      <c r="H37" s="276"/>
      <c r="I37" s="276"/>
      <c r="J37" s="276"/>
      <c r="K37" s="276"/>
      <c r="L37" s="276"/>
      <c r="M37" s="280"/>
    </row>
    <row r="38" spans="2:13" ht="22.5" customHeight="1">
      <c r="B38" s="279"/>
      <c r="C38" s="276" t="s">
        <v>1041</v>
      </c>
      <c r="D38" s="276"/>
      <c r="E38" s="276"/>
      <c r="F38" s="276"/>
      <c r="G38" s="276"/>
      <c r="H38" s="276"/>
      <c r="I38" s="276"/>
      <c r="J38" s="279"/>
      <c r="K38" s="279"/>
      <c r="L38" s="279"/>
      <c r="M38" s="288"/>
    </row>
    <row r="39" spans="2:13" ht="22.5" customHeight="1">
      <c r="B39" s="279"/>
      <c r="C39" s="500" t="s">
        <v>769</v>
      </c>
      <c r="D39" s="1220"/>
      <c r="E39" s="1221"/>
      <c r="F39" s="286" t="s">
        <v>767</v>
      </c>
      <c r="G39" s="276"/>
      <c r="H39" s="276"/>
      <c r="I39" s="276"/>
      <c r="J39" s="279"/>
      <c r="K39" s="279"/>
      <c r="L39" s="279"/>
      <c r="M39" s="288"/>
    </row>
    <row r="40" spans="2:13" ht="22.5" customHeight="1">
      <c r="B40" s="279"/>
      <c r="C40" s="289" t="s">
        <v>1039</v>
      </c>
      <c r="D40" s="1220"/>
      <c r="E40" s="1221"/>
      <c r="F40" s="276" t="s">
        <v>612</v>
      </c>
      <c r="G40" s="276"/>
      <c r="H40" s="276"/>
      <c r="I40" s="276"/>
      <c r="J40" s="279"/>
      <c r="K40" s="279"/>
      <c r="L40" s="279"/>
      <c r="M40" s="288"/>
    </row>
    <row r="41" spans="2:13" ht="22.5" customHeight="1">
      <c r="B41" s="279"/>
      <c r="C41" s="500" t="s">
        <v>1056</v>
      </c>
      <c r="D41" s="1220"/>
      <c r="E41" s="1221"/>
      <c r="F41" s="286" t="s">
        <v>767</v>
      </c>
      <c r="G41" s="276"/>
      <c r="H41" s="276"/>
      <c r="I41" s="276"/>
      <c r="J41" s="279"/>
      <c r="K41" s="279"/>
      <c r="L41" s="279"/>
      <c r="M41" s="288"/>
    </row>
    <row r="42" spans="2:13" ht="12" customHeight="1">
      <c r="B42" s="279"/>
      <c r="C42" s="276"/>
      <c r="D42" s="276"/>
      <c r="E42" s="276"/>
      <c r="F42" s="276"/>
      <c r="G42" s="276"/>
      <c r="H42" s="276"/>
      <c r="I42" s="276"/>
      <c r="J42" s="279"/>
      <c r="K42" s="279"/>
      <c r="L42" s="279"/>
      <c r="M42" s="288"/>
    </row>
    <row r="43" spans="2:13" ht="22.5" customHeight="1">
      <c r="B43" s="279"/>
      <c r="C43" s="276" t="s">
        <v>1042</v>
      </c>
      <c r="D43" s="276"/>
      <c r="E43" s="276"/>
      <c r="F43" s="276"/>
      <c r="G43" s="276"/>
      <c r="H43" s="276"/>
      <c r="I43" s="276"/>
      <c r="J43" s="279"/>
      <c r="K43" s="279"/>
      <c r="L43" s="279"/>
      <c r="M43" s="288"/>
    </row>
    <row r="44" spans="2:13" ht="30" customHeight="1">
      <c r="B44" s="293"/>
      <c r="C44" s="278" t="s">
        <v>473</v>
      </c>
      <c r="D44" s="1222"/>
      <c r="E44" s="1222"/>
      <c r="F44" s="1222"/>
      <c r="G44" s="1222"/>
      <c r="H44" s="1222"/>
      <c r="I44" s="273"/>
      <c r="J44" s="273"/>
      <c r="K44" s="273"/>
      <c r="L44" s="273"/>
    </row>
    <row r="45" spans="2:13" ht="30" customHeight="1">
      <c r="B45" s="293"/>
      <c r="C45" s="294" t="s">
        <v>614</v>
      </c>
      <c r="D45" s="1223"/>
      <c r="E45" s="1223"/>
      <c r="F45" s="276" t="s">
        <v>402</v>
      </c>
      <c r="G45" s="276"/>
      <c r="H45" s="276"/>
      <c r="I45" s="276"/>
      <c r="J45" s="279"/>
      <c r="K45" s="279"/>
      <c r="L45" s="279"/>
      <c r="M45" s="290"/>
    </row>
    <row r="46" spans="2:13" ht="30" customHeight="1">
      <c r="B46" s="293"/>
      <c r="C46" s="294" t="s">
        <v>615</v>
      </c>
      <c r="D46" s="1223"/>
      <c r="E46" s="1223"/>
      <c r="F46" s="276" t="s">
        <v>402</v>
      </c>
      <c r="G46" s="276"/>
      <c r="H46" s="276"/>
      <c r="I46" s="276"/>
      <c r="J46" s="279"/>
      <c r="K46" s="279"/>
      <c r="L46" s="279"/>
    </row>
    <row r="47" spans="2:13" ht="30" customHeight="1">
      <c r="B47" s="293"/>
      <c r="C47" s="278" t="s">
        <v>616</v>
      </c>
      <c r="D47" s="1239">
        <f>MIN(D45:E46)</f>
        <v>0</v>
      </c>
      <c r="E47" s="1239"/>
      <c r="F47" s="276" t="s">
        <v>402</v>
      </c>
      <c r="G47" s="276"/>
      <c r="H47" s="276"/>
      <c r="I47" s="276"/>
      <c r="J47" s="279"/>
      <c r="K47" s="279"/>
      <c r="L47" s="279"/>
    </row>
    <row r="48" spans="2:13" ht="30" customHeight="1">
      <c r="B48" s="293"/>
      <c r="C48" s="278" t="s">
        <v>712</v>
      </c>
      <c r="D48" s="1223"/>
      <c r="E48" s="1223"/>
      <c r="F48" s="276" t="s">
        <v>402</v>
      </c>
      <c r="G48" s="282"/>
      <c r="H48" s="123"/>
      <c r="I48" s="283"/>
      <c r="J48" s="283"/>
      <c r="K48" s="284"/>
      <c r="L48" s="280"/>
    </row>
    <row r="49" spans="1:13" ht="7.5" customHeight="1">
      <c r="B49" s="293"/>
      <c r="C49" s="285"/>
      <c r="D49" s="283"/>
      <c r="E49" s="283"/>
      <c r="F49" s="281"/>
      <c r="G49" s="282"/>
      <c r="H49" s="123"/>
      <c r="I49" s="283"/>
      <c r="J49" s="283"/>
      <c r="K49" s="284"/>
      <c r="L49" s="280"/>
    </row>
    <row r="50" spans="1:13" ht="30" customHeight="1">
      <c r="B50" s="276"/>
      <c r="C50" s="278" t="s">
        <v>309</v>
      </c>
      <c r="D50" s="1223"/>
      <c r="E50" s="1223"/>
      <c r="F50" s="276" t="s">
        <v>402</v>
      </c>
      <c r="G50" s="282"/>
      <c r="H50" s="123"/>
      <c r="I50" s="283"/>
      <c r="J50" s="283"/>
      <c r="K50" s="284"/>
      <c r="L50" s="280"/>
      <c r="M50" s="276"/>
    </row>
    <row r="51" spans="1:13" ht="18.75" customHeight="1">
      <c r="A51" s="272"/>
      <c r="B51" s="275"/>
      <c r="C51" s="276"/>
      <c r="D51" s="276"/>
      <c r="E51" s="276"/>
      <c r="F51" s="276"/>
      <c r="G51" s="276"/>
      <c r="H51" s="276"/>
      <c r="I51" s="276"/>
      <c r="J51" s="276"/>
      <c r="K51" s="276"/>
      <c r="L51" s="276"/>
    </row>
    <row r="52" spans="1:13" ht="18.75" customHeight="1"/>
    <row r="53" spans="1:13" ht="22.5" customHeight="1"/>
    <row r="54" spans="1:13" ht="23.25" customHeight="1"/>
    <row r="55" spans="1:13" ht="22.5" customHeight="1"/>
    <row r="56" spans="1:13" ht="23.25" customHeight="1"/>
    <row r="57" spans="1:13" ht="22.5" customHeight="1"/>
    <row r="58" spans="1:13" ht="22.5" customHeight="1"/>
    <row r="59" spans="1:13" ht="30" customHeight="1"/>
    <row r="60" spans="1:13" ht="30" customHeight="1"/>
    <row r="61" spans="1:13" ht="30" customHeight="1"/>
    <row r="62" spans="1:13" ht="30" customHeight="1"/>
    <row r="63" spans="1:13" ht="30" customHeight="1"/>
    <row r="64" spans="1:13" ht="30" customHeight="1"/>
    <row r="65" ht="6.75" customHeight="1"/>
    <row r="66" ht="29.25" customHeight="1"/>
    <row r="67" ht="29.25" customHeight="1"/>
    <row r="68" ht="22.5" customHeight="1"/>
    <row r="69" ht="22.5" customHeight="1"/>
    <row r="70" ht="30" customHeight="1"/>
    <row r="71" ht="30" customHeight="1"/>
    <row r="72" ht="30" customHeight="1"/>
    <row r="73" ht="30" customHeight="1"/>
    <row r="74" ht="30" customHeight="1"/>
    <row r="75" ht="30" customHeight="1"/>
    <row r="76" ht="6.75" customHeight="1"/>
    <row r="77" ht="29.25" customHeight="1"/>
    <row r="78" ht="29.25" customHeight="1"/>
    <row r="79" ht="18.75" customHeight="1"/>
    <row r="80" ht="22.5" customHeight="1"/>
    <row r="81" ht="29.25" customHeight="1"/>
    <row r="82" ht="29.25" customHeight="1"/>
    <row r="83" ht="29.25" customHeight="1"/>
    <row r="84" ht="29.25" customHeight="1"/>
    <row r="85" ht="29.25" customHeight="1"/>
    <row r="86" ht="22.5" customHeight="1"/>
    <row r="87" ht="22.5" customHeight="1"/>
    <row r="88" ht="30" customHeight="1"/>
    <row r="89" ht="30" customHeight="1"/>
    <row r="90" ht="30" customHeight="1"/>
    <row r="91" ht="30" customHeight="1"/>
    <row r="92" ht="30" customHeight="1"/>
    <row r="93" ht="7.5" customHeight="1"/>
    <row r="94" ht="30" customHeight="1"/>
    <row r="95" ht="18.75" customHeight="1"/>
    <row r="96" ht="18.75" customHeight="1"/>
    <row r="97" ht="22.5" customHeight="1"/>
    <row r="98" ht="23.25" customHeight="1"/>
    <row r="99" ht="22.5" customHeight="1"/>
    <row r="100" ht="23.25" customHeight="1"/>
    <row r="101" ht="22.5" customHeight="1"/>
    <row r="102" ht="22.5" customHeight="1"/>
    <row r="103" ht="30" customHeight="1"/>
    <row r="104" ht="30" customHeight="1"/>
    <row r="105" ht="30" customHeight="1"/>
    <row r="106" ht="30" customHeight="1"/>
    <row r="107" ht="30" customHeight="1"/>
    <row r="108" ht="30" customHeight="1"/>
    <row r="109" ht="6.75" customHeight="1"/>
    <row r="110" ht="29.25" customHeight="1"/>
    <row r="111" ht="29.25" customHeight="1"/>
    <row r="112" ht="22.5" customHeight="1"/>
    <row r="113" ht="22.5" customHeight="1"/>
    <row r="114" ht="30" customHeight="1"/>
    <row r="115" ht="30" customHeight="1"/>
    <row r="116" ht="30" customHeight="1"/>
    <row r="117" ht="30" customHeight="1"/>
    <row r="118" ht="30" customHeight="1"/>
    <row r="119" ht="30" customHeight="1"/>
    <row r="120" ht="6.75" customHeight="1"/>
    <row r="121" ht="29.25" customHeight="1"/>
    <row r="122" ht="29.25" customHeight="1"/>
    <row r="123" ht="18.75" customHeight="1"/>
    <row r="124" ht="22.5" customHeight="1"/>
    <row r="125" ht="29.25" customHeight="1"/>
    <row r="126" ht="29.25" customHeight="1"/>
    <row r="127" ht="29.25" customHeight="1"/>
    <row r="128" ht="29.25" customHeight="1"/>
    <row r="129" ht="29.25" customHeight="1"/>
    <row r="130" ht="22.5" customHeight="1"/>
    <row r="131" ht="22.5" customHeight="1"/>
    <row r="132" ht="30" customHeight="1"/>
    <row r="133" ht="30" customHeight="1"/>
    <row r="134" ht="30" customHeight="1"/>
    <row r="135" ht="30" customHeight="1"/>
    <row r="136" ht="30" customHeight="1"/>
    <row r="137" ht="7.5" customHeight="1"/>
    <row r="138" ht="30" customHeight="1"/>
    <row r="139" ht="18.75" customHeight="1"/>
    <row r="140" ht="18.75" customHeight="1"/>
    <row r="141" ht="22.5" customHeight="1"/>
    <row r="142" ht="23.25" customHeight="1"/>
    <row r="143" ht="22.5" customHeight="1"/>
    <row r="144" ht="23.25" customHeight="1"/>
    <row r="145" ht="22.5" customHeight="1"/>
    <row r="146" ht="22.5" customHeight="1"/>
    <row r="147" ht="30" customHeight="1"/>
    <row r="148" ht="30" customHeight="1"/>
    <row r="149" ht="30" customHeight="1"/>
    <row r="150" ht="30" customHeight="1"/>
    <row r="151" ht="30" customHeight="1"/>
    <row r="152" ht="30" customHeight="1"/>
    <row r="153" ht="6.75" customHeight="1"/>
    <row r="154" ht="29.25" customHeight="1"/>
    <row r="155" ht="29.25" customHeight="1"/>
    <row r="156" ht="22.5" customHeight="1"/>
    <row r="157" ht="22.5" customHeight="1"/>
    <row r="158" ht="30" customHeight="1"/>
    <row r="159" ht="30" customHeight="1"/>
    <row r="160" ht="30" customHeight="1"/>
    <row r="161" ht="30" customHeight="1"/>
    <row r="162" ht="30" customHeight="1"/>
    <row r="163" ht="30" customHeight="1"/>
    <row r="164" ht="6.75" customHeight="1"/>
    <row r="165" ht="29.25" customHeight="1"/>
    <row r="166" ht="29.25" customHeight="1"/>
    <row r="167" ht="18.75" customHeight="1"/>
    <row r="168" ht="22.5" customHeight="1"/>
    <row r="169" ht="29.25" customHeight="1"/>
    <row r="170" ht="29.25" customHeight="1"/>
    <row r="171" ht="29.25" customHeight="1"/>
    <row r="172" ht="29.25" customHeight="1"/>
    <row r="173" ht="29.25" customHeight="1"/>
    <row r="174" ht="22.5" customHeight="1"/>
    <row r="175" ht="22.5" customHeight="1"/>
    <row r="176" ht="30" customHeight="1"/>
    <row r="177" ht="30" customHeight="1"/>
    <row r="178" ht="30" customHeight="1"/>
    <row r="179" ht="30" customHeight="1"/>
    <row r="180" ht="30" customHeight="1"/>
    <row r="181" ht="7.5" customHeight="1"/>
    <row r="182" ht="30" customHeight="1"/>
    <row r="183" ht="18.75" customHeight="1"/>
  </sheetData>
  <sheetProtection sheet="1" objects="1" scenarios="1"/>
  <mergeCells count="49">
    <mergeCell ref="B2:L2"/>
    <mergeCell ref="B4:C4"/>
    <mergeCell ref="D4:L4"/>
    <mergeCell ref="D8:E8"/>
    <mergeCell ref="H8:J8"/>
    <mergeCell ref="K8:L8"/>
    <mergeCell ref="D9:E9"/>
    <mergeCell ref="H9:J9"/>
    <mergeCell ref="K9:L9"/>
    <mergeCell ref="D10:E10"/>
    <mergeCell ref="H10:J10"/>
    <mergeCell ref="K10:L10"/>
    <mergeCell ref="D11:E11"/>
    <mergeCell ref="H11:J11"/>
    <mergeCell ref="K11:L11"/>
    <mergeCell ref="D12:E12"/>
    <mergeCell ref="H12:J12"/>
    <mergeCell ref="K12:L12"/>
    <mergeCell ref="D22:L22"/>
    <mergeCell ref="D13:E13"/>
    <mergeCell ref="H13:J13"/>
    <mergeCell ref="K13:L13"/>
    <mergeCell ref="D15:E15"/>
    <mergeCell ref="H15:J15"/>
    <mergeCell ref="K15:L15"/>
    <mergeCell ref="D16:E16"/>
    <mergeCell ref="H16:J16"/>
    <mergeCell ref="K16:L16"/>
    <mergeCell ref="D20:E20"/>
    <mergeCell ref="D21:L21"/>
    <mergeCell ref="D40:E40"/>
    <mergeCell ref="D23:L23"/>
    <mergeCell ref="D24:L24"/>
    <mergeCell ref="D27:E27"/>
    <mergeCell ref="D28:L28"/>
    <mergeCell ref="D32:H32"/>
    <mergeCell ref="J32:M32"/>
    <mergeCell ref="D33:H33"/>
    <mergeCell ref="D34:E34"/>
    <mergeCell ref="D35:E35"/>
    <mergeCell ref="D36:E36"/>
    <mergeCell ref="D39:E39"/>
    <mergeCell ref="D50:E50"/>
    <mergeCell ref="D41:E41"/>
    <mergeCell ref="D44:H44"/>
    <mergeCell ref="D45:E45"/>
    <mergeCell ref="D46:E46"/>
    <mergeCell ref="D47:E47"/>
    <mergeCell ref="D48:E48"/>
  </mergeCells>
  <phoneticPr fontId="3"/>
  <dataValidations count="4">
    <dataValidation type="list" allowBlank="1" showInputMessage="1" showErrorMessage="1" sqref="D12:E12 K12:L12 D20:E20" xr:uid="{B26D88EA-A42E-4169-83A5-FC30F50597CD}">
      <formula1>有無チェック</formula1>
    </dataValidation>
    <dataValidation type="list" allowBlank="1" showInputMessage="1" showErrorMessage="1" sqref="D32" xr:uid="{F8A92C1C-F052-43F8-B0A7-5ADF96983469}">
      <formula1>蓄電システムの種別</formula1>
    </dataValidation>
    <dataValidation type="list" allowBlank="1" showInputMessage="1" showErrorMessage="1" sqref="D8:E8 K8:L8" xr:uid="{65F77494-CC6D-448C-BB55-6B101E8F3C30}">
      <formula1>再生可能エネルギー発電設備</formula1>
    </dataValidation>
    <dataValidation imeMode="off" allowBlank="1" showInputMessage="1" showErrorMessage="1" sqref="D9:E10 D13:E13 D15:E16 K9:L10 K13:L13 K15:L16 D34:E36 D45:E46 D48:E48 D50:E50 D27:E27 D39:E41" xr:uid="{F6C75224-5342-412B-ADE4-4F8ADFAAC9C1}"/>
  </dataValidations>
  <pageMargins left="0.43307086614173229" right="0" top="0.15748031496062992" bottom="0.15748031496062992" header="0.31496062992125984" footer="0.31496062992125984"/>
  <pageSetup paperSize="9" scale="72" fitToHeight="0" orientation="portrait" r:id="rId1"/>
  <rowBreaks count="3" manualBreakCount="3">
    <brk id="51" max="12" man="1"/>
    <brk id="95" max="12" man="1"/>
    <brk id="139"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FF0000"/>
    <outlinePr summaryBelow="0"/>
  </sheetPr>
  <dimension ref="A1:K80"/>
  <sheetViews>
    <sheetView showGridLines="0" showZeros="0" view="pageBreakPreview" zoomScale="85" zoomScaleNormal="100" zoomScaleSheetLayoutView="85" workbookViewId="0"/>
  </sheetViews>
  <sheetFormatPr defaultColWidth="8.7265625" defaultRowHeight="13.5" outlineLevelRow="3"/>
  <cols>
    <col min="1" max="1" width="1.7265625" style="50" customWidth="1"/>
    <col min="2" max="2" width="8" style="50" customWidth="1"/>
    <col min="3" max="3" width="2.26953125" style="50" customWidth="1"/>
    <col min="4" max="4" width="5.36328125" style="50" customWidth="1"/>
    <col min="5" max="5" width="8.90625" style="50" customWidth="1"/>
    <col min="6" max="6" width="9.81640625" style="50" customWidth="1"/>
    <col min="7" max="10" width="11.7265625" style="50" customWidth="1"/>
    <col min="11" max="11" width="6.6328125" style="50" customWidth="1"/>
    <col min="12" max="12" width="3.6328125" style="50" customWidth="1"/>
    <col min="13" max="16384" width="8.7265625" style="50"/>
  </cols>
  <sheetData>
    <row r="1" spans="1:11" ht="18.75" customHeight="1">
      <c r="A1" s="36"/>
      <c r="C1" s="112"/>
      <c r="D1" s="112"/>
      <c r="E1" s="112"/>
      <c r="F1" s="112"/>
      <c r="G1" s="112"/>
      <c r="H1" s="112"/>
      <c r="I1" s="112"/>
      <c r="J1" s="113"/>
      <c r="K1" s="114"/>
    </row>
    <row r="2" spans="1:11" ht="22.5" customHeight="1">
      <c r="A2" s="788" t="s">
        <v>388</v>
      </c>
      <c r="B2" s="788"/>
      <c r="C2" s="788"/>
      <c r="D2" s="788"/>
      <c r="E2" s="788"/>
      <c r="F2" s="788"/>
      <c r="G2" s="788"/>
      <c r="H2" s="788"/>
      <c r="I2" s="788"/>
      <c r="J2" s="788"/>
      <c r="K2" s="115"/>
    </row>
    <row r="3" spans="1:11" ht="9" customHeight="1" thickBot="1">
      <c r="A3" s="392"/>
      <c r="B3" s="392"/>
      <c r="C3" s="392"/>
      <c r="D3" s="392"/>
      <c r="E3" s="392"/>
      <c r="F3" s="392"/>
      <c r="G3" s="392"/>
      <c r="H3" s="392"/>
      <c r="I3" s="392"/>
      <c r="J3" s="392"/>
      <c r="K3" s="116"/>
    </row>
    <row r="4" spans="1:11" ht="18.75" customHeight="1">
      <c r="A4" s="920" t="s">
        <v>315</v>
      </c>
      <c r="B4" s="921"/>
      <c r="C4" s="921"/>
      <c r="D4" s="919" t="s">
        <v>644</v>
      </c>
      <c r="E4" s="919"/>
      <c r="F4" s="919"/>
      <c r="G4" s="847"/>
      <c r="H4" s="848"/>
      <c r="I4" s="848"/>
      <c r="J4" s="849"/>
      <c r="K4" s="117"/>
    </row>
    <row r="5" spans="1:11" ht="30" customHeight="1">
      <c r="A5" s="922"/>
      <c r="B5" s="923"/>
      <c r="C5" s="923"/>
      <c r="D5" s="898" t="s">
        <v>1</v>
      </c>
      <c r="E5" s="898"/>
      <c r="F5" s="898"/>
      <c r="G5" s="850"/>
      <c r="H5" s="851"/>
      <c r="I5" s="851"/>
      <c r="J5" s="852"/>
      <c r="K5" s="117"/>
    </row>
    <row r="6" spans="1:11" ht="15" customHeight="1">
      <c r="A6" s="922"/>
      <c r="B6" s="923"/>
      <c r="C6" s="923"/>
      <c r="D6" s="899" t="s">
        <v>2</v>
      </c>
      <c r="E6" s="899"/>
      <c r="F6" s="899"/>
      <c r="G6" s="118" t="s">
        <v>645</v>
      </c>
      <c r="H6" s="119" t="s">
        <v>3</v>
      </c>
      <c r="I6" s="390" t="s">
        <v>4</v>
      </c>
      <c r="J6" s="926"/>
      <c r="K6" s="120"/>
    </row>
    <row r="7" spans="1:11" ht="30" customHeight="1">
      <c r="A7" s="922"/>
      <c r="B7" s="923"/>
      <c r="C7" s="923"/>
      <c r="D7" s="899"/>
      <c r="E7" s="899"/>
      <c r="F7" s="899"/>
      <c r="G7" s="339"/>
      <c r="H7" s="412"/>
      <c r="I7" s="413"/>
      <c r="J7" s="927"/>
      <c r="K7" s="121"/>
    </row>
    <row r="8" spans="1:11" ht="18.75" customHeight="1">
      <c r="A8" s="922"/>
      <c r="B8" s="923"/>
      <c r="C8" s="923"/>
      <c r="D8" s="900" t="s">
        <v>313</v>
      </c>
      <c r="E8" s="900"/>
      <c r="F8" s="900"/>
      <c r="G8" s="861"/>
      <c r="H8" s="862"/>
      <c r="I8" s="862"/>
      <c r="J8" s="863"/>
      <c r="K8" s="122"/>
    </row>
    <row r="9" spans="1:11" ht="30" customHeight="1">
      <c r="A9" s="922"/>
      <c r="B9" s="923"/>
      <c r="C9" s="923"/>
      <c r="D9" s="841" t="s">
        <v>458</v>
      </c>
      <c r="E9" s="841"/>
      <c r="F9" s="841"/>
      <c r="G9" s="864"/>
      <c r="H9" s="865"/>
      <c r="I9" s="865"/>
      <c r="J9" s="866"/>
      <c r="K9" s="122"/>
    </row>
    <row r="10" spans="1:11" ht="15" customHeight="1">
      <c r="A10" s="922"/>
      <c r="B10" s="923"/>
      <c r="C10" s="923"/>
      <c r="D10" s="899" t="s">
        <v>175</v>
      </c>
      <c r="E10" s="899"/>
      <c r="F10" s="899"/>
      <c r="G10" s="414" t="s">
        <v>733</v>
      </c>
      <c r="H10" s="842"/>
      <c r="I10" s="843"/>
      <c r="J10" s="844"/>
      <c r="K10" s="123"/>
    </row>
    <row r="11" spans="1:11" ht="33.75" customHeight="1" collapsed="1" thickBot="1">
      <c r="A11" s="924"/>
      <c r="B11" s="925"/>
      <c r="C11" s="925"/>
      <c r="D11" s="899"/>
      <c r="E11" s="899"/>
      <c r="F11" s="899"/>
      <c r="G11" s="415"/>
      <c r="H11" s="853"/>
      <c r="I11" s="853"/>
      <c r="J11" s="854"/>
      <c r="K11" s="124"/>
    </row>
    <row r="12" spans="1:11" ht="18.75" hidden="1" customHeight="1" outlineLevel="1">
      <c r="A12" s="942" t="s">
        <v>316</v>
      </c>
      <c r="B12" s="943"/>
      <c r="C12" s="943"/>
      <c r="D12" s="897" t="s">
        <v>160</v>
      </c>
      <c r="E12" s="897"/>
      <c r="F12" s="897"/>
      <c r="G12" s="939"/>
      <c r="H12" s="940"/>
      <c r="I12" s="940"/>
      <c r="J12" s="941"/>
      <c r="K12" s="117"/>
    </row>
    <row r="13" spans="1:11" ht="30" hidden="1" customHeight="1" outlineLevel="1">
      <c r="A13" s="922"/>
      <c r="B13" s="923"/>
      <c r="C13" s="923"/>
      <c r="D13" s="898" t="s">
        <v>1</v>
      </c>
      <c r="E13" s="898"/>
      <c r="F13" s="898"/>
      <c r="G13" s="850"/>
      <c r="H13" s="851"/>
      <c r="I13" s="851"/>
      <c r="J13" s="852"/>
      <c r="K13" s="117"/>
    </row>
    <row r="14" spans="1:11" ht="15" hidden="1" customHeight="1" outlineLevel="1">
      <c r="A14" s="922"/>
      <c r="B14" s="923"/>
      <c r="C14" s="923"/>
      <c r="D14" s="899" t="s">
        <v>2</v>
      </c>
      <c r="E14" s="899"/>
      <c r="F14" s="899"/>
      <c r="G14" s="118" t="s">
        <v>161</v>
      </c>
      <c r="H14" s="119" t="s">
        <v>3</v>
      </c>
      <c r="I14" s="390" t="s">
        <v>4</v>
      </c>
      <c r="J14" s="926"/>
      <c r="K14" s="120"/>
    </row>
    <row r="15" spans="1:11" ht="30" hidden="1" customHeight="1" outlineLevel="1">
      <c r="A15" s="922"/>
      <c r="B15" s="923"/>
      <c r="C15" s="923"/>
      <c r="D15" s="899"/>
      <c r="E15" s="899"/>
      <c r="F15" s="899"/>
      <c r="G15" s="340"/>
      <c r="H15" s="78"/>
      <c r="I15" s="79"/>
      <c r="J15" s="927"/>
      <c r="K15" s="121"/>
    </row>
    <row r="16" spans="1:11" ht="18.75" hidden="1" customHeight="1" outlineLevel="1">
      <c r="A16" s="922"/>
      <c r="B16" s="923"/>
      <c r="C16" s="923"/>
      <c r="D16" s="900" t="s">
        <v>176</v>
      </c>
      <c r="E16" s="900"/>
      <c r="F16" s="900"/>
      <c r="G16" s="861"/>
      <c r="H16" s="862"/>
      <c r="I16" s="862"/>
      <c r="J16" s="863"/>
      <c r="K16" s="122"/>
    </row>
    <row r="17" spans="1:11" ht="30" hidden="1" customHeight="1" outlineLevel="1">
      <c r="A17" s="922"/>
      <c r="B17" s="923"/>
      <c r="C17" s="923"/>
      <c r="D17" s="841" t="s">
        <v>458</v>
      </c>
      <c r="E17" s="841"/>
      <c r="F17" s="841"/>
      <c r="G17" s="864"/>
      <c r="H17" s="865"/>
      <c r="I17" s="865"/>
      <c r="J17" s="866"/>
      <c r="K17" s="122"/>
    </row>
    <row r="18" spans="1:11" ht="15" hidden="1" customHeight="1" outlineLevel="1">
      <c r="A18" s="922"/>
      <c r="B18" s="923"/>
      <c r="C18" s="923"/>
      <c r="D18" s="899" t="s">
        <v>175</v>
      </c>
      <c r="E18" s="899"/>
      <c r="F18" s="899"/>
      <c r="G18" s="80" t="s">
        <v>733</v>
      </c>
      <c r="H18" s="842"/>
      <c r="I18" s="843"/>
      <c r="J18" s="844"/>
      <c r="K18" s="123"/>
    </row>
    <row r="19" spans="1:11" ht="33.75" hidden="1" customHeight="1" outlineLevel="1" collapsed="1" thickBot="1">
      <c r="A19" s="924"/>
      <c r="B19" s="925"/>
      <c r="C19" s="925"/>
      <c r="D19" s="899"/>
      <c r="E19" s="899"/>
      <c r="F19" s="899"/>
      <c r="G19" s="76"/>
      <c r="H19" s="936"/>
      <c r="I19" s="937"/>
      <c r="J19" s="938"/>
      <c r="K19" s="124"/>
    </row>
    <row r="20" spans="1:11" ht="18.75" hidden="1" customHeight="1" outlineLevel="2" collapsed="1">
      <c r="A20" s="942" t="s">
        <v>317</v>
      </c>
      <c r="B20" s="943"/>
      <c r="C20" s="943"/>
      <c r="D20" s="897" t="s">
        <v>160</v>
      </c>
      <c r="E20" s="897"/>
      <c r="F20" s="897"/>
      <c r="G20" s="939"/>
      <c r="H20" s="940"/>
      <c r="I20" s="940"/>
      <c r="J20" s="941"/>
      <c r="K20" s="117"/>
    </row>
    <row r="21" spans="1:11" ht="30" hidden="1" customHeight="1" outlineLevel="2">
      <c r="A21" s="922"/>
      <c r="B21" s="923"/>
      <c r="C21" s="923"/>
      <c r="D21" s="898" t="s">
        <v>1</v>
      </c>
      <c r="E21" s="898"/>
      <c r="F21" s="898"/>
      <c r="G21" s="850"/>
      <c r="H21" s="851"/>
      <c r="I21" s="851"/>
      <c r="J21" s="852"/>
      <c r="K21" s="117"/>
    </row>
    <row r="22" spans="1:11" ht="15" hidden="1" customHeight="1" outlineLevel="2">
      <c r="A22" s="922"/>
      <c r="B22" s="923"/>
      <c r="C22" s="923"/>
      <c r="D22" s="899" t="s">
        <v>2</v>
      </c>
      <c r="E22" s="899"/>
      <c r="F22" s="899"/>
      <c r="G22" s="118" t="s">
        <v>161</v>
      </c>
      <c r="H22" s="119" t="s">
        <v>3</v>
      </c>
      <c r="I22" s="390" t="s">
        <v>4</v>
      </c>
      <c r="J22" s="926"/>
      <c r="K22" s="120"/>
    </row>
    <row r="23" spans="1:11" ht="30" hidden="1" customHeight="1" outlineLevel="2">
      <c r="A23" s="922"/>
      <c r="B23" s="923"/>
      <c r="C23" s="923"/>
      <c r="D23" s="899"/>
      <c r="E23" s="899"/>
      <c r="F23" s="899"/>
      <c r="G23" s="340"/>
      <c r="H23" s="78"/>
      <c r="I23" s="79"/>
      <c r="J23" s="927"/>
      <c r="K23" s="121"/>
    </row>
    <row r="24" spans="1:11" ht="18.75" hidden="1" customHeight="1" outlineLevel="2">
      <c r="A24" s="922"/>
      <c r="B24" s="923"/>
      <c r="C24" s="923"/>
      <c r="D24" s="900" t="s">
        <v>176</v>
      </c>
      <c r="E24" s="900"/>
      <c r="F24" s="900"/>
      <c r="G24" s="861"/>
      <c r="H24" s="862"/>
      <c r="I24" s="862"/>
      <c r="J24" s="863"/>
      <c r="K24" s="122"/>
    </row>
    <row r="25" spans="1:11" ht="30" hidden="1" customHeight="1" outlineLevel="2">
      <c r="A25" s="922"/>
      <c r="B25" s="923"/>
      <c r="C25" s="923"/>
      <c r="D25" s="841" t="s">
        <v>458</v>
      </c>
      <c r="E25" s="841"/>
      <c r="F25" s="841"/>
      <c r="G25" s="864"/>
      <c r="H25" s="865"/>
      <c r="I25" s="865"/>
      <c r="J25" s="866"/>
      <c r="K25" s="122"/>
    </row>
    <row r="26" spans="1:11" ht="15" hidden="1" customHeight="1" outlineLevel="2">
      <c r="A26" s="922"/>
      <c r="B26" s="923"/>
      <c r="C26" s="923"/>
      <c r="D26" s="899" t="s">
        <v>175</v>
      </c>
      <c r="E26" s="899"/>
      <c r="F26" s="899"/>
      <c r="G26" s="80" t="s">
        <v>733</v>
      </c>
      <c r="H26" s="842"/>
      <c r="I26" s="843"/>
      <c r="J26" s="844"/>
      <c r="K26" s="123"/>
    </row>
    <row r="27" spans="1:11" ht="33.75" hidden="1" customHeight="1" outlineLevel="2" collapsed="1" thickBot="1">
      <c r="A27" s="924"/>
      <c r="B27" s="925"/>
      <c r="C27" s="925"/>
      <c r="D27" s="899"/>
      <c r="E27" s="899"/>
      <c r="F27" s="899"/>
      <c r="G27" s="76"/>
      <c r="H27" s="936"/>
      <c r="I27" s="937"/>
      <c r="J27" s="938"/>
      <c r="K27" s="124"/>
    </row>
    <row r="28" spans="1:11" ht="18.75" hidden="1" customHeight="1" outlineLevel="3">
      <c r="A28" s="942" t="s">
        <v>318</v>
      </c>
      <c r="B28" s="943"/>
      <c r="C28" s="943"/>
      <c r="D28" s="897" t="s">
        <v>160</v>
      </c>
      <c r="E28" s="897"/>
      <c r="F28" s="897"/>
      <c r="G28" s="939"/>
      <c r="H28" s="940"/>
      <c r="I28" s="940"/>
      <c r="J28" s="941"/>
      <c r="K28" s="117"/>
    </row>
    <row r="29" spans="1:11" ht="30" hidden="1" customHeight="1" outlineLevel="3">
      <c r="A29" s="922"/>
      <c r="B29" s="923"/>
      <c r="C29" s="923"/>
      <c r="D29" s="898" t="s">
        <v>1</v>
      </c>
      <c r="E29" s="898"/>
      <c r="F29" s="898"/>
      <c r="G29" s="850"/>
      <c r="H29" s="851"/>
      <c r="I29" s="851"/>
      <c r="J29" s="852"/>
      <c r="K29" s="117"/>
    </row>
    <row r="30" spans="1:11" ht="15" hidden="1" customHeight="1" outlineLevel="3">
      <c r="A30" s="922"/>
      <c r="B30" s="923"/>
      <c r="C30" s="923"/>
      <c r="D30" s="899" t="s">
        <v>2</v>
      </c>
      <c r="E30" s="899"/>
      <c r="F30" s="899"/>
      <c r="G30" s="118" t="s">
        <v>161</v>
      </c>
      <c r="H30" s="119" t="s">
        <v>3</v>
      </c>
      <c r="I30" s="125" t="s">
        <v>4</v>
      </c>
      <c r="J30" s="126"/>
      <c r="K30" s="120"/>
    </row>
    <row r="31" spans="1:11" ht="30" hidden="1" customHeight="1" outlineLevel="3">
      <c r="A31" s="922"/>
      <c r="B31" s="923"/>
      <c r="C31" s="923"/>
      <c r="D31" s="899"/>
      <c r="E31" s="899"/>
      <c r="F31" s="899"/>
      <c r="G31" s="340"/>
      <c r="H31" s="78"/>
      <c r="I31" s="81"/>
      <c r="J31" s="126"/>
      <c r="K31" s="121"/>
    </row>
    <row r="32" spans="1:11" ht="18.75" hidden="1" outlineLevel="3">
      <c r="A32" s="922"/>
      <c r="B32" s="923"/>
      <c r="C32" s="923"/>
      <c r="D32" s="900" t="s">
        <v>176</v>
      </c>
      <c r="E32" s="900"/>
      <c r="F32" s="900"/>
      <c r="G32" s="861"/>
      <c r="H32" s="862"/>
      <c r="I32" s="862"/>
      <c r="J32" s="863"/>
      <c r="K32" s="122"/>
    </row>
    <row r="33" spans="1:11" ht="30" hidden="1" customHeight="1" outlineLevel="3">
      <c r="A33" s="922"/>
      <c r="B33" s="923"/>
      <c r="C33" s="923"/>
      <c r="D33" s="841" t="s">
        <v>458</v>
      </c>
      <c r="E33" s="841"/>
      <c r="F33" s="841"/>
      <c r="G33" s="864"/>
      <c r="H33" s="865"/>
      <c r="I33" s="865"/>
      <c r="J33" s="866"/>
      <c r="K33" s="122"/>
    </row>
    <row r="34" spans="1:11" ht="15" hidden="1" customHeight="1" outlineLevel="3">
      <c r="A34" s="922"/>
      <c r="B34" s="923"/>
      <c r="C34" s="923"/>
      <c r="D34" s="899" t="s">
        <v>175</v>
      </c>
      <c r="E34" s="899"/>
      <c r="F34" s="899"/>
      <c r="G34" s="80" t="s">
        <v>733</v>
      </c>
      <c r="H34" s="842"/>
      <c r="I34" s="843"/>
      <c r="J34" s="844"/>
      <c r="K34" s="123"/>
    </row>
    <row r="35" spans="1:11" ht="33.75" hidden="1" customHeight="1" outlineLevel="3" thickBot="1">
      <c r="A35" s="944"/>
      <c r="B35" s="945"/>
      <c r="C35" s="945"/>
      <c r="D35" s="935"/>
      <c r="E35" s="935"/>
      <c r="F35" s="935"/>
      <c r="G35" s="77"/>
      <c r="H35" s="870"/>
      <c r="I35" s="871"/>
      <c r="J35" s="872"/>
      <c r="K35" s="124"/>
    </row>
    <row r="36" spans="1:11" ht="14.25" thickBot="1">
      <c r="A36" s="127"/>
      <c r="B36" s="127"/>
      <c r="C36" s="127"/>
      <c r="D36" s="127"/>
      <c r="E36" s="127"/>
      <c r="F36" s="127"/>
      <c r="G36" s="127"/>
      <c r="H36" s="127"/>
      <c r="I36" s="127"/>
      <c r="J36" s="127"/>
      <c r="K36" s="128"/>
    </row>
    <row r="37" spans="1:11" ht="18" customHeight="1">
      <c r="A37" s="928" t="s">
        <v>714</v>
      </c>
      <c r="B37" s="929"/>
      <c r="C37" s="930"/>
      <c r="D37" s="919" t="s">
        <v>160</v>
      </c>
      <c r="E37" s="919"/>
      <c r="F37" s="919"/>
      <c r="G37" s="847"/>
      <c r="H37" s="848"/>
      <c r="I37" s="848"/>
      <c r="J37" s="849"/>
      <c r="K37" s="128"/>
    </row>
    <row r="38" spans="1:11" ht="26.25" customHeight="1">
      <c r="A38" s="931"/>
      <c r="B38" s="932"/>
      <c r="C38" s="933"/>
      <c r="D38" s="916" t="s">
        <v>715</v>
      </c>
      <c r="E38" s="917"/>
      <c r="F38" s="918"/>
      <c r="G38" s="850"/>
      <c r="H38" s="851"/>
      <c r="I38" s="851"/>
      <c r="J38" s="852"/>
      <c r="K38" s="128"/>
    </row>
    <row r="39" spans="1:11" ht="18" customHeight="1">
      <c r="A39" s="931"/>
      <c r="B39" s="932"/>
      <c r="C39" s="933"/>
      <c r="D39" s="900" t="s">
        <v>176</v>
      </c>
      <c r="E39" s="900"/>
      <c r="F39" s="900"/>
      <c r="G39" s="855"/>
      <c r="H39" s="856"/>
      <c r="I39" s="856"/>
      <c r="J39" s="857"/>
      <c r="K39" s="128"/>
    </row>
    <row r="40" spans="1:11" ht="26.25" customHeight="1">
      <c r="A40" s="931"/>
      <c r="B40" s="932"/>
      <c r="C40" s="933"/>
      <c r="D40" s="916" t="s">
        <v>716</v>
      </c>
      <c r="E40" s="917"/>
      <c r="F40" s="918"/>
      <c r="G40" s="858"/>
      <c r="H40" s="859"/>
      <c r="I40" s="859"/>
      <c r="J40" s="860"/>
      <c r="K40" s="128"/>
    </row>
    <row r="41" spans="1:11" ht="15" customHeight="1">
      <c r="A41" s="931"/>
      <c r="B41" s="932"/>
      <c r="C41" s="933"/>
      <c r="D41" s="913" t="s">
        <v>717</v>
      </c>
      <c r="E41" s="914"/>
      <c r="F41" s="915"/>
      <c r="G41" s="414" t="s">
        <v>733</v>
      </c>
      <c r="H41" s="842"/>
      <c r="I41" s="843"/>
      <c r="J41" s="844"/>
      <c r="K41" s="128"/>
    </row>
    <row r="42" spans="1:11" ht="33" customHeight="1">
      <c r="A42" s="934"/>
      <c r="B42" s="917"/>
      <c r="C42" s="918"/>
      <c r="D42" s="916"/>
      <c r="E42" s="917"/>
      <c r="F42" s="918"/>
      <c r="G42" s="415"/>
      <c r="H42" s="853"/>
      <c r="I42" s="853"/>
      <c r="J42" s="854"/>
      <c r="K42" s="128"/>
    </row>
    <row r="43" spans="1:11" ht="45" customHeight="1">
      <c r="A43" s="826" t="s">
        <v>430</v>
      </c>
      <c r="B43" s="827"/>
      <c r="C43" s="828"/>
      <c r="D43" s="836" t="s">
        <v>429</v>
      </c>
      <c r="E43" s="836"/>
      <c r="F43" s="836"/>
      <c r="G43" s="867"/>
      <c r="H43" s="868"/>
      <c r="I43" s="868"/>
      <c r="J43" s="869"/>
      <c r="K43" s="129"/>
    </row>
    <row r="44" spans="1:11" ht="75" customHeight="1">
      <c r="A44" s="826"/>
      <c r="B44" s="827"/>
      <c r="C44" s="828"/>
      <c r="D44" s="891" t="s">
        <v>223</v>
      </c>
      <c r="E44" s="891"/>
      <c r="F44" s="891"/>
      <c r="G44" s="875"/>
      <c r="H44" s="876"/>
      <c r="I44" s="876"/>
      <c r="J44" s="877"/>
      <c r="K44" s="129"/>
    </row>
    <row r="45" spans="1:11" ht="12.75" customHeight="1">
      <c r="A45" s="826"/>
      <c r="B45" s="827"/>
      <c r="C45" s="828"/>
      <c r="D45" s="891" t="s">
        <v>474</v>
      </c>
      <c r="E45" s="891"/>
      <c r="F45" s="891"/>
      <c r="G45" s="130" t="s">
        <v>409</v>
      </c>
      <c r="H45" s="873" t="s">
        <v>410</v>
      </c>
      <c r="I45" s="873"/>
      <c r="J45" s="874"/>
      <c r="K45" s="131"/>
    </row>
    <row r="46" spans="1:11" ht="33.75" customHeight="1">
      <c r="A46" s="826"/>
      <c r="B46" s="827"/>
      <c r="C46" s="828"/>
      <c r="D46" s="891"/>
      <c r="E46" s="891"/>
      <c r="F46" s="891"/>
      <c r="G46" s="416"/>
      <c r="H46" s="878"/>
      <c r="I46" s="879"/>
      <c r="J46" s="880"/>
      <c r="K46" s="124"/>
    </row>
    <row r="47" spans="1:11" ht="27" customHeight="1">
      <c r="A47" s="826"/>
      <c r="B47" s="827"/>
      <c r="C47" s="828"/>
      <c r="D47" s="891" t="s">
        <v>705</v>
      </c>
      <c r="E47" s="891"/>
      <c r="F47" s="891"/>
      <c r="G47" s="845" t="s">
        <v>553</v>
      </c>
      <c r="H47" s="846"/>
      <c r="I47" s="845" t="s">
        <v>701</v>
      </c>
      <c r="J47" s="962"/>
      <c r="K47" s="132"/>
    </row>
    <row r="48" spans="1:11" ht="29.25" customHeight="1">
      <c r="A48" s="826"/>
      <c r="B48" s="827"/>
      <c r="C48" s="828"/>
      <c r="D48" s="891"/>
      <c r="E48" s="891"/>
      <c r="F48" s="891"/>
      <c r="G48" s="133" t="s">
        <v>706</v>
      </c>
      <c r="H48" s="399" t="s">
        <v>707</v>
      </c>
      <c r="I48" s="133" t="s">
        <v>706</v>
      </c>
      <c r="J48" s="134" t="s">
        <v>707</v>
      </c>
      <c r="K48" s="132"/>
    </row>
    <row r="49" spans="1:11" ht="29.25" customHeight="1">
      <c r="A49" s="826"/>
      <c r="B49" s="827"/>
      <c r="C49" s="828"/>
      <c r="D49" s="946" t="s">
        <v>708</v>
      </c>
      <c r="E49" s="947"/>
      <c r="F49" s="405" t="s">
        <v>711</v>
      </c>
      <c r="G49" s="406">
        <f>'2-14 地域MGに供給される出力及び電力量の根拠書類'!I30</f>
        <v>0</v>
      </c>
      <c r="H49" s="634">
        <f>'2-14 地域MGに供給される出力及び電力量の根拠書類'!J30</f>
        <v>0</v>
      </c>
      <c r="I49" s="406">
        <f>'2-14 地域MGに供給される出力及び電力量の根拠書類'!K30</f>
        <v>0</v>
      </c>
      <c r="J49" s="407">
        <f>'2-14 地域MGに供給される出力及び電力量の根拠書類'!N30</f>
        <v>0</v>
      </c>
      <c r="K49" s="132"/>
    </row>
    <row r="50" spans="1:11" ht="33.75" customHeight="1">
      <c r="A50" s="826"/>
      <c r="B50" s="827"/>
      <c r="C50" s="828"/>
      <c r="D50" s="948"/>
      <c r="E50" s="949"/>
      <c r="F50" s="147" t="s">
        <v>710</v>
      </c>
      <c r="G50" s="408">
        <f>'2-14 地域MGに供給される出力及び電力量の根拠書類'!I31</f>
        <v>0</v>
      </c>
      <c r="H50" s="635">
        <f>'2-14 地域MGに供給される出力及び電力量の根拠書類'!J31</f>
        <v>0</v>
      </c>
      <c r="I50" s="408">
        <f>'2-14 地域MGに供給される出力及び電力量の根拠書類'!K31</f>
        <v>0</v>
      </c>
      <c r="J50" s="409">
        <f>'2-14 地域MGに供給される出力及び電力量の根拠書類'!N31</f>
        <v>0</v>
      </c>
      <c r="K50" s="135"/>
    </row>
    <row r="51" spans="1:11" ht="33.75" customHeight="1">
      <c r="A51" s="826"/>
      <c r="B51" s="827"/>
      <c r="C51" s="828"/>
      <c r="D51" s="891" t="s">
        <v>709</v>
      </c>
      <c r="E51" s="891"/>
      <c r="F51" s="891"/>
      <c r="G51" s="401">
        <f>'2-15 地域MGで必要とされる出力及び電力量の根拠書類'!G28</f>
        <v>0</v>
      </c>
      <c r="H51" s="636"/>
      <c r="I51" s="402">
        <f>'2-15 地域MGで必要とされる出力及び電力量の根拠書類'!I28</f>
        <v>0</v>
      </c>
      <c r="J51" s="403">
        <f>'2-15 地域MGで必要とされる出力及び電力量の根拠書類'!J28</f>
        <v>0</v>
      </c>
      <c r="K51" s="135"/>
    </row>
    <row r="52" spans="1:11" ht="33.75" customHeight="1">
      <c r="A52" s="826"/>
      <c r="B52" s="827"/>
      <c r="C52" s="828"/>
      <c r="D52" s="946" t="s">
        <v>994</v>
      </c>
      <c r="E52" s="950"/>
      <c r="F52" s="950"/>
      <c r="G52" s="839"/>
      <c r="H52" s="840"/>
      <c r="I52" s="951">
        <f>'2-14 地域MGに供給される出力及び電力量の根拠書類'!E5</f>
        <v>0</v>
      </c>
      <c r="J52" s="952"/>
      <c r="K52" s="135"/>
    </row>
    <row r="53" spans="1:11" ht="24" customHeight="1">
      <c r="A53" s="826"/>
      <c r="B53" s="827"/>
      <c r="C53" s="828"/>
      <c r="D53" s="894" t="s">
        <v>639</v>
      </c>
      <c r="E53" s="895"/>
      <c r="F53" s="896"/>
      <c r="G53" s="959"/>
      <c r="H53" s="960"/>
      <c r="I53" s="960"/>
      <c r="J53" s="961"/>
      <c r="K53" s="120"/>
    </row>
    <row r="54" spans="1:11" ht="160.5" customHeight="1">
      <c r="A54" s="833"/>
      <c r="B54" s="834"/>
      <c r="C54" s="835"/>
      <c r="D54" s="894" t="s">
        <v>632</v>
      </c>
      <c r="E54" s="895"/>
      <c r="F54" s="896"/>
      <c r="G54" s="956">
        <f>IFERROR('2-17　事業実施に関連する事項'!E6,"")</f>
        <v>0</v>
      </c>
      <c r="H54" s="957"/>
      <c r="I54" s="957"/>
      <c r="J54" s="958"/>
      <c r="K54" s="120"/>
    </row>
    <row r="55" spans="1:11" ht="24" customHeight="1">
      <c r="A55" s="823" t="s">
        <v>221</v>
      </c>
      <c r="B55" s="832"/>
      <c r="C55" s="832"/>
      <c r="D55" s="790" t="s">
        <v>371</v>
      </c>
      <c r="E55" s="790"/>
      <c r="F55" s="790"/>
      <c r="G55" s="410" t="s">
        <v>314</v>
      </c>
      <c r="H55" s="794" t="s">
        <v>222</v>
      </c>
      <c r="I55" s="795"/>
      <c r="J55" s="417">
        <f>MAX('2-19　事業実施予定スケジュール'!D7,'2-19　事業実施予定スケジュール'!D14,'2-19　事業実施予定スケジュール'!D21,'2-19　事業実施予定スケジュール'!D29,'2-19　事業実施予定スケジュール'!D30,'2-19　事業実施予定スケジュール'!D31)</f>
        <v>0</v>
      </c>
      <c r="K55" s="136"/>
    </row>
    <row r="56" spans="1:11" ht="24" customHeight="1">
      <c r="A56" s="826"/>
      <c r="B56" s="827"/>
      <c r="C56" s="827"/>
      <c r="D56" s="790" t="s">
        <v>1096</v>
      </c>
      <c r="E56" s="790"/>
      <c r="F56" s="790"/>
      <c r="G56" s="418">
        <f>'2-19　事業実施予定スケジュール'!D32</f>
        <v>0</v>
      </c>
      <c r="H56" s="963" t="s">
        <v>1117</v>
      </c>
      <c r="I56" s="964"/>
      <c r="J56" s="761"/>
      <c r="K56" s="136"/>
    </row>
    <row r="57" spans="1:11" ht="24" customHeight="1">
      <c r="A57" s="833"/>
      <c r="B57" s="834"/>
      <c r="C57" s="834"/>
      <c r="D57" s="907" t="s">
        <v>419</v>
      </c>
      <c r="E57" s="907"/>
      <c r="F57" s="908"/>
      <c r="G57" s="418">
        <f>'2-19　事業実施予定スケジュール'!D34</f>
        <v>0</v>
      </c>
      <c r="H57" s="819"/>
      <c r="I57" s="820"/>
      <c r="J57" s="821"/>
      <c r="K57" s="136"/>
    </row>
    <row r="58" spans="1:11" ht="30" customHeight="1">
      <c r="A58" s="881" t="s">
        <v>1100</v>
      </c>
      <c r="B58" s="882"/>
      <c r="C58" s="883"/>
      <c r="D58" s="953" t="s">
        <v>617</v>
      </c>
      <c r="E58" s="954"/>
      <c r="F58" s="955"/>
      <c r="G58" s="397"/>
      <c r="H58" s="397"/>
      <c r="I58" s="397"/>
      <c r="J58" s="411"/>
      <c r="K58" s="137"/>
    </row>
    <row r="59" spans="1:11" ht="24" customHeight="1">
      <c r="A59" s="884"/>
      <c r="B59" s="885"/>
      <c r="C59" s="886"/>
      <c r="D59" s="798" t="s">
        <v>1086</v>
      </c>
      <c r="E59" s="798"/>
      <c r="F59" s="798"/>
      <c r="G59" s="397"/>
      <c r="H59" s="799"/>
      <c r="I59" s="800"/>
      <c r="J59" s="801"/>
      <c r="K59" s="137"/>
    </row>
    <row r="60" spans="1:11" ht="24" customHeight="1">
      <c r="A60" s="887"/>
      <c r="B60" s="885"/>
      <c r="C60" s="886"/>
      <c r="D60" s="791" t="s">
        <v>1046</v>
      </c>
      <c r="E60" s="837" t="s">
        <v>379</v>
      </c>
      <c r="F60" s="838"/>
      <c r="G60" s="397"/>
      <c r="H60" s="799"/>
      <c r="I60" s="800"/>
      <c r="J60" s="801"/>
      <c r="K60" s="138"/>
    </row>
    <row r="61" spans="1:11" ht="24" customHeight="1">
      <c r="A61" s="887"/>
      <c r="B61" s="885"/>
      <c r="C61" s="886"/>
      <c r="D61" s="791"/>
      <c r="E61" s="911" t="s">
        <v>992</v>
      </c>
      <c r="F61" s="912"/>
      <c r="G61" s="397"/>
      <c r="H61" s="799"/>
      <c r="I61" s="800"/>
      <c r="J61" s="801"/>
      <c r="K61" s="124"/>
    </row>
    <row r="62" spans="1:11" ht="24" customHeight="1">
      <c r="A62" s="887"/>
      <c r="B62" s="885"/>
      <c r="C62" s="886"/>
      <c r="D62" s="791"/>
      <c r="E62" s="909" t="s">
        <v>993</v>
      </c>
      <c r="F62" s="910"/>
      <c r="G62" s="397"/>
      <c r="H62" s="799"/>
      <c r="I62" s="800"/>
      <c r="J62" s="801"/>
      <c r="K62" s="124"/>
    </row>
    <row r="63" spans="1:11" ht="24" customHeight="1">
      <c r="A63" s="887"/>
      <c r="B63" s="885"/>
      <c r="C63" s="886"/>
      <c r="D63" s="791"/>
      <c r="E63" s="911" t="s">
        <v>15</v>
      </c>
      <c r="F63" s="912"/>
      <c r="G63" s="397"/>
      <c r="H63" s="799"/>
      <c r="I63" s="800"/>
      <c r="J63" s="801"/>
      <c r="K63" s="124"/>
    </row>
    <row r="64" spans="1:11" ht="24" customHeight="1">
      <c r="A64" s="887"/>
      <c r="B64" s="885"/>
      <c r="C64" s="886"/>
      <c r="D64" s="798" t="s">
        <v>380</v>
      </c>
      <c r="E64" s="798"/>
      <c r="F64" s="798"/>
      <c r="G64" s="397"/>
      <c r="H64" s="799"/>
      <c r="I64" s="800"/>
      <c r="J64" s="801"/>
      <c r="K64" s="124"/>
    </row>
    <row r="65" spans="1:11" ht="24" customHeight="1">
      <c r="A65" s="887"/>
      <c r="B65" s="885"/>
      <c r="C65" s="886"/>
      <c r="D65" s="892" t="s">
        <v>423</v>
      </c>
      <c r="E65" s="792" t="s">
        <v>421</v>
      </c>
      <c r="F65" s="793"/>
      <c r="G65" s="397"/>
      <c r="H65" s="799"/>
      <c r="I65" s="800"/>
      <c r="J65" s="801"/>
      <c r="K65" s="124"/>
    </row>
    <row r="66" spans="1:11" ht="24" customHeight="1">
      <c r="A66" s="887"/>
      <c r="B66" s="885"/>
      <c r="C66" s="886"/>
      <c r="D66" s="893"/>
      <c r="E66" s="792" t="s">
        <v>422</v>
      </c>
      <c r="F66" s="793"/>
      <c r="G66" s="397"/>
      <c r="H66" s="799"/>
      <c r="I66" s="800"/>
      <c r="J66" s="801"/>
      <c r="K66" s="124"/>
    </row>
    <row r="67" spans="1:11" ht="24" customHeight="1">
      <c r="A67" s="887"/>
      <c r="B67" s="885"/>
      <c r="C67" s="886"/>
      <c r="D67" s="906" t="s">
        <v>420</v>
      </c>
      <c r="E67" s="906"/>
      <c r="F67" s="906"/>
      <c r="G67" s="397"/>
      <c r="H67" s="799"/>
      <c r="I67" s="800"/>
      <c r="J67" s="801"/>
      <c r="K67" s="139"/>
    </row>
    <row r="68" spans="1:11" ht="33.75" customHeight="1">
      <c r="A68" s="887"/>
      <c r="B68" s="885"/>
      <c r="C68" s="886"/>
      <c r="D68" s="901" t="s">
        <v>659</v>
      </c>
      <c r="E68" s="902"/>
      <c r="F68" s="903"/>
      <c r="G68" s="360" t="s">
        <v>658</v>
      </c>
      <c r="H68" s="140" t="s">
        <v>1047</v>
      </c>
      <c r="I68" s="141" t="s">
        <v>1048</v>
      </c>
      <c r="J68" s="142" t="s">
        <v>657</v>
      </c>
      <c r="K68" s="143"/>
    </row>
    <row r="69" spans="1:11" ht="24" customHeight="1">
      <c r="A69" s="887"/>
      <c r="B69" s="885"/>
      <c r="C69" s="886"/>
      <c r="D69" s="144"/>
      <c r="E69" s="796" t="s">
        <v>655</v>
      </c>
      <c r="F69" s="797"/>
      <c r="G69" s="745">
        <f>SUM('2-13　主要設備の詳細（申請者１）'!V11,'2-13　主要設備の詳細（申請者２）'!V11,'2-13　主要設備の詳細（申請者３）'!V11,'2-13　主要設備の詳細（申請者４）'!V11)</f>
        <v>0</v>
      </c>
      <c r="H69" s="745">
        <f>SUM('2-13　主要設備の詳細（申請者１）'!D35:E35,'2-13　主要設備の詳細（申請者１）'!D40:E40,'2-13　主要設備の詳細（申請者１）'!D47:E47,'2-13　主要設備の詳細（申請者２）'!D35:E35,'2-13　主要設備の詳細（申請者２）'!D40:E40,'2-13　主要設備の詳細（申請者２）'!D47:E47,'2-13　主要設備の詳細（申請者３）'!D35:E35,'2-13　主要設備の詳細（申請者３）'!D40:E40,'2-13　主要設備の詳細（申請者３）'!D47:E47,'2-13　主要設備の詳細（申請者４）'!D35:E35,'2-13　主要設備の詳細（申請者４）'!D40:E40,'2-13　主要設備の詳細（申請者４）'!D47:E47)</f>
        <v>0</v>
      </c>
      <c r="I69" s="745">
        <f>SUM('2-13　主要設備の詳細（申請者１）'!D34:E34,'2-13　主要設備の詳細（申請者２）'!D34:E34,'2-13　主要設備の詳細（申請者３）'!D34:E34,'2-13　主要設備の詳細（申請者４）'!D34:E34,)</f>
        <v>0</v>
      </c>
      <c r="J69" s="744"/>
      <c r="K69" s="145"/>
    </row>
    <row r="70" spans="1:11" ht="24" customHeight="1">
      <c r="A70" s="887"/>
      <c r="B70" s="885"/>
      <c r="C70" s="886"/>
      <c r="D70" s="146"/>
      <c r="E70" s="811" t="s">
        <v>656</v>
      </c>
      <c r="F70" s="812"/>
      <c r="G70" s="419"/>
      <c r="H70" s="404" t="str">
        <f>IFERROR(H69/$G$69,"")</f>
        <v/>
      </c>
      <c r="I70" s="632"/>
      <c r="J70" s="633"/>
      <c r="K70" s="145"/>
    </row>
    <row r="71" spans="1:11" ht="33.75" customHeight="1">
      <c r="A71" s="887"/>
      <c r="B71" s="885"/>
      <c r="C71" s="886"/>
      <c r="D71" s="901" t="s">
        <v>660</v>
      </c>
      <c r="E71" s="904"/>
      <c r="F71" s="905"/>
      <c r="G71" s="360" t="s">
        <v>658</v>
      </c>
      <c r="H71" s="140" t="s">
        <v>1047</v>
      </c>
      <c r="I71" s="141" t="s">
        <v>1048</v>
      </c>
      <c r="J71" s="142" t="s">
        <v>657</v>
      </c>
      <c r="K71" s="143"/>
    </row>
    <row r="72" spans="1:11" ht="24" customHeight="1">
      <c r="A72" s="887"/>
      <c r="B72" s="885"/>
      <c r="C72" s="886"/>
      <c r="D72" s="144"/>
      <c r="E72" s="796" t="s">
        <v>655</v>
      </c>
      <c r="F72" s="797"/>
      <c r="G72" s="743"/>
      <c r="H72" s="743"/>
      <c r="I72" s="743"/>
      <c r="J72" s="744"/>
      <c r="K72" s="145"/>
    </row>
    <row r="73" spans="1:11" ht="24" customHeight="1">
      <c r="A73" s="888"/>
      <c r="B73" s="889"/>
      <c r="C73" s="890"/>
      <c r="D73" s="146"/>
      <c r="E73" s="811" t="s">
        <v>656</v>
      </c>
      <c r="F73" s="812"/>
      <c r="G73" s="419"/>
      <c r="H73" s="404" t="str">
        <f>IFERROR(H72/$G$72,"")</f>
        <v/>
      </c>
      <c r="I73" s="632"/>
      <c r="J73" s="633"/>
      <c r="K73" s="145"/>
    </row>
    <row r="74" spans="1:11" ht="15.75" customHeight="1">
      <c r="A74" s="823" t="s">
        <v>224</v>
      </c>
      <c r="B74" s="824"/>
      <c r="C74" s="825"/>
      <c r="D74" s="891" t="s">
        <v>385</v>
      </c>
      <c r="E74" s="891"/>
      <c r="F74" s="891"/>
      <c r="G74" s="813" t="s">
        <v>0</v>
      </c>
      <c r="H74" s="814"/>
      <c r="I74" s="815"/>
      <c r="J74" s="816"/>
      <c r="K74" s="148"/>
    </row>
    <row r="75" spans="1:11" ht="22.5" customHeight="1">
      <c r="A75" s="826"/>
      <c r="B75" s="827"/>
      <c r="C75" s="828"/>
      <c r="D75" s="891"/>
      <c r="E75" s="891"/>
      <c r="F75" s="891"/>
      <c r="G75" s="149" t="s">
        <v>218</v>
      </c>
      <c r="H75" s="150" t="s">
        <v>157</v>
      </c>
      <c r="I75" s="150" t="s">
        <v>158</v>
      </c>
      <c r="J75" s="817"/>
      <c r="K75" s="148"/>
    </row>
    <row r="76" spans="1:11" ht="22.5" customHeight="1">
      <c r="A76" s="826"/>
      <c r="B76" s="827"/>
      <c r="C76" s="828"/>
      <c r="D76" s="802" t="s">
        <v>661</v>
      </c>
      <c r="E76" s="803"/>
      <c r="F76" s="804"/>
      <c r="G76" s="420">
        <f>'2-1　設備導入事業経費の配分（事業全体）'!B9</f>
        <v>0</v>
      </c>
      <c r="H76" s="420">
        <f>'2-1　設備導入事業経費の配分（事業全体）'!E9</f>
        <v>0</v>
      </c>
      <c r="I76" s="421">
        <f>'2-1　設備導入事業経費の配分（事業全体）'!J9</f>
        <v>0</v>
      </c>
      <c r="J76" s="817"/>
      <c r="K76" s="151"/>
    </row>
    <row r="77" spans="1:11" ht="22.5" customHeight="1">
      <c r="A77" s="826"/>
      <c r="B77" s="827"/>
      <c r="C77" s="828"/>
      <c r="D77" s="805" t="s">
        <v>7</v>
      </c>
      <c r="E77" s="806"/>
      <c r="F77" s="807"/>
      <c r="G77" s="422">
        <f>'2-1　設備導入事業経費の配分（事業全体）'!B24</f>
        <v>0</v>
      </c>
      <c r="H77" s="422">
        <f>'2-1　設備導入事業経費の配分（事業全体）'!E24</f>
        <v>0</v>
      </c>
      <c r="I77" s="423">
        <f>'2-1　設備導入事業経費の配分（事業全体）'!J24</f>
        <v>0</v>
      </c>
      <c r="J77" s="817"/>
      <c r="K77" s="151"/>
    </row>
    <row r="78" spans="1:11" ht="22.5" customHeight="1">
      <c r="A78" s="826"/>
      <c r="B78" s="827"/>
      <c r="C78" s="828"/>
      <c r="D78" s="805" t="s">
        <v>662</v>
      </c>
      <c r="E78" s="806"/>
      <c r="F78" s="807"/>
      <c r="G78" s="422">
        <f>'2-1　設備導入事業経費の配分（事業全体）'!B29</f>
        <v>0</v>
      </c>
      <c r="H78" s="422">
        <f>'2-1　設備導入事業経費の配分（事業全体）'!E29</f>
        <v>0</v>
      </c>
      <c r="I78" s="423">
        <f>'2-1　設備導入事業経費の配分（事業全体）'!J29</f>
        <v>0</v>
      </c>
      <c r="J78" s="817"/>
      <c r="K78" s="151"/>
    </row>
    <row r="79" spans="1:11" ht="22.5" customHeight="1">
      <c r="A79" s="826"/>
      <c r="B79" s="827"/>
      <c r="C79" s="828"/>
      <c r="D79" s="808" t="s">
        <v>663</v>
      </c>
      <c r="E79" s="809"/>
      <c r="F79" s="810"/>
      <c r="G79" s="422">
        <f>'2-1　設備導入事業経費の配分（事業全体）'!B31</f>
        <v>0</v>
      </c>
      <c r="H79" s="789"/>
      <c r="I79" s="789"/>
      <c r="J79" s="817"/>
      <c r="K79" s="151"/>
    </row>
    <row r="80" spans="1:11" ht="24" customHeight="1" thickBot="1">
      <c r="A80" s="829"/>
      <c r="B80" s="830"/>
      <c r="C80" s="831"/>
      <c r="D80" s="822" t="s">
        <v>159</v>
      </c>
      <c r="E80" s="822"/>
      <c r="F80" s="822"/>
      <c r="G80" s="424">
        <f>'2-1　設備導入事業経費の配分（事業全体）'!B32</f>
        <v>0</v>
      </c>
      <c r="H80" s="424">
        <f>'2-1　設備導入事業経費の配分（事業全体）'!E32</f>
        <v>0</v>
      </c>
      <c r="I80" s="425">
        <f>'2-1　設備導入事業経費の配分（事業全体）'!J32</f>
        <v>0</v>
      </c>
      <c r="J80" s="818"/>
      <c r="K80" s="152"/>
    </row>
  </sheetData>
  <sheetProtection sheet="1" formatRows="0"/>
  <dataConsolidate/>
  <mergeCells count="133">
    <mergeCell ref="H65:J65"/>
    <mergeCell ref="H66:J66"/>
    <mergeCell ref="D58:F58"/>
    <mergeCell ref="H63:J63"/>
    <mergeCell ref="H62:J62"/>
    <mergeCell ref="G54:J54"/>
    <mergeCell ref="G53:J53"/>
    <mergeCell ref="I47:J47"/>
    <mergeCell ref="D51:F51"/>
    <mergeCell ref="D47:F48"/>
    <mergeCell ref="H56:I56"/>
    <mergeCell ref="G24:J24"/>
    <mergeCell ref="D49:E50"/>
    <mergeCell ref="D52:F52"/>
    <mergeCell ref="I52:J52"/>
    <mergeCell ref="H11:J11"/>
    <mergeCell ref="D21:F21"/>
    <mergeCell ref="D12:F12"/>
    <mergeCell ref="G29:J29"/>
    <mergeCell ref="D26:F27"/>
    <mergeCell ref="G12:J12"/>
    <mergeCell ref="D16:F16"/>
    <mergeCell ref="D13:F13"/>
    <mergeCell ref="D14:F15"/>
    <mergeCell ref="G13:J13"/>
    <mergeCell ref="G16:J16"/>
    <mergeCell ref="J14:J15"/>
    <mergeCell ref="A37:C42"/>
    <mergeCell ref="D37:F37"/>
    <mergeCell ref="D38:F38"/>
    <mergeCell ref="D39:F39"/>
    <mergeCell ref="D40:F40"/>
    <mergeCell ref="D20:F20"/>
    <mergeCell ref="D34:F35"/>
    <mergeCell ref="G17:J17"/>
    <mergeCell ref="H19:J19"/>
    <mergeCell ref="D17:F17"/>
    <mergeCell ref="G28:J28"/>
    <mergeCell ref="J22:J23"/>
    <mergeCell ref="A12:C19"/>
    <mergeCell ref="A20:C27"/>
    <mergeCell ref="G20:J20"/>
    <mergeCell ref="G21:J21"/>
    <mergeCell ref="D18:F19"/>
    <mergeCell ref="D24:F24"/>
    <mergeCell ref="G25:J25"/>
    <mergeCell ref="H27:J27"/>
    <mergeCell ref="A28:C35"/>
    <mergeCell ref="H18:J18"/>
    <mergeCell ref="H26:J26"/>
    <mergeCell ref="D22:F23"/>
    <mergeCell ref="A2:J2"/>
    <mergeCell ref="G4:J4"/>
    <mergeCell ref="G5:J5"/>
    <mergeCell ref="G8:J8"/>
    <mergeCell ref="G9:J9"/>
    <mergeCell ref="D4:F4"/>
    <mergeCell ref="D8:F8"/>
    <mergeCell ref="D6:F7"/>
    <mergeCell ref="D5:F5"/>
    <mergeCell ref="A4:C11"/>
    <mergeCell ref="D10:F11"/>
    <mergeCell ref="D9:F9"/>
    <mergeCell ref="H10:J10"/>
    <mergeCell ref="J6:J7"/>
    <mergeCell ref="D74:F75"/>
    <mergeCell ref="D65:D66"/>
    <mergeCell ref="D44:F44"/>
    <mergeCell ref="D54:F54"/>
    <mergeCell ref="D53:F53"/>
    <mergeCell ref="D28:F28"/>
    <mergeCell ref="D29:F29"/>
    <mergeCell ref="D30:F31"/>
    <mergeCell ref="D32:F32"/>
    <mergeCell ref="D33:F33"/>
    <mergeCell ref="D45:F46"/>
    <mergeCell ref="D68:F68"/>
    <mergeCell ref="D71:F71"/>
    <mergeCell ref="D67:F67"/>
    <mergeCell ref="D57:F57"/>
    <mergeCell ref="D56:F56"/>
    <mergeCell ref="E62:F62"/>
    <mergeCell ref="E63:F63"/>
    <mergeCell ref="D41:F42"/>
    <mergeCell ref="E61:F61"/>
    <mergeCell ref="A74:C80"/>
    <mergeCell ref="E72:F72"/>
    <mergeCell ref="A55:C57"/>
    <mergeCell ref="A43:C54"/>
    <mergeCell ref="D43:F43"/>
    <mergeCell ref="E60:F60"/>
    <mergeCell ref="G52:H52"/>
    <mergeCell ref="D25:F25"/>
    <mergeCell ref="H34:J34"/>
    <mergeCell ref="G47:H47"/>
    <mergeCell ref="G37:J37"/>
    <mergeCell ref="G38:J38"/>
    <mergeCell ref="H41:J41"/>
    <mergeCell ref="H42:J42"/>
    <mergeCell ref="G39:J39"/>
    <mergeCell ref="G40:J40"/>
    <mergeCell ref="G32:J32"/>
    <mergeCell ref="G33:J33"/>
    <mergeCell ref="G43:J43"/>
    <mergeCell ref="H35:J35"/>
    <mergeCell ref="H45:J45"/>
    <mergeCell ref="G44:J44"/>
    <mergeCell ref="H46:J46"/>
    <mergeCell ref="A58:C73"/>
    <mergeCell ref="H79:I79"/>
    <mergeCell ref="D55:F55"/>
    <mergeCell ref="D60:D63"/>
    <mergeCell ref="E65:F65"/>
    <mergeCell ref="E66:F66"/>
    <mergeCell ref="H55:I55"/>
    <mergeCell ref="E69:F69"/>
    <mergeCell ref="D59:F59"/>
    <mergeCell ref="H59:J59"/>
    <mergeCell ref="H64:J64"/>
    <mergeCell ref="D76:F76"/>
    <mergeCell ref="D77:F77"/>
    <mergeCell ref="D78:F78"/>
    <mergeCell ref="D79:F79"/>
    <mergeCell ref="E70:F70"/>
    <mergeCell ref="D64:F64"/>
    <mergeCell ref="G74:I74"/>
    <mergeCell ref="J74:J80"/>
    <mergeCell ref="E73:F73"/>
    <mergeCell ref="H57:J57"/>
    <mergeCell ref="H60:J60"/>
    <mergeCell ref="H61:J61"/>
    <mergeCell ref="H67:J67"/>
    <mergeCell ref="D80:F80"/>
  </mergeCells>
  <phoneticPr fontId="4"/>
  <dataValidations xWindow="855" yWindow="697" count="14">
    <dataValidation allowBlank="1" showInputMessage="1" showErrorMessage="1" prompt="「設置場所」「再生可能エネルギー利用設備の種別」「用途」を含めた事業名にしてください。" sqref="K43" xr:uid="{00000000-0002-0000-0600-000000000000}"/>
    <dataValidation imeMode="fullKatakana" allowBlank="1" showInputMessage="1" showErrorMessage="1" sqref="G4 G12 G20 G28 G37" xr:uid="{00000000-0002-0000-0600-000001000000}"/>
    <dataValidation type="list" allowBlank="1" showInputMessage="1" showErrorMessage="1" error="都道府県を選択してください。" prompt="都道府県を選択してください。" sqref="G11 G19 G27 G35 G46 G42" xr:uid="{00000000-0002-0000-0600-000002000000}">
      <formula1>都道府県コード</formula1>
    </dataValidation>
    <dataValidation type="whole" operator="greaterThan" allowBlank="1" showInputMessage="1" showErrorMessage="1" errorTitle="入力規則違反" error="整数を入力して下さい。_x000a_「○○人」のような記述は不可。" sqref="K7 K23 K15 K31" xr:uid="{00000000-0002-0000-0600-000004000000}">
      <formula1>1</formula1>
    </dataValidation>
    <dataValidation type="list" allowBlank="1" showInputMessage="1" showErrorMessage="1" promptTitle="業種選択" prompt="右端のリストボタンで表示されるリストから業種を選択して下さい。" sqref="G23 G7 G15 G31" xr:uid="{00000000-0002-0000-0600-000005000000}">
      <formula1>中分類</formula1>
    </dataValidation>
    <dataValidation allowBlank="1" showErrorMessage="1" sqref="H35:I35 H11:I11 H19:I19 H27:I27 H46:I46 K9:K10 K17:K18 K25:K26 K33:K34 K76:K79 G76:G79 H76:I78 H79 G9:J9 G33:J33 G25:J25 G17:J17 H42:I42 G40" xr:uid="{00000000-0002-0000-0600-000006000000}"/>
    <dataValidation allowBlank="1" showInputMessage="1" showErrorMessage="1" prompt="郵便番号を半角で_x000a_「XXX-XXXX」の形で記入してください。" sqref="G10 G18 G26 G34 G41" xr:uid="{00000000-0002-0000-0600-000007000000}"/>
    <dataValidation type="whole" operator="greaterThanOrEqual" allowBlank="1" showInputMessage="1" showErrorMessage="1" errorTitle="入力規則違反" error="整数を入力して下さい。_x000a_「千円」、「百万円」のような記述は不可。" sqref="H7 H15 H23 H31" xr:uid="{00000000-0002-0000-0600-000009000000}">
      <formula1>1</formula1>
    </dataValidation>
    <dataValidation imeMode="off" allowBlank="1" showInputMessage="1" showErrorMessage="1" sqref="G72:I72" xr:uid="{00000000-0002-0000-0600-00000A000000}"/>
    <dataValidation imeMode="fullKatakana" allowBlank="1" showErrorMessage="1" sqref="G32:K32 G24:K24 G16:K16 G8:K8 G39" xr:uid="{00000000-0002-0000-0600-00000B000000}"/>
    <dataValidation type="list" allowBlank="1" showInputMessage="1" showErrorMessage="1" sqref="G58:J58" xr:uid="{00000000-0002-0000-0600-00000C000000}">
      <formula1>再生可能エネルギー発電設備</formula1>
    </dataValidation>
    <dataValidation allowBlank="1" showInputMessage="1" showErrorMessage="1" prompt="「申請者名」「事業実施地域（市区町村等）」「再エネ発電設備の種別」を含めた事業名にしてください。" sqref="G43:J43" xr:uid="{00000000-0002-0000-0600-00000D000000}"/>
    <dataValidation type="list" allowBlank="1" showInputMessage="1" showErrorMessage="1" sqref="G59:G67" xr:uid="{00000000-0002-0000-0600-000008000000}">
      <formula1>有無チェック</formula1>
    </dataValidation>
    <dataValidation operator="greaterThanOrEqual" allowBlank="1" showInputMessage="1" showErrorMessage="1" sqref="G56:G57" xr:uid="{00000000-0002-0000-0600-000003000000}"/>
  </dataValidations>
  <pageMargins left="0.74803149606299213" right="0.51181102362204722" top="0.59055118110236227" bottom="0.55118110236220474" header="0.51181102362204722" footer="0.51181102362204722"/>
  <pageSetup paperSize="9" scale="73" fitToHeight="0" orientation="portrait" r:id="rId1"/>
  <headerFooter alignWithMargins="0"/>
  <rowBreaks count="1" manualBreakCount="1">
    <brk id="54"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rgb="FF3333FF"/>
  </sheetPr>
  <dimension ref="A1:P66"/>
  <sheetViews>
    <sheetView showGridLines="0" view="pageBreakPreview" zoomScaleNormal="100" zoomScaleSheetLayoutView="100" workbookViewId="0"/>
  </sheetViews>
  <sheetFormatPr defaultColWidth="8.7265625" defaultRowHeight="18.75" customHeight="1" outlineLevelRow="1"/>
  <cols>
    <col min="1" max="1" width="0.90625" style="153" customWidth="1"/>
    <col min="2" max="2" width="3.1796875" style="153" customWidth="1"/>
    <col min="3" max="3" width="2.81640625" style="153" customWidth="1"/>
    <col min="4" max="4" width="3.1796875" style="153" customWidth="1"/>
    <col min="5" max="5" width="10.90625" style="153" customWidth="1"/>
    <col min="6" max="6" width="7.6328125" style="153" customWidth="1"/>
    <col min="7" max="7" width="8.453125" style="153" bestFit="1" customWidth="1"/>
    <col min="8" max="8" width="2.90625" style="153" customWidth="1"/>
    <col min="9" max="9" width="5.453125" style="153" customWidth="1"/>
    <col min="10" max="10" width="11.36328125" style="153" customWidth="1"/>
    <col min="11" max="11" width="5.1796875" style="153" customWidth="1"/>
    <col min="12" max="12" width="3.26953125" style="153" customWidth="1"/>
    <col min="13" max="13" width="0.90625" style="153" customWidth="1"/>
    <col min="14" max="16" width="6.453125" style="153" customWidth="1"/>
    <col min="17" max="16384" width="8.7265625" style="153"/>
  </cols>
  <sheetData>
    <row r="1" spans="2:12" ht="9" customHeight="1"/>
    <row r="2" spans="2:12" ht="18.75" customHeight="1">
      <c r="B2" s="154" t="s">
        <v>325</v>
      </c>
      <c r="C2" s="155"/>
    </row>
    <row r="3" spans="2:12" ht="18.75" customHeight="1">
      <c r="B3" s="156"/>
      <c r="C3" s="156"/>
      <c r="J3" s="979" t="s">
        <v>432</v>
      </c>
      <c r="K3" s="979"/>
      <c r="L3" s="979"/>
    </row>
    <row r="4" spans="2:12" ht="18.75" customHeight="1">
      <c r="B4" s="156"/>
      <c r="C4" s="156"/>
      <c r="J4" s="980" t="s">
        <v>732</v>
      </c>
      <c r="K4" s="980"/>
      <c r="L4" s="980"/>
    </row>
    <row r="5" spans="2:12" ht="18.75" customHeight="1">
      <c r="B5" s="157"/>
      <c r="C5" s="157"/>
    </row>
    <row r="6" spans="2:12" ht="18.75" customHeight="1">
      <c r="B6" s="158" t="s">
        <v>433</v>
      </c>
      <c r="C6" s="158"/>
    </row>
    <row r="7" spans="2:12" ht="18.75" customHeight="1">
      <c r="B7" s="502" t="s">
        <v>777</v>
      </c>
      <c r="C7" s="172"/>
      <c r="D7" s="503"/>
      <c r="E7" s="503"/>
    </row>
    <row r="8" spans="2:12" ht="38.25" customHeight="1">
      <c r="B8" s="157"/>
      <c r="C8" s="157"/>
      <c r="F8" s="159"/>
      <c r="G8" s="160" t="s">
        <v>434</v>
      </c>
      <c r="I8" s="981" t="str">
        <f>申請概要書!G11&amp;申請概要書!H11</f>
        <v/>
      </c>
      <c r="J8" s="981"/>
      <c r="K8" s="981"/>
      <c r="L8" s="161"/>
    </row>
    <row r="9" spans="2:12" ht="38.25" customHeight="1">
      <c r="B9" s="157"/>
      <c r="C9" s="157"/>
      <c r="F9" s="159" t="s">
        <v>435</v>
      </c>
      <c r="G9" s="160" t="s">
        <v>436</v>
      </c>
      <c r="I9" s="981" t="str">
        <f>IF(申請概要書!G5&lt;&gt;"",申請概要書!G5,"")</f>
        <v/>
      </c>
      <c r="J9" s="981"/>
      <c r="K9" s="981"/>
      <c r="L9" s="161"/>
    </row>
    <row r="10" spans="2:12" ht="18.75" customHeight="1">
      <c r="B10" s="156" t="s">
        <v>326</v>
      </c>
      <c r="C10" s="156"/>
      <c r="F10" s="159"/>
      <c r="G10" s="160" t="s">
        <v>327</v>
      </c>
      <c r="I10" s="982" t="str">
        <f>IF(申請概要書!G9&lt;&gt;"",申請概要書!G9,"")</f>
        <v/>
      </c>
      <c r="J10" s="982"/>
      <c r="K10" s="982"/>
      <c r="L10" s="162"/>
    </row>
    <row r="11" spans="2:12" ht="11.25" customHeight="1">
      <c r="B11" s="156"/>
      <c r="C11" s="156"/>
      <c r="F11" s="159"/>
      <c r="G11" s="160"/>
      <c r="I11" s="163"/>
      <c r="J11" s="163"/>
      <c r="K11" s="163"/>
      <c r="L11" s="162"/>
    </row>
    <row r="12" spans="2:12" ht="38.25" hidden="1" customHeight="1" outlineLevel="1">
      <c r="B12" s="157"/>
      <c r="C12" s="157"/>
      <c r="F12" s="159"/>
      <c r="G12" s="160" t="s">
        <v>437</v>
      </c>
      <c r="I12" s="981" t="str">
        <f>申請概要書!G19&amp;申請概要書!H19</f>
        <v/>
      </c>
      <c r="J12" s="981"/>
      <c r="K12" s="981"/>
      <c r="L12" s="161"/>
    </row>
    <row r="13" spans="2:12" ht="38.25" hidden="1" customHeight="1" outlineLevel="1">
      <c r="B13" s="157"/>
      <c r="C13" s="157"/>
      <c r="F13" s="159" t="s">
        <v>435</v>
      </c>
      <c r="G13" s="160" t="s">
        <v>436</v>
      </c>
      <c r="I13" s="981">
        <f>申請概要書!G13</f>
        <v>0</v>
      </c>
      <c r="J13" s="981"/>
      <c r="K13" s="981"/>
      <c r="L13" s="161"/>
    </row>
    <row r="14" spans="2:12" ht="18.75" hidden="1" customHeight="1" outlineLevel="1">
      <c r="B14" s="156" t="s">
        <v>326</v>
      </c>
      <c r="C14" s="156"/>
      <c r="F14" s="159"/>
      <c r="G14" s="160" t="s">
        <v>327</v>
      </c>
      <c r="I14" s="982">
        <f>申請概要書!G17</f>
        <v>0</v>
      </c>
      <c r="J14" s="982"/>
      <c r="K14" s="982"/>
      <c r="L14" s="162"/>
    </row>
    <row r="15" spans="2:12" ht="11.25" customHeight="1" collapsed="1">
      <c r="B15" s="164" t="s">
        <v>328</v>
      </c>
      <c r="C15" s="164"/>
    </row>
    <row r="16" spans="2:12" ht="38.25" hidden="1" customHeight="1" outlineLevel="1">
      <c r="B16" s="157"/>
      <c r="C16" s="157"/>
      <c r="F16" s="159"/>
      <c r="G16" s="160" t="s">
        <v>438</v>
      </c>
      <c r="I16" s="981" t="str">
        <f>申請概要書!G27&amp;申請概要書!H27</f>
        <v/>
      </c>
      <c r="J16" s="981"/>
      <c r="K16" s="981"/>
      <c r="L16" s="161"/>
    </row>
    <row r="17" spans="2:12" ht="38.25" hidden="1" customHeight="1" outlineLevel="1">
      <c r="B17" s="157"/>
      <c r="C17" s="157"/>
      <c r="F17" s="159" t="s">
        <v>439</v>
      </c>
      <c r="G17" s="160" t="s">
        <v>440</v>
      </c>
      <c r="I17" s="981">
        <f>申請概要書!G21</f>
        <v>0</v>
      </c>
      <c r="J17" s="981"/>
      <c r="K17" s="981"/>
      <c r="L17" s="161"/>
    </row>
    <row r="18" spans="2:12" ht="18.75" hidden="1" customHeight="1" outlineLevel="1">
      <c r="B18" s="156" t="s">
        <v>326</v>
      </c>
      <c r="C18" s="156"/>
      <c r="F18" s="159"/>
      <c r="G18" s="160" t="s">
        <v>327</v>
      </c>
      <c r="I18" s="982">
        <f>申請概要書!G25</f>
        <v>0</v>
      </c>
      <c r="J18" s="982"/>
      <c r="K18" s="982"/>
      <c r="L18" s="162"/>
    </row>
    <row r="19" spans="2:12" ht="11.25" customHeight="1" collapsed="1">
      <c r="B19" s="156"/>
      <c r="C19" s="156"/>
      <c r="F19" s="159"/>
      <c r="G19" s="160"/>
      <c r="I19" s="163"/>
      <c r="J19" s="163"/>
      <c r="K19" s="163"/>
      <c r="L19" s="162"/>
    </row>
    <row r="20" spans="2:12" ht="38.25" hidden="1" customHeight="1" outlineLevel="1">
      <c r="B20" s="157"/>
      <c r="C20" s="157"/>
      <c r="F20" s="159"/>
      <c r="G20" s="160" t="s">
        <v>438</v>
      </c>
      <c r="I20" s="981" t="str">
        <f>申請概要書!G35&amp;申請概要書!H35</f>
        <v/>
      </c>
      <c r="J20" s="981"/>
      <c r="K20" s="981"/>
      <c r="L20" s="161"/>
    </row>
    <row r="21" spans="2:12" ht="38.25" hidden="1" customHeight="1" outlineLevel="1">
      <c r="B21" s="157"/>
      <c r="C21" s="157"/>
      <c r="F21" s="159" t="s">
        <v>439</v>
      </c>
      <c r="G21" s="160" t="s">
        <v>440</v>
      </c>
      <c r="I21" s="981">
        <f>申請概要書!G29</f>
        <v>0</v>
      </c>
      <c r="J21" s="981"/>
      <c r="K21" s="981"/>
      <c r="L21" s="161"/>
    </row>
    <row r="22" spans="2:12" ht="18.75" hidden="1" customHeight="1" outlineLevel="1">
      <c r="B22" s="156" t="s">
        <v>326</v>
      </c>
      <c r="C22" s="156"/>
      <c r="F22" s="159"/>
      <c r="G22" s="160" t="s">
        <v>327</v>
      </c>
      <c r="I22" s="982">
        <f>申請概要書!G33</f>
        <v>0</v>
      </c>
      <c r="J22" s="982"/>
      <c r="K22" s="982"/>
      <c r="L22" s="162"/>
    </row>
    <row r="23" spans="2:12" ht="11.25" customHeight="1" collapsed="1">
      <c r="B23" s="156"/>
      <c r="C23" s="156"/>
      <c r="F23" s="159"/>
      <c r="G23" s="160"/>
      <c r="I23" s="163"/>
      <c r="J23" s="163"/>
      <c r="K23" s="163"/>
      <c r="L23" s="162"/>
    </row>
    <row r="24" spans="2:12" ht="18.75" customHeight="1">
      <c r="B24" s="966" t="s">
        <v>1121</v>
      </c>
      <c r="C24" s="966"/>
      <c r="D24" s="966"/>
      <c r="E24" s="966"/>
      <c r="F24" s="966"/>
      <c r="G24" s="966"/>
      <c r="H24" s="966"/>
      <c r="I24" s="966"/>
      <c r="J24" s="966"/>
      <c r="K24" s="966"/>
      <c r="L24" s="966"/>
    </row>
    <row r="25" spans="2:12" ht="18.75" customHeight="1">
      <c r="B25" s="966" t="s">
        <v>775</v>
      </c>
      <c r="C25" s="967"/>
      <c r="D25" s="967"/>
      <c r="E25" s="967"/>
      <c r="F25" s="967"/>
      <c r="G25" s="967"/>
      <c r="H25" s="967"/>
      <c r="I25" s="967"/>
      <c r="J25" s="967"/>
      <c r="K25" s="967"/>
      <c r="L25" s="968"/>
    </row>
    <row r="26" spans="2:12" ht="18.75" customHeight="1">
      <c r="B26" s="966" t="s">
        <v>1095</v>
      </c>
      <c r="C26" s="966"/>
      <c r="D26" s="966"/>
      <c r="E26" s="966"/>
      <c r="F26" s="966"/>
      <c r="G26" s="966"/>
      <c r="H26" s="966"/>
      <c r="I26" s="966"/>
      <c r="J26" s="966"/>
      <c r="K26" s="966"/>
      <c r="L26" s="966"/>
    </row>
    <row r="27" spans="2:12" ht="18.75" customHeight="1">
      <c r="B27" s="966" t="s">
        <v>329</v>
      </c>
      <c r="C27" s="966"/>
      <c r="D27" s="966"/>
      <c r="E27" s="966"/>
      <c r="F27" s="966"/>
      <c r="G27" s="966"/>
      <c r="H27" s="966"/>
      <c r="I27" s="966"/>
      <c r="J27" s="966"/>
      <c r="K27" s="966"/>
      <c r="L27" s="966"/>
    </row>
    <row r="28" spans="2:12" ht="18.75" customHeight="1">
      <c r="B28" s="368"/>
      <c r="C28" s="368"/>
      <c r="D28" s="368"/>
      <c r="E28" s="368"/>
      <c r="F28" s="368"/>
      <c r="G28" s="368"/>
      <c r="H28" s="368"/>
      <c r="I28" s="368"/>
      <c r="J28" s="368"/>
      <c r="K28" s="368"/>
      <c r="L28" s="368"/>
    </row>
    <row r="29" spans="2:12" s="51" customFormat="1" ht="18.75" customHeight="1">
      <c r="B29" s="969" t="s">
        <v>1071</v>
      </c>
      <c r="C29" s="970"/>
      <c r="D29" s="970"/>
      <c r="E29" s="970"/>
      <c r="F29" s="970"/>
      <c r="G29" s="970"/>
      <c r="H29" s="970"/>
      <c r="I29" s="970"/>
      <c r="J29" s="970"/>
      <c r="K29" s="970"/>
      <c r="L29" s="970"/>
    </row>
    <row r="30" spans="2:12" s="51" customFormat="1" ht="18.75" customHeight="1">
      <c r="B30" s="970"/>
      <c r="C30" s="970"/>
      <c r="D30" s="970"/>
      <c r="E30" s="970"/>
      <c r="F30" s="970"/>
      <c r="G30" s="970"/>
      <c r="H30" s="970"/>
      <c r="I30" s="970"/>
      <c r="J30" s="970"/>
      <c r="K30" s="970"/>
      <c r="L30" s="970"/>
    </row>
    <row r="31" spans="2:12" s="51" customFormat="1" ht="18.75" customHeight="1">
      <c r="B31" s="970"/>
      <c r="C31" s="970"/>
      <c r="D31" s="970"/>
      <c r="E31" s="970"/>
      <c r="F31" s="970"/>
      <c r="G31" s="970"/>
      <c r="H31" s="970"/>
      <c r="I31" s="970"/>
      <c r="J31" s="970"/>
      <c r="K31" s="970"/>
      <c r="L31" s="970"/>
    </row>
    <row r="32" spans="2:12" s="51" customFormat="1" ht="18.75" customHeight="1">
      <c r="B32" s="970"/>
      <c r="C32" s="970"/>
      <c r="D32" s="970"/>
      <c r="E32" s="970"/>
      <c r="F32" s="970"/>
      <c r="G32" s="970"/>
      <c r="H32" s="970"/>
      <c r="I32" s="970"/>
      <c r="J32" s="970"/>
      <c r="K32" s="970"/>
      <c r="L32" s="970"/>
    </row>
    <row r="33" spans="1:16" s="51" customFormat="1" ht="18.75" customHeight="1">
      <c r="B33" s="970"/>
      <c r="C33" s="970"/>
      <c r="D33" s="970"/>
      <c r="E33" s="970"/>
      <c r="F33" s="970"/>
      <c r="G33" s="970"/>
      <c r="H33" s="970"/>
      <c r="I33" s="970"/>
      <c r="J33" s="970"/>
      <c r="K33" s="970"/>
      <c r="L33" s="970"/>
    </row>
    <row r="35" spans="1:16" ht="18.75" customHeight="1">
      <c r="A35" s="978" t="s">
        <v>330</v>
      </c>
      <c r="B35" s="978"/>
      <c r="C35" s="978"/>
      <c r="D35" s="978"/>
      <c r="E35" s="978"/>
      <c r="F35" s="978"/>
      <c r="G35" s="978"/>
      <c r="H35" s="978"/>
      <c r="I35" s="978"/>
      <c r="J35" s="978"/>
      <c r="K35" s="978"/>
      <c r="L35" s="978"/>
    </row>
    <row r="36" spans="1:16" ht="18.75" customHeight="1">
      <c r="B36" s="371"/>
      <c r="C36" s="371"/>
      <c r="D36" s="371"/>
      <c r="E36" s="371"/>
      <c r="F36" s="371"/>
      <c r="G36" s="371"/>
      <c r="H36" s="371"/>
      <c r="I36" s="371"/>
      <c r="J36" s="371"/>
      <c r="K36" s="371"/>
      <c r="L36" s="371"/>
    </row>
    <row r="37" spans="1:16" ht="18.75" customHeight="1">
      <c r="B37" s="371"/>
      <c r="C37" s="371"/>
      <c r="D37" s="371"/>
      <c r="E37" s="371"/>
      <c r="F37" s="371"/>
      <c r="G37" s="371"/>
      <c r="H37" s="371"/>
      <c r="I37" s="371"/>
      <c r="J37" s="371"/>
      <c r="K37" s="371"/>
      <c r="L37" s="371"/>
    </row>
    <row r="38" spans="1:16" ht="18.75" customHeight="1">
      <c r="C38" s="158" t="s">
        <v>405</v>
      </c>
      <c r="D38" s="161"/>
      <c r="E38" s="161"/>
      <c r="F38" s="165"/>
      <c r="G38" s="166"/>
      <c r="H38" s="166"/>
      <c r="I38" s="166"/>
      <c r="J38" s="166"/>
      <c r="K38" s="166"/>
    </row>
    <row r="39" spans="1:16" ht="45" customHeight="1">
      <c r="C39" s="158"/>
      <c r="D39" s="971" t="str">
        <f>IF(申請概要書!G43&lt;&gt;"",申請概要書!G43,"")</f>
        <v/>
      </c>
      <c r="E39" s="972"/>
      <c r="F39" s="972"/>
      <c r="G39" s="972"/>
      <c r="H39" s="972"/>
      <c r="I39" s="972"/>
      <c r="J39" s="972"/>
      <c r="K39" s="972"/>
    </row>
    <row r="40" spans="1:16" ht="18.75" customHeight="1">
      <c r="C40" s="158"/>
      <c r="D40" s="161"/>
      <c r="E40" s="161"/>
      <c r="F40" s="161"/>
      <c r="G40" s="161"/>
      <c r="H40" s="161"/>
      <c r="I40" s="161"/>
      <c r="J40" s="161"/>
      <c r="K40" s="161"/>
    </row>
    <row r="41" spans="1:16" ht="18.75" customHeight="1">
      <c r="C41" s="158" t="s">
        <v>331</v>
      </c>
      <c r="D41" s="161"/>
      <c r="E41" s="161"/>
      <c r="F41" s="167"/>
      <c r="G41" s="166"/>
      <c r="H41" s="166"/>
      <c r="I41" s="166"/>
      <c r="J41" s="166"/>
      <c r="K41" s="166"/>
      <c r="M41" s="168"/>
      <c r="N41" s="168"/>
      <c r="O41" s="168"/>
      <c r="P41" s="168"/>
    </row>
    <row r="42" spans="1:16" ht="81.75" customHeight="1">
      <c r="C42" s="158"/>
      <c r="D42" s="973" t="str">
        <f>IF(申請概要書!G44&lt;&gt;"",申請概要書!G44,"")</f>
        <v/>
      </c>
      <c r="E42" s="974"/>
      <c r="F42" s="974"/>
      <c r="G42" s="974"/>
      <c r="H42" s="974"/>
      <c r="I42" s="974"/>
      <c r="J42" s="974"/>
      <c r="K42" s="974"/>
      <c r="M42" s="168"/>
      <c r="N42" s="168"/>
      <c r="O42" s="168"/>
      <c r="P42" s="168"/>
    </row>
    <row r="43" spans="1:16" ht="18.75" customHeight="1">
      <c r="C43" s="158" t="s">
        <v>332</v>
      </c>
      <c r="D43" s="161"/>
      <c r="E43" s="161"/>
      <c r="F43" s="161"/>
      <c r="G43" s="161"/>
      <c r="H43" s="161"/>
      <c r="I43" s="161"/>
      <c r="J43" s="161"/>
      <c r="K43" s="161"/>
    </row>
    <row r="44" spans="1:16" ht="18.75" customHeight="1">
      <c r="C44" s="158" t="s">
        <v>333</v>
      </c>
      <c r="D44" s="161"/>
      <c r="E44" s="161"/>
    </row>
    <row r="45" spans="1:16" ht="18.75" customHeight="1">
      <c r="C45" s="158"/>
      <c r="D45" s="975" t="s">
        <v>334</v>
      </c>
      <c r="E45" s="975"/>
      <c r="F45" s="975"/>
      <c r="G45" s="975"/>
      <c r="H45" s="975"/>
      <c r="I45" s="975"/>
      <c r="J45" s="975"/>
      <c r="K45" s="975"/>
    </row>
    <row r="46" spans="1:16" ht="18.75" customHeight="1">
      <c r="C46" s="158"/>
      <c r="D46" s="161"/>
      <c r="E46" s="161"/>
      <c r="F46" s="161"/>
      <c r="G46" s="161"/>
      <c r="H46" s="161"/>
      <c r="I46" s="161"/>
      <c r="J46" s="161"/>
      <c r="K46" s="161"/>
    </row>
    <row r="47" spans="1:16" ht="18.75" customHeight="1">
      <c r="C47" s="158" t="s">
        <v>335</v>
      </c>
      <c r="D47" s="161"/>
      <c r="E47" s="161"/>
      <c r="F47" s="161"/>
      <c r="G47" s="161"/>
      <c r="H47" s="161"/>
      <c r="I47" s="161"/>
      <c r="J47" s="161"/>
      <c r="K47" s="161"/>
    </row>
    <row r="48" spans="1:16" ht="18.75" customHeight="1">
      <c r="D48" s="158" t="s">
        <v>336</v>
      </c>
      <c r="E48" s="158"/>
      <c r="G48" s="976">
        <f>'（別紙1,2）補助事業に要する経費及び四半期別発生予定額'!C10</f>
        <v>0</v>
      </c>
      <c r="H48" s="976"/>
      <c r="I48" s="976"/>
      <c r="J48" s="161" t="s">
        <v>337</v>
      </c>
      <c r="K48" s="161"/>
      <c r="N48" s="169"/>
    </row>
    <row r="49" spans="3:14" ht="18.75" customHeight="1">
      <c r="D49" s="158" t="s">
        <v>338</v>
      </c>
      <c r="E49" s="158"/>
      <c r="G49" s="976">
        <f>'（別紙1,2）補助事業に要する経費及び四半期別発生予定額'!F10</f>
        <v>0</v>
      </c>
      <c r="H49" s="976"/>
      <c r="I49" s="976"/>
      <c r="J49" s="161" t="s">
        <v>337</v>
      </c>
      <c r="K49" s="161"/>
      <c r="N49" s="169"/>
    </row>
    <row r="50" spans="3:14" ht="18.75" customHeight="1">
      <c r="D50" s="158" t="s">
        <v>339</v>
      </c>
      <c r="E50" s="158"/>
      <c r="G50" s="976">
        <f>'（別紙1,2）補助事業に要する経費及び四半期別発生予定額'!K10</f>
        <v>0</v>
      </c>
      <c r="H50" s="976"/>
      <c r="I50" s="976"/>
      <c r="J50" s="161" t="s">
        <v>337</v>
      </c>
      <c r="K50" s="161"/>
      <c r="N50" s="170"/>
    </row>
    <row r="51" spans="3:14" ht="18.75" customHeight="1">
      <c r="C51" s="161"/>
      <c r="D51" s="158"/>
      <c r="E51" s="158"/>
      <c r="F51" s="161"/>
      <c r="G51" s="171"/>
      <c r="H51" s="171"/>
      <c r="I51" s="171"/>
      <c r="J51" s="171"/>
      <c r="K51" s="161"/>
      <c r="N51" s="170"/>
    </row>
    <row r="52" spans="3:14" s="173" customFormat="1" ht="18.75" customHeight="1">
      <c r="C52" s="158" t="s">
        <v>340</v>
      </c>
      <c r="D52" s="172"/>
      <c r="E52" s="172"/>
      <c r="F52" s="172"/>
      <c r="G52" s="172"/>
      <c r="H52" s="172"/>
      <c r="I52" s="172"/>
      <c r="J52" s="172"/>
      <c r="K52" s="172"/>
    </row>
    <row r="53" spans="3:14" s="173" customFormat="1" ht="18.75" customHeight="1">
      <c r="C53" s="158"/>
      <c r="D53" s="172" t="s">
        <v>341</v>
      </c>
      <c r="E53" s="172"/>
      <c r="F53" s="172"/>
      <c r="G53" s="172"/>
      <c r="H53" s="172"/>
      <c r="I53" s="172"/>
      <c r="J53" s="172"/>
      <c r="K53" s="172"/>
    </row>
    <row r="54" spans="3:14" s="173" customFormat="1" ht="18.75" customHeight="1">
      <c r="C54" s="158"/>
      <c r="F54" s="172"/>
      <c r="G54" s="172"/>
      <c r="H54" s="172"/>
      <c r="I54" s="172"/>
      <c r="J54" s="172"/>
      <c r="K54" s="172"/>
    </row>
    <row r="55" spans="3:14" s="173" customFormat="1" ht="18.75" customHeight="1">
      <c r="C55" s="158" t="s">
        <v>342</v>
      </c>
      <c r="D55" s="172"/>
      <c r="E55" s="172"/>
      <c r="F55" s="172"/>
      <c r="G55" s="172"/>
      <c r="H55" s="172"/>
      <c r="I55" s="172"/>
      <c r="J55" s="172"/>
      <c r="K55" s="172"/>
    </row>
    <row r="56" spans="3:14" s="173" customFormat="1" ht="18.75" customHeight="1">
      <c r="C56" s="158"/>
      <c r="D56" s="172" t="s">
        <v>343</v>
      </c>
      <c r="E56" s="172"/>
      <c r="F56" s="172"/>
      <c r="G56" s="172"/>
      <c r="H56" s="172"/>
      <c r="I56" s="172"/>
      <c r="J56" s="172"/>
      <c r="K56" s="172"/>
    </row>
    <row r="57" spans="3:14" s="173" customFormat="1" ht="18.75" customHeight="1">
      <c r="C57" s="158"/>
      <c r="D57" s="172"/>
      <c r="E57" s="172"/>
      <c r="F57" s="172"/>
      <c r="G57" s="172"/>
      <c r="H57" s="172"/>
      <c r="I57" s="172"/>
      <c r="J57" s="172"/>
      <c r="K57" s="172"/>
    </row>
    <row r="58" spans="3:14" ht="18.75" customHeight="1">
      <c r="C58" s="158" t="s">
        <v>344</v>
      </c>
      <c r="D58" s="161"/>
      <c r="E58" s="161"/>
      <c r="F58" s="174"/>
      <c r="G58" s="977" t="s">
        <v>441</v>
      </c>
      <c r="H58" s="977"/>
      <c r="I58" s="370" t="s">
        <v>345</v>
      </c>
      <c r="J58" s="175">
        <f>MAX('2-19　事業実施予定スケジュール'!D7,'2-19　事業実施予定スケジュール'!D14,'2-19　事業実施予定スケジュール'!D21,'2-19　事業実施予定スケジュール'!D29,'2-19　事業実施予定スケジュール'!D32)</f>
        <v>0</v>
      </c>
      <c r="K58" s="161"/>
    </row>
    <row r="59" spans="3:14" ht="18.75" customHeight="1">
      <c r="C59" s="158"/>
      <c r="D59" s="161"/>
      <c r="E59" s="161"/>
      <c r="F59" s="174"/>
      <c r="G59" s="176"/>
      <c r="H59" s="176"/>
      <c r="I59" s="176"/>
      <c r="J59" s="176"/>
      <c r="K59" s="161"/>
    </row>
    <row r="60" spans="3:14" s="173" customFormat="1" ht="59.25" customHeight="1">
      <c r="C60" s="975" t="s">
        <v>442</v>
      </c>
      <c r="D60" s="975"/>
      <c r="E60" s="975"/>
      <c r="F60" s="975"/>
      <c r="G60" s="975"/>
      <c r="H60" s="975"/>
      <c r="I60" s="975"/>
      <c r="J60" s="975"/>
      <c r="K60" s="975"/>
      <c r="L60" s="975"/>
    </row>
    <row r="61" spans="3:14" s="178" customFormat="1" ht="18.75" customHeight="1">
      <c r="C61" s="177"/>
      <c r="D61" s="177"/>
      <c r="E61" s="177"/>
      <c r="F61" s="177"/>
      <c r="G61" s="177"/>
      <c r="H61" s="177"/>
      <c r="I61" s="177"/>
      <c r="J61" s="177"/>
      <c r="K61" s="177"/>
      <c r="L61" s="177"/>
    </row>
    <row r="62" spans="3:14" s="178" customFormat="1" ht="15" customHeight="1">
      <c r="C62" s="179" t="s">
        <v>443</v>
      </c>
      <c r="D62" s="177"/>
      <c r="E62" s="177"/>
      <c r="F62" s="177"/>
      <c r="G62" s="177"/>
      <c r="H62" s="177"/>
      <c r="I62" s="177"/>
      <c r="J62" s="177"/>
      <c r="K62" s="177"/>
      <c r="L62" s="177"/>
    </row>
    <row r="63" spans="3:14" s="178" customFormat="1" ht="15" customHeight="1">
      <c r="E63" s="965" t="s">
        <v>444</v>
      </c>
      <c r="F63" s="965"/>
      <c r="G63" s="965"/>
      <c r="H63" s="965"/>
      <c r="I63" s="965"/>
      <c r="J63" s="965"/>
      <c r="K63" s="965"/>
      <c r="L63" s="965"/>
    </row>
    <row r="64" spans="3:14" s="178" customFormat="1" ht="15" customHeight="1">
      <c r="E64" s="965" t="s">
        <v>779</v>
      </c>
      <c r="F64" s="965"/>
      <c r="G64" s="965"/>
      <c r="H64" s="965"/>
      <c r="I64" s="965"/>
      <c r="J64" s="965"/>
      <c r="K64" s="965"/>
      <c r="L64" s="965"/>
    </row>
    <row r="65" spans="5:12" s="178" customFormat="1" ht="15" customHeight="1">
      <c r="E65" s="965" t="s">
        <v>778</v>
      </c>
      <c r="F65" s="965"/>
      <c r="G65" s="965"/>
      <c r="H65" s="965"/>
      <c r="I65" s="965"/>
      <c r="J65" s="965"/>
      <c r="K65" s="965"/>
      <c r="L65" s="965"/>
    </row>
    <row r="66" spans="5:12" s="178" customFormat="1" ht="18.75" customHeight="1"/>
  </sheetData>
  <sheetProtection sheet="1" formatRows="0"/>
  <mergeCells count="31">
    <mergeCell ref="B24:L24"/>
    <mergeCell ref="J3:L3"/>
    <mergeCell ref="J4:L4"/>
    <mergeCell ref="I8:K8"/>
    <mergeCell ref="I9:K9"/>
    <mergeCell ref="I10:K10"/>
    <mergeCell ref="I20:K20"/>
    <mergeCell ref="I21:K21"/>
    <mergeCell ref="I22:K22"/>
    <mergeCell ref="I12:K12"/>
    <mergeCell ref="I13:K13"/>
    <mergeCell ref="I14:K14"/>
    <mergeCell ref="I16:K16"/>
    <mergeCell ref="I17:K17"/>
    <mergeCell ref="I18:K18"/>
    <mergeCell ref="E63:L63"/>
    <mergeCell ref="E65:L65"/>
    <mergeCell ref="B27:L27"/>
    <mergeCell ref="B25:L25"/>
    <mergeCell ref="B29:L33"/>
    <mergeCell ref="D39:K39"/>
    <mergeCell ref="D42:K42"/>
    <mergeCell ref="D45:K45"/>
    <mergeCell ref="G48:I48"/>
    <mergeCell ref="G49:I49"/>
    <mergeCell ref="G50:I50"/>
    <mergeCell ref="G58:H58"/>
    <mergeCell ref="C60:L60"/>
    <mergeCell ref="B26:L26"/>
    <mergeCell ref="A35:L35"/>
    <mergeCell ref="E64:L64"/>
  </mergeCells>
  <phoneticPr fontId="3"/>
  <conditionalFormatting sqref="N48:N51">
    <cfRule type="cellIs" dxfId="133" priority="1" stopIfTrue="1" operator="equal">
      <formula>"補助対象外期間を設定しています"</formula>
    </cfRule>
  </conditionalFormatting>
  <dataValidations count="2">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J4:L4" xr:uid="{00000000-0002-0000-0700-000000000000}">
      <formula1>ISTEXT(J4)=FALSE</formula1>
    </dataValidation>
    <dataValidation allowBlank="1" showErrorMessage="1" sqref="F58:F59" xr:uid="{00000000-0002-0000-0700-000001000000}"/>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rowBreaks count="1" manualBreakCount="1">
    <brk id="33"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3333FF"/>
  </sheetPr>
  <dimension ref="B2:L21"/>
  <sheetViews>
    <sheetView showGridLines="0" showZeros="0" view="pageBreakPreview" zoomScaleNormal="55" zoomScaleSheetLayoutView="100" workbookViewId="0"/>
  </sheetViews>
  <sheetFormatPr defaultColWidth="8.7265625" defaultRowHeight="12.75"/>
  <cols>
    <col min="1" max="1" width="1" style="153" customWidth="1"/>
    <col min="2" max="2" width="14.54296875" style="153" customWidth="1"/>
    <col min="3" max="10" width="4.26953125" style="153" customWidth="1"/>
    <col min="11" max="11" width="13" style="153" customWidth="1"/>
    <col min="12" max="12" width="1" style="153" customWidth="1"/>
    <col min="13" max="16384" width="8.7265625" style="153"/>
  </cols>
  <sheetData>
    <row r="2" spans="2:12" ht="21.75" customHeight="1">
      <c r="B2" s="161" t="s">
        <v>346</v>
      </c>
      <c r="C2" s="161"/>
      <c r="D2" s="161"/>
      <c r="E2" s="161"/>
      <c r="F2" s="161"/>
      <c r="G2" s="161"/>
      <c r="H2" s="161"/>
      <c r="I2" s="161"/>
      <c r="J2" s="161"/>
      <c r="K2" s="161"/>
    </row>
    <row r="3" spans="2:12" ht="21.75" customHeight="1">
      <c r="B3" s="978" t="s">
        <v>347</v>
      </c>
      <c r="C3" s="978"/>
      <c r="D3" s="978"/>
      <c r="E3" s="978"/>
      <c r="F3" s="978"/>
      <c r="G3" s="978"/>
      <c r="H3" s="978"/>
      <c r="I3" s="978"/>
      <c r="J3" s="978"/>
      <c r="K3" s="978"/>
    </row>
    <row r="4" spans="2:12" ht="21.75" customHeight="1">
      <c r="B4" s="1003" t="s">
        <v>348</v>
      </c>
      <c r="C4" s="1003"/>
      <c r="D4" s="1003"/>
      <c r="E4" s="1003"/>
      <c r="F4" s="1003"/>
      <c r="G4" s="1003"/>
      <c r="H4" s="1003"/>
      <c r="I4" s="1003"/>
      <c r="J4" s="1003"/>
      <c r="K4" s="1003"/>
    </row>
    <row r="5" spans="2:12" ht="50.1" customHeight="1">
      <c r="B5" s="378" t="s">
        <v>349</v>
      </c>
      <c r="C5" s="991" t="s">
        <v>350</v>
      </c>
      <c r="D5" s="991"/>
      <c r="E5" s="991"/>
      <c r="F5" s="1004" t="s">
        <v>351</v>
      </c>
      <c r="G5" s="991"/>
      <c r="H5" s="1005"/>
      <c r="I5" s="991" t="s">
        <v>162</v>
      </c>
      <c r="J5" s="991"/>
      <c r="K5" s="377" t="s">
        <v>352</v>
      </c>
    </row>
    <row r="6" spans="2:12" ht="50.1" customHeight="1">
      <c r="B6" s="180" t="s">
        <v>377</v>
      </c>
      <c r="C6" s="984">
        <f>'2-1　設備導入事業経費の配分（事業全体）'!B9</f>
        <v>0</v>
      </c>
      <c r="D6" s="985"/>
      <c r="E6" s="986"/>
      <c r="F6" s="984">
        <f>'2-1　設備導入事業経費の配分（事業全体）'!E9</f>
        <v>0</v>
      </c>
      <c r="G6" s="985"/>
      <c r="H6" s="986"/>
      <c r="I6" s="997" t="s">
        <v>378</v>
      </c>
      <c r="J6" s="998"/>
      <c r="K6" s="495">
        <f>'2-1　設備導入事業経費の配分（事業全体）'!J9</f>
        <v>0</v>
      </c>
    </row>
    <row r="7" spans="2:12" ht="50.1" customHeight="1">
      <c r="B7" s="180" t="s">
        <v>353</v>
      </c>
      <c r="C7" s="984">
        <f>'2-1　設備導入事業経費の配分（事業全体）'!B24</f>
        <v>0</v>
      </c>
      <c r="D7" s="985"/>
      <c r="E7" s="986"/>
      <c r="F7" s="985">
        <f>'2-1　設備導入事業経費の配分（事業全体）'!E24</f>
        <v>0</v>
      </c>
      <c r="G7" s="985"/>
      <c r="H7" s="985"/>
      <c r="I7" s="999"/>
      <c r="J7" s="1000"/>
      <c r="K7" s="372">
        <f>'2-1　設備導入事業経費の配分（事業全体）'!J24</f>
        <v>0</v>
      </c>
    </row>
    <row r="8" spans="2:12" ht="50.1" customHeight="1">
      <c r="B8" s="180" t="s">
        <v>354</v>
      </c>
      <c r="C8" s="984">
        <f>'2-1　設備導入事業経費の配分（事業全体）'!B29</f>
        <v>0</v>
      </c>
      <c r="D8" s="985"/>
      <c r="E8" s="986"/>
      <c r="F8" s="985">
        <f>'2-1　設備導入事業経費の配分（事業全体）'!E29</f>
        <v>0</v>
      </c>
      <c r="G8" s="985"/>
      <c r="H8" s="985"/>
      <c r="I8" s="999"/>
      <c r="J8" s="1000"/>
      <c r="K8" s="372">
        <f>'2-1　設備導入事業経費の配分（事業全体）'!J29</f>
        <v>0</v>
      </c>
    </row>
    <row r="9" spans="2:12" ht="50.1" customHeight="1">
      <c r="B9" s="180" t="s">
        <v>355</v>
      </c>
      <c r="C9" s="984">
        <f>'2-1　設備導入事業経費の配分（全体）（申請者１）'!B32</f>
        <v>0</v>
      </c>
      <c r="D9" s="985"/>
      <c r="E9" s="986"/>
      <c r="F9" s="994"/>
      <c r="G9" s="994"/>
      <c r="H9" s="994"/>
      <c r="I9" s="1001"/>
      <c r="J9" s="1002"/>
      <c r="K9" s="181"/>
    </row>
    <row r="10" spans="2:12" ht="50.1" customHeight="1">
      <c r="B10" s="378" t="s">
        <v>356</v>
      </c>
      <c r="C10" s="992">
        <f>'2-1　設備導入事業経費の配分（事業全体）'!B32</f>
        <v>0</v>
      </c>
      <c r="D10" s="992"/>
      <c r="E10" s="992"/>
      <c r="F10" s="995">
        <f>'2-1　設備導入事業経費の配分（事業全体）'!E32</f>
        <v>0</v>
      </c>
      <c r="G10" s="992"/>
      <c r="H10" s="996"/>
      <c r="I10" s="991"/>
      <c r="J10" s="991"/>
      <c r="K10" s="376">
        <f>'2-1　設備導入事業経費の配分（事業全体）'!J32</f>
        <v>0</v>
      </c>
      <c r="L10" s="182"/>
    </row>
    <row r="11" spans="2:12" ht="28.5" customHeight="1">
      <c r="B11" s="183"/>
      <c r="C11" s="987" t="s">
        <v>357</v>
      </c>
      <c r="D11" s="987"/>
      <c r="E11" s="987"/>
      <c r="F11" s="987" t="s">
        <v>357</v>
      </c>
      <c r="G11" s="987"/>
      <c r="H11" s="987"/>
      <c r="I11" s="184"/>
      <c r="J11" s="184"/>
      <c r="K11" s="185" t="s">
        <v>357</v>
      </c>
    </row>
    <row r="12" spans="2:12" ht="21.75" customHeight="1">
      <c r="B12" s="161" t="s">
        <v>358</v>
      </c>
      <c r="C12" s="161"/>
      <c r="D12" s="161"/>
      <c r="E12" s="161"/>
      <c r="F12" s="161"/>
      <c r="G12" s="161"/>
      <c r="H12" s="161"/>
      <c r="I12" s="161"/>
      <c r="J12" s="161"/>
      <c r="K12" s="161"/>
    </row>
    <row r="13" spans="2:12" ht="21.75" customHeight="1">
      <c r="B13" s="978" t="s">
        <v>359</v>
      </c>
      <c r="C13" s="978"/>
      <c r="D13" s="978"/>
      <c r="E13" s="978"/>
      <c r="F13" s="978"/>
      <c r="G13" s="978"/>
      <c r="H13" s="978"/>
      <c r="I13" s="978"/>
      <c r="J13" s="978"/>
      <c r="K13" s="978"/>
    </row>
    <row r="14" spans="2:12" ht="21.75" customHeight="1">
      <c r="B14" s="988" t="s">
        <v>360</v>
      </c>
      <c r="C14" s="988"/>
      <c r="D14" s="988"/>
      <c r="E14" s="988"/>
      <c r="F14" s="988"/>
      <c r="G14" s="988"/>
      <c r="H14" s="988"/>
      <c r="I14" s="988"/>
      <c r="J14" s="988"/>
      <c r="K14" s="988"/>
    </row>
    <row r="15" spans="2:12" ht="50.1" customHeight="1">
      <c r="B15" s="989" t="s">
        <v>361</v>
      </c>
      <c r="C15" s="991" t="s">
        <v>362</v>
      </c>
      <c r="D15" s="991"/>
      <c r="E15" s="991"/>
      <c r="F15" s="991"/>
      <c r="G15" s="991"/>
      <c r="H15" s="991"/>
      <c r="I15" s="991"/>
      <c r="J15" s="991"/>
      <c r="K15" s="991"/>
    </row>
    <row r="16" spans="2:12" ht="50.1" customHeight="1">
      <c r="B16" s="990"/>
      <c r="C16" s="991" t="s">
        <v>363</v>
      </c>
      <c r="D16" s="991"/>
      <c r="E16" s="991" t="s">
        <v>364</v>
      </c>
      <c r="F16" s="991"/>
      <c r="G16" s="991" t="s">
        <v>365</v>
      </c>
      <c r="H16" s="991"/>
      <c r="I16" s="991" t="s">
        <v>366</v>
      </c>
      <c r="J16" s="991"/>
      <c r="K16" s="374" t="s">
        <v>367</v>
      </c>
    </row>
    <row r="17" spans="2:12" ht="50.1" customHeight="1">
      <c r="B17" s="186" t="s">
        <v>377</v>
      </c>
      <c r="C17" s="983"/>
      <c r="D17" s="983"/>
      <c r="E17" s="983"/>
      <c r="F17" s="983"/>
      <c r="G17" s="983"/>
      <c r="H17" s="983"/>
      <c r="I17" s="983"/>
      <c r="J17" s="983"/>
      <c r="K17" s="187">
        <f>SUM(C17:J17)</f>
        <v>0</v>
      </c>
    </row>
    <row r="18" spans="2:12" ht="50.1" customHeight="1">
      <c r="B18" s="186" t="s">
        <v>353</v>
      </c>
      <c r="C18" s="983"/>
      <c r="D18" s="983"/>
      <c r="E18" s="983"/>
      <c r="F18" s="983"/>
      <c r="G18" s="983"/>
      <c r="H18" s="983"/>
      <c r="I18" s="983"/>
      <c r="J18" s="983"/>
      <c r="K18" s="187">
        <f>SUM(C18:J18)</f>
        <v>0</v>
      </c>
    </row>
    <row r="19" spans="2:12" ht="50.1" customHeight="1">
      <c r="B19" s="186" t="s">
        <v>354</v>
      </c>
      <c r="C19" s="983"/>
      <c r="D19" s="983"/>
      <c r="E19" s="983"/>
      <c r="F19" s="983"/>
      <c r="G19" s="983"/>
      <c r="H19" s="983"/>
      <c r="I19" s="983"/>
      <c r="J19" s="983"/>
      <c r="K19" s="187">
        <f>SUM(C19:J19)</f>
        <v>0</v>
      </c>
    </row>
    <row r="20" spans="2:12" ht="50.1" customHeight="1">
      <c r="B20" s="373" t="s">
        <v>355</v>
      </c>
      <c r="C20" s="993"/>
      <c r="D20" s="993"/>
      <c r="E20" s="993"/>
      <c r="F20" s="993"/>
      <c r="G20" s="993"/>
      <c r="H20" s="993"/>
      <c r="I20" s="993"/>
      <c r="J20" s="993"/>
      <c r="K20" s="188">
        <f>SUM(C20:J20)</f>
        <v>0</v>
      </c>
    </row>
    <row r="21" spans="2:12" ht="50.1" customHeight="1">
      <c r="B21" s="374" t="s">
        <v>368</v>
      </c>
      <c r="C21" s="992">
        <f>SUM(C17:D20)</f>
        <v>0</v>
      </c>
      <c r="D21" s="992"/>
      <c r="E21" s="992">
        <f>SUM(E17:F20)</f>
        <v>0</v>
      </c>
      <c r="F21" s="992"/>
      <c r="G21" s="992">
        <f>SUM(G17:H20)</f>
        <v>0</v>
      </c>
      <c r="H21" s="992"/>
      <c r="I21" s="992">
        <f>SUM(I17:J20)</f>
        <v>0</v>
      </c>
      <c r="J21" s="992"/>
      <c r="K21" s="375">
        <f>SUM(C21:J21)</f>
        <v>0</v>
      </c>
      <c r="L21" s="189"/>
    </row>
  </sheetData>
  <sheetProtection sheet="1" objects="1" scenarios="1"/>
  <mergeCells count="47">
    <mergeCell ref="B3:K3"/>
    <mergeCell ref="B4:K4"/>
    <mergeCell ref="C5:E5"/>
    <mergeCell ref="F5:H5"/>
    <mergeCell ref="I5:J5"/>
    <mergeCell ref="C9:E9"/>
    <mergeCell ref="F9:H9"/>
    <mergeCell ref="C10:E10"/>
    <mergeCell ref="F10:H10"/>
    <mergeCell ref="I10:J10"/>
    <mergeCell ref="I6:J9"/>
    <mergeCell ref="C7:E7"/>
    <mergeCell ref="F7:H7"/>
    <mergeCell ref="C8:E8"/>
    <mergeCell ref="F8:H8"/>
    <mergeCell ref="C18:D18"/>
    <mergeCell ref="E18:F18"/>
    <mergeCell ref="G18:H18"/>
    <mergeCell ref="I18:J18"/>
    <mergeCell ref="C21:D21"/>
    <mergeCell ref="E21:F21"/>
    <mergeCell ref="G21:H21"/>
    <mergeCell ref="I21:J21"/>
    <mergeCell ref="C19:D19"/>
    <mergeCell ref="E19:F19"/>
    <mergeCell ref="G19:H19"/>
    <mergeCell ref="I19:J19"/>
    <mergeCell ref="C20:D20"/>
    <mergeCell ref="E20:F20"/>
    <mergeCell ref="G20:H20"/>
    <mergeCell ref="I20:J20"/>
    <mergeCell ref="C17:D17"/>
    <mergeCell ref="E17:F17"/>
    <mergeCell ref="G17:H17"/>
    <mergeCell ref="I17:J17"/>
    <mergeCell ref="C6:E6"/>
    <mergeCell ref="F6:H6"/>
    <mergeCell ref="C11:E11"/>
    <mergeCell ref="F11:H11"/>
    <mergeCell ref="B13:K13"/>
    <mergeCell ref="B14:K14"/>
    <mergeCell ref="B15:B16"/>
    <mergeCell ref="C15:K15"/>
    <mergeCell ref="C16:D16"/>
    <mergeCell ref="E16:F16"/>
    <mergeCell ref="G16:H16"/>
    <mergeCell ref="I16:J16"/>
  </mergeCells>
  <phoneticPr fontId="3"/>
  <conditionalFormatting sqref="L21">
    <cfRule type="cellIs" dxfId="132" priority="3" stopIfTrue="1" operator="equal">
      <formula>"(別紙１)の「補助事業に要する経費の合計」と整合性がありません"</formula>
    </cfRule>
  </conditionalFormatting>
  <conditionalFormatting sqref="K21">
    <cfRule type="cellIs" dxfId="131" priority="2" stopIfTrue="1" operator="equal">
      <formula>"×"</formula>
    </cfRule>
  </conditionalFormatting>
  <conditionalFormatting sqref="K21">
    <cfRule type="cellIs" dxfId="130" priority="1" stopIfTrue="1" operator="equal">
      <formula>"×"</formula>
    </cfRule>
  </conditionalFormatting>
  <dataValidations count="3">
    <dataValidation type="textLength" operator="equal" allowBlank="1" showInputMessage="1" showErrorMessage="1" errorTitle="消費税計上不可" error="補助金の消費税計上は出来ません。" sqref="K9" xr:uid="{00000000-0002-0000-0800-000000000000}">
      <formula1>0</formula1>
    </dataValidation>
    <dataValidation type="textLength" operator="equal" allowBlank="1" showInputMessage="1" showErrorMessage="1" errorTitle="消費税計上不可" error="補助対象経費の消費税計上は出来ません。" sqref="F9:H9" xr:uid="{00000000-0002-0000-0800-000001000000}">
      <formula1>0</formula1>
    </dataValidation>
    <dataValidation imeMode="off" allowBlank="1" showInputMessage="1" showErrorMessage="1" sqref="C17:J20" xr:uid="{00000000-0002-0000-0800-000002000000}"/>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3333FF"/>
  </sheetPr>
  <dimension ref="A1:N22"/>
  <sheetViews>
    <sheetView showGridLines="0" view="pageBreakPreview" zoomScaleNormal="100" zoomScaleSheetLayoutView="100" workbookViewId="0"/>
  </sheetViews>
  <sheetFormatPr defaultColWidth="8.7265625"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190" t="s">
        <v>225</v>
      </c>
      <c r="M1" s="1007"/>
      <c r="N1" s="1007"/>
    </row>
    <row r="2" spans="1:14" ht="26.25" customHeight="1">
      <c r="B2" s="1008" t="s">
        <v>226</v>
      </c>
      <c r="C2" s="1008"/>
      <c r="D2" s="1008"/>
      <c r="E2" s="1008"/>
      <c r="F2" s="1008"/>
      <c r="G2" s="1008"/>
      <c r="H2" s="1008"/>
      <c r="I2" s="1008"/>
      <c r="J2" s="1008"/>
    </row>
    <row r="3" spans="1:14" ht="13.5" customHeight="1">
      <c r="B3" s="1009" t="s">
        <v>227</v>
      </c>
      <c r="C3" s="1009" t="s">
        <v>228</v>
      </c>
      <c r="D3" s="1010" t="s">
        <v>229</v>
      </c>
      <c r="E3" s="1011"/>
      <c r="F3" s="1011"/>
      <c r="G3" s="1012"/>
      <c r="H3" s="1009" t="s">
        <v>230</v>
      </c>
      <c r="I3" s="1009" t="s">
        <v>231</v>
      </c>
      <c r="J3" s="1009" t="s">
        <v>232</v>
      </c>
    </row>
    <row r="4" spans="1:14">
      <c r="B4" s="1009"/>
      <c r="C4" s="1009"/>
      <c r="D4" s="191" t="s">
        <v>233</v>
      </c>
      <c r="E4" s="191" t="s">
        <v>234</v>
      </c>
      <c r="F4" s="191" t="s">
        <v>235</v>
      </c>
      <c r="G4" s="191" t="s">
        <v>236</v>
      </c>
      <c r="H4" s="1009"/>
      <c r="I4" s="1009"/>
      <c r="J4" s="1009"/>
    </row>
    <row r="5" spans="1:14" ht="22.5" customHeight="1">
      <c r="B5" s="30"/>
      <c r="C5" s="30"/>
      <c r="D5" s="32"/>
      <c r="E5" s="46"/>
      <c r="F5" s="46"/>
      <c r="G5" s="46"/>
      <c r="H5" s="32"/>
      <c r="I5" s="30"/>
      <c r="J5" s="30"/>
    </row>
    <row r="6" spans="1:14" ht="22.5" customHeight="1">
      <c r="B6" s="31"/>
      <c r="C6" s="31"/>
      <c r="D6" s="33"/>
      <c r="E6" s="47"/>
      <c r="F6" s="47"/>
      <c r="G6" s="47"/>
      <c r="H6" s="33"/>
      <c r="I6" s="31"/>
      <c r="J6" s="31"/>
    </row>
    <row r="7" spans="1:14" ht="22.5" customHeight="1">
      <c r="B7" s="30"/>
      <c r="C7" s="30"/>
      <c r="D7" s="32"/>
      <c r="E7" s="46"/>
      <c r="F7" s="46"/>
      <c r="G7" s="46"/>
      <c r="H7" s="32"/>
      <c r="I7" s="30"/>
      <c r="J7" s="30"/>
    </row>
    <row r="8" spans="1:14" ht="22.5" customHeight="1">
      <c r="B8" s="31"/>
      <c r="C8" s="31"/>
      <c r="D8" s="33"/>
      <c r="E8" s="47"/>
      <c r="F8" s="47"/>
      <c r="G8" s="47"/>
      <c r="H8" s="33"/>
      <c r="I8" s="31"/>
      <c r="J8" s="31"/>
    </row>
    <row r="9" spans="1:14" ht="22.5" customHeight="1">
      <c r="B9" s="30"/>
      <c r="C9" s="30"/>
      <c r="D9" s="32"/>
      <c r="E9" s="46"/>
      <c r="F9" s="46"/>
      <c r="G9" s="46"/>
      <c r="H9" s="32"/>
      <c r="I9" s="30"/>
      <c r="J9" s="30"/>
    </row>
    <row r="10" spans="1:14" ht="22.5" customHeight="1">
      <c r="B10" s="31"/>
      <c r="C10" s="31"/>
      <c r="D10" s="33"/>
      <c r="E10" s="47"/>
      <c r="F10" s="47"/>
      <c r="G10" s="47"/>
      <c r="H10" s="33"/>
      <c r="I10" s="31"/>
      <c r="J10" s="31"/>
    </row>
    <row r="11" spans="1:14" ht="22.5" customHeight="1">
      <c r="B11" s="30"/>
      <c r="C11" s="30"/>
      <c r="D11" s="32"/>
      <c r="E11" s="46"/>
      <c r="F11" s="46"/>
      <c r="G11" s="46"/>
      <c r="H11" s="32"/>
      <c r="I11" s="30"/>
      <c r="J11" s="30"/>
    </row>
    <row r="12" spans="1:14" ht="22.5" customHeight="1">
      <c r="B12" s="31"/>
      <c r="C12" s="31"/>
      <c r="D12" s="33"/>
      <c r="E12" s="47"/>
      <c r="F12" s="47"/>
      <c r="G12" s="47"/>
      <c r="H12" s="33"/>
      <c r="I12" s="31"/>
      <c r="J12" s="31"/>
    </row>
    <row r="13" spans="1:14" ht="22.5" customHeight="1">
      <c r="B13" s="30"/>
      <c r="C13" s="30"/>
      <c r="D13" s="32"/>
      <c r="E13" s="46"/>
      <c r="F13" s="46"/>
      <c r="G13" s="46"/>
      <c r="H13" s="32"/>
      <c r="I13" s="30"/>
      <c r="J13" s="30"/>
    </row>
    <row r="14" spans="1:14" ht="22.5" customHeight="1">
      <c r="B14" s="31"/>
      <c r="C14" s="31"/>
      <c r="D14" s="33"/>
      <c r="E14" s="47"/>
      <c r="F14" s="47"/>
      <c r="G14" s="47"/>
      <c r="H14" s="33"/>
      <c r="I14" s="31"/>
      <c r="J14" s="31"/>
    </row>
    <row r="15" spans="1:14" ht="22.5" customHeight="1">
      <c r="B15" s="30"/>
      <c r="C15" s="30"/>
      <c r="D15" s="32"/>
      <c r="E15" s="46"/>
      <c r="F15" s="46"/>
      <c r="G15" s="46"/>
      <c r="H15" s="32"/>
      <c r="I15" s="30"/>
      <c r="J15" s="30"/>
    </row>
    <row r="16" spans="1:14" ht="22.5" customHeight="1">
      <c r="B16" s="31"/>
      <c r="C16" s="31"/>
      <c r="D16" s="33"/>
      <c r="E16" s="47"/>
      <c r="F16" s="47"/>
      <c r="G16" s="47"/>
      <c r="H16" s="33"/>
      <c r="I16" s="31"/>
      <c r="J16" s="31"/>
    </row>
    <row r="17" spans="2:10" ht="22.5" customHeight="1">
      <c r="B17" s="30"/>
      <c r="C17" s="30"/>
      <c r="D17" s="32"/>
      <c r="E17" s="46"/>
      <c r="F17" s="46"/>
      <c r="G17" s="46"/>
      <c r="H17" s="32"/>
      <c r="I17" s="30"/>
      <c r="J17" s="30"/>
    </row>
    <row r="18" spans="2:10" ht="22.5" customHeight="1">
      <c r="B18" s="31"/>
      <c r="C18" s="31"/>
      <c r="D18" s="33"/>
      <c r="E18" s="47"/>
      <c r="F18" s="47"/>
      <c r="G18" s="47"/>
      <c r="H18" s="33"/>
      <c r="I18" s="31"/>
      <c r="J18" s="31"/>
    </row>
    <row r="19" spans="2:10" ht="22.5" customHeight="1">
      <c r="B19" s="30"/>
      <c r="C19" s="30"/>
      <c r="D19" s="32"/>
      <c r="E19" s="46"/>
      <c r="F19" s="46"/>
      <c r="G19" s="46"/>
      <c r="H19" s="32"/>
      <c r="I19" s="30"/>
      <c r="J19" s="30"/>
    </row>
    <row r="20" spans="2:10" ht="22.5" customHeight="1">
      <c r="B20" s="31"/>
      <c r="C20" s="31"/>
      <c r="D20" s="33"/>
      <c r="E20" s="47"/>
      <c r="F20" s="47"/>
      <c r="G20" s="47"/>
      <c r="H20" s="33"/>
      <c r="I20" s="31"/>
      <c r="J20" s="31"/>
    </row>
    <row r="21" spans="2:10" ht="20.25" customHeight="1">
      <c r="B21" s="192" t="s">
        <v>305</v>
      </c>
    </row>
    <row r="22" spans="2:10" ht="87" customHeight="1">
      <c r="B22" s="1006" t="s">
        <v>306</v>
      </c>
      <c r="C22" s="1006"/>
      <c r="D22" s="1006"/>
      <c r="E22" s="1006"/>
      <c r="F22" s="1006"/>
      <c r="G22" s="1006"/>
      <c r="H22" s="1006"/>
      <c r="I22" s="1006"/>
      <c r="J22" s="1006"/>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xr:uid="{00000000-0002-0000-0900-000000000000}">
      <formula1>"M,F"</formula1>
    </dataValidation>
    <dataValidation type="list" allowBlank="1" showInputMessage="1" showErrorMessage="1" sqref="D5:D20" xr:uid="{00000000-0002-0000-0900-000001000000}">
      <formula1>"T,S,H"</formula1>
    </dataValidation>
    <dataValidation imeMode="halfKatakana" allowBlank="1" showInputMessage="1" showErrorMessage="1" promptTitle="半角カナにて入力" prompt="姓と名の間も半角で１マス空けてください。" sqref="B5:B20" xr:uid="{00000000-0002-0000-0900-000002000000}"/>
    <dataValidation imeMode="hiragana" allowBlank="1" showInputMessage="1" showErrorMessage="1" promptTitle="全角にて入力" prompt="姓と名の間も半角で１マス空けてください。" sqref="C5:C20" xr:uid="{00000000-0002-0000-0900-000003000000}"/>
    <dataValidation imeMode="halfAlpha" allowBlank="1" showInputMessage="1" showErrorMessage="1" prompt="数字は２桁半角で入力してください。" sqref="E5:G20" xr:uid="{00000000-0002-0000-0900-000004000000}"/>
    <dataValidation imeMode="hiragana" allowBlank="1" showInputMessage="1" showErrorMessage="1" sqref="I5:J20" xr:uid="{00000000-0002-0000-0900-00000500000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50</vt:i4>
      </vt:variant>
      <vt:variant>
        <vt:lpstr>名前付き一覧</vt:lpstr>
      </vt:variant>
      <vt:variant>
        <vt:i4>81</vt:i4>
      </vt:variant>
    </vt:vector>
  </HeadingPairs>
  <TitlesOfParts>
    <vt:vector size="131" baseType="lpstr">
      <vt:lpstr>【参考】日本標準産業中分類</vt:lpstr>
      <vt:lpstr>入力リスト</vt:lpstr>
      <vt:lpstr>作成手順</vt:lpstr>
      <vt:lpstr>チェックリスト</vt:lpstr>
      <vt:lpstr>入力用参照シート（電子申請用）</vt:lpstr>
      <vt:lpstr>申請概要書</vt:lpstr>
      <vt:lpstr>様式第１</vt:lpstr>
      <vt:lpstr>（別紙1,2）補助事業に要する経費及び四半期別発生予定額</vt:lpstr>
      <vt:lpstr>（別紙3）役員名簿（申請者１）</vt:lpstr>
      <vt:lpstr>（別紙3）役員名簿（申請者２）</vt:lpstr>
      <vt:lpstr>（別紙4）事業実施図</vt:lpstr>
      <vt:lpstr>2-1　設備導入事業経費の配分（事業全体）</vt:lpstr>
      <vt:lpstr>2-1　設備導入事業経費の配分（全体）（申請者１）</vt:lpstr>
      <vt:lpstr>（2-1）　蓄電システム、V2Hを除く経費の配分（申請者１）</vt:lpstr>
      <vt:lpstr>（2-1）蓄電システムの経費の配分（申請者１）</vt:lpstr>
      <vt:lpstr>（2-1）業務用・産業用V2Hの経費の配分（申請者１）</vt:lpstr>
      <vt:lpstr>2-1　設備導入事業経費の配分（全体）（申請者２）</vt:lpstr>
      <vt:lpstr>（2-1）　蓄電システム、V2Hを除く経費の配分（申請者２）</vt:lpstr>
      <vt:lpstr>（2-1）蓄電システムの経費の配分（申請者２）</vt:lpstr>
      <vt:lpstr>（2-1）業務用・産業用V2Hの経費の配分（申請者２）</vt:lpstr>
      <vt:lpstr>2-3　補助事業に要する経費、及びその調達方法（申請者１）</vt:lpstr>
      <vt:lpstr>2-3　補助事業に要する経費、及びその調達方法（申請者２）</vt:lpstr>
      <vt:lpstr>2-4　補助対象設備の機器リスト（申請者１）</vt:lpstr>
      <vt:lpstr>2-4　補助対象設備の機器リスト（申請者２）</vt:lpstr>
      <vt:lpstr>2-10　安全対策に係る書類</vt:lpstr>
      <vt:lpstr>2-12　地方公共団体が確実に関与することの証明書</vt:lpstr>
      <vt:lpstr>2-13　主要設備の詳細（申請者１）</vt:lpstr>
      <vt:lpstr>2-13　主要設備の詳細（申請者２）</vt:lpstr>
      <vt:lpstr>2-14 地域MGに供給される出力及び電力量の根拠書類</vt:lpstr>
      <vt:lpstr>2-15 地域MGで必要とされる出力及び電力量の根拠書類</vt:lpstr>
      <vt:lpstr>2-17　事業実施に関連する事項</vt:lpstr>
      <vt:lpstr>2-18　事業実施体制</vt:lpstr>
      <vt:lpstr>2-19　事業実施予定スケジュール</vt:lpstr>
      <vt:lpstr>10 主たる出資者等による補助事業の履行に係る確約書</vt:lpstr>
      <vt:lpstr>（別紙3）役員名簿（申請者３）</vt:lpstr>
      <vt:lpstr>（別紙3）役員名簿（申請者４）</vt:lpstr>
      <vt:lpstr>2-1　設備導入事業経費の配分（全体）（申請者３）</vt:lpstr>
      <vt:lpstr>（2-1）　蓄電システム、V2Hを除く経費の配分（申請者３）</vt:lpstr>
      <vt:lpstr>（2-1）蓄電システムの経費の配分（申請者３）</vt:lpstr>
      <vt:lpstr>（2-1）業務用・産業用V2Hの経費の配分（申請者３）</vt:lpstr>
      <vt:lpstr>2-1　設備導入事業経費の配分（全体）（申請者４）</vt:lpstr>
      <vt:lpstr>（2-1）　蓄電システム、V2Hを除く経費の配分（申請者４）</vt:lpstr>
      <vt:lpstr>（2-1）蓄電システムの経費の配分（申請者４）</vt:lpstr>
      <vt:lpstr>（2-1）業務用・産業用V2Hの経費の配分（申請者４）</vt:lpstr>
      <vt:lpstr>2-3　補助事業に要する経費、及びその調達方法（申請者３）</vt:lpstr>
      <vt:lpstr>2-3　補助事業に要する経費、及びその調達方法（申請者４）</vt:lpstr>
      <vt:lpstr>2-4　補助対象設備の機器リスト（申請者３）</vt:lpstr>
      <vt:lpstr>2-4　補助対象設備の機器リスト（申請者４）</vt:lpstr>
      <vt:lpstr>2-13　主要設備の詳細（申請者３）</vt:lpstr>
      <vt:lpstr>2-13　主要設備の詳細（申請者４）</vt:lpstr>
      <vt:lpstr>○</vt:lpstr>
      <vt:lpstr>EMS機器</vt:lpstr>
      <vt:lpstr>'（2-1）　蓄電システム、V2Hを除く経費の配分（申請者１）'!Print_Area</vt:lpstr>
      <vt:lpstr>'（2-1）　蓄電システム、V2Hを除く経費の配分（申請者２）'!Print_Area</vt:lpstr>
      <vt:lpstr>'（2-1）　蓄電システム、V2Hを除く経費の配分（申請者３）'!Print_Area</vt:lpstr>
      <vt:lpstr>'（2-1）　蓄電システム、V2Hを除く経費の配分（申請者４）'!Print_Area</vt:lpstr>
      <vt:lpstr>'（2-1）業務用・産業用V2Hの経費の配分（申請者１）'!Print_Area</vt:lpstr>
      <vt:lpstr>'（2-1）業務用・産業用V2Hの経費の配分（申請者２）'!Print_Area</vt:lpstr>
      <vt:lpstr>'（2-1）業務用・産業用V2Hの経費の配分（申請者３）'!Print_Area</vt:lpstr>
      <vt:lpstr>'（2-1）業務用・産業用V2Hの経費の配分（申請者４）'!Print_Area</vt:lpstr>
      <vt:lpstr>'（2-1）蓄電システムの経費の配分（申請者１）'!Print_Area</vt:lpstr>
      <vt:lpstr>'（2-1）蓄電システムの経費の配分（申請者２）'!Print_Area</vt:lpstr>
      <vt:lpstr>'（2-1）蓄電システムの経費の配分（申請者３）'!Print_Area</vt:lpstr>
      <vt:lpstr>'（2-1）蓄電システムの経費の配分（申請者４）'!Print_Area</vt:lpstr>
      <vt:lpstr>'（別紙3）役員名簿（申請者１）'!Print_Area</vt:lpstr>
      <vt:lpstr>'（別紙3）役員名簿（申請者２）'!Print_Area</vt:lpstr>
      <vt:lpstr>'（別紙3）役員名簿（申請者３）'!Print_Area</vt:lpstr>
      <vt:lpstr>'（別紙3）役員名簿（申請者４）'!Print_Area</vt:lpstr>
      <vt:lpstr>'（別紙4）事業実施図'!Print_Area</vt:lpstr>
      <vt:lpstr>'10 主たる出資者等による補助事業の履行に係る確約書'!Print_Area</vt:lpstr>
      <vt:lpstr>'2-1　設備導入事業経費の配分（事業全体）'!Print_Area</vt:lpstr>
      <vt:lpstr>'2-1　設備導入事業経費の配分（全体）（申請者１）'!Print_Area</vt:lpstr>
      <vt:lpstr>'2-1　設備導入事業経費の配分（全体）（申請者２）'!Print_Area</vt:lpstr>
      <vt:lpstr>'2-1　設備導入事業経費の配分（全体）（申請者３）'!Print_Area</vt:lpstr>
      <vt:lpstr>'2-1　設備導入事業経費の配分（全体）（申請者４）'!Print_Area</vt:lpstr>
      <vt:lpstr>'2-10　安全対策に係る書類'!Print_Area</vt:lpstr>
      <vt:lpstr>'2-12　地方公共団体が確実に関与することの証明書'!Print_Area</vt:lpstr>
      <vt:lpstr>'2-13　主要設備の詳細（申請者１）'!Print_Area</vt:lpstr>
      <vt:lpstr>'2-13　主要設備の詳細（申請者２）'!Print_Area</vt:lpstr>
      <vt:lpstr>'2-13　主要設備の詳細（申請者３）'!Print_Area</vt:lpstr>
      <vt:lpstr>'2-13　主要設備の詳細（申請者４）'!Print_Area</vt:lpstr>
      <vt:lpstr>'2-14 地域MGに供給される出力及び電力量の根拠書類'!Print_Area</vt:lpstr>
      <vt:lpstr>'2-15 地域MGで必要とされる出力及び電力量の根拠書類'!Print_Area</vt:lpstr>
      <vt:lpstr>'2-17　事業実施に関連する事項'!Print_Area</vt:lpstr>
      <vt:lpstr>'2-18　事業実施体制'!Print_Area</vt:lpstr>
      <vt:lpstr>'2-19　事業実施予定スケジュール'!Print_Area</vt:lpstr>
      <vt:lpstr>'2-3　補助事業に要する経費、及びその調達方法（申請者１）'!Print_Area</vt:lpstr>
      <vt:lpstr>'2-3　補助事業に要する経費、及びその調達方法（申請者２）'!Print_Area</vt:lpstr>
      <vt:lpstr>'2-3　補助事業に要する経費、及びその調達方法（申請者３）'!Print_Area</vt:lpstr>
      <vt:lpstr>'2-3　補助事業に要する経費、及びその調達方法（申請者４）'!Print_Area</vt:lpstr>
      <vt:lpstr>'2-4　補助対象設備の機器リスト（申請者１）'!Print_Area</vt:lpstr>
      <vt:lpstr>'2-4　補助対象設備の機器リスト（申請者２）'!Print_Area</vt:lpstr>
      <vt:lpstr>'2-4　補助対象設備の機器リスト（申請者３）'!Print_Area</vt:lpstr>
      <vt:lpstr>'2-4　補助対象設備の機器リスト（申請者４）'!Print_Area</vt:lpstr>
      <vt:lpstr>チェックリスト!Print_Area</vt:lpstr>
      <vt:lpstr>作成手順!Print_Area</vt:lpstr>
      <vt:lpstr>申請概要書!Print_Area</vt:lpstr>
      <vt:lpstr>'入力用参照シート（電子申請用）'!Print_Area</vt:lpstr>
      <vt:lpstr>様式第１!Print_Area</vt:lpstr>
      <vt:lpstr>'2-4　補助対象設備の機器リスト（申請者１）'!Print_Titles</vt:lpstr>
      <vt:lpstr>'2-4　補助対象設備の機器リスト（申請者２）'!Print_Titles</vt:lpstr>
      <vt:lpstr>'2-4　補助対象設備の機器リスト（申請者３）'!Print_Titles</vt:lpstr>
      <vt:lpstr>'2-4　補助対象設備の機器リスト（申請者４）'!Print_Titles</vt:lpstr>
      <vt:lpstr>その他</vt:lpstr>
      <vt:lpstr>バイオマス発電設備</vt:lpstr>
      <vt:lpstr>既存設備の改造</vt:lpstr>
      <vt:lpstr>業務用・産業用V2H充放電設備</vt:lpstr>
      <vt:lpstr>計上方法</vt:lpstr>
      <vt:lpstr>再生可能エネルギー発電設備</vt:lpstr>
      <vt:lpstr>事故検知設備</vt:lpstr>
      <vt:lpstr>申請概要書!実施計画概要_３分の１</vt:lpstr>
      <vt:lpstr>'入力用参照シート（電子申請用）'!実施計画概要_３分の１</vt:lpstr>
      <vt:lpstr>申請概要書!実施計画概要_３分の２</vt:lpstr>
      <vt:lpstr>'入力用参照シート（電子申請用）'!実施計画概要_３分の２</vt:lpstr>
      <vt:lpstr>遮断設備</vt:lpstr>
      <vt:lpstr>受変電設備</vt:lpstr>
      <vt:lpstr>需給調整用発電設備</vt:lpstr>
      <vt:lpstr>水力発電設備</vt:lpstr>
      <vt:lpstr>設備種別</vt:lpstr>
      <vt:lpstr>設備種別_供給電力根拠用</vt:lpstr>
      <vt:lpstr>太陽光発電設備</vt:lpstr>
      <vt:lpstr>地熱発電設備</vt:lpstr>
      <vt:lpstr>蓄電システム</vt:lpstr>
      <vt:lpstr>蓄電システムの種別</vt:lpstr>
      <vt:lpstr>中分類</vt:lpstr>
      <vt:lpstr>都道府県コード</vt:lpstr>
      <vt:lpstr>年度選択</vt:lpstr>
      <vt:lpstr>発電設備</vt:lpstr>
      <vt:lpstr>風力発電設備</vt:lpstr>
      <vt:lpstr>分類コード</vt:lpstr>
      <vt:lpstr>有無チェック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2019-03-15T05:58:37Z</dcterms:created>
  <dcterms:modified xsi:type="dcterms:W3CDTF">2022-05-25T06:44:41Z</dcterms:modified>
</cp:coreProperties>
</file>